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52" windowHeight="10554" activeTab="11"/>
  </bookViews>
  <sheets>
    <sheet name="附表1" sheetId="6" r:id="rId1"/>
    <sheet name="附表2" sheetId="2" r:id="rId2"/>
    <sheet name="附表3" sheetId="3" r:id="rId3"/>
    <sheet name="附表4" sheetId="4" r:id="rId4"/>
    <sheet name="附表5" sheetId="5" r:id="rId5"/>
    <sheet name="附表6" sheetId="8" r:id="rId6"/>
    <sheet name="附表7" sheetId="9" r:id="rId7"/>
    <sheet name="附表8" sheetId="10" r:id="rId8"/>
    <sheet name="附表9" sheetId="11" r:id="rId9"/>
    <sheet name="附表10" sheetId="12" r:id="rId10"/>
    <sheet name="附件11" sheetId="13" r:id="rId11"/>
    <sheet name="附表12" sheetId="14" r:id="rId12"/>
  </sheets>
  <definedNames>
    <definedName name="_xlnm._FilterDatabase" localSheetId="2" hidden="1">附表3!$A$4:$AB$26</definedName>
    <definedName name="_xlnm._FilterDatabase" localSheetId="3" hidden="1">附表4!$A$4:$AC$14</definedName>
    <definedName name="_xlnm._FilterDatabase" localSheetId="1" hidden="1">附表2!$4:$6</definedName>
    <definedName name="_xlnm._FilterDatabase" localSheetId="4" hidden="1">附表5!$A$4:$AD$63</definedName>
    <definedName name="_xlnm._FilterDatabase" localSheetId="0" hidden="1">附表1!$A$4:$AC$4</definedName>
    <definedName name="_xlnm.Print_Area" localSheetId="1">附表2!$A$1:$Y$6</definedName>
    <definedName name="_xlnm.Print_Area" localSheetId="2">附表3!$A$1:$Y$26</definedName>
    <definedName name="_xlnm.Print_Area" localSheetId="3">附表4!$A$1:$Y$14</definedName>
    <definedName name="_xlnm.Print_Area" localSheetId="4">附表5!$A$1:$Y$63</definedName>
    <definedName name="_xlnm.Print_Titles" localSheetId="1">附表2!$1:$4</definedName>
    <definedName name="_xlnm.Print_Titles" localSheetId="2">附表3!$1:$4</definedName>
    <definedName name="_xlnm.Print_Titles" localSheetId="3">附表4!$1:$4</definedName>
    <definedName name="_xlnm.Print_Titles" localSheetId="4">附表5!$1:$4</definedName>
    <definedName name="_xlnm.Print_Area" localSheetId="0">附表1!$A$1:$Y$10</definedName>
    <definedName name="_xlnm.Print_Titles" localSheetId="0">附表1!$1:$4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asus</author>
  </authors>
  <commentList>
    <comment ref="E6" authorId="0">
      <text>
        <r>
          <rPr>
            <b/>
            <sz val="9"/>
            <rFont val="宋体"/>
            <charset val="134"/>
          </rPr>
          <t>asus:</t>
        </r>
        <r>
          <rPr>
            <sz val="9"/>
            <rFont val="宋体"/>
            <charset val="134"/>
          </rPr>
          <t xml:space="preserve">
原名称：深圳市自强不息农业科技有限公司</t>
        </r>
      </text>
    </comment>
    <comment ref="AB42" authorId="0">
      <text>
        <r>
          <rPr>
            <b/>
            <sz val="9"/>
            <rFont val="宋体"/>
            <charset val="134"/>
          </rPr>
          <t>asus:</t>
        </r>
        <r>
          <rPr>
            <sz val="9"/>
            <rFont val="宋体"/>
            <charset val="134"/>
          </rPr>
          <t xml:space="preserve">
电子保单生成日期</t>
        </r>
      </text>
    </comment>
  </commentList>
</comments>
</file>

<file path=xl/sharedStrings.xml><?xml version="1.0" encoding="utf-8"?>
<sst xmlns="http://schemas.openxmlformats.org/spreadsheetml/2006/main" count="1598" uniqueCount="396">
  <si>
    <t>附表1</t>
  </si>
  <si>
    <t>2025年第二季度国任财产保险股份有限公司深圳分公司保费补贴资金明细表</t>
  </si>
  <si>
    <t>序号</t>
  </si>
  <si>
    <t>承保机构</t>
  </si>
  <si>
    <t>区域</t>
  </si>
  <si>
    <t>标的位置</t>
  </si>
  <si>
    <t>投保人名称</t>
  </si>
  <si>
    <t>投保人性质</t>
  </si>
  <si>
    <t>资格性审查</t>
  </si>
  <si>
    <t>险种类型</t>
  </si>
  <si>
    <t>险种名称</t>
  </si>
  <si>
    <t>保单号</t>
  </si>
  <si>
    <t>投保标的</t>
  </si>
  <si>
    <t>单位</t>
  </si>
  <si>
    <t>承包数量（头、亩、只、尾、个）</t>
  </si>
  <si>
    <t>单位保额（元）</t>
  </si>
  <si>
    <t>保险金额</t>
  </si>
  <si>
    <t>保险费率</t>
  </si>
  <si>
    <t>签单保费金额（元）</t>
  </si>
  <si>
    <t>起保日期</t>
  </si>
  <si>
    <t>终止日期</t>
  </si>
  <si>
    <t>市财政补贴比例</t>
  </si>
  <si>
    <t>投保人负担比例</t>
  </si>
  <si>
    <t>投保人应缴保费（元）</t>
  </si>
  <si>
    <t>投保人已缴保费（元）</t>
  </si>
  <si>
    <t>投保人未缴保险</t>
  </si>
  <si>
    <t>审定补贴金额</t>
  </si>
  <si>
    <t>国任财产保险股份有限公司深圳分公司</t>
  </si>
  <si>
    <t>深圳市内（含深汕）</t>
  </si>
  <si>
    <t>广东省深圳市光明新区新湖街道新羌社区北岗菜场北15号03-6地块</t>
  </si>
  <si>
    <t>深圳市双晖农业科技有限公司</t>
  </si>
  <si>
    <t>市内其他主体</t>
  </si>
  <si>
    <t>符合</t>
  </si>
  <si>
    <t>种植险</t>
  </si>
  <si>
    <t>岭南水果</t>
  </si>
  <si>
    <t>62509660028C5500003</t>
  </si>
  <si>
    <t>亚热带及热带
果树类（西瓜）</t>
  </si>
  <si>
    <t>亩</t>
  </si>
  <si>
    <t>露地蔬菜</t>
  </si>
  <si>
    <t>625096600282A500008</t>
  </si>
  <si>
    <t>瓜类露地蔬菜（茄果）</t>
  </si>
  <si>
    <t>大棚蔬菜</t>
  </si>
  <si>
    <t>625096600282A500009</t>
  </si>
  <si>
    <t>大棚蔬菜果菜（番茄）</t>
  </si>
  <si>
    <t>625096600282A500010</t>
  </si>
  <si>
    <t>露地蔬菜绿叶类</t>
  </si>
  <si>
    <t>625096600282A500011</t>
  </si>
  <si>
    <t>大棚蔬菜绿叶类</t>
  </si>
  <si>
    <t>合计</t>
  </si>
  <si>
    <t>附表2</t>
  </si>
  <si>
    <t>2025年第二季度中国平安财产保险股份有限公司深圳分公司保费补贴资金明细表</t>
  </si>
  <si>
    <t xml:space="preserve">中国平安财产保险股份有限公司深圳分公司  </t>
  </si>
  <si>
    <t>广东省深圳市南山区西丽街道麻勘社区丽康路北侧</t>
  </si>
  <si>
    <t>深圳市南荔王果业中心</t>
  </si>
  <si>
    <t>10560091400002825709</t>
  </si>
  <si>
    <t>荔枝</t>
  </si>
  <si>
    <t>附表3</t>
  </si>
  <si>
    <t>2025年第二季度中国人民财产保险股份有限公司深圳市分公司保费补贴资金明细表</t>
  </si>
  <si>
    <t>中国人民财产保险股份有限公司深圳市分公司</t>
  </si>
  <si>
    <t>广东省深圳市光明区新羌社区03-3-1-1、03-3-1-2、03-3-2-1、03-3-2-2、03-3-3、03-3-5地块</t>
  </si>
  <si>
    <t>深圳市明湖农业科技有限公司</t>
  </si>
  <si>
    <t>PH0120254403N000000004</t>
  </si>
  <si>
    <t>露地蔬菜（叶菜）</t>
  </si>
  <si>
    <t>玉米</t>
  </si>
  <si>
    <t>PPGW20254403N000000002</t>
  </si>
  <si>
    <t>甜玉米</t>
  </si>
  <si>
    <t>深圳市光明区科技馆（新馆）北侧基地</t>
  </si>
  <si>
    <t>PH0120254403N000000007</t>
  </si>
  <si>
    <t>PPD920254403N000000003</t>
  </si>
  <si>
    <t>岭南水果西瓜等</t>
  </si>
  <si>
    <t>钢结构大棚</t>
  </si>
  <si>
    <t>PP2620254403N000000003</t>
  </si>
  <si>
    <t>设施大棚（钢结构大棚）</t>
  </si>
  <si>
    <t>省内市外</t>
  </si>
  <si>
    <t>广东省茂名市高州市荷花镇大村村</t>
  </si>
  <si>
    <t>高州市京基智农时代有限公司</t>
  </si>
  <si>
    <t>菜篮子基地</t>
  </si>
  <si>
    <t>养殖险</t>
  </si>
  <si>
    <t>能繁母猪</t>
  </si>
  <si>
    <t>P7NN20254403N000000002</t>
  </si>
  <si>
    <t>头</t>
  </si>
  <si>
    <t>广东省汕尾市海丰县赤石镇大安村委会</t>
  </si>
  <si>
    <t>广东润生有机农业科技有限公司</t>
  </si>
  <si>
    <t>PPD920254403N000000002</t>
  </si>
  <si>
    <t>释迦果</t>
  </si>
  <si>
    <t>火龙果</t>
  </si>
  <si>
    <t>嘉宝果</t>
  </si>
  <si>
    <t>广东省广州市增城区派潭镇大田围村</t>
  </si>
  <si>
    <t>深圳市湖尔美农业生物科技有限公司</t>
  </si>
  <si>
    <t>PPD620254403N000000003</t>
  </si>
  <si>
    <t>大棚蔬菜（果菜）</t>
  </si>
  <si>
    <t>叶菜</t>
  </si>
  <si>
    <t>PH0120254403N000000008</t>
  </si>
  <si>
    <t>露地蔬菜（果菜）</t>
  </si>
  <si>
    <t>广东省汕尾市陆丰市陆丰市畜牧果林场场部陆丰市畜牧果林场场部</t>
  </si>
  <si>
    <t>深圳市骏丰农产品有限公司</t>
  </si>
  <si>
    <t>PP2620254403N000000001</t>
  </si>
  <si>
    <t>PPD920254403N000000001</t>
  </si>
  <si>
    <t>PH0120254403N000000005</t>
  </si>
  <si>
    <t>PPD620254403N000000001</t>
  </si>
  <si>
    <t>广东省汕尾市陆丰市大安镇石寨村委会</t>
  </si>
  <si>
    <t>深圳市新传农业科技有限公司</t>
  </si>
  <si>
    <t>PPD620254403N000000002</t>
  </si>
  <si>
    <t>PP2620254403N000000002</t>
  </si>
  <si>
    <t>PH0120254403N000000006</t>
  </si>
  <si>
    <t>深圳市光明区公明街道玉律社区玉律村洲石玉支旁 06-4C 基地</t>
  </si>
  <si>
    <t>望家欢农产品集团有限公司</t>
  </si>
  <si>
    <t>PH0120254403N000000003</t>
  </si>
  <si>
    <t>附表4</t>
  </si>
  <si>
    <t>2025年第二季度太平财产保险有限公司深圳分公司保费补贴资金明细表</t>
  </si>
  <si>
    <t>太平财产保险有限公司深圳分公司</t>
  </si>
  <si>
    <t>深圳市南山区西丽街道基本农田</t>
  </si>
  <si>
    <t>深圳高尚农林业科技有限公司</t>
  </si>
  <si>
    <t>水稻</t>
  </si>
  <si>
    <t>62004146620250000001</t>
  </si>
  <si>
    <t>6200414A720250000001</t>
  </si>
  <si>
    <t>深圳市深汕特别合作区赤石镇冰深村走马埔</t>
  </si>
  <si>
    <t>李少敏</t>
  </si>
  <si>
    <t>62004145620250000001</t>
  </si>
  <si>
    <t>百香果</t>
  </si>
  <si>
    <t>深圳市深汕特别合作区赤石镇新城村大蕉园</t>
  </si>
  <si>
    <t>深圳市深汕特别合作区守睦种养专业合作社</t>
  </si>
  <si>
    <t>62026145620250000001</t>
  </si>
  <si>
    <t>荔枝、柚子和油柑等</t>
  </si>
  <si>
    <t>深圳市光明新区光明北片区地块03-1</t>
  </si>
  <si>
    <t>深圳市绿田农业开发有限公司</t>
  </si>
  <si>
    <t>62026190820250000001</t>
  </si>
  <si>
    <t>6202614A720250000002</t>
  </si>
  <si>
    <t>棚内蔬菜（果菜）</t>
  </si>
  <si>
    <t>6202614A720250000003</t>
  </si>
  <si>
    <t>深汕特别合作区赤石镇甘下村新娘潭桥山（横坑村路边岭）、白田山、山肚岭</t>
  </si>
  <si>
    <t>李永如</t>
  </si>
  <si>
    <t>62026145620250000002</t>
  </si>
  <si>
    <t>深汕特别合作区赤石镇明热村四季村</t>
  </si>
  <si>
    <t>深圳市深汕特别合作区土地资产运营管理服务有限公司</t>
  </si>
  <si>
    <t>62004145620250000002</t>
  </si>
  <si>
    <t>附表5</t>
  </si>
  <si>
    <t>2025年第二季度中国太平洋财产保险股份有限公司深圳分公司保费补贴资金明细表</t>
  </si>
  <si>
    <t>中国太平洋财产保险股份有限公司深圳分公司</t>
  </si>
  <si>
    <t>深圳市深汕特别合作区鹅埠镇下北布心村</t>
  </si>
  <si>
    <t>林过珠</t>
  </si>
  <si>
    <t>ASHZ66353B25Q050005U</t>
  </si>
  <si>
    <t>百香果和香蕉</t>
  </si>
  <si>
    <t>2026/03/31</t>
  </si>
  <si>
    <t>深圳市光明区光明小镇04-2、04-13、04-9、04-10地块</t>
  </si>
  <si>
    <t>深圳市朗润园农业开发有限公司</t>
  </si>
  <si>
    <t>玉米完全成本</t>
  </si>
  <si>
    <t>ASHZ6632KH25Q050001O</t>
  </si>
  <si>
    <t>2026/04/11</t>
  </si>
  <si>
    <t>ASHZ66352325Q050006W</t>
  </si>
  <si>
    <t>露地叶菜</t>
  </si>
  <si>
    <t>露地果菜</t>
  </si>
  <si>
    <t>深圳市光明区光明小镇04-2、04-13地块</t>
  </si>
  <si>
    <t>ASHZ66352325Q050011L</t>
  </si>
  <si>
    <t>2026/06/11</t>
  </si>
  <si>
    <t>ASHZ6632KH25Q050002H</t>
  </si>
  <si>
    <t>深圳市深汕特别合作区赤石镇冰深村</t>
  </si>
  <si>
    <t>深圳市恒佳农牧有限公司</t>
  </si>
  <si>
    <t>ASHZ66347325Q050000Q</t>
  </si>
  <si>
    <t>2026/04/16</t>
  </si>
  <si>
    <t>深圳市龙岗区坪地街道年丰社区21-3地块</t>
  </si>
  <si>
    <t>蒋平平</t>
  </si>
  <si>
    <t>ASHZ66352325Q050008Q</t>
  </si>
  <si>
    <t>2026/04/17</t>
  </si>
  <si>
    <t>ASHZ66353B25Q050006Z</t>
  </si>
  <si>
    <t>西瓜</t>
  </si>
  <si>
    <t>深圳市龙岗区坪地街道年丰社区21-4、21-5、21-6地块</t>
  </si>
  <si>
    <t>刘彬</t>
  </si>
  <si>
    <t>ASHZ66352325Q050007Z</t>
  </si>
  <si>
    <t>2025/12/30</t>
  </si>
  <si>
    <t>深圳市光明区马田街道马山头社区05-2、05-9地块</t>
  </si>
  <si>
    <t>深圳市新阳光农业教育发展有限公司</t>
  </si>
  <si>
    <t>ASHZ66353B25Q050007R</t>
  </si>
  <si>
    <t>2026/04/18</t>
  </si>
  <si>
    <t>深圳市光明区马田街道马山头社区05-1、05-2、05-4、05-5、05-5-a、05-6、05-7、05-8、05-9、05-16地块</t>
  </si>
  <si>
    <t>ASHZ66352325Q050009T</t>
  </si>
  <si>
    <t>露地茎菜</t>
  </si>
  <si>
    <t>深圳市南山区西丽街道大勘社区王京坑</t>
  </si>
  <si>
    <t>深圳裕鑫世纪投资有限公司</t>
  </si>
  <si>
    <t>ASHZ55253B25Q050001W</t>
  </si>
  <si>
    <t>荔枝、草莓</t>
  </si>
  <si>
    <t>2026/04/27</t>
  </si>
  <si>
    <t>ASHZ55288425Q050000Q</t>
  </si>
  <si>
    <t>深圳市深汕合作区赤石镇厦围村</t>
  </si>
  <si>
    <t>陈放香</t>
  </si>
  <si>
    <t>ASHZ66353B25Q050009C</t>
  </si>
  <si>
    <t>柚子</t>
  </si>
  <si>
    <t>2026/04/29</t>
  </si>
  <si>
    <t>陈桂木</t>
  </si>
  <si>
    <t>ASHZ66353B25Q050010I</t>
  </si>
  <si>
    <t>陈胜权</t>
  </si>
  <si>
    <t>ASHZ66353B25Q050019H</t>
  </si>
  <si>
    <t>陈胜谢</t>
  </si>
  <si>
    <t>ASHZ66353B25Q050011J</t>
  </si>
  <si>
    <t>陈越明</t>
  </si>
  <si>
    <t>ASHZ66353B25Q050013M</t>
  </si>
  <si>
    <t>陈招杰</t>
  </si>
  <si>
    <t>ASHZ66353B25Q050014N</t>
  </si>
  <si>
    <t>陈镇坤</t>
  </si>
  <si>
    <t>ASHZ66353B25Q050018G</t>
  </si>
  <si>
    <t>陈子原</t>
  </si>
  <si>
    <t>ASHZ66353B25Q050008X</t>
  </si>
  <si>
    <t>李秋妹</t>
  </si>
  <si>
    <t>ASHZ66353B25Q050012K</t>
  </si>
  <si>
    <t>余玲玲</t>
  </si>
  <si>
    <t>ASHZ66353B25Q050015P</t>
  </si>
  <si>
    <t>朱琳</t>
  </si>
  <si>
    <t>ASHZ66353B25Q050016D</t>
  </si>
  <si>
    <t>深圳市光明新区楼村-迳口片区编号04-8的土地</t>
  </si>
  <si>
    <t>ASHZ55252325Q050001B</t>
  </si>
  <si>
    <t>2026/04/30</t>
  </si>
  <si>
    <t>果菜</t>
  </si>
  <si>
    <t>ASHZ55288425Q050001E</t>
  </si>
  <si>
    <t>ASHZ5522KH25Q050000S</t>
  </si>
  <si>
    <t>深圳市深汕特别合作区赤石大安村民委员会含头岭村民小组种植基地</t>
  </si>
  <si>
    <t>深圳安芮洁环保科技有限公司</t>
  </si>
  <si>
    <t>ASHZ66349225Q050000S</t>
  </si>
  <si>
    <t>2025/11/30</t>
  </si>
  <si>
    <t>深圳市深汕特别合作区鹅埠镇下北下完村</t>
  </si>
  <si>
    <t>深圳市深汕特别合作区下北食品有限公司</t>
  </si>
  <si>
    <t>ASHZ66349225Q050002E</t>
  </si>
  <si>
    <t>2025/09/30</t>
  </si>
  <si>
    <t>深圳市深汕特别合作区鹅埠镇下北黄塘村、上径村、鲘门镇民新村</t>
  </si>
  <si>
    <t>深圳市新安种业有限公司</t>
  </si>
  <si>
    <t>ASHZ66349225Q050003Y</t>
  </si>
  <si>
    <t>深圳市深汕特别合作区鹅埠镇鹅埠村城内六小组，西南杨安村，鲘门镇红泉村</t>
  </si>
  <si>
    <t>深圳市粤正合食品有限公司</t>
  </si>
  <si>
    <t>ASHZ66349225Q050001L</t>
  </si>
  <si>
    <t>深圳市深汕特别合作区鲘门镇民新村</t>
  </si>
  <si>
    <t>ASHZ66353B25Q050020N</t>
  </si>
  <si>
    <t>2026/06/04</t>
  </si>
  <si>
    <t>深圳市龙岗区宝龙街道龙新社区果菜贸易有限公司龙东菜场</t>
  </si>
  <si>
    <t>深圳市果菜贸易有限公司——深圳市华龙达农业科技有限公司</t>
  </si>
  <si>
    <t>ASHZ66152325Q050003P</t>
  </si>
  <si>
    <t>2026/05/28</t>
  </si>
  <si>
    <t>露地果菜类</t>
  </si>
  <si>
    <t>深圳市深汕特别合作区鹅埠镇水美村、新园村、赤石镇新里村</t>
  </si>
  <si>
    <t>ASHZ66349225Q050004E</t>
  </si>
  <si>
    <t>深圳市深汕特别合作区鹅埠镇水美村、赤石镇新里村</t>
  </si>
  <si>
    <t>ASHZ66352325Q050010G</t>
  </si>
  <si>
    <t>露地茎菜(红薯）</t>
  </si>
  <si>
    <t>深圳市深汕特别合作区赤石镇明热村、新城村、新联村</t>
  </si>
  <si>
    <t>ASHZ66349225Q050006Q</t>
  </si>
  <si>
    <t>2025/08/31</t>
  </si>
  <si>
    <t>深圳市深汕特别合作区赤石镇冰深村、赤石村</t>
  </si>
  <si>
    <t>ASHZ66349225Q050008D</t>
  </si>
  <si>
    <t>深圳市深汕特别合作区赤石镇大安村</t>
  </si>
  <si>
    <t>ASHZ66349225Q050009W</t>
  </si>
  <si>
    <t>深圳市深汕特别合作区鲘门镇百安村、红泉村；小漠镇南香村、东旺村、大澳村</t>
  </si>
  <si>
    <t>ASHZ66349225Q050010D</t>
  </si>
  <si>
    <t>深圳市深汕特别合作区赤石镇明溪村、碗窑村、冰深村、新里村；鹅埠镇西南村、上北村、下北村</t>
  </si>
  <si>
    <t>ASHZ66349225Q050007K</t>
  </si>
  <si>
    <t>深圳市宝安区石岩街道麻布新村</t>
  </si>
  <si>
    <t>袁钦珍</t>
  </si>
  <si>
    <t>ASHZ66153B25Q050001Z</t>
  </si>
  <si>
    <t>2026/05/29</t>
  </si>
  <si>
    <t>深圳市深汕特别合作区鹅埠镇水美村</t>
  </si>
  <si>
    <t>鹅埠镇水美村村民委员会</t>
  </si>
  <si>
    <t>ASHZ66349225Q050005X</t>
  </si>
  <si>
    <t>深圳市宝安区燕罗街道塘下涌社区ASG02—006地块暨龙山果场</t>
  </si>
  <si>
    <t>深圳市珒镁农业发展有限公司</t>
  </si>
  <si>
    <t>ASHZ66353B25Q050021X</t>
  </si>
  <si>
    <t>2026/06/10</t>
  </si>
  <si>
    <t>深圳市深汕特别合作区赤石镇大安村铜锣湖山下亚婆笼角</t>
  </si>
  <si>
    <t>深圳市深汕特别合作区铜锣湖生态茶业有限公司</t>
  </si>
  <si>
    <t>茶叶</t>
  </si>
  <si>
    <t>ASHZ66387025Q050000C</t>
  </si>
  <si>
    <t>2026/06/13</t>
  </si>
  <si>
    <t>深圳市坪山区石井社区果菜贸易有限公司横塘菜场</t>
  </si>
  <si>
    <t>深圳市果菜贸易有限公司——林茂发</t>
  </si>
  <si>
    <t>ASHZ66152325Q050004Q</t>
  </si>
  <si>
    <t>2026/06/27</t>
  </si>
  <si>
    <t>深圳市光明区玉塘街道玉律社区阿婆山蔬菜基地</t>
  </si>
  <si>
    <t>深圳泓源农业科技发展有限公司</t>
  </si>
  <si>
    <t>ASHZ66353B25Q050022I</t>
  </si>
  <si>
    <t>ASHZ66352325Q050013I</t>
  </si>
  <si>
    <t>深圳市坪山区大工业片区及坪山菜场24-12、24-16地块</t>
  </si>
  <si>
    <t>深圳市绿基实业有限公司</t>
  </si>
  <si>
    <t>ASHZ66352325Q050012Q</t>
  </si>
  <si>
    <t>附表6</t>
  </si>
  <si>
    <t>2025年第三季度国任财产保险股份有限公司深圳分公司保费补贴资金明细表</t>
  </si>
  <si>
    <t>保险金额（元）</t>
  </si>
  <si>
    <t>审定补贴金额（元）</t>
  </si>
  <si>
    <t>62509660028NA500001</t>
  </si>
  <si>
    <t>温室大棚钢结构大棚</t>
  </si>
  <si>
    <t>广东省深圳市南山区南山街道南山社区五丰泰公司南山荔枝园</t>
  </si>
  <si>
    <t>深圳市五丰泰农业投资股份有限公司</t>
  </si>
  <si>
    <t>62509690028C5500001</t>
  </si>
  <si>
    <t>亚热带及热带果树类（荔枝）</t>
  </si>
  <si>
    <t>62509660028SA500001</t>
  </si>
  <si>
    <t xml:space="preserve"> 深圳市龙岗区宝龙街道同心社区浪背村菜场5号</t>
  </si>
  <si>
    <t>深圳市同乐农业科技有限公司</t>
  </si>
  <si>
    <t>625096600282A500013</t>
  </si>
  <si>
    <t>绿叶类露地蔬菜（叶菜）</t>
  </si>
  <si>
    <t>深圳市龙岗区宝龙街道同心社区新布村菜场30号</t>
  </si>
  <si>
    <t>深圳市京联华灌溉设备有限公司</t>
  </si>
  <si>
    <t>625096600282A500012</t>
  </si>
  <si>
    <t>附表7</t>
  </si>
  <si>
    <t>2025年第三季度中国平安财产保险股份有限公司深圳分公司保费补贴资金明细表</t>
  </si>
  <si>
    <t>广东省深圳市宝安区桔场路黄田荔枝</t>
  </si>
  <si>
    <t>深圳市黄田农业发展有限公司</t>
  </si>
  <si>
    <t>10569001400100122288</t>
  </si>
  <si>
    <t>附表8</t>
  </si>
  <si>
    <t>2025年第三季度中国人民财产保险股份有限公司深圳市分公司保费补贴资金明细表</t>
  </si>
  <si>
    <t>广东省深圳市龙岗区坪山街道</t>
  </si>
  <si>
    <t>PH0120254403N000000010</t>
  </si>
  <si>
    <t>广东省汕尾市海丰县鹅埠镇新园村委会</t>
  </si>
  <si>
    <t>深圳海物茂盛科技发展有限公司</t>
  </si>
  <si>
    <t>PPM620254403N000000001</t>
  </si>
  <si>
    <t>晚稻</t>
  </si>
  <si>
    <t>附表9</t>
  </si>
  <si>
    <t>2025年第三季度太平财产保险有限公司深圳分公司保费补贴资金明细表</t>
  </si>
  <si>
    <t>深圳市大鹏新区大鹏办事处鹏城社区26-3、26-4地块</t>
  </si>
  <si>
    <t>深圳市华大万物科技有限公司</t>
  </si>
  <si>
    <t>水稻制种</t>
  </si>
  <si>
    <t>62026143820250000001</t>
  </si>
  <si>
    <t>附表10</t>
  </si>
  <si>
    <t>2025年第三季度中国太平洋财产保险股份有限公司深圳分公司保费补贴资金明细表</t>
  </si>
  <si>
    <t>深圳市龙岗区坪地街道坪西社区高桥20-1-1地块</t>
  </si>
  <si>
    <t>创世纪种业有限公司</t>
  </si>
  <si>
    <t>ASHZ66388425Q050000S</t>
  </si>
  <si>
    <t>2026/07/30</t>
  </si>
  <si>
    <t>深圳市坪山区竹坑乡罗庚丘村黄梨园菜场</t>
  </si>
  <si>
    <t>深圳市果菜贸易有限公司——陈惠珍</t>
  </si>
  <si>
    <t>ASHZ66152325Q050005F</t>
  </si>
  <si>
    <t>2026/08/12</t>
  </si>
  <si>
    <t>深圳市光明区光明小镇欢乐田园种植地块</t>
  </si>
  <si>
    <t>信宜市响亮种植专业合作社</t>
  </si>
  <si>
    <t>ASHZ66349225Q050011I</t>
  </si>
  <si>
    <t>2025/10/31</t>
  </si>
  <si>
    <t>深圳市光明区新湖街道新陂头牛场</t>
  </si>
  <si>
    <t>深圳市晨光乳业有限公司牛奶分公司</t>
  </si>
  <si>
    <t>奶牛1-3岁</t>
  </si>
  <si>
    <t>ASHZ66352125Q050000J</t>
  </si>
  <si>
    <t>2026/08/17</t>
  </si>
  <si>
    <t>奶牛3-7岁</t>
  </si>
  <si>
    <t>深圳市宝安区石岩街道塘头北09-1，3基本农田</t>
  </si>
  <si>
    <t>深圳市源兴果品股份有限公司</t>
  </si>
  <si>
    <t>ASHZ06752325Q050001F</t>
  </si>
  <si>
    <t>2026/09/09</t>
  </si>
  <si>
    <t>ASHZ66349225Q050012A</t>
  </si>
  <si>
    <t>2025/12/31</t>
  </si>
  <si>
    <t>深圳市深汕特别合作区鲘门镇红泉村、小漠镇南香村、东旺村、大澳村</t>
  </si>
  <si>
    <t>陈相风</t>
  </si>
  <si>
    <t>ASHZ66349225Q050013F</t>
  </si>
  <si>
    <t>深圳市深汕特别合作区赤石镇新城村、新联村</t>
  </si>
  <si>
    <t>江锡</t>
  </si>
  <si>
    <t>ASHZ66349225Q050014K</t>
  </si>
  <si>
    <t>深圳市深汕特别合作区赤石镇碗窑村、冰深村</t>
  </si>
  <si>
    <t>曹景春</t>
  </si>
  <si>
    <t>ASHZ66349225Q050015O</t>
  </si>
  <si>
    <t>曹景云</t>
  </si>
  <si>
    <t>ASHZ66349225Q050016T</t>
  </si>
  <si>
    <t>深圳市坪山区大工业片区改造地块号2-1和2-2（市政统一地块编号为24-3、24-4）</t>
  </si>
  <si>
    <t>深圳市胜利达投资有限公司</t>
  </si>
  <si>
    <t>ASHZ66353B25Q050023F</t>
  </si>
  <si>
    <t>2026/09/29</t>
  </si>
  <si>
    <t>ASHZ66352325Q050014N</t>
  </si>
  <si>
    <t>露地蔬菜（茎菜）</t>
  </si>
  <si>
    <t>仔猪</t>
  </si>
  <si>
    <t>ASHZ66394925Q050000T</t>
  </si>
  <si>
    <t>ASHZ66352325Q050004P</t>
  </si>
  <si>
    <t>育肥猪</t>
  </si>
  <si>
    <t>ASHZ66348625Q050000D</t>
  </si>
  <si>
    <t>附表11</t>
  </si>
  <si>
    <t>2025年第三季度中华联合财产保险股份有限公司深圳分公司保费补贴资金明细表</t>
  </si>
  <si>
    <t>中华联合财产保险股份有限公司深圳分公司</t>
  </si>
  <si>
    <t>深圳市深
汕合作区
西湖村</t>
  </si>
  <si>
    <t>西湖村吴造梅、吴火胜等11户</t>
  </si>
  <si>
    <t>P25N1N2044039
1850000000001</t>
  </si>
  <si>
    <t>深圳市深
汕合作区
鹅埠村</t>
  </si>
  <si>
    <t>鹅埠村黄耀光、陈炎文等23户</t>
  </si>
  <si>
    <t>P25N1N2044039
1940000000002</t>
  </si>
  <si>
    <t>西湖村方桂明、吴火胜等13户</t>
  </si>
  <si>
    <t>P25N1N2044039
1960000000003</t>
  </si>
  <si>
    <t>鹅埠村黄耀光、陈炎文等24户</t>
  </si>
  <si>
    <t>P25N1N2044039
1470000000004</t>
  </si>
  <si>
    <t>附表12</t>
  </si>
  <si>
    <t>2024年第四季度中国平安财产保险股份有限公司深圳分公司保费补贴资金明细表</t>
  </si>
  <si>
    <t>承保数量
（头、亩、只、尾、个）</t>
  </si>
  <si>
    <t>单位保额
（元）</t>
  </si>
  <si>
    <t>签单保费金额
（元）</t>
  </si>
  <si>
    <t>市财政
补贴比例</t>
  </si>
  <si>
    <t>投保人
负担比例</t>
  </si>
  <si>
    <t>投保人应缴保费
（元）</t>
  </si>
  <si>
    <t>投保人已缴保费
（元）</t>
  </si>
  <si>
    <t>投保人未
缴保险</t>
  </si>
  <si>
    <t xml:space="preserve">中国平安财产保险股份有限公司深圳分公司 </t>
  </si>
  <si>
    <t>广东省深圳市南山区西丽街道白芒社区居西丽果场</t>
  </si>
  <si>
    <t>10560091400001989613</t>
  </si>
  <si>
    <t>广东省深圳市光明区新湖、光明街道楼村-迳口片区</t>
  </si>
  <si>
    <t>深圳兴旺生物种业有限公司</t>
  </si>
  <si>
    <t>10560091400002013216</t>
  </si>
  <si>
    <t>广东省深圳市光明区光明街道迳口社区迳口路</t>
  </si>
  <si>
    <t>深圳洁田模式生物科技有限公司</t>
  </si>
  <si>
    <t>10560091400002013215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</si>
</sst>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1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
    <numFmt numFmtId="177" formatCode="#,##0.00_ "/>
    <numFmt numFmtId="178" formatCode="yyyy/m/d;@"/>
    <numFmt numFmtId="179" formatCode="yyyy\-mm\-dd"/>
    <numFmt numFmtId="180" formatCode="###,###,###,###,###,##0.00"/>
    <numFmt numFmtId="181" formatCode="0.0%"/>
    <numFmt numFmtId="182" formatCode="0.00_ "/>
    <numFmt numFmtId="183" formatCode="_ * #,##0_ ;_ * \-#,##0_ ;_ * &quot;-&quot;??_ ;_ @_ "/>
    <numFmt numFmtId="184" formatCode="0.00_);[Red]\(0.00\)"/>
  </numFmts>
  <fonts count="47">
    <font>
      <sz val="11"/>
      <color theme="1"/>
      <name val="宋体"/>
      <charset val="134"/>
      <scheme val="minor"/>
    </font>
    <font>
      <b/>
      <sz val="11"/>
      <color rgb="FF000000"/>
      <name val="宋体"/>
      <charset val="134"/>
      <scheme val="minor"/>
    </font>
    <font>
      <b/>
      <sz val="11"/>
      <color rgb="FF000000"/>
      <name val="宋体"/>
      <charset val="134"/>
    </font>
    <font>
      <sz val="11"/>
      <color rgb="FF000000"/>
      <name val="宋体"/>
      <charset val="134"/>
    </font>
    <font>
      <b/>
      <sz val="11"/>
      <color theme="1"/>
      <name val="宋体"/>
      <charset val="134"/>
      <scheme val="minor"/>
    </font>
    <font>
      <sz val="11"/>
      <name val="宋体"/>
      <charset val="134"/>
      <scheme val="minor"/>
    </font>
    <font>
      <sz val="11"/>
      <color indexed="8"/>
      <name val="宋体"/>
      <charset val="134"/>
    </font>
    <font>
      <b/>
      <sz val="11"/>
      <color indexed="8"/>
      <name val="宋体"/>
      <charset val="134"/>
    </font>
    <font>
      <sz val="17"/>
      <name val="宋体"/>
      <charset val="134"/>
      <scheme val="minor"/>
    </font>
    <font>
      <b/>
      <sz val="22"/>
      <name val="宋体"/>
      <charset val="134"/>
    </font>
    <font>
      <b/>
      <sz val="12"/>
      <name val="宋体"/>
      <charset val="134"/>
    </font>
    <font>
      <b/>
      <sz val="11"/>
      <name val="宋体"/>
      <charset val="134"/>
      <scheme val="minor"/>
    </font>
    <font>
      <sz val="11"/>
      <name val="宋体"/>
      <charset val="134"/>
    </font>
    <font>
      <sz val="11"/>
      <name val="仿宋_GB2312"/>
      <charset val="134"/>
    </font>
    <font>
      <sz val="18"/>
      <color theme="1"/>
      <name val="宋体"/>
      <charset val="134"/>
      <scheme val="minor"/>
    </font>
    <font>
      <sz val="18"/>
      <name val="宋体"/>
      <charset val="134"/>
      <scheme val="minor"/>
    </font>
    <font>
      <b/>
      <sz val="22"/>
      <color theme="1"/>
      <name val="宋体"/>
      <charset val="134"/>
    </font>
    <font>
      <b/>
      <sz val="12"/>
      <color theme="1"/>
      <name val="宋体"/>
      <charset val="134"/>
    </font>
    <font>
      <sz val="11"/>
      <color rgb="FF000000"/>
      <name val="宋体"/>
      <charset val="134"/>
      <scheme val="minor"/>
    </font>
    <font>
      <b/>
      <sz val="18"/>
      <name val="宋体"/>
      <charset val="134"/>
    </font>
    <font>
      <sz val="12"/>
      <name val="宋体"/>
      <charset val="134"/>
      <scheme val="minor"/>
    </font>
    <font>
      <sz val="12"/>
      <name val="宋体"/>
      <charset val="134"/>
    </font>
    <font>
      <sz val="12"/>
      <name val="仿宋_GB2312"/>
      <charset val="134"/>
    </font>
    <font>
      <sz val="9"/>
      <name val="宋体"/>
      <charset val="134"/>
      <scheme val="minor"/>
    </font>
    <font>
      <sz val="11"/>
      <color rgb="FFFF000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4" borderId="11"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2" applyNumberFormat="0" applyFill="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3" fillId="0" borderId="0" applyNumberFormat="0" applyFill="0" applyBorder="0" applyAlignment="0" applyProtection="0">
      <alignment vertical="center"/>
    </xf>
    <xf numFmtId="0" fontId="34" fillId="5" borderId="14" applyNumberFormat="0" applyAlignment="0" applyProtection="0">
      <alignment vertical="center"/>
    </xf>
    <xf numFmtId="0" fontId="35" fillId="6" borderId="15" applyNumberFormat="0" applyAlignment="0" applyProtection="0">
      <alignment vertical="center"/>
    </xf>
    <xf numFmtId="0" fontId="36" fillId="6" borderId="14" applyNumberFormat="0" applyAlignment="0" applyProtection="0">
      <alignment vertical="center"/>
    </xf>
    <xf numFmtId="0" fontId="37" fillId="7" borderId="16" applyNumberFormat="0" applyAlignment="0" applyProtection="0">
      <alignment vertical="center"/>
    </xf>
    <xf numFmtId="0" fontId="38" fillId="0" borderId="17" applyNumberFormat="0" applyFill="0" applyAlignment="0" applyProtection="0">
      <alignment vertical="center"/>
    </xf>
    <xf numFmtId="0" fontId="39" fillId="0" borderId="18" applyNumberFormat="0" applyFill="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4" fillId="12" borderId="0" applyNumberFormat="0" applyBorder="0" applyAlignment="0" applyProtection="0">
      <alignment vertical="center"/>
    </xf>
    <xf numFmtId="0" fontId="44" fillId="13" borderId="0" applyNumberFormat="0" applyBorder="0" applyAlignment="0" applyProtection="0">
      <alignment vertical="center"/>
    </xf>
    <xf numFmtId="0" fontId="43" fillId="14" borderId="0" applyNumberFormat="0" applyBorder="0" applyAlignment="0" applyProtection="0">
      <alignment vertical="center"/>
    </xf>
    <xf numFmtId="0" fontId="43" fillId="15" borderId="0" applyNumberFormat="0" applyBorder="0" applyAlignment="0" applyProtection="0">
      <alignment vertical="center"/>
    </xf>
    <xf numFmtId="0" fontId="44" fillId="16" borderId="0" applyNumberFormat="0" applyBorder="0" applyAlignment="0" applyProtection="0">
      <alignment vertical="center"/>
    </xf>
    <xf numFmtId="0" fontId="44"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4" fillId="20" borderId="0" applyNumberFormat="0" applyBorder="0" applyAlignment="0" applyProtection="0">
      <alignment vertical="center"/>
    </xf>
    <xf numFmtId="0" fontId="44" fillId="21" borderId="0" applyNumberFormat="0" applyBorder="0" applyAlignment="0" applyProtection="0">
      <alignment vertical="center"/>
    </xf>
    <xf numFmtId="0" fontId="43" fillId="22" borderId="0" applyNumberFormat="0" applyBorder="0" applyAlignment="0" applyProtection="0">
      <alignment vertical="center"/>
    </xf>
    <xf numFmtId="0" fontId="43" fillId="23" borderId="0" applyNumberFormat="0" applyBorder="0" applyAlignment="0" applyProtection="0">
      <alignment vertical="center"/>
    </xf>
    <xf numFmtId="0" fontId="44" fillId="24" borderId="0" applyNumberFormat="0" applyBorder="0" applyAlignment="0" applyProtection="0">
      <alignment vertical="center"/>
    </xf>
    <xf numFmtId="0" fontId="44" fillId="25" borderId="0" applyNumberFormat="0" applyBorder="0" applyAlignment="0" applyProtection="0">
      <alignment vertical="center"/>
    </xf>
    <xf numFmtId="0" fontId="43" fillId="26" borderId="0" applyNumberFormat="0" applyBorder="0" applyAlignment="0" applyProtection="0">
      <alignment vertical="center"/>
    </xf>
    <xf numFmtId="0" fontId="43" fillId="27" borderId="0" applyNumberFormat="0" applyBorder="0" applyAlignment="0" applyProtection="0">
      <alignment vertical="center"/>
    </xf>
    <xf numFmtId="0" fontId="44" fillId="28" borderId="0" applyNumberFormat="0" applyBorder="0" applyAlignment="0" applyProtection="0">
      <alignment vertical="center"/>
    </xf>
    <xf numFmtId="0" fontId="44" fillId="29" borderId="0" applyNumberFormat="0" applyBorder="0" applyAlignment="0" applyProtection="0">
      <alignment vertical="center"/>
    </xf>
    <xf numFmtId="0" fontId="43" fillId="30" borderId="0" applyNumberFormat="0" applyBorder="0" applyAlignment="0" applyProtection="0">
      <alignment vertical="center"/>
    </xf>
    <xf numFmtId="0" fontId="43" fillId="31" borderId="0" applyNumberFormat="0" applyBorder="0" applyAlignment="0" applyProtection="0">
      <alignment vertical="center"/>
    </xf>
    <xf numFmtId="0" fontId="44" fillId="32" borderId="0" applyNumberFormat="0" applyBorder="0" applyAlignment="0" applyProtection="0">
      <alignment vertical="center"/>
    </xf>
    <xf numFmtId="0" fontId="44" fillId="33" borderId="0" applyNumberFormat="0" applyBorder="0" applyAlignment="0" applyProtection="0">
      <alignment vertical="center"/>
    </xf>
    <xf numFmtId="0" fontId="43" fillId="34" borderId="0" applyNumberFormat="0" applyBorder="0" applyAlignment="0" applyProtection="0">
      <alignment vertical="center"/>
    </xf>
  </cellStyleXfs>
  <cellXfs count="234">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0" fillId="0" borderId="2" xfId="0"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 fillId="0" borderId="5" xfId="0" applyFont="1" applyFill="1" applyBorder="1" applyAlignment="1">
      <alignment horizontal="center" vertical="center"/>
    </xf>
    <xf numFmtId="43" fontId="2" fillId="0" borderId="1" xfId="1" applyFont="1" applyFill="1" applyBorder="1" applyAlignment="1">
      <alignment horizontal="center" vertical="center" wrapText="1"/>
    </xf>
    <xf numFmtId="176" fontId="6" fillId="0" borderId="1" xfId="0" applyNumberFormat="1" applyFont="1" applyFill="1" applyBorder="1" applyAlignment="1">
      <alignment horizontal="right" vertical="center" wrapText="1"/>
    </xf>
    <xf numFmtId="43" fontId="0" fillId="0" borderId="1" xfId="1" applyFont="1" applyFill="1" applyBorder="1" applyAlignment="1">
      <alignment horizontal="right" vertical="center" wrapText="1"/>
    </xf>
    <xf numFmtId="43" fontId="0" fillId="0" borderId="1" xfId="0" applyNumberFormat="1" applyFill="1" applyBorder="1" applyAlignment="1">
      <alignment horizontal="right" vertical="center" wrapText="1"/>
    </xf>
    <xf numFmtId="10" fontId="0" fillId="0" borderId="1" xfId="0" applyNumberFormat="1" applyFill="1" applyBorder="1" applyAlignment="1">
      <alignment horizontal="right" vertical="center" wrapText="1"/>
    </xf>
    <xf numFmtId="177" fontId="6" fillId="0" borderId="1" xfId="0" applyNumberFormat="1" applyFont="1" applyFill="1" applyBorder="1" applyAlignment="1">
      <alignment horizontal="right" vertical="center" wrapText="1"/>
    </xf>
    <xf numFmtId="176" fontId="7" fillId="0" borderId="1" xfId="0" applyNumberFormat="1" applyFont="1" applyFill="1" applyBorder="1" applyAlignment="1">
      <alignment horizontal="center" vertical="center" wrapText="1"/>
    </xf>
    <xf numFmtId="43" fontId="4" fillId="0" borderId="1" xfId="1" applyFont="1" applyBorder="1">
      <alignment vertical="center"/>
    </xf>
    <xf numFmtId="43" fontId="7" fillId="0" borderId="1" xfId="0" applyNumberFormat="1" applyFont="1" applyFill="1" applyBorder="1" applyAlignment="1">
      <alignment horizontal="center" vertical="center" wrapText="1"/>
    </xf>
    <xf numFmtId="43" fontId="4" fillId="0" borderId="1" xfId="0" applyNumberFormat="1" applyFont="1" applyFill="1" applyBorder="1" applyAlignment="1">
      <alignment vertical="center"/>
    </xf>
    <xf numFmtId="178" fontId="6" fillId="0" borderId="1" xfId="0" applyNumberFormat="1" applyFont="1" applyFill="1" applyBorder="1" applyAlignment="1">
      <alignment horizontal="right" vertical="center"/>
    </xf>
    <xf numFmtId="179" fontId="6" fillId="0" borderId="1" xfId="0" applyNumberFormat="1" applyFont="1" applyFill="1" applyBorder="1" applyAlignment="1">
      <alignment horizontal="right" vertical="center"/>
    </xf>
    <xf numFmtId="9" fontId="3" fillId="0" borderId="1" xfId="0" applyNumberFormat="1" applyFont="1" applyFill="1" applyBorder="1" applyAlignment="1">
      <alignment horizontal="right" vertical="center" wrapText="1"/>
    </xf>
    <xf numFmtId="9" fontId="0" fillId="0" borderId="1" xfId="0" applyNumberFormat="1" applyFill="1" applyBorder="1" applyAlignment="1">
      <alignment horizontal="right" vertical="center" wrapText="1"/>
    </xf>
    <xf numFmtId="43" fontId="0" fillId="0" borderId="2" xfId="0" applyNumberFormat="1" applyFill="1" applyBorder="1" applyAlignment="1">
      <alignment horizontal="right" vertical="center" wrapText="1"/>
    </xf>
    <xf numFmtId="43" fontId="0" fillId="0" borderId="2" xfId="1" applyFont="1" applyFill="1" applyBorder="1" applyAlignment="1">
      <alignment horizontal="right" vertical="center" wrapText="1"/>
    </xf>
    <xf numFmtId="0" fontId="8" fillId="0" borderId="0" xfId="0" applyFont="1" applyFill="1">
      <alignment vertical="center"/>
    </xf>
    <xf numFmtId="0" fontId="5" fillId="0" borderId="0" xfId="0" applyFont="1" applyFill="1">
      <alignment vertical="center"/>
    </xf>
    <xf numFmtId="0" fontId="9" fillId="0" borderId="0" xfId="0" applyFont="1" applyFill="1" applyAlignment="1">
      <alignment horizontal="center" vertical="center"/>
    </xf>
    <xf numFmtId="0" fontId="10" fillId="0" borderId="0" xfId="0" applyFont="1" applyFill="1" applyAlignment="1">
      <alignment horizontal="center" vertical="center"/>
    </xf>
    <xf numFmtId="0" fontId="11"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vertical="center" wrapText="1"/>
    </xf>
    <xf numFmtId="0" fontId="11" fillId="0" borderId="1" xfId="0" applyFont="1" applyFill="1" applyBorder="1" applyAlignment="1">
      <alignment horizontal="center" vertical="center"/>
    </xf>
    <xf numFmtId="0" fontId="5" fillId="0" borderId="1" xfId="0" applyFont="1" applyFill="1" applyBorder="1" applyAlignment="1">
      <alignment horizontal="center" vertical="center"/>
    </xf>
    <xf numFmtId="43" fontId="5" fillId="0" borderId="1" xfId="1" applyFont="1" applyFill="1" applyBorder="1" applyAlignment="1">
      <alignment horizontal="center" vertical="center" wrapText="1"/>
    </xf>
    <xf numFmtId="43" fontId="5" fillId="0" borderId="1" xfId="1" applyFont="1" applyFill="1" applyBorder="1">
      <alignment vertical="center"/>
    </xf>
    <xf numFmtId="10" fontId="5" fillId="0" borderId="1" xfId="3" applyNumberFormat="1" applyFont="1" applyFill="1" applyBorder="1" applyAlignment="1">
      <alignment horizontal="center" vertical="center" wrapText="1"/>
    </xf>
    <xf numFmtId="43" fontId="11" fillId="0" borderId="1" xfId="1" applyFont="1" applyFill="1" applyBorder="1">
      <alignment vertical="center"/>
    </xf>
    <xf numFmtId="0" fontId="11" fillId="0" borderId="1" xfId="0" applyFont="1" applyFill="1" applyBorder="1">
      <alignment vertical="center"/>
    </xf>
    <xf numFmtId="43" fontId="11" fillId="0" borderId="1" xfId="1" applyFont="1" applyFill="1" applyBorder="1" applyAlignment="1">
      <alignment horizontal="right" vertical="center"/>
    </xf>
    <xf numFmtId="9" fontId="11" fillId="0" borderId="1" xfId="3" applyFont="1" applyFill="1" applyBorder="1" applyAlignment="1">
      <alignment horizontal="right" vertical="center"/>
    </xf>
    <xf numFmtId="178" fontId="5" fillId="0" borderId="1" xfId="0" applyNumberFormat="1" applyFont="1" applyFill="1" applyBorder="1" applyAlignment="1">
      <alignment horizontal="center" vertical="center" wrapText="1"/>
    </xf>
    <xf numFmtId="9" fontId="5" fillId="0" borderId="1" xfId="3" applyNumberFormat="1" applyFont="1" applyFill="1" applyBorder="1" applyAlignment="1">
      <alignment horizontal="center" vertical="center"/>
    </xf>
    <xf numFmtId="0" fontId="11" fillId="0" borderId="1" xfId="0" applyFont="1" applyFill="1" applyBorder="1" applyAlignment="1">
      <alignment horizontal="right" vertical="center"/>
    </xf>
    <xf numFmtId="43" fontId="5" fillId="0" borderId="1" xfId="1" applyFont="1" applyFill="1" applyBorder="1" applyAlignment="1">
      <alignment vertical="center" wrapText="1"/>
    </xf>
    <xf numFmtId="43" fontId="11" fillId="0" borderId="1" xfId="1" applyFont="1" applyFill="1" applyBorder="1" applyAlignment="1">
      <alignment horizontal="right" vertical="center" wrapText="1"/>
    </xf>
    <xf numFmtId="43" fontId="11" fillId="0" borderId="1" xfId="1" applyFont="1" applyFill="1" applyBorder="1" applyAlignment="1">
      <alignment vertical="center" wrapText="1"/>
    </xf>
    <xf numFmtId="0" fontId="8"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horizontal="center" vertical="center"/>
    </xf>
    <xf numFmtId="0" fontId="9" fillId="0" borderId="0" xfId="0" applyFont="1" applyFill="1" applyAlignment="1">
      <alignment horizontal="center" vertical="center" wrapText="1"/>
    </xf>
    <xf numFmtId="0" fontId="10" fillId="0" borderId="0" xfId="0" applyFont="1" applyFill="1" applyAlignment="1">
      <alignment horizontal="center" vertical="center" wrapText="1"/>
    </xf>
    <xf numFmtId="0" fontId="5" fillId="0" borderId="1" xfId="0" applyFont="1" applyFill="1" applyBorder="1" applyAlignment="1">
      <alignment horizontal="left" vertical="center" wrapText="1"/>
    </xf>
    <xf numFmtId="0" fontId="12" fillId="0" borderId="2"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6"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0" xfId="0" applyFont="1" applyFill="1" applyAlignment="1">
      <alignment horizontal="center" vertical="center"/>
    </xf>
    <xf numFmtId="0" fontId="13" fillId="0" borderId="2"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5" fillId="0" borderId="1" xfId="0" applyFont="1" applyBorder="1" applyAlignment="1">
      <alignment horizontal="center" vertical="center" wrapText="1"/>
    </xf>
    <xf numFmtId="0" fontId="13" fillId="0" borderId="0" xfId="0" applyFont="1" applyAlignment="1">
      <alignment horizontal="center" vertical="center"/>
    </xf>
    <xf numFmtId="0" fontId="12" fillId="0" borderId="1" xfId="0" applyNumberFormat="1" applyFont="1" applyFill="1" applyBorder="1" applyAlignment="1">
      <alignment horizontal="center" vertical="center" wrapText="1"/>
    </xf>
    <xf numFmtId="0" fontId="12" fillId="0" borderId="2" xfId="0" applyNumberFormat="1" applyFont="1" applyFill="1" applyBorder="1" applyAlignment="1">
      <alignment horizontal="center" vertical="center" wrapText="1"/>
    </xf>
    <xf numFmtId="0" fontId="12" fillId="0" borderId="6" xfId="0" applyNumberFormat="1" applyFont="1" applyFill="1" applyBorder="1" applyAlignment="1">
      <alignment horizontal="center" vertical="center" wrapText="1"/>
    </xf>
    <xf numFmtId="43" fontId="5" fillId="0" borderId="0" xfId="1" applyFont="1" applyFill="1">
      <alignment vertical="center"/>
    </xf>
    <xf numFmtId="43" fontId="9" fillId="0" borderId="0" xfId="1" applyFont="1" applyFill="1" applyAlignment="1">
      <alignment horizontal="center" vertical="center"/>
    </xf>
    <xf numFmtId="43" fontId="10" fillId="0" borderId="0" xfId="1" applyFont="1" applyFill="1" applyAlignment="1">
      <alignment horizontal="center" vertical="center"/>
    </xf>
    <xf numFmtId="43" fontId="11" fillId="0" borderId="1" xfId="1" applyFont="1" applyFill="1" applyBorder="1" applyAlignment="1">
      <alignment horizontal="center" vertical="center" wrapText="1"/>
    </xf>
    <xf numFmtId="180" fontId="5" fillId="0" borderId="1" xfId="0" applyNumberFormat="1" applyFont="1" applyFill="1" applyBorder="1" applyAlignment="1">
      <alignment horizontal="center" vertical="center" wrapText="1"/>
    </xf>
    <xf numFmtId="181" fontId="5" fillId="0" borderId="1" xfId="3" applyNumberFormat="1" applyFont="1" applyFill="1" applyBorder="1" applyAlignment="1">
      <alignment horizontal="center" vertical="center"/>
    </xf>
    <xf numFmtId="180" fontId="5" fillId="0" borderId="6" xfId="0" applyNumberFormat="1" applyFont="1" applyFill="1" applyBorder="1" applyAlignment="1">
      <alignment horizontal="center" vertical="center" wrapText="1"/>
    </xf>
    <xf numFmtId="43" fontId="5" fillId="0" borderId="1" xfId="1" applyFont="1" applyFill="1" applyBorder="1" applyAlignment="1">
      <alignment vertical="center"/>
    </xf>
    <xf numFmtId="178" fontId="12" fillId="0" borderId="1"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178" fontId="12" fillId="0" borderId="2" xfId="0" applyNumberFormat="1" applyFont="1" applyFill="1" applyBorder="1" applyAlignment="1">
      <alignment horizontal="center" vertical="center" wrapText="1"/>
    </xf>
    <xf numFmtId="14" fontId="5" fillId="0" borderId="2" xfId="0" applyNumberFormat="1"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178" fontId="12" fillId="0" borderId="6" xfId="0" applyNumberFormat="1" applyFont="1" applyFill="1" applyBorder="1" applyAlignment="1">
      <alignment horizontal="center" vertical="center" wrapText="1"/>
    </xf>
    <xf numFmtId="14" fontId="5" fillId="0" borderId="6" xfId="0" applyNumberFormat="1" applyFont="1" applyFill="1" applyBorder="1" applyAlignment="1">
      <alignment horizontal="center" vertical="center" wrapText="1"/>
    </xf>
    <xf numFmtId="9" fontId="5" fillId="0" borderId="7" xfId="0" applyNumberFormat="1" applyFont="1" applyFill="1" applyBorder="1" applyAlignment="1">
      <alignment horizontal="center" vertical="center" wrapText="1"/>
    </xf>
    <xf numFmtId="9" fontId="5" fillId="0" borderId="6" xfId="0" applyNumberFormat="1" applyFont="1" applyFill="1" applyBorder="1" applyAlignment="1">
      <alignment horizontal="center" vertical="center" wrapText="1"/>
    </xf>
    <xf numFmtId="178" fontId="12" fillId="0" borderId="2" xfId="0" applyNumberFormat="1" applyFont="1" applyFill="1" applyBorder="1" applyAlignment="1">
      <alignment horizontal="center" vertical="center"/>
    </xf>
    <xf numFmtId="178" fontId="12" fillId="0" borderId="7" xfId="0" applyNumberFormat="1" applyFont="1" applyFill="1" applyBorder="1" applyAlignment="1">
      <alignment horizontal="center" vertical="center"/>
    </xf>
    <xf numFmtId="14" fontId="5" fillId="0" borderId="7" xfId="0" applyNumberFormat="1" applyFont="1" applyFill="1" applyBorder="1" applyAlignment="1">
      <alignment horizontal="center" vertical="center" wrapText="1"/>
    </xf>
    <xf numFmtId="178" fontId="12" fillId="0" borderId="6" xfId="0" applyNumberFormat="1" applyFont="1" applyFill="1" applyBorder="1" applyAlignment="1">
      <alignment horizontal="center" vertical="center"/>
    </xf>
    <xf numFmtId="9" fontId="12" fillId="0" borderId="1" xfId="3" applyNumberFormat="1" applyFont="1" applyFill="1" applyBorder="1" applyAlignment="1">
      <alignment horizontal="center" vertical="center" wrapText="1"/>
    </xf>
    <xf numFmtId="43" fontId="5" fillId="0" borderId="1" xfId="1" applyFont="1" applyFill="1" applyBorder="1" applyAlignment="1">
      <alignment horizontal="center" vertical="center"/>
    </xf>
    <xf numFmtId="0" fontId="11" fillId="0" borderId="1" xfId="0" applyFont="1" applyFill="1" applyBorder="1" applyAlignment="1">
      <alignment vertical="center" wrapText="1"/>
    </xf>
    <xf numFmtId="9" fontId="11" fillId="0" borderId="1" xfId="3" applyFont="1" applyFill="1" applyBorder="1" applyAlignment="1">
      <alignment vertical="center" wrapText="1"/>
    </xf>
    <xf numFmtId="14" fontId="12" fillId="0" borderId="8" xfId="0" applyNumberFormat="1" applyFont="1" applyFill="1" applyBorder="1" applyAlignment="1">
      <alignment horizontal="center" vertical="center"/>
    </xf>
    <xf numFmtId="14" fontId="12" fillId="0" borderId="9" xfId="0" applyNumberFormat="1" applyFont="1" applyFill="1" applyBorder="1" applyAlignment="1">
      <alignment horizontal="center" vertical="center"/>
    </xf>
    <xf numFmtId="14" fontId="12" fillId="0" borderId="10" xfId="0" applyNumberFormat="1" applyFont="1" applyFill="1" applyBorder="1" applyAlignment="1">
      <alignment horizontal="center" vertical="center"/>
    </xf>
    <xf numFmtId="9" fontId="11" fillId="0" borderId="1" xfId="3" applyFont="1" applyFill="1" applyBorder="1" applyAlignment="1">
      <alignment horizontal="center" vertical="center" wrapText="1"/>
    </xf>
    <xf numFmtId="43" fontId="5" fillId="0" borderId="0" xfId="1" applyFont="1" applyFill="1" applyAlignment="1">
      <alignment vertical="center" wrapText="1"/>
    </xf>
    <xf numFmtId="43" fontId="9" fillId="0" borderId="0" xfId="1" applyFont="1" applyFill="1" applyAlignment="1">
      <alignment horizontal="center" vertical="center" wrapText="1"/>
    </xf>
    <xf numFmtId="43" fontId="10" fillId="0" borderId="0" xfId="1" applyFont="1" applyFill="1" applyAlignment="1">
      <alignment horizontal="center" vertical="center" wrapText="1"/>
    </xf>
    <xf numFmtId="0" fontId="14" fillId="0" borderId="0" xfId="0" applyFont="1">
      <alignment vertical="center"/>
    </xf>
    <xf numFmtId="0" fontId="0" fillId="0" borderId="0" xfId="0" applyAlignment="1">
      <alignment horizontal="center" vertical="center"/>
    </xf>
    <xf numFmtId="0" fontId="15" fillId="0" borderId="0" xfId="0" applyFont="1" applyFill="1" applyAlignment="1">
      <alignment horizontal="left" vertical="center"/>
    </xf>
    <xf numFmtId="0" fontId="16" fillId="0" borderId="0" xfId="0" applyFont="1" applyAlignment="1">
      <alignment horizontal="center" vertical="center"/>
    </xf>
    <xf numFmtId="0" fontId="17" fillId="0" borderId="0" xfId="0" applyFont="1" applyAlignment="1">
      <alignment horizontal="center" vertical="center"/>
    </xf>
    <xf numFmtId="0" fontId="4"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18" fillId="0" borderId="1" xfId="0" applyFont="1" applyFill="1" applyBorder="1" applyAlignment="1">
      <alignment horizontal="center" vertical="center"/>
    </xf>
    <xf numFmtId="0" fontId="3" fillId="0" borderId="0" xfId="0" applyFont="1" applyFill="1" applyBorder="1" applyAlignment="1">
      <alignment vertical="center" wrapText="1"/>
    </xf>
    <xf numFmtId="9" fontId="5" fillId="0" borderId="1" xfId="3" applyFont="1" applyFill="1" applyBorder="1" applyAlignment="1">
      <alignment horizontal="center" vertical="center"/>
    </xf>
    <xf numFmtId="0" fontId="4" fillId="0" borderId="1" xfId="0" applyFont="1" applyBorder="1">
      <alignment vertical="center"/>
    </xf>
    <xf numFmtId="9" fontId="4" fillId="0" borderId="1" xfId="3" applyFont="1" applyBorder="1">
      <alignment vertical="center"/>
    </xf>
    <xf numFmtId="0" fontId="11" fillId="0" borderId="1" xfId="0" applyFont="1" applyBorder="1" applyAlignment="1">
      <alignment horizontal="center" vertical="center" wrapText="1"/>
    </xf>
    <xf numFmtId="43" fontId="0" fillId="0" borderId="1" xfId="1" applyFont="1" applyFill="1" applyBorder="1">
      <alignment vertical="center"/>
    </xf>
    <xf numFmtId="43" fontId="0" fillId="0" borderId="1" xfId="1" applyNumberFormat="1" applyFont="1" applyFill="1" applyBorder="1">
      <alignment vertical="center"/>
    </xf>
    <xf numFmtId="43" fontId="4" fillId="0" borderId="1" xfId="1" applyFont="1" applyBorder="1" applyAlignment="1">
      <alignment horizontal="right" vertical="center"/>
    </xf>
    <xf numFmtId="43" fontId="4" fillId="0" borderId="1" xfId="1" applyFont="1" applyBorder="1" applyAlignment="1">
      <alignment vertical="center" wrapText="1"/>
    </xf>
    <xf numFmtId="0" fontId="19" fillId="0" borderId="0" xfId="0" applyFont="1" applyFill="1" applyAlignment="1">
      <alignment horizontal="center" vertical="center"/>
    </xf>
    <xf numFmtId="9" fontId="5" fillId="0" borderId="1" xfId="3" applyNumberFormat="1" applyFont="1" applyFill="1" applyBorder="1" applyAlignment="1">
      <alignment horizontal="center" vertical="center" wrapText="1"/>
    </xf>
    <xf numFmtId="9" fontId="5" fillId="0" borderId="1" xfId="3" applyFont="1" applyFill="1" applyBorder="1" applyAlignment="1">
      <alignment horizontal="center" vertical="center" wrapText="1"/>
    </xf>
    <xf numFmtId="43" fontId="19" fillId="0" borderId="0" xfId="1" applyFont="1" applyFill="1" applyAlignment="1">
      <alignment horizontal="center" vertical="center"/>
    </xf>
    <xf numFmtId="0" fontId="11" fillId="0" borderId="0" xfId="0" applyFont="1" applyFill="1" applyAlignment="1">
      <alignment horizontal="center" vertical="center" wrapText="1"/>
    </xf>
    <xf numFmtId="0" fontId="11" fillId="0" borderId="0" xfId="0" applyFont="1" applyFill="1">
      <alignment vertical="center"/>
    </xf>
    <xf numFmtId="0" fontId="5" fillId="0" borderId="0" xfId="0" applyFont="1" applyFill="1" applyBorder="1" applyAlignment="1">
      <alignment vertical="center" wrapText="1"/>
    </xf>
    <xf numFmtId="0" fontId="20" fillId="0" borderId="1"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20" fillId="0" borderId="2"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20" fillId="0" borderId="6"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2" fillId="0" borderId="1" xfId="0" applyFont="1" applyFill="1" applyBorder="1" applyAlignment="1">
      <alignment horizontal="center" vertical="center"/>
    </xf>
    <xf numFmtId="0" fontId="20" fillId="0" borderId="7" xfId="0" applyFont="1" applyFill="1" applyBorder="1" applyAlignment="1">
      <alignment horizontal="center" vertical="center" wrapText="1"/>
    </xf>
    <xf numFmtId="0" fontId="22" fillId="0" borderId="2" xfId="0" applyFont="1" applyFill="1" applyBorder="1" applyAlignment="1">
      <alignment horizontal="center" vertical="center"/>
    </xf>
    <xf numFmtId="0" fontId="22" fillId="0" borderId="6" xfId="0" applyFont="1" applyFill="1" applyBorder="1" applyAlignment="1">
      <alignment horizontal="center" vertical="center"/>
    </xf>
    <xf numFmtId="0" fontId="21" fillId="0" borderId="1" xfId="0" applyNumberFormat="1" applyFont="1" applyFill="1" applyBorder="1" applyAlignment="1">
      <alignment horizontal="center" vertical="center" wrapText="1"/>
    </xf>
    <xf numFmtId="0" fontId="21" fillId="0" borderId="2" xfId="0" applyNumberFormat="1" applyFont="1" applyFill="1" applyBorder="1" applyAlignment="1">
      <alignment horizontal="center" vertical="center" wrapText="1"/>
    </xf>
    <xf numFmtId="0" fontId="21" fillId="0" borderId="6" xfId="0" applyNumberFormat="1" applyFont="1" applyFill="1" applyBorder="1" applyAlignment="1">
      <alignment horizontal="center" vertical="center" wrapText="1"/>
    </xf>
    <xf numFmtId="180" fontId="20" fillId="0" borderId="1" xfId="0" applyNumberFormat="1" applyFont="1" applyFill="1" applyBorder="1" applyAlignment="1">
      <alignment horizontal="center" vertical="center" wrapText="1"/>
    </xf>
    <xf numFmtId="178" fontId="21" fillId="0" borderId="1" xfId="0" applyNumberFormat="1" applyFont="1" applyFill="1" applyBorder="1" applyAlignment="1">
      <alignment horizontal="center" vertical="center" wrapText="1"/>
    </xf>
    <xf numFmtId="14" fontId="20" fillId="0" borderId="1" xfId="0" applyNumberFormat="1" applyFont="1" applyFill="1" applyBorder="1" applyAlignment="1">
      <alignment horizontal="center" vertical="center" wrapText="1"/>
    </xf>
    <xf numFmtId="9" fontId="20" fillId="0" borderId="1" xfId="0" applyNumberFormat="1" applyFont="1" applyFill="1" applyBorder="1" applyAlignment="1">
      <alignment horizontal="center" vertical="center" wrapText="1"/>
    </xf>
    <xf numFmtId="178" fontId="21" fillId="0" borderId="2" xfId="0" applyNumberFormat="1" applyFont="1" applyFill="1" applyBorder="1" applyAlignment="1">
      <alignment horizontal="center" vertical="center" wrapText="1"/>
    </xf>
    <xf numFmtId="14" fontId="20" fillId="0" borderId="2" xfId="0" applyNumberFormat="1" applyFont="1" applyFill="1" applyBorder="1" applyAlignment="1">
      <alignment horizontal="center" vertical="center" wrapText="1"/>
    </xf>
    <xf numFmtId="9" fontId="20" fillId="0" borderId="2" xfId="0" applyNumberFormat="1" applyFont="1" applyFill="1" applyBorder="1" applyAlignment="1">
      <alignment horizontal="center" vertical="center" wrapText="1"/>
    </xf>
    <xf numFmtId="178" fontId="21" fillId="0" borderId="6" xfId="0" applyNumberFormat="1" applyFont="1" applyFill="1" applyBorder="1" applyAlignment="1">
      <alignment horizontal="center" vertical="center" wrapText="1"/>
    </xf>
    <xf numFmtId="14" fontId="20" fillId="0" borderId="6" xfId="0" applyNumberFormat="1" applyFont="1" applyFill="1" applyBorder="1" applyAlignment="1">
      <alignment horizontal="center" vertical="center" wrapText="1"/>
    </xf>
    <xf numFmtId="9" fontId="20" fillId="0" borderId="6" xfId="0" applyNumberFormat="1" applyFont="1" applyFill="1" applyBorder="1" applyAlignment="1">
      <alignment horizontal="center" vertical="center" wrapText="1"/>
    </xf>
    <xf numFmtId="178" fontId="21" fillId="0" borderId="7" xfId="0" applyNumberFormat="1" applyFont="1" applyFill="1" applyBorder="1" applyAlignment="1">
      <alignment horizontal="center" vertical="center" wrapText="1"/>
    </xf>
    <xf numFmtId="14" fontId="20" fillId="0" borderId="7" xfId="0" applyNumberFormat="1" applyFont="1" applyFill="1" applyBorder="1" applyAlignment="1">
      <alignment horizontal="center" vertical="center" wrapText="1"/>
    </xf>
    <xf numFmtId="9" fontId="20" fillId="0" borderId="7" xfId="0" applyNumberFormat="1" applyFont="1" applyFill="1" applyBorder="1" applyAlignment="1">
      <alignment horizontal="center" vertical="center" wrapText="1"/>
    </xf>
    <xf numFmtId="43" fontId="5" fillId="0" borderId="0" xfId="1" applyFont="1" applyFill="1" applyAlignment="1">
      <alignment vertical="center"/>
    </xf>
    <xf numFmtId="0" fontId="11"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14" fontId="5" fillId="0" borderId="0" xfId="0" applyNumberFormat="1" applyFont="1" applyFill="1">
      <alignment vertical="center"/>
    </xf>
    <xf numFmtId="14" fontId="5" fillId="0" borderId="0" xfId="0" applyNumberFormat="1" applyFont="1" applyFill="1" applyAlignment="1">
      <alignment horizontal="center" vertical="center"/>
    </xf>
    <xf numFmtId="14" fontId="5" fillId="0" borderId="0" xfId="0" applyNumberFormat="1" applyFont="1" applyFill="1" applyAlignment="1">
      <alignment vertical="center"/>
    </xf>
    <xf numFmtId="0" fontId="5" fillId="0" borderId="0" xfId="0" applyFont="1" applyFill="1" applyAlignment="1">
      <alignment horizontal="center" vertical="center" wrapText="1"/>
    </xf>
    <xf numFmtId="0" fontId="11" fillId="0" borderId="0" xfId="0" applyFont="1" applyFill="1" applyBorder="1" applyAlignment="1">
      <alignment vertical="center" wrapText="1"/>
    </xf>
    <xf numFmtId="0" fontId="5" fillId="0" borderId="0" xfId="0" applyFont="1" applyFill="1" applyAlignment="1">
      <alignment vertical="center"/>
    </xf>
    <xf numFmtId="182" fontId="5" fillId="0" borderId="0" xfId="0" applyNumberFormat="1" applyFont="1" applyFill="1" applyAlignment="1">
      <alignment horizontal="center" vertical="center"/>
    </xf>
    <xf numFmtId="0" fontId="23" fillId="0" borderId="0" xfId="0" applyFont="1" applyAlignment="1">
      <alignment horizontal="center" vertical="center" wrapText="1"/>
    </xf>
    <xf numFmtId="0" fontId="5" fillId="0" borderId="0" xfId="0" applyFont="1">
      <alignment vertical="center"/>
    </xf>
    <xf numFmtId="0" fontId="11" fillId="0" borderId="0" xfId="0" applyFont="1" applyAlignment="1">
      <alignment horizontal="center" vertical="center" wrapText="1"/>
    </xf>
    <xf numFmtId="0" fontId="5" fillId="2" borderId="0" xfId="0" applyFont="1" applyFill="1" applyAlignment="1">
      <alignment horizontal="center" vertical="center" wrapText="1"/>
    </xf>
    <xf numFmtId="0" fontId="5" fillId="0" borderId="0" xfId="0" applyFont="1" applyAlignment="1">
      <alignment horizontal="center" vertical="center" wrapText="1"/>
    </xf>
    <xf numFmtId="0" fontId="11" fillId="0" borderId="0" xfId="0" applyFont="1">
      <alignment vertical="center"/>
    </xf>
    <xf numFmtId="183" fontId="5" fillId="0" borderId="1" xfId="1" applyNumberFormat="1" applyFont="1" applyFill="1" applyBorder="1">
      <alignment vertical="center"/>
    </xf>
    <xf numFmtId="181" fontId="5" fillId="0" borderId="1" xfId="3" applyNumberFormat="1" applyFont="1" applyFill="1" applyBorder="1" applyAlignment="1">
      <alignment horizontal="center" vertical="center" wrapText="1"/>
    </xf>
    <xf numFmtId="0" fontId="11" fillId="0" borderId="0" xfId="0" applyFont="1" applyBorder="1" applyAlignment="1">
      <alignment horizontal="center" vertical="center" wrapText="1"/>
    </xf>
    <xf numFmtId="0" fontId="11" fillId="0" borderId="0" xfId="0" applyFont="1" applyBorder="1">
      <alignment vertical="center"/>
    </xf>
    <xf numFmtId="0" fontId="5" fillId="2" borderId="0" xfId="0" applyFont="1" applyFill="1" applyBorder="1" applyAlignment="1">
      <alignment horizontal="center" vertical="center" wrapText="1"/>
    </xf>
    <xf numFmtId="14" fontId="5" fillId="2" borderId="0" xfId="0" applyNumberFormat="1" applyFont="1" applyFill="1" applyBorder="1" applyAlignment="1">
      <alignment horizontal="center" vertical="center" wrapText="1"/>
    </xf>
    <xf numFmtId="0" fontId="5" fillId="0" borderId="0" xfId="0" applyFont="1" applyBorder="1" applyAlignment="1">
      <alignment horizontal="center" vertical="center" wrapText="1"/>
    </xf>
    <xf numFmtId="14" fontId="5" fillId="0" borderId="0" xfId="0" applyNumberFormat="1" applyFont="1" applyBorder="1" applyAlignment="1">
      <alignment horizontal="center" vertical="center" wrapText="1"/>
    </xf>
    <xf numFmtId="0" fontId="5" fillId="0" borderId="0" xfId="0" applyFont="1" applyBorder="1">
      <alignment vertical="center"/>
    </xf>
    <xf numFmtId="0" fontId="4" fillId="0" borderId="0" xfId="0" applyFont="1" applyFill="1" applyAlignment="1">
      <alignment horizontal="center" vertical="center" wrapText="1"/>
    </xf>
    <xf numFmtId="0" fontId="0" fillId="2" borderId="0" xfId="0" applyFill="1">
      <alignment vertical="center"/>
    </xf>
    <xf numFmtId="0" fontId="0" fillId="0" borderId="0" xfId="0" applyFill="1">
      <alignment vertical="center"/>
    </xf>
    <xf numFmtId="0" fontId="4" fillId="0" borderId="0" xfId="0" applyFont="1" applyFill="1">
      <alignment vertical="center"/>
    </xf>
    <xf numFmtId="0" fontId="0" fillId="0" borderId="0" xfId="0" applyFill="1" applyBorder="1">
      <alignment vertical="center"/>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vertical="center"/>
    </xf>
    <xf numFmtId="14" fontId="5" fillId="0" borderId="1" xfId="0" applyNumberFormat="1" applyFont="1" applyFill="1" applyBorder="1" applyAlignment="1">
      <alignment horizontal="center" vertical="center"/>
    </xf>
    <xf numFmtId="0" fontId="4" fillId="0" borderId="0" xfId="0" applyFont="1" applyFill="1" applyBorder="1">
      <alignment vertical="center"/>
    </xf>
    <xf numFmtId="0" fontId="4" fillId="0" borderId="0" xfId="0" applyFont="1" applyFill="1" applyBorder="1" applyAlignment="1">
      <alignment horizontal="center" vertical="center" wrapText="1"/>
    </xf>
    <xf numFmtId="14" fontId="5" fillId="2" borderId="0" xfId="0" applyNumberFormat="1" applyFont="1" applyFill="1" applyBorder="1">
      <alignment vertical="center"/>
    </xf>
    <xf numFmtId="0" fontId="5" fillId="2" borderId="0" xfId="0" applyFont="1" applyFill="1" applyBorder="1" applyAlignment="1">
      <alignment vertical="center" wrapText="1"/>
    </xf>
    <xf numFmtId="0" fontId="5" fillId="2" borderId="0" xfId="0" applyNumberFormat="1" applyFont="1" applyFill="1" applyBorder="1">
      <alignment vertical="center"/>
    </xf>
    <xf numFmtId="43" fontId="5" fillId="2" borderId="0" xfId="1" applyFont="1" applyFill="1" applyBorder="1" applyAlignment="1">
      <alignment vertical="center" wrapText="1"/>
    </xf>
    <xf numFmtId="14" fontId="5" fillId="0" borderId="0" xfId="0" applyNumberFormat="1" applyFont="1" applyFill="1" applyBorder="1">
      <alignment vertical="center"/>
    </xf>
    <xf numFmtId="184" fontId="5" fillId="0" borderId="0" xfId="0" applyNumberFormat="1" applyFont="1" applyFill="1" applyBorder="1">
      <alignment vertical="center"/>
    </xf>
    <xf numFmtId="43" fontId="5" fillId="0" borderId="0" xfId="1" applyFont="1" applyFill="1" applyBorder="1" applyAlignment="1">
      <alignment vertical="center" wrapText="1"/>
    </xf>
    <xf numFmtId="14" fontId="0" fillId="0" borderId="0" xfId="0" applyNumberFormat="1" applyFill="1" applyBorder="1" applyAlignment="1">
      <alignment horizontal="center" vertical="center"/>
    </xf>
    <xf numFmtId="0" fontId="24" fillId="0" borderId="0" xfId="0" applyFont="1" applyFill="1" applyBorder="1" applyAlignment="1">
      <alignment horizontal="center" vertical="center" wrapText="1"/>
    </xf>
    <xf numFmtId="0" fontId="0" fillId="0" borderId="0" xfId="0" applyNumberFormat="1" applyFill="1" applyBorder="1" applyAlignment="1">
      <alignment horizontal="center" vertical="center"/>
    </xf>
    <xf numFmtId="14" fontId="0" fillId="0" borderId="0" xfId="0" applyNumberFormat="1" applyFill="1" applyBorder="1">
      <alignment vertical="center"/>
    </xf>
    <xf numFmtId="14" fontId="0" fillId="0" borderId="0" xfId="0" applyNumberFormat="1" applyFill="1" applyBorder="1" applyAlignment="1">
      <alignment vertical="center"/>
    </xf>
    <xf numFmtId="0" fontId="0" fillId="0" borderId="0" xfId="0" applyFill="1" applyBorder="1" applyAlignment="1">
      <alignment horizontal="center" vertical="center" wrapText="1"/>
    </xf>
    <xf numFmtId="14" fontId="0" fillId="2" borderId="0" xfId="0" applyNumberFormat="1" applyFill="1" applyBorder="1">
      <alignment vertical="center"/>
    </xf>
    <xf numFmtId="0" fontId="4" fillId="0" borderId="0" xfId="0" applyFont="1" applyAlignment="1">
      <alignment horizontal="center" vertical="center" wrapText="1"/>
    </xf>
    <xf numFmtId="0" fontId="4" fillId="0" borderId="0" xfId="0" applyFont="1">
      <alignment vertical="center"/>
    </xf>
    <xf numFmtId="0" fontId="0" fillId="0" borderId="1" xfId="0" applyFont="1" applyBorder="1" applyAlignment="1">
      <alignment horizontal="center" vertical="center"/>
    </xf>
    <xf numFmtId="0" fontId="0" fillId="0" borderId="1" xfId="0" applyFont="1" applyBorder="1" applyAlignment="1">
      <alignment vertical="center" wrapText="1"/>
    </xf>
    <xf numFmtId="0" fontId="5" fillId="3"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18" fillId="0" borderId="1" xfId="0" applyFont="1" applyBorder="1" applyAlignment="1">
      <alignment horizontal="center" vertical="center"/>
    </xf>
    <xf numFmtId="0" fontId="3" fillId="0" borderId="1" xfId="0" applyFont="1" applyFill="1" applyBorder="1" applyAlignment="1">
      <alignment vertical="center" wrapText="1"/>
    </xf>
    <xf numFmtId="43" fontId="5" fillId="3" borderId="1" xfId="1" applyFont="1" applyFill="1" applyBorder="1" applyAlignment="1">
      <alignment horizontal="center" vertical="center" wrapText="1"/>
    </xf>
    <xf numFmtId="183" fontId="0" fillId="0" borderId="1" xfId="1" applyNumberFormat="1" applyFont="1" applyBorder="1">
      <alignment vertical="center"/>
    </xf>
    <xf numFmtId="43" fontId="0" fillId="0" borderId="1" xfId="1" applyFont="1" applyBorder="1">
      <alignment vertical="center"/>
    </xf>
    <xf numFmtId="9" fontId="0" fillId="0" borderId="1" xfId="3" applyNumberFormat="1" applyFont="1" applyBorder="1" applyAlignment="1">
      <alignment horizontal="center" vertical="center"/>
    </xf>
    <xf numFmtId="9" fontId="5" fillId="0" borderId="1" xfId="3" applyFont="1" applyBorder="1" applyAlignment="1">
      <alignment horizontal="center" vertical="center"/>
    </xf>
    <xf numFmtId="9" fontId="5" fillId="0" borderId="1" xfId="3" applyNumberFormat="1" applyFont="1" applyBorder="1" applyAlignment="1">
      <alignment horizontal="center" vertical="center"/>
    </xf>
    <xf numFmtId="14" fontId="24" fillId="0" borderId="0" xfId="0" applyNumberFormat="1" applyFont="1">
      <alignment vertical="center"/>
    </xf>
    <xf numFmtId="0" fontId="5" fillId="0" borderId="0" xfId="0" applyFont="1" applyAlignment="1">
      <alignment vertical="center" wrapText="1"/>
    </xf>
    <xf numFmtId="10" fontId="5" fillId="0" borderId="1" xfId="3" applyNumberFormat="1" applyFont="1" applyFill="1" applyBorder="1" applyAlignment="1">
      <alignment horizontal="center" vertical="center"/>
    </xf>
    <xf numFmtId="43" fontId="23" fillId="0" borderId="0" xfId="1" applyFont="1" applyFill="1">
      <alignment vertical="center"/>
    </xf>
    <xf numFmtId="0" fontId="23" fillId="0" borderId="0" xfId="0" applyFont="1" applyFill="1">
      <alignment vertical="center"/>
    </xf>
    <xf numFmtId="0" fontId="11" fillId="0" borderId="0" xfId="0" applyFont="1" applyFill="1" applyAlignment="1">
      <alignment horizontal="left" vertical="center"/>
    </xf>
    <xf numFmtId="0" fontId="3" fillId="0" borderId="1" xfId="0" applyFont="1" applyFill="1" applyBorder="1" applyAlignment="1" quotePrefix="1">
      <alignment vertical="center" wrapText="1"/>
    </xf>
    <xf numFmtId="0" fontId="5" fillId="0" borderId="1" xfId="0" applyFont="1" applyFill="1" applyBorder="1" applyAlignment="1" quotePrefix="1">
      <alignment horizontal="center" vertical="center" wrapText="1"/>
    </xf>
    <xf numFmtId="0" fontId="3" fillId="0" borderId="0" xfId="0" applyFont="1" applyFill="1" applyBorder="1" applyAlignment="1" quotePrefix="1">
      <alignment vertical="center" wrapText="1"/>
    </xf>
    <xf numFmtId="0" fontId="3" fillId="0" borderId="1" xfId="0" applyFont="1" applyFill="1" applyBorder="1" applyAlignment="1" quotePrefix="1">
      <alignment horizontal="center" vertical="center" wrapText="1"/>
    </xf>
    <xf numFmtId="0" fontId="6" fillId="0"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tyles" Target="styles.xml"/><Relationship Id="rId14" Type="http://schemas.openxmlformats.org/officeDocument/2006/relationships/sharedStrings" Target="sharedString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8"/>
  <sheetViews>
    <sheetView view="pageBreakPreview" zoomScale="60" zoomScaleNormal="60" workbookViewId="0">
      <pane ySplit="4" topLeftCell="A5" activePane="bottomLeft" state="frozen"/>
      <selection/>
      <selection pane="bottomLeft" activeCell="E31" sqref="E31"/>
    </sheetView>
  </sheetViews>
  <sheetFormatPr defaultColWidth="9.02678571428571" defaultRowHeight="12.95"/>
  <cols>
    <col min="1" max="1" width="5.1875" style="34" customWidth="1"/>
    <col min="2" max="2" width="11.1517857142857" style="34" customWidth="1"/>
    <col min="3" max="3" width="9.02678571428571" style="57"/>
    <col min="4" max="4" width="13.5178571428571" style="34" customWidth="1"/>
    <col min="5" max="5" width="10.7678571428571" style="34" customWidth="1"/>
    <col min="6" max="9" width="9.02678571428571" style="34"/>
    <col min="10" max="10" width="11.0714285714286" style="34" customWidth="1"/>
    <col min="11" max="11" width="9.02678571428571" style="34"/>
    <col min="12" max="12" width="6.42857142857143" style="34" customWidth="1"/>
    <col min="13" max="13" width="13.5" style="34" customWidth="1"/>
    <col min="14" max="14" width="10.2946428571429" style="34" customWidth="1"/>
    <col min="15" max="15" width="15.5" style="34" customWidth="1"/>
    <col min="16" max="16" width="9.02678571428571" style="34"/>
    <col min="17" max="17" width="14.7142857142857" style="34" customWidth="1"/>
    <col min="18" max="18" width="10.625" style="34" customWidth="1"/>
    <col min="19" max="19" width="10.3035714285714" style="34" customWidth="1"/>
    <col min="20" max="20" width="7.19642857142857" style="34" customWidth="1"/>
    <col min="21" max="21" width="7.52678571428571" style="34" customWidth="1"/>
    <col min="22" max="22" width="13.9375" style="34" customWidth="1"/>
    <col min="23" max="23" width="15.2857142857143" style="79" customWidth="1"/>
    <col min="24" max="24" width="11.3839285714286" style="34" customWidth="1"/>
    <col min="25" max="25" width="15.2678571428571" style="34" customWidth="1"/>
    <col min="26" max="26" width="15.9107142857143" style="34" customWidth="1"/>
    <col min="27" max="27" width="10.5892857142857" style="34"/>
    <col min="28" max="28" width="12.9017857142857" style="34" customWidth="1"/>
    <col min="29" max="29" width="16.1607142857143" style="34" customWidth="1"/>
    <col min="30" max="16384" width="9.02678571428571" style="34"/>
  </cols>
  <sheetData>
    <row r="1" ht="22.45" spans="1:24">
      <c r="A1" s="114" t="s">
        <v>0</v>
      </c>
      <c r="B1" s="114"/>
      <c r="H1" s="57"/>
      <c r="I1" s="57"/>
      <c r="L1" s="57"/>
      <c r="P1" s="57"/>
      <c r="T1" s="57"/>
      <c r="U1" s="57"/>
      <c r="X1" s="79"/>
    </row>
    <row r="2" ht="35" customHeight="1" spans="1:25">
      <c r="A2" s="35" t="s">
        <v>1</v>
      </c>
      <c r="B2" s="35"/>
      <c r="C2" s="35"/>
      <c r="D2" s="35"/>
      <c r="E2" s="35"/>
      <c r="F2" s="35"/>
      <c r="G2" s="35"/>
      <c r="H2" s="35"/>
      <c r="I2" s="35"/>
      <c r="J2" s="35"/>
      <c r="K2" s="35"/>
      <c r="L2" s="35"/>
      <c r="M2" s="35"/>
      <c r="N2" s="35"/>
      <c r="O2" s="35"/>
      <c r="P2" s="35"/>
      <c r="Q2" s="35"/>
      <c r="R2" s="35"/>
      <c r="S2" s="35"/>
      <c r="T2" s="35"/>
      <c r="U2" s="35"/>
      <c r="V2" s="35"/>
      <c r="W2" s="80"/>
      <c r="X2" s="80"/>
      <c r="Y2" s="35"/>
    </row>
    <row r="3" ht="22.45" spans="1:25">
      <c r="A3" s="130"/>
      <c r="B3" s="130"/>
      <c r="C3" s="130"/>
      <c r="D3" s="130"/>
      <c r="E3" s="130"/>
      <c r="F3" s="130"/>
      <c r="G3" s="130"/>
      <c r="H3" s="130"/>
      <c r="I3" s="130"/>
      <c r="J3" s="130"/>
      <c r="K3" s="130"/>
      <c r="L3" s="130"/>
      <c r="M3" s="130"/>
      <c r="N3" s="130"/>
      <c r="O3" s="130"/>
      <c r="P3" s="130"/>
      <c r="Q3" s="130"/>
      <c r="R3" s="130"/>
      <c r="S3" s="130"/>
      <c r="T3" s="130"/>
      <c r="U3" s="130"/>
      <c r="V3" s="130"/>
      <c r="W3" s="133"/>
      <c r="X3" s="133"/>
      <c r="Y3" s="130"/>
    </row>
    <row r="4" ht="39" spans="1:28">
      <c r="A4" s="37" t="s">
        <v>2</v>
      </c>
      <c r="B4" s="37" t="s">
        <v>3</v>
      </c>
      <c r="C4" s="37" t="s">
        <v>4</v>
      </c>
      <c r="D4" s="37" t="s">
        <v>5</v>
      </c>
      <c r="E4" s="37" t="s">
        <v>6</v>
      </c>
      <c r="F4" s="37" t="s">
        <v>7</v>
      </c>
      <c r="G4" s="37" t="s">
        <v>8</v>
      </c>
      <c r="H4" s="37" t="s">
        <v>9</v>
      </c>
      <c r="I4" s="37" t="s">
        <v>10</v>
      </c>
      <c r="J4" s="37" t="s">
        <v>11</v>
      </c>
      <c r="K4" s="37" t="s">
        <v>12</v>
      </c>
      <c r="L4" s="37" t="s">
        <v>13</v>
      </c>
      <c r="M4" s="37" t="s">
        <v>14</v>
      </c>
      <c r="N4" s="37" t="s">
        <v>15</v>
      </c>
      <c r="O4" s="37" t="s">
        <v>16</v>
      </c>
      <c r="P4" s="37" t="s">
        <v>17</v>
      </c>
      <c r="Q4" s="37" t="s">
        <v>18</v>
      </c>
      <c r="R4" s="37" t="s">
        <v>19</v>
      </c>
      <c r="S4" s="37" t="s">
        <v>20</v>
      </c>
      <c r="T4" s="37" t="s">
        <v>21</v>
      </c>
      <c r="U4" s="37" t="s">
        <v>22</v>
      </c>
      <c r="V4" s="37" t="s">
        <v>23</v>
      </c>
      <c r="W4" s="82" t="s">
        <v>24</v>
      </c>
      <c r="X4" s="82" t="s">
        <v>25</v>
      </c>
      <c r="Y4" s="37" t="s">
        <v>26</v>
      </c>
      <c r="Z4" s="134"/>
      <c r="AB4" s="233"/>
    </row>
    <row r="5" ht="65" spans="1:29">
      <c r="A5" s="41">
        <v>1</v>
      </c>
      <c r="B5" s="39" t="s">
        <v>27</v>
      </c>
      <c r="C5" s="11" t="s">
        <v>28</v>
      </c>
      <c r="D5" s="11" t="s">
        <v>29</v>
      </c>
      <c r="E5" s="11" t="s">
        <v>30</v>
      </c>
      <c r="F5" s="11" t="s">
        <v>31</v>
      </c>
      <c r="G5" s="41" t="s">
        <v>32</v>
      </c>
      <c r="H5" s="41" t="s">
        <v>33</v>
      </c>
      <c r="I5" s="41" t="s">
        <v>34</v>
      </c>
      <c r="J5" s="11" t="s">
        <v>35</v>
      </c>
      <c r="K5" s="11" t="s">
        <v>36</v>
      </c>
      <c r="L5" s="41" t="s">
        <v>37</v>
      </c>
      <c r="M5" s="42">
        <v>25</v>
      </c>
      <c r="N5" s="43">
        <v>3000</v>
      </c>
      <c r="O5" s="43">
        <f>M5*N5</f>
        <v>75000</v>
      </c>
      <c r="P5" s="50">
        <v>0.08</v>
      </c>
      <c r="Q5" s="42">
        <f>O5*P5</f>
        <v>6000</v>
      </c>
      <c r="R5" s="49">
        <v>45801</v>
      </c>
      <c r="S5" s="49">
        <v>45923</v>
      </c>
      <c r="T5" s="122">
        <v>0.6</v>
      </c>
      <c r="U5" s="50">
        <v>0.4</v>
      </c>
      <c r="V5" s="43">
        <f>Q5*U5</f>
        <v>2400</v>
      </c>
      <c r="W5" s="43">
        <v>2400</v>
      </c>
      <c r="X5" s="43">
        <f>V5-W5</f>
        <v>0</v>
      </c>
      <c r="Y5" s="43">
        <f>Q5*T5</f>
        <v>3600</v>
      </c>
      <c r="AA5" s="169"/>
      <c r="AB5" s="169"/>
      <c r="AC5" s="171"/>
    </row>
    <row r="6" ht="65" spans="1:29">
      <c r="A6" s="41">
        <v>2</v>
      </c>
      <c r="B6" s="39" t="s">
        <v>27</v>
      </c>
      <c r="C6" s="11" t="s">
        <v>28</v>
      </c>
      <c r="D6" s="11" t="s">
        <v>29</v>
      </c>
      <c r="E6" s="11" t="s">
        <v>30</v>
      </c>
      <c r="F6" s="11" t="s">
        <v>31</v>
      </c>
      <c r="G6" s="41" t="s">
        <v>32</v>
      </c>
      <c r="H6" s="41" t="s">
        <v>33</v>
      </c>
      <c r="I6" s="41" t="s">
        <v>38</v>
      </c>
      <c r="J6" s="11" t="s">
        <v>39</v>
      </c>
      <c r="K6" s="11" t="s">
        <v>40</v>
      </c>
      <c r="L6" s="41" t="s">
        <v>37</v>
      </c>
      <c r="M6" s="42">
        <v>20</v>
      </c>
      <c r="N6" s="43">
        <v>2000</v>
      </c>
      <c r="O6" s="43">
        <f>M6*N6</f>
        <v>40000</v>
      </c>
      <c r="P6" s="50">
        <v>0.08</v>
      </c>
      <c r="Q6" s="42">
        <f>O6*P6</f>
        <v>3200</v>
      </c>
      <c r="R6" s="49">
        <v>45801</v>
      </c>
      <c r="S6" s="49">
        <v>45923</v>
      </c>
      <c r="T6" s="122">
        <v>0.6</v>
      </c>
      <c r="U6" s="50">
        <v>0.4</v>
      </c>
      <c r="V6" s="43">
        <f>Q6*U6</f>
        <v>1280</v>
      </c>
      <c r="W6" s="43">
        <v>1280</v>
      </c>
      <c r="X6" s="43">
        <f>V6-W6</f>
        <v>0</v>
      </c>
      <c r="Y6" s="43">
        <f>Q6*T6</f>
        <v>1920</v>
      </c>
      <c r="AA6" s="169"/>
      <c r="AB6" s="169"/>
      <c r="AC6" s="171"/>
    </row>
    <row r="7" ht="65" spans="1:29">
      <c r="A7" s="41">
        <v>3</v>
      </c>
      <c r="B7" s="39" t="s">
        <v>27</v>
      </c>
      <c r="C7" s="11" t="s">
        <v>28</v>
      </c>
      <c r="D7" s="11" t="s">
        <v>29</v>
      </c>
      <c r="E7" s="11" t="s">
        <v>30</v>
      </c>
      <c r="F7" s="11" t="s">
        <v>31</v>
      </c>
      <c r="G7" s="41" t="s">
        <v>32</v>
      </c>
      <c r="H7" s="41" t="s">
        <v>33</v>
      </c>
      <c r="I7" s="41" t="s">
        <v>41</v>
      </c>
      <c r="J7" s="11" t="s">
        <v>42</v>
      </c>
      <c r="K7" s="11" t="s">
        <v>43</v>
      </c>
      <c r="L7" s="41" t="s">
        <v>37</v>
      </c>
      <c r="M7" s="42">
        <v>11</v>
      </c>
      <c r="N7" s="43">
        <v>2000</v>
      </c>
      <c r="O7" s="43">
        <f>M7*N7</f>
        <v>22000</v>
      </c>
      <c r="P7" s="230">
        <v>0.048</v>
      </c>
      <c r="Q7" s="42">
        <f>O7*P7</f>
        <v>1056</v>
      </c>
      <c r="R7" s="49">
        <v>45801</v>
      </c>
      <c r="S7" s="49">
        <v>45923</v>
      </c>
      <c r="T7" s="50">
        <v>0.6</v>
      </c>
      <c r="U7" s="50">
        <v>0.4</v>
      </c>
      <c r="V7" s="43">
        <f>Q7*U7</f>
        <v>422.4</v>
      </c>
      <c r="W7" s="43">
        <v>422.4</v>
      </c>
      <c r="X7" s="43">
        <f>V7-W7</f>
        <v>0</v>
      </c>
      <c r="Y7" s="43">
        <f>Q7*T7</f>
        <v>633.6</v>
      </c>
      <c r="Z7" s="56"/>
      <c r="AA7" s="169"/>
      <c r="AB7" s="169"/>
      <c r="AC7" s="171"/>
    </row>
    <row r="8" ht="65" spans="1:29">
      <c r="A8" s="41">
        <v>4</v>
      </c>
      <c r="B8" s="39" t="s">
        <v>27</v>
      </c>
      <c r="C8" s="11" t="s">
        <v>28</v>
      </c>
      <c r="D8" s="11" t="s">
        <v>29</v>
      </c>
      <c r="E8" s="11" t="s">
        <v>30</v>
      </c>
      <c r="F8" s="11" t="s">
        <v>31</v>
      </c>
      <c r="G8" s="41" t="s">
        <v>32</v>
      </c>
      <c r="H8" s="41" t="s">
        <v>33</v>
      </c>
      <c r="I8" s="41" t="s">
        <v>38</v>
      </c>
      <c r="J8" s="11" t="s">
        <v>44</v>
      </c>
      <c r="K8" s="11" t="s">
        <v>45</v>
      </c>
      <c r="L8" s="41" t="s">
        <v>37</v>
      </c>
      <c r="M8" s="42">
        <v>20</v>
      </c>
      <c r="N8" s="43">
        <v>900</v>
      </c>
      <c r="O8" s="43">
        <f>M8*N8</f>
        <v>18000</v>
      </c>
      <c r="P8" s="50">
        <v>0.08</v>
      </c>
      <c r="Q8" s="42">
        <f>O8*P8</f>
        <v>1440</v>
      </c>
      <c r="R8" s="49">
        <v>45801</v>
      </c>
      <c r="S8" s="49">
        <v>45923</v>
      </c>
      <c r="T8" s="50">
        <v>0.6</v>
      </c>
      <c r="U8" s="50">
        <v>0.4</v>
      </c>
      <c r="V8" s="43">
        <f>Q8*U8</f>
        <v>576</v>
      </c>
      <c r="W8" s="43">
        <v>576</v>
      </c>
      <c r="X8" s="43">
        <f>V8-W8</f>
        <v>0</v>
      </c>
      <c r="Y8" s="43">
        <f>Q8*T8</f>
        <v>864</v>
      </c>
      <c r="AA8" s="169"/>
      <c r="AB8" s="169"/>
      <c r="AC8" s="171"/>
    </row>
    <row r="9" ht="65" spans="1:29">
      <c r="A9" s="41">
        <v>5</v>
      </c>
      <c r="B9" s="39" t="s">
        <v>27</v>
      </c>
      <c r="C9" s="11" t="s">
        <v>28</v>
      </c>
      <c r="D9" s="11" t="s">
        <v>29</v>
      </c>
      <c r="E9" s="11" t="s">
        <v>30</v>
      </c>
      <c r="F9" s="11" t="s">
        <v>31</v>
      </c>
      <c r="G9" s="41" t="s">
        <v>32</v>
      </c>
      <c r="H9" s="41" t="s">
        <v>33</v>
      </c>
      <c r="I9" s="41" t="s">
        <v>41</v>
      </c>
      <c r="J9" s="11" t="s">
        <v>46</v>
      </c>
      <c r="K9" s="11" t="s">
        <v>47</v>
      </c>
      <c r="L9" s="41" t="s">
        <v>37</v>
      </c>
      <c r="M9" s="42">
        <v>48</v>
      </c>
      <c r="N9" s="43">
        <v>900</v>
      </c>
      <c r="O9" s="43">
        <f>M9*N9</f>
        <v>43200</v>
      </c>
      <c r="P9" s="230">
        <v>0.048</v>
      </c>
      <c r="Q9" s="42">
        <f>O9*P9</f>
        <v>2073.6</v>
      </c>
      <c r="R9" s="49">
        <v>45801</v>
      </c>
      <c r="S9" s="49">
        <v>45923</v>
      </c>
      <c r="T9" s="50">
        <v>0.6</v>
      </c>
      <c r="U9" s="50">
        <v>0.4</v>
      </c>
      <c r="V9" s="43">
        <f>Q9*U9</f>
        <v>829.44</v>
      </c>
      <c r="W9" s="43">
        <v>829.44</v>
      </c>
      <c r="X9" s="43">
        <f>V9-W9</f>
        <v>0</v>
      </c>
      <c r="Y9" s="43">
        <f>Q9*T9</f>
        <v>1244.16</v>
      </c>
      <c r="Z9" s="56"/>
      <c r="AA9" s="169"/>
      <c r="AB9" s="169"/>
      <c r="AC9" s="171"/>
    </row>
    <row r="10" s="135" customFormat="1" ht="33" customHeight="1" spans="1:25">
      <c r="A10" s="40" t="s">
        <v>48</v>
      </c>
      <c r="B10" s="40"/>
      <c r="C10" s="40"/>
      <c r="D10" s="40"/>
      <c r="E10" s="40"/>
      <c r="F10" s="40"/>
      <c r="G10" s="40"/>
      <c r="H10" s="40"/>
      <c r="I10" s="40"/>
      <c r="J10" s="40"/>
      <c r="K10" s="40"/>
      <c r="L10" s="40"/>
      <c r="M10" s="54">
        <f>SUM(M5:M9)</f>
        <v>124</v>
      </c>
      <c r="N10" s="46"/>
      <c r="O10" s="45">
        <f>SUM(O5:O9)</f>
        <v>198200</v>
      </c>
      <c r="P10" s="40"/>
      <c r="Q10" s="54">
        <f>SUM(Q5:Q9)</f>
        <v>13769.6</v>
      </c>
      <c r="R10" s="46"/>
      <c r="S10" s="46"/>
      <c r="T10" s="40"/>
      <c r="U10" s="40"/>
      <c r="V10" s="45">
        <f>SUM(V5:V9)</f>
        <v>5507.84</v>
      </c>
      <c r="W10" s="45">
        <f>SUM(W5:W9)</f>
        <v>5507.84</v>
      </c>
      <c r="X10" s="45">
        <f>SUM(X5:X9)</f>
        <v>0</v>
      </c>
      <c r="Y10" s="45">
        <f>SUM(Y5:Y9)</f>
        <v>8261.76</v>
      </c>
    </row>
    <row r="15" spans="17:17">
      <c r="Q15" s="231"/>
    </row>
    <row r="16" spans="17:25">
      <c r="Q16" s="231"/>
      <c r="R16" s="231"/>
      <c r="S16" s="231"/>
      <c r="T16" s="231"/>
      <c r="U16" s="231"/>
      <c r="V16" s="231"/>
      <c r="W16" s="231"/>
      <c r="X16" s="231"/>
      <c r="Y16" s="231"/>
    </row>
    <row r="17" spans="13:25">
      <c r="M17" s="34">
        <v>1</v>
      </c>
      <c r="Q17" s="232"/>
      <c r="R17" s="232"/>
      <c r="S17" s="232"/>
      <c r="T17" s="232"/>
      <c r="U17" s="232"/>
      <c r="V17" s="232"/>
      <c r="W17" s="231"/>
      <c r="X17" s="232"/>
      <c r="Y17" s="232"/>
    </row>
    <row r="18" spans="17:25">
      <c r="Q18" s="232"/>
      <c r="R18" s="232"/>
      <c r="S18" s="232"/>
      <c r="T18" s="232"/>
      <c r="U18" s="232"/>
      <c r="V18" s="232"/>
      <c r="W18" s="231"/>
      <c r="X18" s="232"/>
      <c r="Y18" s="232"/>
    </row>
  </sheetData>
  <mergeCells count="3">
    <mergeCell ref="A2:Y2"/>
    <mergeCell ref="A10:L10"/>
    <mergeCell ref="AC5:AC9"/>
  </mergeCells>
  <dataValidations count="1">
    <dataValidation type="list" allowBlank="1" showInputMessage="1" showErrorMessage="1" sqref="F5:F9">
      <formula1>"菜篮子基地,农业龙头企业,市内其他主体"</formula1>
    </dataValidation>
  </dataValidations>
  <printOptions horizontalCentered="1"/>
  <pageMargins left="0.196527777777778" right="0.196527777777778" top="0.865972222222222" bottom="0.802777777777778" header="0.5" footer="0.696527777777778"/>
  <pageSetup paperSize="9" scale="55" firstPageNumber="7" orientation="landscape" useFirstPageNumber="1" horizontalDpi="600"/>
  <headerFooter>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4"/>
  <sheetViews>
    <sheetView zoomScale="50" zoomScaleNormal="50" workbookViewId="0">
      <selection activeCell="A2" sqref="A2:Y2"/>
    </sheetView>
  </sheetViews>
  <sheetFormatPr defaultColWidth="9" defaultRowHeight="12.95"/>
  <cols>
    <col min="1" max="1" width="9.27678571428571" customWidth="1"/>
    <col min="2" max="2" width="8.77678571428571" customWidth="1"/>
    <col min="3" max="3" width="8.40178571428571" customWidth="1"/>
    <col min="4" max="9" width="8.77678571428571" customWidth="1"/>
    <col min="10" max="10" width="8.58928571428571" customWidth="1"/>
    <col min="11" max="11" width="8.77678571428571" customWidth="1"/>
    <col min="12" max="12" width="4.76785714285714" customWidth="1"/>
    <col min="13" max="13" width="14.8839285714286" customWidth="1"/>
    <col min="14" max="14" width="12.8214285714286" customWidth="1"/>
    <col min="15" max="15" width="18.4464285714286" customWidth="1"/>
    <col min="16" max="16" width="8.77678571428571" customWidth="1"/>
    <col min="17" max="17" width="17.2589285714286" customWidth="1"/>
    <col min="18" max="19" width="10.5625" customWidth="1"/>
    <col min="20" max="21" width="8.77678571428571" customWidth="1"/>
    <col min="22" max="23" width="17.2589285714286" customWidth="1"/>
    <col min="24" max="24" width="8.77678571428571" customWidth="1"/>
    <col min="25" max="25" width="17.2589285714286" customWidth="1"/>
  </cols>
  <sheetData>
    <row r="1" ht="21.4" spans="1:25">
      <c r="A1" s="55" t="s">
        <v>316</v>
      </c>
      <c r="B1" s="56"/>
      <c r="C1" s="57"/>
      <c r="D1" s="34"/>
      <c r="E1" s="57"/>
      <c r="F1" s="57"/>
      <c r="G1" s="34"/>
      <c r="H1" s="57"/>
      <c r="I1" s="34"/>
      <c r="J1" s="34"/>
      <c r="K1" s="34"/>
      <c r="L1" s="57"/>
      <c r="M1" s="34"/>
      <c r="N1" s="79"/>
      <c r="O1" s="34"/>
      <c r="P1" s="57"/>
      <c r="Q1" s="34"/>
      <c r="R1" s="34"/>
      <c r="S1" s="34"/>
      <c r="T1" s="57"/>
      <c r="U1" s="57"/>
      <c r="V1" s="34"/>
      <c r="W1" s="34"/>
      <c r="X1" s="79"/>
      <c r="Y1" s="34"/>
    </row>
    <row r="2" ht="28.05" spans="1:25">
      <c r="A2" s="35" t="s">
        <v>317</v>
      </c>
      <c r="B2" s="58"/>
      <c r="C2" s="35"/>
      <c r="D2" s="35"/>
      <c r="E2" s="35"/>
      <c r="F2" s="35"/>
      <c r="G2" s="35"/>
      <c r="H2" s="35"/>
      <c r="I2" s="35"/>
      <c r="J2" s="35"/>
      <c r="K2" s="35"/>
      <c r="L2" s="35"/>
      <c r="M2" s="35"/>
      <c r="N2" s="80"/>
      <c r="O2" s="35"/>
      <c r="P2" s="35"/>
      <c r="Q2" s="35"/>
      <c r="R2" s="35"/>
      <c r="S2" s="35"/>
      <c r="T2" s="35"/>
      <c r="U2" s="35"/>
      <c r="V2" s="35"/>
      <c r="W2" s="35"/>
      <c r="X2" s="80"/>
      <c r="Y2" s="35"/>
    </row>
    <row r="3" ht="15.1" spans="1:25">
      <c r="A3" s="36"/>
      <c r="B3" s="59"/>
      <c r="C3" s="36"/>
      <c r="D3" s="36"/>
      <c r="E3" s="36"/>
      <c r="F3" s="36"/>
      <c r="G3" s="36"/>
      <c r="H3" s="36"/>
      <c r="I3" s="36"/>
      <c r="J3" s="36"/>
      <c r="K3" s="36"/>
      <c r="L3" s="36"/>
      <c r="M3" s="36"/>
      <c r="N3" s="81"/>
      <c r="O3" s="36"/>
      <c r="P3" s="36"/>
      <c r="Q3" s="36"/>
      <c r="R3" s="36"/>
      <c r="S3" s="36"/>
      <c r="T3" s="36"/>
      <c r="U3" s="36"/>
      <c r="V3" s="36"/>
      <c r="W3" s="36"/>
      <c r="X3" s="81"/>
      <c r="Y3" s="36"/>
    </row>
    <row r="4" ht="39" spans="1:25">
      <c r="A4" s="37" t="s">
        <v>2</v>
      </c>
      <c r="B4" s="37" t="s">
        <v>3</v>
      </c>
      <c r="C4" s="37" t="s">
        <v>4</v>
      </c>
      <c r="D4" s="37" t="s">
        <v>5</v>
      </c>
      <c r="E4" s="37" t="s">
        <v>6</v>
      </c>
      <c r="F4" s="37" t="s">
        <v>7</v>
      </c>
      <c r="G4" s="37" t="s">
        <v>8</v>
      </c>
      <c r="H4" s="37" t="s">
        <v>9</v>
      </c>
      <c r="I4" s="37" t="s">
        <v>10</v>
      </c>
      <c r="J4" s="37" t="s">
        <v>11</v>
      </c>
      <c r="K4" s="37" t="s">
        <v>12</v>
      </c>
      <c r="L4" s="37" t="s">
        <v>13</v>
      </c>
      <c r="M4" s="37" t="s">
        <v>14</v>
      </c>
      <c r="N4" s="82" t="s">
        <v>15</v>
      </c>
      <c r="O4" s="37" t="s">
        <v>281</v>
      </c>
      <c r="P4" s="37" t="s">
        <v>17</v>
      </c>
      <c r="Q4" s="37" t="s">
        <v>18</v>
      </c>
      <c r="R4" s="37" t="s">
        <v>19</v>
      </c>
      <c r="S4" s="37" t="s">
        <v>20</v>
      </c>
      <c r="T4" s="37" t="s">
        <v>21</v>
      </c>
      <c r="U4" s="37" t="s">
        <v>22</v>
      </c>
      <c r="V4" s="37" t="s">
        <v>23</v>
      </c>
      <c r="W4" s="37" t="s">
        <v>24</v>
      </c>
      <c r="X4" s="82" t="s">
        <v>25</v>
      </c>
      <c r="Y4" s="37" t="s">
        <v>282</v>
      </c>
    </row>
    <row r="5" ht="77.95" spans="1:25">
      <c r="A5" s="41">
        <v>1</v>
      </c>
      <c r="B5" s="60" t="s">
        <v>138</v>
      </c>
      <c r="C5" s="11" t="s">
        <v>28</v>
      </c>
      <c r="D5" s="61" t="s">
        <v>318</v>
      </c>
      <c r="E5" s="11" t="s">
        <v>319</v>
      </c>
      <c r="F5" s="11" t="s">
        <v>31</v>
      </c>
      <c r="G5" s="41" t="s">
        <v>32</v>
      </c>
      <c r="H5" s="70" t="s">
        <v>33</v>
      </c>
      <c r="I5" s="76" t="s">
        <v>70</v>
      </c>
      <c r="J5" s="11" t="s">
        <v>320</v>
      </c>
      <c r="K5" s="76" t="s">
        <v>70</v>
      </c>
      <c r="L5" s="41" t="s">
        <v>37</v>
      </c>
      <c r="M5" s="83">
        <v>100</v>
      </c>
      <c r="N5" s="43">
        <v>15000</v>
      </c>
      <c r="O5" s="43">
        <v>1500000</v>
      </c>
      <c r="P5" s="84">
        <v>0.03</v>
      </c>
      <c r="Q5" s="86">
        <v>45000</v>
      </c>
      <c r="R5" s="87">
        <v>45869</v>
      </c>
      <c r="S5" s="88" t="s">
        <v>321</v>
      </c>
      <c r="T5" s="89">
        <v>0.6</v>
      </c>
      <c r="U5" s="101">
        <v>0.4</v>
      </c>
      <c r="V5" s="86">
        <v>18000</v>
      </c>
      <c r="W5" s="86">
        <v>18000</v>
      </c>
      <c r="X5" s="86">
        <v>0</v>
      </c>
      <c r="Y5" s="86">
        <v>27000</v>
      </c>
    </row>
    <row r="6" ht="65" spans="1:25">
      <c r="A6" s="41">
        <v>2</v>
      </c>
      <c r="B6" s="60" t="s">
        <v>138</v>
      </c>
      <c r="C6" s="11" t="s">
        <v>28</v>
      </c>
      <c r="D6" s="61" t="s">
        <v>322</v>
      </c>
      <c r="E6" s="38" t="s">
        <v>323</v>
      </c>
      <c r="F6" s="11" t="s">
        <v>31</v>
      </c>
      <c r="G6" s="41" t="s">
        <v>32</v>
      </c>
      <c r="H6" s="70" t="s">
        <v>33</v>
      </c>
      <c r="I6" s="76" t="s">
        <v>38</v>
      </c>
      <c r="J6" s="11" t="s">
        <v>324</v>
      </c>
      <c r="K6" s="76" t="s">
        <v>62</v>
      </c>
      <c r="L6" s="41" t="s">
        <v>37</v>
      </c>
      <c r="M6" s="83">
        <v>1044</v>
      </c>
      <c r="N6" s="43">
        <v>900</v>
      </c>
      <c r="O6" s="43">
        <v>939600</v>
      </c>
      <c r="P6" s="50">
        <v>0.08</v>
      </c>
      <c r="Q6" s="86">
        <v>75168</v>
      </c>
      <c r="R6" s="87">
        <v>45882</v>
      </c>
      <c r="S6" s="88" t="s">
        <v>325</v>
      </c>
      <c r="T6" s="89">
        <v>0.6</v>
      </c>
      <c r="U6" s="101">
        <v>0.4</v>
      </c>
      <c r="V6" s="86">
        <v>30067.2</v>
      </c>
      <c r="W6" s="86">
        <v>30067.2</v>
      </c>
      <c r="X6" s="86">
        <v>0</v>
      </c>
      <c r="Y6" s="86">
        <v>45100.8</v>
      </c>
    </row>
    <row r="7" ht="65" spans="1:25">
      <c r="A7" s="41">
        <v>3</v>
      </c>
      <c r="B7" s="60" t="s">
        <v>138</v>
      </c>
      <c r="C7" s="11" t="s">
        <v>28</v>
      </c>
      <c r="D7" s="62" t="s">
        <v>326</v>
      </c>
      <c r="E7" s="11" t="s">
        <v>327</v>
      </c>
      <c r="F7" s="11" t="s">
        <v>31</v>
      </c>
      <c r="G7" s="41" t="s">
        <v>32</v>
      </c>
      <c r="H7" s="70" t="s">
        <v>33</v>
      </c>
      <c r="I7" s="76" t="s">
        <v>113</v>
      </c>
      <c r="J7" s="11" t="s">
        <v>328</v>
      </c>
      <c r="K7" s="76" t="s">
        <v>113</v>
      </c>
      <c r="L7" s="41" t="s">
        <v>37</v>
      </c>
      <c r="M7" s="83">
        <v>250</v>
      </c>
      <c r="N7" s="43">
        <v>1000</v>
      </c>
      <c r="O7" s="43">
        <v>250000</v>
      </c>
      <c r="P7" s="50">
        <v>0.035</v>
      </c>
      <c r="Q7" s="86">
        <v>8750</v>
      </c>
      <c r="R7" s="87">
        <v>45885</v>
      </c>
      <c r="S7" s="88" t="s">
        <v>329</v>
      </c>
      <c r="T7" s="89">
        <v>0.8</v>
      </c>
      <c r="U7" s="101">
        <v>0.2</v>
      </c>
      <c r="V7" s="86">
        <v>1750</v>
      </c>
      <c r="W7" s="86">
        <v>1750</v>
      </c>
      <c r="X7" s="86">
        <v>0</v>
      </c>
      <c r="Y7" s="86">
        <v>7000</v>
      </c>
    </row>
    <row r="8" ht="26" spans="1:25">
      <c r="A8" s="63">
        <v>4</v>
      </c>
      <c r="B8" s="38" t="s">
        <v>138</v>
      </c>
      <c r="C8" s="38" t="s">
        <v>28</v>
      </c>
      <c r="D8" s="61" t="s">
        <v>330</v>
      </c>
      <c r="E8" s="38" t="s">
        <v>331</v>
      </c>
      <c r="F8" s="38" t="s">
        <v>31</v>
      </c>
      <c r="G8" s="63" t="s">
        <v>32</v>
      </c>
      <c r="H8" s="71" t="s">
        <v>77</v>
      </c>
      <c r="I8" s="76" t="s">
        <v>332</v>
      </c>
      <c r="J8" s="38" t="s">
        <v>333</v>
      </c>
      <c r="K8" s="76" t="s">
        <v>332</v>
      </c>
      <c r="L8" s="63" t="s">
        <v>80</v>
      </c>
      <c r="M8" s="83">
        <v>34</v>
      </c>
      <c r="N8" s="43">
        <v>20000</v>
      </c>
      <c r="O8" s="43">
        <v>680000</v>
      </c>
      <c r="P8" s="50">
        <v>0.06</v>
      </c>
      <c r="Q8" s="86">
        <v>40800</v>
      </c>
      <c r="R8" s="90">
        <v>45887</v>
      </c>
      <c r="S8" s="91" t="s">
        <v>334</v>
      </c>
      <c r="T8" s="92">
        <v>0.75</v>
      </c>
      <c r="U8" s="101">
        <v>0.25</v>
      </c>
      <c r="V8" s="102">
        <v>42375</v>
      </c>
      <c r="W8" s="102">
        <v>42375</v>
      </c>
      <c r="X8" s="102">
        <v>0</v>
      </c>
      <c r="Y8" s="102">
        <v>127125</v>
      </c>
    </row>
    <row r="9" ht="26" spans="1:25">
      <c r="A9" s="64"/>
      <c r="B9" s="65"/>
      <c r="C9" s="65"/>
      <c r="D9" s="66"/>
      <c r="E9" s="65"/>
      <c r="F9" s="65"/>
      <c r="G9" s="64"/>
      <c r="H9" s="71"/>
      <c r="I9" s="76" t="s">
        <v>335</v>
      </c>
      <c r="J9" s="65"/>
      <c r="K9" s="76" t="s">
        <v>335</v>
      </c>
      <c r="L9" s="63" t="s">
        <v>80</v>
      </c>
      <c r="M9" s="83">
        <v>143</v>
      </c>
      <c r="N9" s="43">
        <v>15000</v>
      </c>
      <c r="O9" s="43">
        <v>2145000</v>
      </c>
      <c r="P9" s="50"/>
      <c r="Q9" s="86">
        <v>128700</v>
      </c>
      <c r="R9" s="93"/>
      <c r="S9" s="94"/>
      <c r="T9" s="95"/>
      <c r="U9" s="101"/>
      <c r="V9" s="102"/>
      <c r="W9" s="102"/>
      <c r="X9" s="102"/>
      <c r="Y9" s="102"/>
    </row>
    <row r="10" ht="26" spans="1:25">
      <c r="A10" s="63">
        <v>5</v>
      </c>
      <c r="B10" s="38" t="s">
        <v>138</v>
      </c>
      <c r="C10" s="38" t="s">
        <v>28</v>
      </c>
      <c r="D10" s="61" t="s">
        <v>336</v>
      </c>
      <c r="E10" s="38" t="s">
        <v>337</v>
      </c>
      <c r="F10" s="38" t="s">
        <v>31</v>
      </c>
      <c r="G10" s="63" t="s">
        <v>32</v>
      </c>
      <c r="H10" s="72" t="s">
        <v>33</v>
      </c>
      <c r="I10" s="77" t="s">
        <v>38</v>
      </c>
      <c r="J10" s="38" t="s">
        <v>338</v>
      </c>
      <c r="K10" s="76" t="s">
        <v>62</v>
      </c>
      <c r="L10" s="63" t="s">
        <v>37</v>
      </c>
      <c r="M10" s="83">
        <v>2400</v>
      </c>
      <c r="N10" s="43">
        <v>900</v>
      </c>
      <c r="O10" s="43">
        <v>2160000</v>
      </c>
      <c r="P10" s="50">
        <v>0.08</v>
      </c>
      <c r="Q10" s="86">
        <v>172800</v>
      </c>
      <c r="R10" s="90">
        <v>45910</v>
      </c>
      <c r="S10" s="91" t="s">
        <v>339</v>
      </c>
      <c r="T10" s="92">
        <v>0.6</v>
      </c>
      <c r="U10" s="101">
        <v>0.4</v>
      </c>
      <c r="V10" s="102">
        <v>97280</v>
      </c>
      <c r="W10" s="102">
        <v>97280</v>
      </c>
      <c r="X10" s="102">
        <v>0</v>
      </c>
      <c r="Y10" s="102">
        <v>145920</v>
      </c>
    </row>
    <row r="11" ht="26" spans="1:25">
      <c r="A11" s="64"/>
      <c r="B11" s="65"/>
      <c r="C11" s="65"/>
      <c r="D11" s="66"/>
      <c r="E11" s="65"/>
      <c r="F11" s="65"/>
      <c r="G11" s="64"/>
      <c r="H11" s="73"/>
      <c r="I11" s="78"/>
      <c r="J11" s="65"/>
      <c r="K11" s="76" t="s">
        <v>93</v>
      </c>
      <c r="L11" s="64"/>
      <c r="M11" s="83">
        <v>440</v>
      </c>
      <c r="N11" s="43">
        <v>2000</v>
      </c>
      <c r="O11" s="43">
        <v>880000</v>
      </c>
      <c r="P11" s="50"/>
      <c r="Q11" s="86">
        <v>70400</v>
      </c>
      <c r="R11" s="93"/>
      <c r="S11" s="94"/>
      <c r="T11" s="96"/>
      <c r="U11" s="101"/>
      <c r="V11" s="102"/>
      <c r="W11" s="102"/>
      <c r="X11" s="102"/>
      <c r="Y11" s="102"/>
    </row>
    <row r="12" ht="65" spans="1:25">
      <c r="A12" s="41">
        <v>6</v>
      </c>
      <c r="B12" s="60" t="s">
        <v>138</v>
      </c>
      <c r="C12" s="11" t="s">
        <v>28</v>
      </c>
      <c r="D12" s="62" t="s">
        <v>256</v>
      </c>
      <c r="E12" s="11" t="s">
        <v>257</v>
      </c>
      <c r="F12" s="11" t="s">
        <v>31</v>
      </c>
      <c r="G12" s="41" t="s">
        <v>32</v>
      </c>
      <c r="H12" s="70" t="s">
        <v>33</v>
      </c>
      <c r="I12" s="76" t="s">
        <v>113</v>
      </c>
      <c r="J12" s="11" t="s">
        <v>340</v>
      </c>
      <c r="K12" s="76" t="s">
        <v>113</v>
      </c>
      <c r="L12" s="41" t="s">
        <v>37</v>
      </c>
      <c r="M12" s="83">
        <v>87.35</v>
      </c>
      <c r="N12" s="43">
        <v>1000</v>
      </c>
      <c r="O12" s="43">
        <v>87350</v>
      </c>
      <c r="P12" s="50">
        <v>0.035</v>
      </c>
      <c r="Q12" s="86">
        <v>3057.25</v>
      </c>
      <c r="R12" s="87">
        <v>45913</v>
      </c>
      <c r="S12" s="88" t="s">
        <v>341</v>
      </c>
      <c r="T12" s="89">
        <v>0.8</v>
      </c>
      <c r="U12" s="101">
        <v>0.2</v>
      </c>
      <c r="V12" s="86">
        <v>611.45</v>
      </c>
      <c r="W12" s="86">
        <v>611.45</v>
      </c>
      <c r="X12" s="102"/>
      <c r="Y12" s="86">
        <v>2445.8</v>
      </c>
    </row>
    <row r="13" ht="103.6" spans="1:25">
      <c r="A13" s="41">
        <v>7</v>
      </c>
      <c r="B13" s="60" t="s">
        <v>138</v>
      </c>
      <c r="C13" s="11" t="s">
        <v>28</v>
      </c>
      <c r="D13" s="62" t="s">
        <v>342</v>
      </c>
      <c r="E13" s="11" t="s">
        <v>343</v>
      </c>
      <c r="F13" s="11" t="s">
        <v>31</v>
      </c>
      <c r="G13" s="41" t="s">
        <v>32</v>
      </c>
      <c r="H13" s="70" t="s">
        <v>33</v>
      </c>
      <c r="I13" s="76" t="s">
        <v>113</v>
      </c>
      <c r="J13" s="11" t="s">
        <v>344</v>
      </c>
      <c r="K13" s="76" t="s">
        <v>113</v>
      </c>
      <c r="L13" s="41" t="s">
        <v>37</v>
      </c>
      <c r="M13" s="83">
        <v>630</v>
      </c>
      <c r="N13" s="43">
        <v>1000</v>
      </c>
      <c r="O13" s="43">
        <v>630000</v>
      </c>
      <c r="P13" s="50">
        <v>0.035</v>
      </c>
      <c r="Q13" s="86">
        <v>22050</v>
      </c>
      <c r="R13" s="87">
        <v>45930</v>
      </c>
      <c r="S13" s="88" t="s">
        <v>341</v>
      </c>
      <c r="T13" s="89">
        <v>0.8</v>
      </c>
      <c r="U13" s="101">
        <v>0.2</v>
      </c>
      <c r="V13" s="86">
        <v>4410</v>
      </c>
      <c r="W13" s="86">
        <v>4410</v>
      </c>
      <c r="X13" s="86">
        <v>0</v>
      </c>
      <c r="Y13" s="86">
        <v>17640</v>
      </c>
    </row>
    <row r="14" ht="65" spans="1:25">
      <c r="A14" s="41">
        <v>8</v>
      </c>
      <c r="B14" s="60" t="s">
        <v>138</v>
      </c>
      <c r="C14" s="11" t="s">
        <v>28</v>
      </c>
      <c r="D14" s="62" t="s">
        <v>345</v>
      </c>
      <c r="E14" s="11" t="s">
        <v>346</v>
      </c>
      <c r="F14" s="11" t="s">
        <v>31</v>
      </c>
      <c r="G14" s="41" t="s">
        <v>32</v>
      </c>
      <c r="H14" s="70" t="s">
        <v>33</v>
      </c>
      <c r="I14" s="76" t="s">
        <v>113</v>
      </c>
      <c r="J14" s="11" t="s">
        <v>347</v>
      </c>
      <c r="K14" s="76" t="s">
        <v>113</v>
      </c>
      <c r="L14" s="41" t="s">
        <v>37</v>
      </c>
      <c r="M14" s="83">
        <v>222</v>
      </c>
      <c r="N14" s="43">
        <v>1000</v>
      </c>
      <c r="O14" s="43">
        <v>222000</v>
      </c>
      <c r="P14" s="50">
        <v>0.035</v>
      </c>
      <c r="Q14" s="86">
        <v>7770</v>
      </c>
      <c r="R14" s="87">
        <v>45930</v>
      </c>
      <c r="S14" s="88" t="s">
        <v>341</v>
      </c>
      <c r="T14" s="89">
        <v>0.8</v>
      </c>
      <c r="U14" s="101">
        <v>0.2</v>
      </c>
      <c r="V14" s="86">
        <v>1554</v>
      </c>
      <c r="W14" s="86">
        <v>1554</v>
      </c>
      <c r="X14" s="86">
        <v>0</v>
      </c>
      <c r="Y14" s="86">
        <v>6216</v>
      </c>
    </row>
    <row r="15" ht="65" spans="1:25">
      <c r="A15" s="41">
        <v>9</v>
      </c>
      <c r="B15" s="60" t="s">
        <v>138</v>
      </c>
      <c r="C15" s="11" t="s">
        <v>28</v>
      </c>
      <c r="D15" s="61" t="s">
        <v>348</v>
      </c>
      <c r="E15" s="11" t="s">
        <v>349</v>
      </c>
      <c r="F15" s="11" t="s">
        <v>31</v>
      </c>
      <c r="G15" s="41" t="s">
        <v>32</v>
      </c>
      <c r="H15" s="70" t="s">
        <v>33</v>
      </c>
      <c r="I15" s="76" t="s">
        <v>113</v>
      </c>
      <c r="J15" s="11" t="s">
        <v>350</v>
      </c>
      <c r="K15" s="76" t="s">
        <v>113</v>
      </c>
      <c r="L15" s="41" t="s">
        <v>37</v>
      </c>
      <c r="M15" s="83">
        <v>730</v>
      </c>
      <c r="N15" s="43">
        <v>1000</v>
      </c>
      <c r="O15" s="43">
        <v>730000</v>
      </c>
      <c r="P15" s="50">
        <v>0.035</v>
      </c>
      <c r="Q15" s="86">
        <v>25550</v>
      </c>
      <c r="R15" s="87">
        <v>45930</v>
      </c>
      <c r="S15" s="88" t="s">
        <v>341</v>
      </c>
      <c r="T15" s="89">
        <v>0.8</v>
      </c>
      <c r="U15" s="101">
        <v>0.2</v>
      </c>
      <c r="V15" s="86">
        <v>5110</v>
      </c>
      <c r="W15" s="86">
        <v>5110</v>
      </c>
      <c r="X15" s="102">
        <v>0</v>
      </c>
      <c r="Y15" s="86">
        <v>20440</v>
      </c>
    </row>
    <row r="16" ht="65" spans="1:25">
      <c r="A16" s="41">
        <v>10</v>
      </c>
      <c r="B16" s="60" t="s">
        <v>138</v>
      </c>
      <c r="C16" s="11" t="s">
        <v>28</v>
      </c>
      <c r="D16" s="61" t="s">
        <v>246</v>
      </c>
      <c r="E16" s="11" t="s">
        <v>351</v>
      </c>
      <c r="F16" s="11" t="s">
        <v>31</v>
      </c>
      <c r="G16" s="41" t="s">
        <v>32</v>
      </c>
      <c r="H16" s="70" t="s">
        <v>33</v>
      </c>
      <c r="I16" s="76" t="s">
        <v>113</v>
      </c>
      <c r="J16" s="11" t="s">
        <v>352</v>
      </c>
      <c r="K16" s="76" t="s">
        <v>113</v>
      </c>
      <c r="L16" s="41" t="s">
        <v>37</v>
      </c>
      <c r="M16" s="83">
        <v>480</v>
      </c>
      <c r="N16" s="43">
        <v>1000</v>
      </c>
      <c r="O16" s="43">
        <v>480000</v>
      </c>
      <c r="P16" s="50">
        <v>0.035</v>
      </c>
      <c r="Q16" s="86">
        <v>16800</v>
      </c>
      <c r="R16" s="87">
        <v>45930</v>
      </c>
      <c r="S16" s="88" t="s">
        <v>341</v>
      </c>
      <c r="T16" s="89">
        <v>0.8</v>
      </c>
      <c r="U16" s="101">
        <v>0.2</v>
      </c>
      <c r="V16" s="86">
        <v>3360</v>
      </c>
      <c r="W16" s="86">
        <v>3360</v>
      </c>
      <c r="X16" s="86">
        <v>0</v>
      </c>
      <c r="Y16" s="86">
        <v>13440</v>
      </c>
    </row>
    <row r="17" ht="39" spans="1:25">
      <c r="A17" s="63">
        <v>11</v>
      </c>
      <c r="B17" s="38" t="s">
        <v>138</v>
      </c>
      <c r="C17" s="38" t="s">
        <v>28</v>
      </c>
      <c r="D17" s="61" t="s">
        <v>353</v>
      </c>
      <c r="E17" s="38" t="s">
        <v>354</v>
      </c>
      <c r="F17" s="11" t="s">
        <v>31</v>
      </c>
      <c r="G17" s="41" t="s">
        <v>32</v>
      </c>
      <c r="H17" s="70" t="s">
        <v>33</v>
      </c>
      <c r="I17" s="76" t="s">
        <v>34</v>
      </c>
      <c r="J17" s="11" t="s">
        <v>355</v>
      </c>
      <c r="K17" s="76" t="s">
        <v>34</v>
      </c>
      <c r="L17" s="41" t="s">
        <v>37</v>
      </c>
      <c r="M17" s="83">
        <v>20</v>
      </c>
      <c r="N17" s="43">
        <v>3000</v>
      </c>
      <c r="O17" s="43">
        <v>60000</v>
      </c>
      <c r="P17" s="84">
        <v>0.08</v>
      </c>
      <c r="Q17" s="86">
        <v>4800</v>
      </c>
      <c r="R17" s="87">
        <v>45930</v>
      </c>
      <c r="S17" s="88" t="s">
        <v>356</v>
      </c>
      <c r="T17" s="89">
        <v>0.6</v>
      </c>
      <c r="U17" s="101">
        <v>0.4</v>
      </c>
      <c r="V17" s="86">
        <v>1920</v>
      </c>
      <c r="W17" s="86">
        <v>1920</v>
      </c>
      <c r="X17" s="86">
        <v>0</v>
      </c>
      <c r="Y17" s="86">
        <v>2880</v>
      </c>
    </row>
    <row r="18" ht="26" spans="1:25">
      <c r="A18" s="67"/>
      <c r="B18" s="68"/>
      <c r="C18" s="68"/>
      <c r="D18" s="69"/>
      <c r="E18" s="68"/>
      <c r="F18" s="11" t="s">
        <v>31</v>
      </c>
      <c r="G18" s="41" t="s">
        <v>32</v>
      </c>
      <c r="H18" s="70" t="s">
        <v>33</v>
      </c>
      <c r="I18" s="76" t="s">
        <v>38</v>
      </c>
      <c r="J18" s="11" t="s">
        <v>357</v>
      </c>
      <c r="K18" s="76" t="s">
        <v>62</v>
      </c>
      <c r="L18" s="41" t="s">
        <v>37</v>
      </c>
      <c r="M18" s="83">
        <v>7390</v>
      </c>
      <c r="N18" s="43">
        <v>900</v>
      </c>
      <c r="O18" s="43">
        <v>6651000</v>
      </c>
      <c r="P18" s="50">
        <v>0.08</v>
      </c>
      <c r="Q18" s="86">
        <v>532080</v>
      </c>
      <c r="R18" s="97">
        <v>45930</v>
      </c>
      <c r="S18" s="91" t="s">
        <v>356</v>
      </c>
      <c r="T18" s="92">
        <v>0.6</v>
      </c>
      <c r="U18" s="101">
        <v>0.4</v>
      </c>
      <c r="V18" s="102">
        <v>244832</v>
      </c>
      <c r="W18" s="102">
        <v>244832</v>
      </c>
      <c r="X18" s="102"/>
      <c r="Y18" s="102">
        <v>367248</v>
      </c>
    </row>
    <row r="19" ht="26" spans="1:25">
      <c r="A19" s="67"/>
      <c r="B19" s="68"/>
      <c r="C19" s="68"/>
      <c r="D19" s="69"/>
      <c r="E19" s="68"/>
      <c r="F19" s="11"/>
      <c r="G19" s="41"/>
      <c r="H19" s="70"/>
      <c r="I19" s="76"/>
      <c r="J19" s="11"/>
      <c r="K19" s="76" t="s">
        <v>358</v>
      </c>
      <c r="L19" s="41"/>
      <c r="M19" s="83">
        <v>400</v>
      </c>
      <c r="N19" s="43">
        <v>1500</v>
      </c>
      <c r="O19" s="43">
        <v>600000</v>
      </c>
      <c r="P19" s="50"/>
      <c r="Q19" s="86">
        <v>48000</v>
      </c>
      <c r="R19" s="98"/>
      <c r="S19" s="99"/>
      <c r="T19" s="95"/>
      <c r="U19" s="101"/>
      <c r="V19" s="102"/>
      <c r="W19" s="102"/>
      <c r="X19" s="102"/>
      <c r="Y19" s="102"/>
    </row>
    <row r="20" ht="26" spans="1:25">
      <c r="A20" s="64"/>
      <c r="B20" s="65"/>
      <c r="C20" s="65"/>
      <c r="D20" s="69"/>
      <c r="E20" s="65"/>
      <c r="F20" s="11"/>
      <c r="G20" s="41"/>
      <c r="H20" s="70"/>
      <c r="I20" s="76"/>
      <c r="J20" s="11"/>
      <c r="K20" s="76" t="s">
        <v>93</v>
      </c>
      <c r="L20" s="41"/>
      <c r="M20" s="83">
        <v>200</v>
      </c>
      <c r="N20" s="43">
        <v>2000</v>
      </c>
      <c r="O20" s="43">
        <v>400000</v>
      </c>
      <c r="P20" s="50"/>
      <c r="Q20" s="86">
        <v>32000</v>
      </c>
      <c r="R20" s="100"/>
      <c r="S20" s="94"/>
      <c r="T20" s="96"/>
      <c r="U20" s="101"/>
      <c r="V20" s="102"/>
      <c r="W20" s="102"/>
      <c r="X20" s="102"/>
      <c r="Y20" s="102"/>
    </row>
    <row r="21" ht="65" spans="1:25">
      <c r="A21" s="41">
        <v>12</v>
      </c>
      <c r="B21" s="60" t="s">
        <v>138</v>
      </c>
      <c r="C21" s="11" t="s">
        <v>28</v>
      </c>
      <c r="D21" s="61" t="s">
        <v>156</v>
      </c>
      <c r="E21" s="11" t="s">
        <v>157</v>
      </c>
      <c r="F21" s="65" t="s">
        <v>31</v>
      </c>
      <c r="G21" s="64" t="s">
        <v>32</v>
      </c>
      <c r="H21" s="71" t="s">
        <v>77</v>
      </c>
      <c r="I21" s="78" t="s">
        <v>359</v>
      </c>
      <c r="J21" s="65" t="s">
        <v>360</v>
      </c>
      <c r="K21" s="78" t="s">
        <v>359</v>
      </c>
      <c r="L21" s="64" t="s">
        <v>80</v>
      </c>
      <c r="M21" s="85">
        <v>180000</v>
      </c>
      <c r="N21" s="43">
        <v>500</v>
      </c>
      <c r="O21" s="43">
        <v>90000000</v>
      </c>
      <c r="P21" s="84">
        <v>0.056</v>
      </c>
      <c r="Q21" s="86">
        <v>5040000</v>
      </c>
      <c r="R21" s="87">
        <v>45930</v>
      </c>
      <c r="S21" s="88" t="s">
        <v>356</v>
      </c>
      <c r="T21" s="89">
        <v>0.75</v>
      </c>
      <c r="U21" s="101">
        <v>0.25</v>
      </c>
      <c r="V21" s="86">
        <v>1260000</v>
      </c>
      <c r="W21" s="86">
        <v>1260000</v>
      </c>
      <c r="X21" s="86"/>
      <c r="Y21" s="86">
        <v>3780000</v>
      </c>
    </row>
    <row r="22" ht="77.95" spans="1:25">
      <c r="A22" s="41">
        <v>13</v>
      </c>
      <c r="B22" s="60" t="s">
        <v>138</v>
      </c>
      <c r="C22" s="11" t="s">
        <v>28</v>
      </c>
      <c r="D22" s="62" t="s">
        <v>318</v>
      </c>
      <c r="E22" s="11" t="s">
        <v>319</v>
      </c>
      <c r="F22" s="11" t="s">
        <v>31</v>
      </c>
      <c r="G22" s="41" t="s">
        <v>32</v>
      </c>
      <c r="H22" s="70" t="s">
        <v>33</v>
      </c>
      <c r="I22" s="76" t="s">
        <v>38</v>
      </c>
      <c r="J22" s="11" t="s">
        <v>361</v>
      </c>
      <c r="K22" s="76" t="s">
        <v>62</v>
      </c>
      <c r="L22" s="41" t="s">
        <v>37</v>
      </c>
      <c r="M22" s="83">
        <v>-40</v>
      </c>
      <c r="N22" s="43">
        <v>900</v>
      </c>
      <c r="O22" s="43">
        <v>-36000</v>
      </c>
      <c r="P22" s="50">
        <v>0.08</v>
      </c>
      <c r="Q22" s="86">
        <v>-2880</v>
      </c>
      <c r="R22" s="87">
        <v>45745</v>
      </c>
      <c r="S22" s="88">
        <v>46109</v>
      </c>
      <c r="T22" s="89">
        <v>0.6</v>
      </c>
      <c r="U22" s="101">
        <v>0.4</v>
      </c>
      <c r="V22" s="86">
        <v>0</v>
      </c>
      <c r="W22" s="86">
        <v>0</v>
      </c>
      <c r="X22" s="86"/>
      <c r="Y22" s="86">
        <v>-1728</v>
      </c>
    </row>
    <row r="23" ht="65" spans="1:25">
      <c r="A23" s="41">
        <v>14</v>
      </c>
      <c r="B23" s="39" t="s">
        <v>138</v>
      </c>
      <c r="C23" s="11" t="s">
        <v>28</v>
      </c>
      <c r="D23" s="61" t="s">
        <v>156</v>
      </c>
      <c r="E23" s="74" t="s">
        <v>157</v>
      </c>
      <c r="F23" s="11" t="s">
        <v>31</v>
      </c>
      <c r="G23" s="41" t="s">
        <v>32</v>
      </c>
      <c r="H23" s="75" t="s">
        <v>77</v>
      </c>
      <c r="I23" s="76" t="s">
        <v>362</v>
      </c>
      <c r="J23" s="11" t="s">
        <v>363</v>
      </c>
      <c r="K23" s="76" t="s">
        <v>362</v>
      </c>
      <c r="L23" s="41" t="s">
        <v>80</v>
      </c>
      <c r="M23" s="83">
        <v>-15000</v>
      </c>
      <c r="N23" s="43">
        <v>1500</v>
      </c>
      <c r="O23" s="43">
        <v>-22500000</v>
      </c>
      <c r="P23" s="84">
        <v>0.038</v>
      </c>
      <c r="Q23" s="86">
        <v>-855000</v>
      </c>
      <c r="R23" s="87">
        <v>45682</v>
      </c>
      <c r="S23" s="88">
        <v>46046</v>
      </c>
      <c r="T23" s="89">
        <v>0.75</v>
      </c>
      <c r="U23" s="101">
        <v>0.25</v>
      </c>
      <c r="V23" s="86">
        <v>0</v>
      </c>
      <c r="W23" s="86">
        <v>0</v>
      </c>
      <c r="X23" s="86"/>
      <c r="Y23" s="86">
        <v>-641250</v>
      </c>
    </row>
    <row r="24" spans="1:25">
      <c r="A24" s="40" t="s">
        <v>48</v>
      </c>
      <c r="B24" s="40"/>
      <c r="C24" s="40"/>
      <c r="D24" s="40"/>
      <c r="E24" s="40"/>
      <c r="F24" s="40"/>
      <c r="G24" s="40"/>
      <c r="H24" s="40"/>
      <c r="I24" s="40"/>
      <c r="J24" s="40"/>
      <c r="K24" s="40"/>
      <c r="L24" s="40"/>
      <c r="M24" s="54">
        <v>179530.35</v>
      </c>
      <c r="N24" s="54"/>
      <c r="O24" s="54">
        <v>85878950</v>
      </c>
      <c r="P24" s="54"/>
      <c r="Q24" s="54">
        <v>5415845.25</v>
      </c>
      <c r="R24" s="54"/>
      <c r="S24" s="54"/>
      <c r="T24" s="54"/>
      <c r="U24" s="54"/>
      <c r="V24" s="54">
        <v>1711269.65</v>
      </c>
      <c r="W24" s="54">
        <v>1711269.65</v>
      </c>
      <c r="X24" s="54">
        <v>0</v>
      </c>
      <c r="Y24" s="54">
        <v>3919477.6</v>
      </c>
    </row>
  </sheetData>
  <mergeCells count="60">
    <mergeCell ref="A2:Y2"/>
    <mergeCell ref="A24:L24"/>
    <mergeCell ref="A8:A9"/>
    <mergeCell ref="A10:A11"/>
    <mergeCell ref="A17:A20"/>
    <mergeCell ref="B8:B9"/>
    <mergeCell ref="B10:B11"/>
    <mergeCell ref="B17:B20"/>
    <mergeCell ref="C8:C9"/>
    <mergeCell ref="C10:C11"/>
    <mergeCell ref="C17:C20"/>
    <mergeCell ref="D8:D9"/>
    <mergeCell ref="D10:D11"/>
    <mergeCell ref="D17:D20"/>
    <mergeCell ref="E8:E9"/>
    <mergeCell ref="E10:E11"/>
    <mergeCell ref="E17:E20"/>
    <mergeCell ref="F8:F9"/>
    <mergeCell ref="F10:F11"/>
    <mergeCell ref="F18:F20"/>
    <mergeCell ref="G8:G9"/>
    <mergeCell ref="G10:G11"/>
    <mergeCell ref="G18:G20"/>
    <mergeCell ref="H8:H9"/>
    <mergeCell ref="H10:H11"/>
    <mergeCell ref="H18:H20"/>
    <mergeCell ref="I10:I11"/>
    <mergeCell ref="I18:I20"/>
    <mergeCell ref="J8:J9"/>
    <mergeCell ref="J10:J11"/>
    <mergeCell ref="J18:J20"/>
    <mergeCell ref="L10:L11"/>
    <mergeCell ref="L18:L20"/>
    <mergeCell ref="P8:P9"/>
    <mergeCell ref="P10:P11"/>
    <mergeCell ref="P18:P20"/>
    <mergeCell ref="R8:R9"/>
    <mergeCell ref="R10:R11"/>
    <mergeCell ref="R18:R20"/>
    <mergeCell ref="S8:S9"/>
    <mergeCell ref="S10:S11"/>
    <mergeCell ref="S18:S20"/>
    <mergeCell ref="T8:T9"/>
    <mergeCell ref="T10:T11"/>
    <mergeCell ref="T18:T20"/>
    <mergeCell ref="U8:U9"/>
    <mergeCell ref="U10:U11"/>
    <mergeCell ref="U18:U20"/>
    <mergeCell ref="V8:V9"/>
    <mergeCell ref="V10:V11"/>
    <mergeCell ref="V18:V20"/>
    <mergeCell ref="W8:W9"/>
    <mergeCell ref="W10:W11"/>
    <mergeCell ref="W18:W20"/>
    <mergeCell ref="X8:X9"/>
    <mergeCell ref="X10:X11"/>
    <mergeCell ref="X18:X20"/>
    <mergeCell ref="Y8:Y9"/>
    <mergeCell ref="Y10:Y11"/>
    <mergeCell ref="Y18:Y20"/>
  </mergeCells>
  <dataValidations count="2">
    <dataValidation type="list" allowBlank="1" showInputMessage="1" showErrorMessage="1" sqref="C5:C23">
      <formula1>"深圳市内（含深汕）,省内市外"</formula1>
    </dataValidation>
    <dataValidation type="list" allowBlank="1" showInputMessage="1" showErrorMessage="1" sqref="F5:F23">
      <formula1>"菜篮子基地,农业龙头企业,市内其他主体"</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
  <sheetViews>
    <sheetView zoomScale="80" zoomScaleNormal="80" workbookViewId="0">
      <selection activeCell="M20" sqref="M20"/>
    </sheetView>
  </sheetViews>
  <sheetFormatPr defaultColWidth="9" defaultRowHeight="12.95"/>
  <cols>
    <col min="1" max="1" width="9.27678571428571" customWidth="1"/>
    <col min="2" max="2" width="8.77678571428571" customWidth="1"/>
    <col min="3" max="3" width="8.40178571428571" customWidth="1"/>
    <col min="4" max="9" width="8.77678571428571" customWidth="1"/>
    <col min="10" max="10" width="8.58928571428571" customWidth="1"/>
    <col min="11" max="11" width="8.77678571428571" customWidth="1"/>
    <col min="12" max="12" width="4.76785714285714" customWidth="1"/>
    <col min="13" max="13" width="12.5" customWidth="1"/>
    <col min="14" max="14" width="11.6875" customWidth="1"/>
    <col min="15" max="15" width="17.2589285714286" customWidth="1"/>
    <col min="16" max="16" width="8.77678571428571" customWidth="1"/>
    <col min="17" max="17" width="13.6964285714286" customWidth="1"/>
    <col min="18" max="18" width="10.5625" customWidth="1"/>
    <col min="19" max="19" width="11.6875" customWidth="1"/>
    <col min="20" max="21" width="8.77678571428571" customWidth="1"/>
    <col min="22" max="23" width="13.6964285714286" customWidth="1"/>
    <col min="24" max="24" width="8.77678571428571" customWidth="1"/>
    <col min="25" max="25" width="13.6964285714286" customWidth="1"/>
  </cols>
  <sheetData>
    <row r="1" ht="21.4" spans="1:25">
      <c r="A1" s="33" t="s">
        <v>364</v>
      </c>
      <c r="B1" s="34"/>
      <c r="C1" s="34"/>
      <c r="D1" s="34"/>
      <c r="E1" s="34"/>
      <c r="F1" s="34"/>
      <c r="G1" s="34"/>
      <c r="H1" s="34"/>
      <c r="I1" s="34"/>
      <c r="J1" s="34"/>
      <c r="K1" s="34"/>
      <c r="L1" s="34"/>
      <c r="M1" s="34"/>
      <c r="N1" s="34"/>
      <c r="O1" s="34"/>
      <c r="P1" s="34"/>
      <c r="Q1" s="34"/>
      <c r="R1" s="34"/>
      <c r="S1" s="34"/>
      <c r="T1" s="34"/>
      <c r="U1" s="34"/>
      <c r="V1" s="34"/>
      <c r="W1" s="34"/>
      <c r="X1" s="34"/>
      <c r="Y1" s="34"/>
    </row>
    <row r="2" ht="28.05" spans="1:25">
      <c r="A2" s="35" t="s">
        <v>365</v>
      </c>
      <c r="B2" s="35"/>
      <c r="C2" s="35"/>
      <c r="D2" s="35"/>
      <c r="E2" s="35"/>
      <c r="F2" s="35"/>
      <c r="G2" s="35"/>
      <c r="H2" s="35"/>
      <c r="I2" s="35"/>
      <c r="J2" s="35"/>
      <c r="K2" s="35"/>
      <c r="L2" s="35"/>
      <c r="M2" s="35"/>
      <c r="N2" s="35"/>
      <c r="O2" s="35"/>
      <c r="P2" s="35"/>
      <c r="Q2" s="35"/>
      <c r="R2" s="35"/>
      <c r="S2" s="35"/>
      <c r="T2" s="35"/>
      <c r="U2" s="35"/>
      <c r="V2" s="35"/>
      <c r="W2" s="35"/>
      <c r="X2" s="35"/>
      <c r="Y2" s="35"/>
    </row>
    <row r="3" ht="15.1" spans="1:25">
      <c r="A3" s="36"/>
      <c r="B3" s="36"/>
      <c r="C3" s="36"/>
      <c r="D3" s="36"/>
      <c r="E3" s="36"/>
      <c r="F3" s="36"/>
      <c r="G3" s="36"/>
      <c r="H3" s="36"/>
      <c r="I3" s="36"/>
      <c r="J3" s="36"/>
      <c r="K3" s="36"/>
      <c r="L3" s="36"/>
      <c r="M3" s="36"/>
      <c r="N3" s="36"/>
      <c r="O3" s="36"/>
      <c r="P3" s="36"/>
      <c r="Q3" s="36"/>
      <c r="R3" s="36"/>
      <c r="S3" s="36"/>
      <c r="T3" s="36"/>
      <c r="U3" s="36"/>
      <c r="V3" s="36"/>
      <c r="W3" s="36"/>
      <c r="X3" s="36"/>
      <c r="Y3" s="36"/>
    </row>
    <row r="4" ht="52" spans="1:25">
      <c r="A4" s="37" t="s">
        <v>2</v>
      </c>
      <c r="B4" s="37" t="s">
        <v>3</v>
      </c>
      <c r="C4" s="37" t="s">
        <v>4</v>
      </c>
      <c r="D4" s="37" t="s">
        <v>5</v>
      </c>
      <c r="E4" s="37" t="s">
        <v>6</v>
      </c>
      <c r="F4" s="37" t="s">
        <v>7</v>
      </c>
      <c r="G4" s="37" t="s">
        <v>8</v>
      </c>
      <c r="H4" s="37" t="s">
        <v>9</v>
      </c>
      <c r="I4" s="37" t="s">
        <v>10</v>
      </c>
      <c r="J4" s="37" t="s">
        <v>11</v>
      </c>
      <c r="K4" s="37" t="s">
        <v>12</v>
      </c>
      <c r="L4" s="37" t="s">
        <v>13</v>
      </c>
      <c r="M4" s="37" t="s">
        <v>14</v>
      </c>
      <c r="N4" s="37" t="s">
        <v>15</v>
      </c>
      <c r="O4" s="37" t="s">
        <v>281</v>
      </c>
      <c r="P4" s="37" t="s">
        <v>17</v>
      </c>
      <c r="Q4" s="37" t="s">
        <v>18</v>
      </c>
      <c r="R4" s="37" t="s">
        <v>19</v>
      </c>
      <c r="S4" s="37" t="s">
        <v>20</v>
      </c>
      <c r="T4" s="37" t="s">
        <v>21</v>
      </c>
      <c r="U4" s="37" t="s">
        <v>22</v>
      </c>
      <c r="V4" s="37" t="s">
        <v>23</v>
      </c>
      <c r="W4" s="37" t="s">
        <v>24</v>
      </c>
      <c r="X4" s="37" t="s">
        <v>25</v>
      </c>
      <c r="Y4" s="37" t="s">
        <v>282</v>
      </c>
    </row>
    <row r="5" ht="65" spans="1:25">
      <c r="A5" s="38">
        <v>1</v>
      </c>
      <c r="B5" s="39" t="s">
        <v>366</v>
      </c>
      <c r="C5" s="11" t="s">
        <v>28</v>
      </c>
      <c r="D5" s="11" t="s">
        <v>367</v>
      </c>
      <c r="E5" s="11" t="s">
        <v>368</v>
      </c>
      <c r="F5" s="11" t="s">
        <v>31</v>
      </c>
      <c r="G5" s="41" t="s">
        <v>32</v>
      </c>
      <c r="H5" s="41" t="s">
        <v>33</v>
      </c>
      <c r="I5" s="11" t="s">
        <v>113</v>
      </c>
      <c r="J5" s="11" t="s">
        <v>369</v>
      </c>
      <c r="K5" s="11" t="s">
        <v>113</v>
      </c>
      <c r="L5" s="41" t="s">
        <v>37</v>
      </c>
      <c r="M5" s="42">
        <v>655</v>
      </c>
      <c r="N5" s="43">
        <v>1000</v>
      </c>
      <c r="O5" s="43">
        <v>655000</v>
      </c>
      <c r="P5" s="44">
        <v>0.035</v>
      </c>
      <c r="Q5" s="42">
        <v>22925</v>
      </c>
      <c r="R5" s="49">
        <v>45843</v>
      </c>
      <c r="S5" s="49">
        <v>45902</v>
      </c>
      <c r="T5" s="50">
        <v>0.8</v>
      </c>
      <c r="U5" s="50">
        <v>0.2</v>
      </c>
      <c r="V5" s="52">
        <v>4585</v>
      </c>
      <c r="W5" s="52">
        <v>4585</v>
      </c>
      <c r="X5" s="52">
        <v>0</v>
      </c>
      <c r="Y5" s="52">
        <v>18340</v>
      </c>
    </row>
    <row r="6" ht="65" spans="1:25">
      <c r="A6" s="38">
        <v>2</v>
      </c>
      <c r="B6" s="39" t="s">
        <v>366</v>
      </c>
      <c r="C6" s="11" t="s">
        <v>28</v>
      </c>
      <c r="D6" s="11" t="s">
        <v>370</v>
      </c>
      <c r="E6" s="11" t="s">
        <v>371</v>
      </c>
      <c r="F6" s="11" t="s">
        <v>31</v>
      </c>
      <c r="G6" s="41" t="s">
        <v>32</v>
      </c>
      <c r="H6" s="41" t="s">
        <v>33</v>
      </c>
      <c r="I6" s="11" t="s">
        <v>113</v>
      </c>
      <c r="J6" s="11" t="s">
        <v>372</v>
      </c>
      <c r="K6" s="11" t="s">
        <v>113</v>
      </c>
      <c r="L6" s="41" t="s">
        <v>37</v>
      </c>
      <c r="M6" s="42">
        <v>180</v>
      </c>
      <c r="N6" s="43">
        <v>1000</v>
      </c>
      <c r="O6" s="43">
        <v>180000</v>
      </c>
      <c r="P6" s="44">
        <v>0.035</v>
      </c>
      <c r="Q6" s="42">
        <v>6300</v>
      </c>
      <c r="R6" s="49">
        <v>45843</v>
      </c>
      <c r="S6" s="49">
        <v>45902</v>
      </c>
      <c r="T6" s="50">
        <v>0.8</v>
      </c>
      <c r="U6" s="50">
        <v>0.2</v>
      </c>
      <c r="V6" s="52">
        <v>1260</v>
      </c>
      <c r="W6" s="52">
        <v>1260</v>
      </c>
      <c r="X6" s="52">
        <v>0</v>
      </c>
      <c r="Y6" s="52">
        <v>5040</v>
      </c>
    </row>
    <row r="7" ht="65" spans="1:25">
      <c r="A7" s="38">
        <v>3</v>
      </c>
      <c r="B7" s="39" t="s">
        <v>366</v>
      </c>
      <c r="C7" s="11" t="s">
        <v>28</v>
      </c>
      <c r="D7" s="11" t="s">
        <v>367</v>
      </c>
      <c r="E7" s="11" t="s">
        <v>373</v>
      </c>
      <c r="F7" s="11" t="s">
        <v>31</v>
      </c>
      <c r="G7" s="41" t="s">
        <v>32</v>
      </c>
      <c r="H7" s="41" t="s">
        <v>33</v>
      </c>
      <c r="I7" s="11" t="s">
        <v>113</v>
      </c>
      <c r="J7" s="11" t="s">
        <v>374</v>
      </c>
      <c r="K7" s="11" t="s">
        <v>113</v>
      </c>
      <c r="L7" s="41" t="s">
        <v>37</v>
      </c>
      <c r="M7" s="42">
        <v>800</v>
      </c>
      <c r="N7" s="43">
        <v>1000</v>
      </c>
      <c r="O7" s="43">
        <v>800000</v>
      </c>
      <c r="P7" s="44">
        <v>0.035</v>
      </c>
      <c r="Q7" s="42">
        <v>28000</v>
      </c>
      <c r="R7" s="49">
        <v>45918</v>
      </c>
      <c r="S7" s="49">
        <v>46022</v>
      </c>
      <c r="T7" s="50">
        <v>0.8</v>
      </c>
      <c r="U7" s="50">
        <v>0.2</v>
      </c>
      <c r="V7" s="52">
        <v>5600</v>
      </c>
      <c r="W7" s="52">
        <v>5600</v>
      </c>
      <c r="X7" s="52">
        <v>0</v>
      </c>
      <c r="Y7" s="52">
        <v>22400</v>
      </c>
    </row>
    <row r="8" ht="65" spans="1:25">
      <c r="A8" s="38">
        <v>4</v>
      </c>
      <c r="B8" s="39" t="s">
        <v>366</v>
      </c>
      <c r="C8" s="11" t="s">
        <v>28</v>
      </c>
      <c r="D8" s="11" t="s">
        <v>370</v>
      </c>
      <c r="E8" s="11" t="s">
        <v>375</v>
      </c>
      <c r="F8" s="11" t="s">
        <v>31</v>
      </c>
      <c r="G8" s="41" t="s">
        <v>32</v>
      </c>
      <c r="H8" s="41" t="s">
        <v>33</v>
      </c>
      <c r="I8" s="11" t="s">
        <v>113</v>
      </c>
      <c r="J8" s="11" t="s">
        <v>376</v>
      </c>
      <c r="K8" s="11" t="s">
        <v>113</v>
      </c>
      <c r="L8" s="41" t="s">
        <v>37</v>
      </c>
      <c r="M8" s="42">
        <v>230</v>
      </c>
      <c r="N8" s="43">
        <v>1000</v>
      </c>
      <c r="O8" s="43">
        <v>230000</v>
      </c>
      <c r="P8" s="44">
        <v>0.035</v>
      </c>
      <c r="Q8" s="42">
        <v>8050</v>
      </c>
      <c r="R8" s="49">
        <v>45920</v>
      </c>
      <c r="S8" s="49">
        <v>46022</v>
      </c>
      <c r="T8" s="50">
        <v>0.8</v>
      </c>
      <c r="U8" s="50">
        <v>0.2</v>
      </c>
      <c r="V8" s="52">
        <v>1610</v>
      </c>
      <c r="W8" s="52">
        <v>1610</v>
      </c>
      <c r="X8" s="52">
        <v>0</v>
      </c>
      <c r="Y8" s="52">
        <v>6440</v>
      </c>
    </row>
    <row r="9" spans="1:25">
      <c r="A9" s="40" t="s">
        <v>48</v>
      </c>
      <c r="B9" s="40"/>
      <c r="C9" s="40"/>
      <c r="D9" s="40"/>
      <c r="E9" s="40"/>
      <c r="F9" s="40"/>
      <c r="G9" s="40"/>
      <c r="H9" s="40"/>
      <c r="I9" s="40"/>
      <c r="J9" s="40"/>
      <c r="K9" s="40"/>
      <c r="L9" s="40"/>
      <c r="M9" s="45">
        <v>1865</v>
      </c>
      <c r="N9" s="46"/>
      <c r="O9" s="47">
        <v>1865000</v>
      </c>
      <c r="P9" s="48"/>
      <c r="Q9" s="47">
        <v>65275</v>
      </c>
      <c r="R9" s="51"/>
      <c r="S9" s="51"/>
      <c r="T9" s="48"/>
      <c r="U9" s="48"/>
      <c r="V9" s="53">
        <v>13055</v>
      </c>
      <c r="W9" s="53">
        <v>13055</v>
      </c>
      <c r="X9" s="53">
        <v>0</v>
      </c>
      <c r="Y9" s="54">
        <v>52220</v>
      </c>
    </row>
  </sheetData>
  <mergeCells count="2">
    <mergeCell ref="A2:Y2"/>
    <mergeCell ref="A9:L9"/>
  </mergeCells>
  <dataValidations count="3">
    <dataValidation type="list" allowBlank="1" showInputMessage="1" showErrorMessage="1" sqref="C5:C8">
      <formula1>"深圳市内（含深汕）,省内市外"</formula1>
    </dataValidation>
    <dataValidation allowBlank="1" showInputMessage="1" showErrorMessage="1" sqref="D5:D8"/>
    <dataValidation type="list" allowBlank="1" showInputMessage="1" showErrorMessage="1" sqref="F5:F8">
      <formula1>"菜篮子基地,农业龙头企业,市内其他主体"</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
  <sheetViews>
    <sheetView tabSelected="1" zoomScale="60" zoomScaleNormal="60" workbookViewId="0">
      <selection activeCell="V19" sqref="V19"/>
    </sheetView>
  </sheetViews>
  <sheetFormatPr defaultColWidth="9" defaultRowHeight="12.95" outlineLevelRow="6"/>
  <cols>
    <col min="1" max="1" width="4.76785714285714" customWidth="1"/>
    <col min="2" max="2" width="8.77678571428571" customWidth="1"/>
    <col min="3" max="3" width="8.40178571428571" customWidth="1"/>
    <col min="4" max="9" width="8.77678571428571" customWidth="1"/>
    <col min="10" max="10" width="8.58928571428571" customWidth="1"/>
    <col min="11" max="11" width="8.77678571428571" customWidth="1"/>
    <col min="12" max="12" width="4.76785714285714" customWidth="1"/>
    <col min="13" max="13" width="8.77678571428571" customWidth="1"/>
    <col min="14" max="14" width="11.6875" customWidth="1"/>
    <col min="15" max="15" width="17.2589285714286" customWidth="1"/>
    <col min="16" max="16" width="8.77678571428571" customWidth="1"/>
    <col min="17" max="17" width="14.8839285714286" customWidth="1"/>
    <col min="18" max="19" width="11.6875" customWidth="1"/>
    <col min="20" max="21" width="8.77678571428571" customWidth="1"/>
    <col min="22" max="23" width="14.8839285714286" customWidth="1"/>
    <col min="24" max="24" width="8.77678571428571" customWidth="1"/>
    <col min="25" max="25" width="14.8839285714286" customWidth="1"/>
  </cols>
  <sheetData>
    <row r="1" spans="1:25">
      <c r="A1" s="1" t="s">
        <v>377</v>
      </c>
      <c r="B1" s="1"/>
      <c r="C1" s="1"/>
      <c r="D1" s="1"/>
      <c r="E1" s="1"/>
      <c r="F1" s="1"/>
      <c r="G1" s="1"/>
      <c r="H1" s="1"/>
      <c r="I1" s="1"/>
      <c r="J1" s="1"/>
      <c r="K1" s="1"/>
      <c r="L1" s="1"/>
      <c r="M1" s="1"/>
      <c r="N1" s="1"/>
      <c r="O1" s="1"/>
      <c r="P1" s="1"/>
      <c r="Q1" s="1"/>
      <c r="R1" s="1"/>
      <c r="S1" s="1"/>
      <c r="T1" s="1"/>
      <c r="U1" s="1"/>
      <c r="V1" s="1"/>
      <c r="W1" s="1"/>
      <c r="X1" s="1"/>
      <c r="Y1" s="1"/>
    </row>
    <row r="2" spans="1:25">
      <c r="A2" s="2" t="s">
        <v>378</v>
      </c>
      <c r="B2" s="2"/>
      <c r="C2" s="2"/>
      <c r="D2" s="2"/>
      <c r="E2" s="2"/>
      <c r="F2" s="2"/>
      <c r="G2" s="2"/>
      <c r="H2" s="2"/>
      <c r="I2" s="2"/>
      <c r="J2" s="2"/>
      <c r="K2" s="2"/>
      <c r="L2" s="2"/>
      <c r="M2" s="2"/>
      <c r="N2" s="2"/>
      <c r="O2" s="2"/>
      <c r="P2" s="2"/>
      <c r="Q2" s="2"/>
      <c r="R2" s="2"/>
      <c r="S2" s="2"/>
      <c r="T2" s="2"/>
      <c r="U2" s="2"/>
      <c r="V2" s="2"/>
      <c r="W2" s="2"/>
      <c r="X2" s="2"/>
      <c r="Y2" s="2"/>
    </row>
    <row r="3" ht="52" spans="1:25">
      <c r="A3" s="3" t="s">
        <v>2</v>
      </c>
      <c r="B3" s="3" t="s">
        <v>3</v>
      </c>
      <c r="C3" s="3" t="s">
        <v>4</v>
      </c>
      <c r="D3" s="3" t="s">
        <v>5</v>
      </c>
      <c r="E3" s="3" t="s">
        <v>6</v>
      </c>
      <c r="F3" s="3" t="s">
        <v>7</v>
      </c>
      <c r="G3" s="3" t="s">
        <v>8</v>
      </c>
      <c r="H3" s="3" t="s">
        <v>9</v>
      </c>
      <c r="I3" s="3" t="s">
        <v>10</v>
      </c>
      <c r="J3" s="3" t="s">
        <v>11</v>
      </c>
      <c r="K3" s="3" t="s">
        <v>12</v>
      </c>
      <c r="L3" s="3" t="s">
        <v>13</v>
      </c>
      <c r="M3" s="3" t="s">
        <v>379</v>
      </c>
      <c r="N3" s="17" t="s">
        <v>380</v>
      </c>
      <c r="O3" s="3" t="s">
        <v>16</v>
      </c>
      <c r="P3" s="3" t="s">
        <v>17</v>
      </c>
      <c r="Q3" s="3" t="s">
        <v>381</v>
      </c>
      <c r="R3" s="3" t="s">
        <v>19</v>
      </c>
      <c r="S3" s="3" t="s">
        <v>20</v>
      </c>
      <c r="T3" s="3" t="s">
        <v>382</v>
      </c>
      <c r="U3" s="3" t="s">
        <v>383</v>
      </c>
      <c r="V3" s="3" t="s">
        <v>384</v>
      </c>
      <c r="W3" s="3" t="s">
        <v>385</v>
      </c>
      <c r="X3" s="3" t="s">
        <v>386</v>
      </c>
      <c r="Y3" s="3" t="s">
        <v>26</v>
      </c>
    </row>
    <row r="4" ht="77.95" spans="1:25">
      <c r="A4" s="4">
        <v>1</v>
      </c>
      <c r="B4" s="5" t="s">
        <v>387</v>
      </c>
      <c r="C4" s="5" t="s">
        <v>28</v>
      </c>
      <c r="D4" s="6" t="s">
        <v>388</v>
      </c>
      <c r="E4" s="6" t="s">
        <v>53</v>
      </c>
      <c r="F4" s="4" t="s">
        <v>31</v>
      </c>
      <c r="G4" s="11" t="s">
        <v>32</v>
      </c>
      <c r="H4" s="12" t="s">
        <v>33</v>
      </c>
      <c r="I4" s="12" t="s">
        <v>34</v>
      </c>
      <c r="J4" s="237" t="s">
        <v>389</v>
      </c>
      <c r="K4" s="12" t="s">
        <v>55</v>
      </c>
      <c r="L4" s="12" t="s">
        <v>37</v>
      </c>
      <c r="M4" s="18">
        <v>2618</v>
      </c>
      <c r="N4" s="19">
        <v>3000</v>
      </c>
      <c r="O4" s="20">
        <v>7854000</v>
      </c>
      <c r="P4" s="21">
        <v>0.08</v>
      </c>
      <c r="Q4" s="20">
        <v>628320</v>
      </c>
      <c r="R4" s="27">
        <v>45609</v>
      </c>
      <c r="S4" s="28">
        <v>45973</v>
      </c>
      <c r="T4" s="29">
        <v>0.6</v>
      </c>
      <c r="U4" s="30">
        <v>0.4</v>
      </c>
      <c r="V4" s="20">
        <v>251328</v>
      </c>
      <c r="W4" s="31">
        <v>251328</v>
      </c>
      <c r="X4" s="31">
        <v>0</v>
      </c>
      <c r="Y4" s="20">
        <v>376992</v>
      </c>
    </row>
    <row r="5" ht="77.95" spans="1:25">
      <c r="A5" s="4">
        <v>2</v>
      </c>
      <c r="B5" s="6" t="s">
        <v>387</v>
      </c>
      <c r="C5" s="6" t="s">
        <v>28</v>
      </c>
      <c r="D5" s="6" t="s">
        <v>390</v>
      </c>
      <c r="E5" s="13" t="s">
        <v>391</v>
      </c>
      <c r="F5" s="4" t="s">
        <v>31</v>
      </c>
      <c r="G5" s="11" t="s">
        <v>32</v>
      </c>
      <c r="H5" s="12" t="s">
        <v>33</v>
      </c>
      <c r="I5" s="14" t="s">
        <v>63</v>
      </c>
      <c r="J5" s="237" t="s">
        <v>392</v>
      </c>
      <c r="K5" s="15" t="s">
        <v>65</v>
      </c>
      <c r="L5" s="12" t="s">
        <v>37</v>
      </c>
      <c r="M5" s="22">
        <v>42</v>
      </c>
      <c r="N5" s="19">
        <v>1000</v>
      </c>
      <c r="O5" s="20">
        <v>42000</v>
      </c>
      <c r="P5" s="21">
        <v>0.04</v>
      </c>
      <c r="Q5" s="20">
        <v>1680</v>
      </c>
      <c r="R5" s="27">
        <v>45615</v>
      </c>
      <c r="S5" s="28">
        <v>45688</v>
      </c>
      <c r="T5" s="30">
        <v>0.8</v>
      </c>
      <c r="U5" s="30">
        <v>0.2</v>
      </c>
      <c r="V5" s="20">
        <v>336</v>
      </c>
      <c r="W5" s="31">
        <v>336</v>
      </c>
      <c r="X5" s="31">
        <v>0</v>
      </c>
      <c r="Y5" s="20">
        <v>1344</v>
      </c>
    </row>
    <row r="6" ht="65" spans="1:25">
      <c r="A6" s="7">
        <v>3</v>
      </c>
      <c r="B6" s="8" t="s">
        <v>387</v>
      </c>
      <c r="C6" s="8" t="s">
        <v>28</v>
      </c>
      <c r="D6" s="6" t="s">
        <v>393</v>
      </c>
      <c r="E6" s="8" t="s">
        <v>394</v>
      </c>
      <c r="F6" s="7" t="s">
        <v>31</v>
      </c>
      <c r="G6" s="11" t="s">
        <v>32</v>
      </c>
      <c r="H6" s="12" t="s">
        <v>33</v>
      </c>
      <c r="I6" s="14" t="s">
        <v>63</v>
      </c>
      <c r="J6" s="238" t="s">
        <v>395</v>
      </c>
      <c r="K6" s="15" t="s">
        <v>65</v>
      </c>
      <c r="L6" s="12" t="s">
        <v>37</v>
      </c>
      <c r="M6" s="22">
        <v>30</v>
      </c>
      <c r="N6" s="19">
        <v>1000</v>
      </c>
      <c r="O6" s="20">
        <v>30000</v>
      </c>
      <c r="P6" s="21">
        <v>0.04</v>
      </c>
      <c r="Q6" s="20">
        <v>1200</v>
      </c>
      <c r="R6" s="27">
        <v>45615</v>
      </c>
      <c r="S6" s="28">
        <v>45688</v>
      </c>
      <c r="T6" s="30">
        <v>0.8</v>
      </c>
      <c r="U6" s="30">
        <v>0.2</v>
      </c>
      <c r="V6" s="19">
        <v>240</v>
      </c>
      <c r="W6" s="32">
        <v>240</v>
      </c>
      <c r="X6" s="31">
        <v>0</v>
      </c>
      <c r="Y6" s="20">
        <v>960</v>
      </c>
    </row>
    <row r="7" spans="1:25">
      <c r="A7" s="9" t="s">
        <v>48</v>
      </c>
      <c r="B7" s="10"/>
      <c r="C7" s="10"/>
      <c r="D7" s="10"/>
      <c r="E7" s="10"/>
      <c r="F7" s="10"/>
      <c r="G7" s="10"/>
      <c r="H7" s="10"/>
      <c r="I7" s="10"/>
      <c r="J7" s="10"/>
      <c r="K7" s="10"/>
      <c r="L7" s="16"/>
      <c r="M7" s="23">
        <v>2690</v>
      </c>
      <c r="N7" s="24"/>
      <c r="O7" s="25">
        <v>7926000</v>
      </c>
      <c r="P7" s="26"/>
      <c r="Q7" s="25">
        <v>631200</v>
      </c>
      <c r="R7" s="26"/>
      <c r="S7" s="26"/>
      <c r="T7" s="26"/>
      <c r="U7" s="26"/>
      <c r="V7" s="25">
        <v>251904</v>
      </c>
      <c r="W7" s="25">
        <v>251904</v>
      </c>
      <c r="X7" s="25">
        <v>0</v>
      </c>
      <c r="Y7" s="25">
        <v>379296</v>
      </c>
    </row>
  </sheetData>
  <mergeCells count="2">
    <mergeCell ref="A2:Y2"/>
    <mergeCell ref="A7:L7"/>
  </mergeCells>
  <dataValidations count="3">
    <dataValidation type="list" allowBlank="1" showInputMessage="1" showErrorMessage="1" sqref="C4:C6">
      <formula1>"深圳市内（含深汕）,省内市外"</formula1>
    </dataValidation>
    <dataValidation type="list" allowBlank="1" showInputMessage="1" showErrorMessage="1" sqref="F4:F6">
      <formula1>"菜篮子基地,农业龙头企业,市内其他主体"</formula1>
    </dataValidation>
    <dataValidation type="list" allowBlank="1" showInputMessage="1" showErrorMessage="1" sqref="G4:G6">
      <formula1>"符合,不符合"</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
  <sheetViews>
    <sheetView view="pageBreakPreview" zoomScale="60" zoomScaleNormal="90" workbookViewId="0">
      <selection activeCell="A2" sqref="A2:Y2"/>
    </sheetView>
  </sheetViews>
  <sheetFormatPr defaultColWidth="9.02678571428571" defaultRowHeight="12.95"/>
  <cols>
    <col min="1" max="1" width="6.3125" customWidth="1"/>
    <col min="2" max="2" width="13.5" customWidth="1"/>
    <col min="3" max="3" width="9.02678571428571" style="113"/>
    <col min="4" max="4" width="10.7410714285714" customWidth="1"/>
    <col min="7" max="7" width="7.97321428571429" customWidth="1"/>
    <col min="12" max="12" width="6.75" customWidth="1"/>
    <col min="13" max="13" width="13.2857142857143" customWidth="1"/>
    <col min="14" max="14" width="10.5178571428571" customWidth="1"/>
    <col min="15" max="15" width="16.7142857142857" customWidth="1"/>
    <col min="16" max="16" width="7.30357142857143" customWidth="1"/>
    <col min="17" max="17" width="15.2767857142857" customWidth="1"/>
    <col min="18" max="18" width="9.52678571428571"/>
    <col min="19" max="19" width="11.0714285714286" customWidth="1"/>
    <col min="22" max="22" width="14.5" customWidth="1"/>
    <col min="23" max="23" width="14.7142857142857" customWidth="1"/>
    <col min="24" max="24" width="13.8303571428571" customWidth="1"/>
    <col min="25" max="25" width="13.3928571428571" customWidth="1"/>
    <col min="27" max="28" width="11.7232142857143"/>
    <col min="29" max="29" width="19.1428571428571" customWidth="1"/>
    <col min="16384" max="16384" width="12.7946428571429"/>
  </cols>
  <sheetData>
    <row r="1" ht="22.45" spans="1:4">
      <c r="A1" s="112" t="s">
        <v>49</v>
      </c>
      <c r="D1" s="114"/>
    </row>
    <row r="2" ht="40" customHeight="1" spans="1:25">
      <c r="A2" s="115" t="s">
        <v>50</v>
      </c>
      <c r="B2" s="115"/>
      <c r="C2" s="115"/>
      <c r="D2" s="115"/>
      <c r="E2" s="115"/>
      <c r="F2" s="115"/>
      <c r="G2" s="115"/>
      <c r="H2" s="115"/>
      <c r="I2" s="115"/>
      <c r="J2" s="115"/>
      <c r="K2" s="115"/>
      <c r="L2" s="115"/>
      <c r="M2" s="115"/>
      <c r="N2" s="115"/>
      <c r="O2" s="115"/>
      <c r="P2" s="115"/>
      <c r="Q2" s="115"/>
      <c r="R2" s="115"/>
      <c r="S2" s="115"/>
      <c r="T2" s="115"/>
      <c r="U2" s="115"/>
      <c r="V2" s="115"/>
      <c r="W2" s="115"/>
      <c r="X2" s="115"/>
      <c r="Y2" s="115"/>
    </row>
    <row r="3" customFormat="1" ht="15.1" spans="1:25">
      <c r="A3" s="116"/>
      <c r="B3" s="116"/>
      <c r="C3" s="116"/>
      <c r="D3" s="116"/>
      <c r="E3" s="116"/>
      <c r="F3" s="116"/>
      <c r="G3" s="116"/>
      <c r="H3" s="116"/>
      <c r="I3" s="116"/>
      <c r="J3" s="116"/>
      <c r="K3" s="116"/>
      <c r="L3" s="116"/>
      <c r="M3" s="116"/>
      <c r="N3" s="116"/>
      <c r="O3" s="116"/>
      <c r="P3" s="116"/>
      <c r="Q3" s="116"/>
      <c r="R3" s="116"/>
      <c r="S3" s="116"/>
      <c r="T3" s="116"/>
      <c r="U3" s="116"/>
      <c r="V3" s="116"/>
      <c r="W3" s="116"/>
      <c r="X3" s="116"/>
      <c r="Y3" s="116"/>
    </row>
    <row r="4" s="214" customFormat="1" ht="39" spans="1:27">
      <c r="A4" s="117" t="s">
        <v>2</v>
      </c>
      <c r="B4" s="117" t="s">
        <v>3</v>
      </c>
      <c r="C4" s="117" t="s">
        <v>4</v>
      </c>
      <c r="D4" s="117" t="s">
        <v>5</v>
      </c>
      <c r="E4" s="117" t="s">
        <v>6</v>
      </c>
      <c r="F4" s="117" t="s">
        <v>7</v>
      </c>
      <c r="G4" s="117" t="s">
        <v>8</v>
      </c>
      <c r="H4" s="117" t="s">
        <v>9</v>
      </c>
      <c r="I4" s="117" t="s">
        <v>10</v>
      </c>
      <c r="J4" s="117" t="s">
        <v>11</v>
      </c>
      <c r="K4" s="117" t="s">
        <v>12</v>
      </c>
      <c r="L4" s="117" t="s">
        <v>13</v>
      </c>
      <c r="M4" s="117" t="s">
        <v>14</v>
      </c>
      <c r="N4" s="117" t="s">
        <v>15</v>
      </c>
      <c r="O4" s="117" t="s">
        <v>16</v>
      </c>
      <c r="P4" s="117" t="s">
        <v>17</v>
      </c>
      <c r="Q4" s="117" t="s">
        <v>18</v>
      </c>
      <c r="R4" s="117" t="s">
        <v>19</v>
      </c>
      <c r="S4" s="117" t="s">
        <v>20</v>
      </c>
      <c r="T4" s="117" t="s">
        <v>21</v>
      </c>
      <c r="U4" s="117" t="s">
        <v>22</v>
      </c>
      <c r="V4" s="125" t="s">
        <v>23</v>
      </c>
      <c r="W4" s="125" t="s">
        <v>24</v>
      </c>
      <c r="X4" s="125" t="s">
        <v>25</v>
      </c>
      <c r="Y4" s="117" t="s">
        <v>26</v>
      </c>
      <c r="AA4"/>
    </row>
    <row r="5" ht="59.7" spans="1:16384">
      <c r="A5" s="216">
        <v>1</v>
      </c>
      <c r="B5" s="217" t="s">
        <v>51</v>
      </c>
      <c r="C5" s="218" t="s">
        <v>28</v>
      </c>
      <c r="D5" s="219" t="s">
        <v>52</v>
      </c>
      <c r="E5" s="219" t="s">
        <v>53</v>
      </c>
      <c r="F5" s="11" t="s">
        <v>31</v>
      </c>
      <c r="G5" s="216" t="s">
        <v>32</v>
      </c>
      <c r="H5" s="220" t="s">
        <v>33</v>
      </c>
      <c r="I5" s="218" t="s">
        <v>34</v>
      </c>
      <c r="J5" s="234" t="s">
        <v>54</v>
      </c>
      <c r="K5" s="218" t="s">
        <v>55</v>
      </c>
      <c r="L5" s="216" t="s">
        <v>37</v>
      </c>
      <c r="M5" s="222">
        <v>4871.11</v>
      </c>
      <c r="N5" s="223">
        <v>3000</v>
      </c>
      <c r="O5" s="224">
        <f>M5*N5</f>
        <v>14613330</v>
      </c>
      <c r="P5" s="225">
        <v>0.08</v>
      </c>
      <c r="Q5" s="42">
        <f>O5*P5</f>
        <v>1169066.4</v>
      </c>
      <c r="R5" s="49">
        <v>45816</v>
      </c>
      <c r="S5" s="49">
        <v>46180</v>
      </c>
      <c r="T5" s="226">
        <v>0.6</v>
      </c>
      <c r="U5" s="227">
        <v>0.4</v>
      </c>
      <c r="V5" s="224">
        <f>Q5*U5</f>
        <v>467626.56</v>
      </c>
      <c r="W5" s="224">
        <v>467626.56</v>
      </c>
      <c r="X5" s="224">
        <f>V5-W5</f>
        <v>0</v>
      </c>
      <c r="Y5" s="224">
        <f>Q5*T5</f>
        <v>701439.84</v>
      </c>
      <c r="AA5" s="228"/>
      <c r="AB5" s="228"/>
      <c r="AC5" s="229"/>
      <c r="XFD5">
        <f>SUM(A5:XFC5)</f>
        <v>17518958.55</v>
      </c>
    </row>
    <row r="6" s="215" customFormat="1" ht="28" customHeight="1" spans="1:25">
      <c r="A6" s="40" t="s">
        <v>48</v>
      </c>
      <c r="B6" s="40"/>
      <c r="C6" s="40"/>
      <c r="D6" s="40"/>
      <c r="E6" s="40"/>
      <c r="F6" s="40"/>
      <c r="G6" s="40"/>
      <c r="H6" s="40"/>
      <c r="I6" s="40"/>
      <c r="J6" s="40"/>
      <c r="K6" s="40"/>
      <c r="L6" s="40"/>
      <c r="M6" s="24">
        <f t="shared" ref="M6:Q6" si="0">SUM(M5:M5)</f>
        <v>4871.11</v>
      </c>
      <c r="N6" s="24"/>
      <c r="O6" s="24">
        <f t="shared" si="0"/>
        <v>14613330</v>
      </c>
      <c r="P6" s="24"/>
      <c r="Q6" s="24">
        <f t="shared" si="0"/>
        <v>1169066.4</v>
      </c>
      <c r="R6" s="123"/>
      <c r="S6" s="123"/>
      <c r="T6" s="124"/>
      <c r="U6" s="124"/>
      <c r="V6" s="24">
        <f>SUM(V5:V5)</f>
        <v>467626.56</v>
      </c>
      <c r="W6" s="24">
        <f>SUM(W5:W5)</f>
        <v>467626.56</v>
      </c>
      <c r="X6" s="24">
        <f>SUM(X5:X5)</f>
        <v>0</v>
      </c>
      <c r="Y6" s="24">
        <f>SUM(Y5:Y5)</f>
        <v>701439.84</v>
      </c>
    </row>
    <row r="12" spans="15:15">
      <c r="O12">
        <v>1</v>
      </c>
    </row>
  </sheetData>
  <mergeCells count="2">
    <mergeCell ref="A2:Y2"/>
    <mergeCell ref="A6:L6"/>
  </mergeCells>
  <dataValidations count="3">
    <dataValidation type="list" allowBlank="1" showInputMessage="1" showErrorMessage="1" sqref="C5">
      <formula1>"深圳市内（含深汕）,省内市外"</formula1>
    </dataValidation>
    <dataValidation allowBlank="1" showInputMessage="1" showErrorMessage="1" sqref="E5"/>
    <dataValidation type="list" allowBlank="1" showInputMessage="1" showErrorMessage="1" sqref="F5">
      <formula1>"菜篮子基地,农业龙头企业,市内其他主体"</formula1>
    </dataValidation>
  </dataValidations>
  <printOptions horizontalCentered="1"/>
  <pageMargins left="0.196527777777778" right="0.196527777777778" top="0.802777777777778" bottom="1" header="0.5" footer="0.5"/>
  <pageSetup paperSize="9" scale="53" orientation="landscape" horizontalDpi="600"/>
  <headerFooter>
    <oddFooter>&amp;C8</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9"/>
  <sheetViews>
    <sheetView view="pageBreakPreview" zoomScale="50" zoomScaleNormal="90" workbookViewId="0">
      <pane ySplit="4" topLeftCell="A14" activePane="bottomLeft" state="frozen"/>
      <selection/>
      <selection pane="bottomLeft" activeCell="AC18" sqref="AC18"/>
    </sheetView>
  </sheetViews>
  <sheetFormatPr defaultColWidth="9.02678571428571" defaultRowHeight="12.95"/>
  <cols>
    <col min="1" max="1" width="4.98214285714286" style="34" customWidth="1"/>
    <col min="2" max="2" width="12.6875" style="34" customWidth="1"/>
    <col min="3" max="3" width="9.02678571428571" style="34" customWidth="1"/>
    <col min="4" max="4" width="15.9285714285714" style="34" customWidth="1"/>
    <col min="5" max="5" width="10.8928571428571" style="57" customWidth="1"/>
    <col min="6" max="7" width="9.02678571428571" style="34" customWidth="1"/>
    <col min="8" max="8" width="9.02678571428571" style="57"/>
    <col min="9" max="9" width="9.02678571428571" style="34"/>
    <col min="10" max="10" width="10.625" style="171" customWidth="1"/>
    <col min="11" max="11" width="10.3660714285714" style="57" customWidth="1"/>
    <col min="12" max="12" width="6.75" style="57" customWidth="1"/>
    <col min="13" max="13" width="13.5" style="34" customWidth="1"/>
    <col min="14" max="14" width="12.7946428571429" style="34"/>
    <col min="15" max="15" width="16.3392857142857" style="34" customWidth="1"/>
    <col min="16" max="16" width="9.4375" style="57" customWidth="1"/>
    <col min="17" max="17" width="16.4732142857143" style="34" customWidth="1"/>
    <col min="18" max="18" width="10.5892857142857" style="57" customWidth="1"/>
    <col min="19" max="19" width="10.8839285714286" style="57" customWidth="1"/>
    <col min="20" max="21" width="9.02678571428571" style="57" customWidth="1"/>
    <col min="22" max="22" width="13.9285714285714" style="34" customWidth="1"/>
    <col min="23" max="23" width="13.9285714285714" style="79" customWidth="1"/>
    <col min="24" max="24" width="10.625" style="109" customWidth="1"/>
    <col min="25" max="25" width="16.4732142857143" style="34" customWidth="1"/>
    <col min="26" max="27" width="11.7232142857143" style="194"/>
    <col min="28" max="28" width="17.1875" style="194" customWidth="1"/>
    <col min="29" max="16384" width="9.02678571428571" style="192"/>
  </cols>
  <sheetData>
    <row r="1" ht="21.4" spans="1:1">
      <c r="A1" s="33" t="s">
        <v>56</v>
      </c>
    </row>
    <row r="2" ht="40" customHeight="1" spans="1:25">
      <c r="A2" s="35" t="s">
        <v>57</v>
      </c>
      <c r="B2" s="35"/>
      <c r="C2" s="35"/>
      <c r="D2" s="35"/>
      <c r="E2" s="35"/>
      <c r="F2" s="35"/>
      <c r="G2" s="35"/>
      <c r="H2" s="35"/>
      <c r="I2" s="35"/>
      <c r="J2" s="58"/>
      <c r="K2" s="35"/>
      <c r="L2" s="35"/>
      <c r="M2" s="35"/>
      <c r="N2" s="35"/>
      <c r="O2" s="35"/>
      <c r="P2" s="35"/>
      <c r="Q2" s="35"/>
      <c r="R2" s="35"/>
      <c r="S2" s="35"/>
      <c r="T2" s="35"/>
      <c r="U2" s="35"/>
      <c r="V2" s="35"/>
      <c r="W2" s="80"/>
      <c r="X2" s="110"/>
      <c r="Y2" s="35"/>
    </row>
    <row r="3" ht="15.1" spans="1:25">
      <c r="A3" s="36"/>
      <c r="B3" s="36"/>
      <c r="C3" s="36"/>
      <c r="D3" s="36"/>
      <c r="E3" s="36"/>
      <c r="F3" s="36"/>
      <c r="G3" s="36"/>
      <c r="H3" s="36"/>
      <c r="I3" s="36"/>
      <c r="J3" s="59"/>
      <c r="K3" s="36"/>
      <c r="L3" s="36"/>
      <c r="M3" s="36"/>
      <c r="N3" s="36"/>
      <c r="O3" s="36"/>
      <c r="P3" s="36"/>
      <c r="Q3" s="36"/>
      <c r="R3" s="36"/>
      <c r="S3" s="36"/>
      <c r="T3" s="36"/>
      <c r="U3" s="36"/>
      <c r="V3" s="36"/>
      <c r="W3" s="81"/>
      <c r="X3" s="111"/>
      <c r="Y3" s="36"/>
    </row>
    <row r="4" s="190" customFormat="1" ht="39" spans="1:28">
      <c r="A4" s="37" t="s">
        <v>2</v>
      </c>
      <c r="B4" s="37" t="s">
        <v>3</v>
      </c>
      <c r="C4" s="37" t="s">
        <v>4</v>
      </c>
      <c r="D4" s="37" t="s">
        <v>5</v>
      </c>
      <c r="E4" s="37" t="s">
        <v>6</v>
      </c>
      <c r="F4" s="37" t="s">
        <v>7</v>
      </c>
      <c r="G4" s="37" t="s">
        <v>8</v>
      </c>
      <c r="H4" s="37" t="s">
        <v>9</v>
      </c>
      <c r="I4" s="37" t="s">
        <v>10</v>
      </c>
      <c r="J4" s="37" t="s">
        <v>11</v>
      </c>
      <c r="K4" s="37" t="s">
        <v>12</v>
      </c>
      <c r="L4" s="37" t="s">
        <v>13</v>
      </c>
      <c r="M4" s="37" t="s">
        <v>14</v>
      </c>
      <c r="N4" s="37" t="s">
        <v>15</v>
      </c>
      <c r="O4" s="37" t="s">
        <v>16</v>
      </c>
      <c r="P4" s="37" t="s">
        <v>17</v>
      </c>
      <c r="Q4" s="37" t="s">
        <v>18</v>
      </c>
      <c r="R4" s="37" t="s">
        <v>19</v>
      </c>
      <c r="S4" s="37" t="s">
        <v>20</v>
      </c>
      <c r="T4" s="37" t="s">
        <v>21</v>
      </c>
      <c r="U4" s="37" t="s">
        <v>22</v>
      </c>
      <c r="V4" s="37" t="s">
        <v>23</v>
      </c>
      <c r="W4" s="82" t="s">
        <v>24</v>
      </c>
      <c r="X4" s="82" t="s">
        <v>25</v>
      </c>
      <c r="Y4" s="117" t="s">
        <v>26</v>
      </c>
      <c r="Z4" s="198"/>
      <c r="AA4" s="199"/>
      <c r="AB4" s="199"/>
    </row>
    <row r="5" s="191" customFormat="1" ht="77.95" spans="1:28">
      <c r="A5" s="41">
        <v>1</v>
      </c>
      <c r="B5" s="39" t="s">
        <v>58</v>
      </c>
      <c r="C5" s="11" t="s">
        <v>28</v>
      </c>
      <c r="D5" s="11" t="s">
        <v>59</v>
      </c>
      <c r="E5" s="11" t="s">
        <v>60</v>
      </c>
      <c r="F5" s="11" t="s">
        <v>31</v>
      </c>
      <c r="G5" s="41" t="s">
        <v>32</v>
      </c>
      <c r="H5" s="41" t="s">
        <v>33</v>
      </c>
      <c r="I5" s="11" t="s">
        <v>38</v>
      </c>
      <c r="J5" s="11" t="s">
        <v>61</v>
      </c>
      <c r="K5" s="11" t="s">
        <v>62</v>
      </c>
      <c r="L5" s="41" t="s">
        <v>37</v>
      </c>
      <c r="M5" s="42">
        <v>1000</v>
      </c>
      <c r="N5" s="43">
        <v>900</v>
      </c>
      <c r="O5" s="43">
        <f>M5*N5</f>
        <v>900000</v>
      </c>
      <c r="P5" s="50">
        <v>0.08</v>
      </c>
      <c r="Q5" s="42">
        <f t="shared" ref="Q5:Q17" si="0">O5*P5</f>
        <v>72000</v>
      </c>
      <c r="R5" s="49">
        <v>45759</v>
      </c>
      <c r="S5" s="197">
        <v>46123</v>
      </c>
      <c r="T5" s="50">
        <v>0.6</v>
      </c>
      <c r="U5" s="50">
        <v>0.4</v>
      </c>
      <c r="V5" s="86">
        <f t="shared" ref="V5:V13" si="1">Q5*U5</f>
        <v>28800</v>
      </c>
      <c r="W5" s="43">
        <f t="shared" ref="W5:W11" si="2">V5</f>
        <v>28800</v>
      </c>
      <c r="X5" s="52">
        <f t="shared" ref="X5:X10" si="3">V5-W5</f>
        <v>0</v>
      </c>
      <c r="Y5" s="86">
        <f>Q5*T5</f>
        <v>43200</v>
      </c>
      <c r="Z5" s="200"/>
      <c r="AA5" s="200"/>
      <c r="AB5" s="201"/>
    </row>
    <row r="6" s="191" customFormat="1" ht="83" customHeight="1" spans="1:28">
      <c r="A6" s="41"/>
      <c r="B6" s="39" t="s">
        <v>58</v>
      </c>
      <c r="C6" s="195" t="s">
        <v>28</v>
      </c>
      <c r="D6" s="11" t="s">
        <v>59</v>
      </c>
      <c r="E6" s="11" t="s">
        <v>60</v>
      </c>
      <c r="F6" s="39" t="s">
        <v>31</v>
      </c>
      <c r="G6" s="41" t="s">
        <v>32</v>
      </c>
      <c r="H6" s="41" t="s">
        <v>33</v>
      </c>
      <c r="I6" s="11" t="s">
        <v>63</v>
      </c>
      <c r="J6" s="11" t="s">
        <v>64</v>
      </c>
      <c r="K6" s="11" t="s">
        <v>65</v>
      </c>
      <c r="L6" s="41" t="s">
        <v>37</v>
      </c>
      <c r="M6" s="102">
        <v>1000</v>
      </c>
      <c r="N6" s="43">
        <v>1000</v>
      </c>
      <c r="O6" s="43">
        <f t="shared" ref="O6:O17" si="4">M6*N6</f>
        <v>1000000</v>
      </c>
      <c r="P6" s="50">
        <v>0.04</v>
      </c>
      <c r="Q6" s="42">
        <f t="shared" si="0"/>
        <v>40000</v>
      </c>
      <c r="R6" s="49">
        <v>45759</v>
      </c>
      <c r="S6" s="197">
        <v>45880</v>
      </c>
      <c r="T6" s="50">
        <v>0.8</v>
      </c>
      <c r="U6" s="50">
        <v>0.2</v>
      </c>
      <c r="V6" s="86">
        <f t="shared" si="1"/>
        <v>8000</v>
      </c>
      <c r="W6" s="43">
        <f t="shared" si="2"/>
        <v>8000</v>
      </c>
      <c r="X6" s="52">
        <f t="shared" si="3"/>
        <v>0</v>
      </c>
      <c r="Y6" s="86">
        <f t="shared" ref="Y5:Y13" si="5">Q6*T6</f>
        <v>32000</v>
      </c>
      <c r="Z6" s="200"/>
      <c r="AA6" s="200"/>
      <c r="AB6" s="201"/>
    </row>
    <row r="7" s="191" customFormat="1" ht="57" customHeight="1" spans="1:28">
      <c r="A7" s="41"/>
      <c r="B7" s="39" t="s">
        <v>58</v>
      </c>
      <c r="C7" s="11" t="s">
        <v>28</v>
      </c>
      <c r="D7" s="11" t="s">
        <v>66</v>
      </c>
      <c r="E7" s="11" t="s">
        <v>60</v>
      </c>
      <c r="F7" s="39" t="s">
        <v>31</v>
      </c>
      <c r="G7" s="41" t="s">
        <v>32</v>
      </c>
      <c r="H7" s="41" t="s">
        <v>33</v>
      </c>
      <c r="I7" s="11" t="s">
        <v>38</v>
      </c>
      <c r="J7" s="11" t="s">
        <v>67</v>
      </c>
      <c r="K7" s="11" t="s">
        <v>62</v>
      </c>
      <c r="L7" s="41" t="s">
        <v>37</v>
      </c>
      <c r="M7" s="102">
        <v>43</v>
      </c>
      <c r="N7" s="43">
        <v>900</v>
      </c>
      <c r="O7" s="43">
        <f t="shared" si="4"/>
        <v>38700</v>
      </c>
      <c r="P7" s="50">
        <v>0.08</v>
      </c>
      <c r="Q7" s="42">
        <f t="shared" si="0"/>
        <v>3096</v>
      </c>
      <c r="R7" s="49">
        <v>45772</v>
      </c>
      <c r="S7" s="197">
        <v>45801</v>
      </c>
      <c r="T7" s="50">
        <v>0.6</v>
      </c>
      <c r="U7" s="50">
        <v>0.4</v>
      </c>
      <c r="V7" s="86">
        <f t="shared" si="1"/>
        <v>1238.4</v>
      </c>
      <c r="W7" s="43">
        <f t="shared" si="2"/>
        <v>1238.4</v>
      </c>
      <c r="X7" s="52">
        <f t="shared" si="3"/>
        <v>0</v>
      </c>
      <c r="Y7" s="86">
        <f t="shared" si="5"/>
        <v>1857.6</v>
      </c>
      <c r="Z7" s="200"/>
      <c r="AA7" s="200"/>
      <c r="AB7" s="201"/>
    </row>
    <row r="8" s="191" customFormat="1" ht="93" customHeight="1" spans="1:28">
      <c r="A8" s="41"/>
      <c r="B8" s="39" t="s">
        <v>58</v>
      </c>
      <c r="C8" s="11" t="s">
        <v>28</v>
      </c>
      <c r="D8" s="11" t="s">
        <v>59</v>
      </c>
      <c r="E8" s="11" t="s">
        <v>60</v>
      </c>
      <c r="F8" s="39" t="s">
        <v>31</v>
      </c>
      <c r="G8" s="41" t="s">
        <v>32</v>
      </c>
      <c r="H8" s="41" t="s">
        <v>33</v>
      </c>
      <c r="I8" s="11" t="s">
        <v>34</v>
      </c>
      <c r="J8" s="11" t="s">
        <v>68</v>
      </c>
      <c r="K8" s="11" t="s">
        <v>69</v>
      </c>
      <c r="L8" s="41" t="s">
        <v>37</v>
      </c>
      <c r="M8" s="102">
        <v>40</v>
      </c>
      <c r="N8" s="43">
        <v>3000</v>
      </c>
      <c r="O8" s="43">
        <f t="shared" si="4"/>
        <v>120000</v>
      </c>
      <c r="P8" s="50">
        <v>0.08</v>
      </c>
      <c r="Q8" s="42">
        <f t="shared" si="0"/>
        <v>9600</v>
      </c>
      <c r="R8" s="49">
        <v>45818</v>
      </c>
      <c r="S8" s="197">
        <v>46182</v>
      </c>
      <c r="T8" s="50">
        <v>0.6</v>
      </c>
      <c r="U8" s="50">
        <v>0.4</v>
      </c>
      <c r="V8" s="86">
        <f t="shared" si="1"/>
        <v>3840</v>
      </c>
      <c r="W8" s="43">
        <f t="shared" si="2"/>
        <v>3840</v>
      </c>
      <c r="X8" s="52">
        <f t="shared" si="3"/>
        <v>0</v>
      </c>
      <c r="Y8" s="86">
        <f t="shared" si="5"/>
        <v>5760</v>
      </c>
      <c r="Z8" s="200"/>
      <c r="AA8" s="200"/>
      <c r="AB8" s="201"/>
    </row>
    <row r="9" s="191" customFormat="1" ht="82" customHeight="1" spans="1:28">
      <c r="A9" s="41"/>
      <c r="B9" s="39" t="s">
        <v>58</v>
      </c>
      <c r="C9" s="11" t="s">
        <v>28</v>
      </c>
      <c r="D9" s="11" t="s">
        <v>59</v>
      </c>
      <c r="E9" s="11" t="s">
        <v>60</v>
      </c>
      <c r="F9" s="39" t="s">
        <v>31</v>
      </c>
      <c r="G9" s="41" t="s">
        <v>32</v>
      </c>
      <c r="H9" s="41" t="s">
        <v>33</v>
      </c>
      <c r="I9" s="11" t="s">
        <v>70</v>
      </c>
      <c r="J9" s="11" t="s">
        <v>71</v>
      </c>
      <c r="K9" s="11" t="s">
        <v>72</v>
      </c>
      <c r="L9" s="41" t="s">
        <v>37</v>
      </c>
      <c r="M9" s="102">
        <v>54</v>
      </c>
      <c r="N9" s="43">
        <v>15000</v>
      </c>
      <c r="O9" s="43">
        <f t="shared" si="4"/>
        <v>810000</v>
      </c>
      <c r="P9" s="50">
        <v>0.03</v>
      </c>
      <c r="Q9" s="42">
        <f t="shared" si="0"/>
        <v>24300</v>
      </c>
      <c r="R9" s="49">
        <v>45818</v>
      </c>
      <c r="S9" s="197">
        <v>46182</v>
      </c>
      <c r="T9" s="50">
        <v>0.6</v>
      </c>
      <c r="U9" s="50">
        <v>0.4</v>
      </c>
      <c r="V9" s="86">
        <f t="shared" si="1"/>
        <v>9720</v>
      </c>
      <c r="W9" s="43">
        <f t="shared" si="2"/>
        <v>9720</v>
      </c>
      <c r="X9" s="52">
        <f t="shared" si="3"/>
        <v>0</v>
      </c>
      <c r="Y9" s="86">
        <f t="shared" si="5"/>
        <v>14580</v>
      </c>
      <c r="Z9" s="200"/>
      <c r="AA9" s="202"/>
      <c r="AB9" s="203"/>
    </row>
    <row r="10" s="192" customFormat="1" ht="71" customHeight="1" spans="1:28">
      <c r="A10" s="41">
        <v>2</v>
      </c>
      <c r="B10" s="39" t="s">
        <v>58</v>
      </c>
      <c r="C10" s="39" t="s">
        <v>73</v>
      </c>
      <c r="D10" s="11" t="s">
        <v>74</v>
      </c>
      <c r="E10" s="11" t="s">
        <v>75</v>
      </c>
      <c r="F10" s="11" t="s">
        <v>76</v>
      </c>
      <c r="G10" s="41" t="s">
        <v>32</v>
      </c>
      <c r="H10" s="196" t="s">
        <v>77</v>
      </c>
      <c r="I10" s="11" t="s">
        <v>78</v>
      </c>
      <c r="J10" s="11" t="s">
        <v>79</v>
      </c>
      <c r="K10" s="11" t="s">
        <v>78</v>
      </c>
      <c r="L10" s="41" t="s">
        <v>80</v>
      </c>
      <c r="M10" s="102">
        <v>7414</v>
      </c>
      <c r="N10" s="43">
        <v>2500</v>
      </c>
      <c r="O10" s="43">
        <f t="shared" si="4"/>
        <v>18535000</v>
      </c>
      <c r="P10" s="50">
        <v>0.07</v>
      </c>
      <c r="Q10" s="42">
        <f t="shared" si="0"/>
        <v>1297450</v>
      </c>
      <c r="R10" s="49">
        <v>45757</v>
      </c>
      <c r="S10" s="197">
        <v>46121</v>
      </c>
      <c r="T10" s="50">
        <v>0.75</v>
      </c>
      <c r="U10" s="50">
        <v>0.25</v>
      </c>
      <c r="V10" s="86">
        <f t="shared" si="1"/>
        <v>324362.5</v>
      </c>
      <c r="W10" s="43">
        <f t="shared" si="2"/>
        <v>324362.5</v>
      </c>
      <c r="X10" s="52">
        <f t="shared" si="3"/>
        <v>0</v>
      </c>
      <c r="Y10" s="86" t="e">
        <f>#REF!+#REF!</f>
        <v>#REF!</v>
      </c>
      <c r="Z10" s="204"/>
      <c r="AA10" s="205"/>
      <c r="AB10" s="206"/>
    </row>
    <row r="11" ht="36" customHeight="1" spans="1:28">
      <c r="A11" s="41">
        <v>3</v>
      </c>
      <c r="B11" s="11" t="s">
        <v>58</v>
      </c>
      <c r="C11" s="11" t="s">
        <v>28</v>
      </c>
      <c r="D11" s="11" t="s">
        <v>81</v>
      </c>
      <c r="E11" s="11" t="s">
        <v>82</v>
      </c>
      <c r="F11" s="11" t="s">
        <v>31</v>
      </c>
      <c r="G11" s="41" t="s">
        <v>32</v>
      </c>
      <c r="H11" s="41" t="s">
        <v>33</v>
      </c>
      <c r="I11" s="11" t="s">
        <v>34</v>
      </c>
      <c r="J11" s="11" t="s">
        <v>83</v>
      </c>
      <c r="K11" s="11" t="s">
        <v>84</v>
      </c>
      <c r="L11" s="41" t="s">
        <v>37</v>
      </c>
      <c r="M11" s="102">
        <v>250</v>
      </c>
      <c r="N11" s="43">
        <v>3000</v>
      </c>
      <c r="O11" s="43">
        <f t="shared" si="4"/>
        <v>750000</v>
      </c>
      <c r="P11" s="50">
        <v>0.08</v>
      </c>
      <c r="Q11" s="52">
        <f t="shared" si="0"/>
        <v>60000</v>
      </c>
      <c r="R11" s="49">
        <v>45799</v>
      </c>
      <c r="S11" s="197">
        <v>46163</v>
      </c>
      <c r="T11" s="50">
        <v>0.6</v>
      </c>
      <c r="U11" s="50">
        <v>0.4</v>
      </c>
      <c r="V11" s="102">
        <f>(Q11+Q12+Q13)*U11</f>
        <v>38400</v>
      </c>
      <c r="W11" s="102">
        <f t="shared" si="2"/>
        <v>38400</v>
      </c>
      <c r="X11" s="42">
        <f>V11-W11</f>
        <v>0</v>
      </c>
      <c r="Y11" s="102">
        <f>(Q11+Q12+Q13)*T11</f>
        <v>57600</v>
      </c>
      <c r="Z11" s="207"/>
      <c r="AA11" s="207"/>
      <c r="AB11" s="208"/>
    </row>
    <row r="12" ht="36" customHeight="1" spans="1:28">
      <c r="A12" s="41"/>
      <c r="B12" s="11"/>
      <c r="C12" s="11"/>
      <c r="D12" s="11"/>
      <c r="E12" s="11"/>
      <c r="F12" s="11"/>
      <c r="G12" s="41"/>
      <c r="H12" s="41"/>
      <c r="I12" s="11"/>
      <c r="J12" s="11"/>
      <c r="K12" s="11" t="s">
        <v>85</v>
      </c>
      <c r="L12" s="41"/>
      <c r="M12" s="102">
        <v>100</v>
      </c>
      <c r="N12" s="43">
        <v>3000</v>
      </c>
      <c r="O12" s="43">
        <f t="shared" si="4"/>
        <v>300000</v>
      </c>
      <c r="P12" s="50">
        <v>0.08</v>
      </c>
      <c r="Q12" s="52">
        <f t="shared" si="0"/>
        <v>24000</v>
      </c>
      <c r="R12" s="49"/>
      <c r="S12" s="197"/>
      <c r="T12" s="50"/>
      <c r="U12" s="50"/>
      <c r="V12" s="102"/>
      <c r="W12" s="102"/>
      <c r="X12" s="42"/>
      <c r="Y12" s="102"/>
      <c r="Z12" s="207"/>
      <c r="AA12" s="207"/>
      <c r="AB12" s="208"/>
    </row>
    <row r="13" ht="36" customHeight="1" spans="1:28">
      <c r="A13" s="41"/>
      <c r="B13" s="11"/>
      <c r="C13" s="11"/>
      <c r="D13" s="11"/>
      <c r="E13" s="11"/>
      <c r="F13" s="11"/>
      <c r="G13" s="41"/>
      <c r="H13" s="41"/>
      <c r="I13" s="11"/>
      <c r="J13" s="11"/>
      <c r="K13" s="11" t="s">
        <v>86</v>
      </c>
      <c r="L13" s="41"/>
      <c r="M13" s="102">
        <v>50</v>
      </c>
      <c r="N13" s="43">
        <v>3000</v>
      </c>
      <c r="O13" s="43">
        <f t="shared" si="4"/>
        <v>150000</v>
      </c>
      <c r="P13" s="50">
        <v>0.08</v>
      </c>
      <c r="Q13" s="52">
        <f t="shared" si="0"/>
        <v>12000</v>
      </c>
      <c r="R13" s="49"/>
      <c r="S13" s="197"/>
      <c r="T13" s="50"/>
      <c r="U13" s="50"/>
      <c r="V13" s="102"/>
      <c r="W13" s="102"/>
      <c r="X13" s="42"/>
      <c r="Y13" s="102"/>
      <c r="Z13" s="207"/>
      <c r="AA13" s="207"/>
      <c r="AB13" s="208"/>
    </row>
    <row r="14" ht="47" customHeight="1" spans="1:28">
      <c r="A14" s="41">
        <v>4</v>
      </c>
      <c r="B14" s="11" t="s">
        <v>58</v>
      </c>
      <c r="C14" s="11" t="s">
        <v>73</v>
      </c>
      <c r="D14" s="11" t="s">
        <v>87</v>
      </c>
      <c r="E14" s="11" t="s">
        <v>88</v>
      </c>
      <c r="F14" s="11" t="s">
        <v>76</v>
      </c>
      <c r="G14" s="41" t="s">
        <v>32</v>
      </c>
      <c r="H14" s="41" t="s">
        <v>33</v>
      </c>
      <c r="I14" s="11" t="s">
        <v>41</v>
      </c>
      <c r="J14" s="11" t="s">
        <v>89</v>
      </c>
      <c r="K14" s="11" t="s">
        <v>90</v>
      </c>
      <c r="L14" s="41" t="s">
        <v>37</v>
      </c>
      <c r="M14" s="102">
        <v>290</v>
      </c>
      <c r="N14" s="43">
        <v>2000</v>
      </c>
      <c r="O14" s="43">
        <v>580000</v>
      </c>
      <c r="P14" s="84">
        <v>0.048</v>
      </c>
      <c r="Q14" s="42">
        <v>27840</v>
      </c>
      <c r="R14" s="49">
        <v>45802</v>
      </c>
      <c r="S14" s="197">
        <v>46166</v>
      </c>
      <c r="T14" s="50">
        <v>0.6</v>
      </c>
      <c r="U14" s="50">
        <v>0.4</v>
      </c>
      <c r="V14" s="102">
        <v>20640</v>
      </c>
      <c r="W14" s="102">
        <v>20640</v>
      </c>
      <c r="X14" s="42">
        <v>0</v>
      </c>
      <c r="Y14" s="102">
        <v>30960</v>
      </c>
      <c r="Z14" s="207"/>
      <c r="AA14" s="209"/>
      <c r="AB14" s="167"/>
    </row>
    <row r="15" ht="47" customHeight="1" spans="1:28">
      <c r="A15" s="41"/>
      <c r="B15" s="11"/>
      <c r="C15" s="11"/>
      <c r="D15" s="11"/>
      <c r="E15" s="11"/>
      <c r="F15" s="11"/>
      <c r="G15" s="41"/>
      <c r="H15" s="41"/>
      <c r="I15" s="11"/>
      <c r="J15" s="11"/>
      <c r="K15" s="11" t="s">
        <v>91</v>
      </c>
      <c r="L15" s="41"/>
      <c r="M15" s="102">
        <v>550</v>
      </c>
      <c r="N15" s="43">
        <v>900</v>
      </c>
      <c r="O15" s="43">
        <v>495000</v>
      </c>
      <c r="P15" s="84">
        <v>0.048</v>
      </c>
      <c r="Q15" s="42">
        <v>23760</v>
      </c>
      <c r="R15" s="49"/>
      <c r="S15" s="197"/>
      <c r="T15" s="50"/>
      <c r="U15" s="50"/>
      <c r="V15" s="102"/>
      <c r="W15" s="102"/>
      <c r="X15" s="42"/>
      <c r="Y15" s="102"/>
      <c r="Z15" s="207"/>
      <c r="AA15" s="209"/>
      <c r="AB15" s="167"/>
    </row>
    <row r="16" ht="48" customHeight="1" spans="1:28">
      <c r="A16" s="41"/>
      <c r="B16" s="11"/>
      <c r="C16" s="11" t="s">
        <v>73</v>
      </c>
      <c r="D16" s="11" t="s">
        <v>87</v>
      </c>
      <c r="E16" s="11" t="s">
        <v>88</v>
      </c>
      <c r="F16" s="11" t="s">
        <v>76</v>
      </c>
      <c r="G16" s="41" t="s">
        <v>32</v>
      </c>
      <c r="H16" s="41" t="s">
        <v>33</v>
      </c>
      <c r="I16" s="11" t="s">
        <v>38</v>
      </c>
      <c r="J16" s="11" t="s">
        <v>92</v>
      </c>
      <c r="K16" s="11" t="s">
        <v>93</v>
      </c>
      <c r="L16" s="41" t="s">
        <v>37</v>
      </c>
      <c r="M16" s="102">
        <v>1250</v>
      </c>
      <c r="N16" s="43">
        <v>2000</v>
      </c>
      <c r="O16" s="43">
        <v>2500000</v>
      </c>
      <c r="P16" s="50">
        <v>0.08</v>
      </c>
      <c r="Q16" s="42">
        <v>200000</v>
      </c>
      <c r="R16" s="49">
        <v>45802</v>
      </c>
      <c r="S16" s="197">
        <v>46166</v>
      </c>
      <c r="T16" s="50">
        <v>0.6</v>
      </c>
      <c r="U16" s="50">
        <v>0.4</v>
      </c>
      <c r="V16" s="102">
        <v>185120</v>
      </c>
      <c r="W16" s="102">
        <v>185120</v>
      </c>
      <c r="X16" s="42">
        <v>0</v>
      </c>
      <c r="Y16" s="102">
        <v>277680</v>
      </c>
      <c r="Z16" s="207"/>
      <c r="AA16" s="207"/>
      <c r="AB16" s="167"/>
    </row>
    <row r="17" ht="48" customHeight="1" spans="1:28">
      <c r="A17" s="41"/>
      <c r="B17" s="11"/>
      <c r="C17" s="11"/>
      <c r="D17" s="11"/>
      <c r="E17" s="11"/>
      <c r="F17" s="11"/>
      <c r="G17" s="41"/>
      <c r="H17" s="41"/>
      <c r="I17" s="11"/>
      <c r="J17" s="11"/>
      <c r="K17" s="11" t="s">
        <v>91</v>
      </c>
      <c r="L17" s="41"/>
      <c r="M17" s="102">
        <v>3650</v>
      </c>
      <c r="N17" s="43">
        <v>900</v>
      </c>
      <c r="O17" s="43">
        <v>3285000</v>
      </c>
      <c r="P17" s="50">
        <v>0.08</v>
      </c>
      <c r="Q17" s="42">
        <v>262800</v>
      </c>
      <c r="R17" s="49"/>
      <c r="S17" s="197"/>
      <c r="T17" s="50"/>
      <c r="U17" s="50"/>
      <c r="V17" s="102"/>
      <c r="W17" s="102"/>
      <c r="X17" s="42"/>
      <c r="Y17" s="102"/>
      <c r="Z17" s="207"/>
      <c r="AA17" s="207"/>
      <c r="AB17" s="167"/>
    </row>
    <row r="18" ht="68" customHeight="1" spans="1:28">
      <c r="A18" s="41">
        <v>5</v>
      </c>
      <c r="B18" s="39" t="s">
        <v>58</v>
      </c>
      <c r="C18" s="11" t="s">
        <v>73</v>
      </c>
      <c r="D18" s="11" t="s">
        <v>94</v>
      </c>
      <c r="E18" s="11" t="s">
        <v>95</v>
      </c>
      <c r="F18" s="11" t="s">
        <v>76</v>
      </c>
      <c r="G18" s="41" t="s">
        <v>32</v>
      </c>
      <c r="H18" s="41" t="s">
        <v>33</v>
      </c>
      <c r="I18" s="11" t="s">
        <v>70</v>
      </c>
      <c r="J18" s="11" t="s">
        <v>96</v>
      </c>
      <c r="K18" s="11" t="s">
        <v>72</v>
      </c>
      <c r="L18" s="41" t="s">
        <v>37</v>
      </c>
      <c r="M18" s="102">
        <v>68</v>
      </c>
      <c r="N18" s="43">
        <v>15000</v>
      </c>
      <c r="O18" s="43">
        <v>1020000</v>
      </c>
      <c r="P18" s="50">
        <v>0.03</v>
      </c>
      <c r="Q18" s="42">
        <v>30600</v>
      </c>
      <c r="R18" s="49">
        <v>45807</v>
      </c>
      <c r="S18" s="197">
        <v>46171</v>
      </c>
      <c r="T18" s="50">
        <v>0.6</v>
      </c>
      <c r="U18" s="50">
        <v>0.4</v>
      </c>
      <c r="V18" s="86">
        <v>12240</v>
      </c>
      <c r="W18" s="43">
        <v>12240</v>
      </c>
      <c r="X18" s="52">
        <v>0</v>
      </c>
      <c r="Y18" s="86">
        <v>18360</v>
      </c>
      <c r="Z18" s="210"/>
      <c r="AA18" s="211"/>
      <c r="AB18" s="212"/>
    </row>
    <row r="19" ht="72" customHeight="1" spans="1:28">
      <c r="A19" s="41"/>
      <c r="B19" s="39" t="s">
        <v>58</v>
      </c>
      <c r="C19" s="11" t="s">
        <v>73</v>
      </c>
      <c r="D19" s="11" t="s">
        <v>94</v>
      </c>
      <c r="E19" s="11" t="s">
        <v>95</v>
      </c>
      <c r="F19" s="11" t="s">
        <v>76</v>
      </c>
      <c r="G19" s="41" t="s">
        <v>32</v>
      </c>
      <c r="H19" s="41" t="s">
        <v>33</v>
      </c>
      <c r="I19" s="11" t="s">
        <v>34</v>
      </c>
      <c r="J19" s="11" t="s">
        <v>97</v>
      </c>
      <c r="K19" s="11" t="s">
        <v>55</v>
      </c>
      <c r="L19" s="41" t="s">
        <v>37</v>
      </c>
      <c r="M19" s="102">
        <v>600</v>
      </c>
      <c r="N19" s="43">
        <v>3000</v>
      </c>
      <c r="O19" s="43">
        <v>1800000</v>
      </c>
      <c r="P19" s="50">
        <v>0.08</v>
      </c>
      <c r="Q19" s="42">
        <v>144000</v>
      </c>
      <c r="R19" s="49">
        <v>45766</v>
      </c>
      <c r="S19" s="197">
        <v>46130</v>
      </c>
      <c r="T19" s="50">
        <v>0.6</v>
      </c>
      <c r="U19" s="50">
        <v>0.4</v>
      </c>
      <c r="V19" s="86">
        <v>57600</v>
      </c>
      <c r="W19" s="43">
        <v>57600</v>
      </c>
      <c r="X19" s="52">
        <v>0</v>
      </c>
      <c r="Y19" s="86">
        <v>86400</v>
      </c>
      <c r="Z19" s="210"/>
      <c r="AA19" s="210"/>
      <c r="AB19" s="212"/>
    </row>
    <row r="20" ht="65" spans="1:28">
      <c r="A20" s="41"/>
      <c r="B20" s="39" t="s">
        <v>58</v>
      </c>
      <c r="C20" s="11" t="s">
        <v>73</v>
      </c>
      <c r="D20" s="11" t="s">
        <v>94</v>
      </c>
      <c r="E20" s="11" t="s">
        <v>95</v>
      </c>
      <c r="F20" s="11" t="s">
        <v>76</v>
      </c>
      <c r="G20" s="41" t="s">
        <v>32</v>
      </c>
      <c r="H20" s="41" t="s">
        <v>33</v>
      </c>
      <c r="I20" s="11" t="s">
        <v>38</v>
      </c>
      <c r="J20" s="11" t="s">
        <v>98</v>
      </c>
      <c r="K20" s="11" t="s">
        <v>93</v>
      </c>
      <c r="L20" s="41" t="s">
        <v>37</v>
      </c>
      <c r="M20" s="102">
        <v>440</v>
      </c>
      <c r="N20" s="43">
        <v>2000</v>
      </c>
      <c r="O20" s="43">
        <v>880000</v>
      </c>
      <c r="P20" s="50">
        <v>0.08</v>
      </c>
      <c r="Q20" s="42">
        <v>70400</v>
      </c>
      <c r="R20" s="49">
        <v>45766</v>
      </c>
      <c r="S20" s="197">
        <v>46130</v>
      </c>
      <c r="T20" s="50">
        <v>0.6</v>
      </c>
      <c r="U20" s="50">
        <v>0.4</v>
      </c>
      <c r="V20" s="86">
        <v>28160</v>
      </c>
      <c r="W20" s="43">
        <v>28160</v>
      </c>
      <c r="X20" s="52">
        <v>0</v>
      </c>
      <c r="Y20" s="86">
        <v>42240</v>
      </c>
      <c r="Z20" s="210"/>
      <c r="AA20" s="210"/>
      <c r="AB20" s="212"/>
    </row>
    <row r="21" ht="65" spans="1:28">
      <c r="A21" s="41"/>
      <c r="B21" s="39" t="s">
        <v>58</v>
      </c>
      <c r="C21" s="11" t="s">
        <v>73</v>
      </c>
      <c r="D21" s="11" t="s">
        <v>94</v>
      </c>
      <c r="E21" s="11" t="s">
        <v>95</v>
      </c>
      <c r="F21" s="11" t="s">
        <v>76</v>
      </c>
      <c r="G21" s="41" t="s">
        <v>32</v>
      </c>
      <c r="H21" s="41" t="s">
        <v>33</v>
      </c>
      <c r="I21" s="11" t="s">
        <v>41</v>
      </c>
      <c r="J21" s="11" t="s">
        <v>99</v>
      </c>
      <c r="K21" s="11" t="s">
        <v>90</v>
      </c>
      <c r="L21" s="41" t="s">
        <v>37</v>
      </c>
      <c r="M21" s="102">
        <v>340</v>
      </c>
      <c r="N21" s="43">
        <v>2000</v>
      </c>
      <c r="O21" s="43">
        <v>680000</v>
      </c>
      <c r="P21" s="84">
        <v>0.048</v>
      </c>
      <c r="Q21" s="42">
        <v>32640</v>
      </c>
      <c r="R21" s="49">
        <v>45766</v>
      </c>
      <c r="S21" s="197">
        <v>46130</v>
      </c>
      <c r="T21" s="50">
        <v>0.6</v>
      </c>
      <c r="U21" s="50">
        <v>0.4</v>
      </c>
      <c r="V21" s="86">
        <v>13056</v>
      </c>
      <c r="W21" s="43">
        <v>13056</v>
      </c>
      <c r="X21" s="52">
        <v>0</v>
      </c>
      <c r="Y21" s="86">
        <v>19584</v>
      </c>
      <c r="Z21" s="210"/>
      <c r="AA21" s="210"/>
      <c r="AB21" s="212"/>
    </row>
    <row r="22" ht="56" customHeight="1" spans="1:28">
      <c r="A22" s="41">
        <v>6</v>
      </c>
      <c r="B22" s="39" t="s">
        <v>58</v>
      </c>
      <c r="C22" s="11" t="s">
        <v>73</v>
      </c>
      <c r="D22" s="11" t="s">
        <v>100</v>
      </c>
      <c r="E22" s="11" t="s">
        <v>101</v>
      </c>
      <c r="F22" s="11" t="s">
        <v>76</v>
      </c>
      <c r="G22" s="41" t="s">
        <v>32</v>
      </c>
      <c r="H22" s="41" t="s">
        <v>33</v>
      </c>
      <c r="I22" s="11" t="s">
        <v>41</v>
      </c>
      <c r="J22" s="11" t="s">
        <v>102</v>
      </c>
      <c r="K22" s="11" t="s">
        <v>90</v>
      </c>
      <c r="L22" s="41" t="s">
        <v>37</v>
      </c>
      <c r="M22" s="102">
        <v>200</v>
      </c>
      <c r="N22" s="43">
        <v>2000</v>
      </c>
      <c r="O22" s="43">
        <v>400000</v>
      </c>
      <c r="P22" s="84">
        <v>0.048</v>
      </c>
      <c r="Q22" s="42">
        <v>19200</v>
      </c>
      <c r="R22" s="49">
        <v>45771</v>
      </c>
      <c r="S22" s="197">
        <v>46135</v>
      </c>
      <c r="T22" s="50">
        <v>0.6</v>
      </c>
      <c r="U22" s="50">
        <v>0.4</v>
      </c>
      <c r="V22" s="86">
        <v>7680</v>
      </c>
      <c r="W22" s="43">
        <v>7680</v>
      </c>
      <c r="X22" s="52">
        <v>0</v>
      </c>
      <c r="Y22" s="86">
        <v>11520</v>
      </c>
      <c r="Z22" s="210"/>
      <c r="AA22" s="210"/>
      <c r="AB22" s="167"/>
    </row>
    <row r="23" ht="56" customHeight="1" spans="1:28">
      <c r="A23" s="41"/>
      <c r="B23" s="39" t="s">
        <v>58</v>
      </c>
      <c r="C23" s="11" t="s">
        <v>73</v>
      </c>
      <c r="D23" s="11" t="s">
        <v>100</v>
      </c>
      <c r="E23" s="11" t="s">
        <v>101</v>
      </c>
      <c r="F23" s="11" t="s">
        <v>76</v>
      </c>
      <c r="G23" s="41" t="s">
        <v>32</v>
      </c>
      <c r="H23" s="41" t="s">
        <v>33</v>
      </c>
      <c r="I23" s="11" t="s">
        <v>70</v>
      </c>
      <c r="J23" s="11" t="s">
        <v>103</v>
      </c>
      <c r="K23" s="11" t="s">
        <v>72</v>
      </c>
      <c r="L23" s="41" t="s">
        <v>37</v>
      </c>
      <c r="M23" s="102">
        <v>40</v>
      </c>
      <c r="N23" s="43">
        <v>15000</v>
      </c>
      <c r="O23" s="43">
        <v>600000</v>
      </c>
      <c r="P23" s="50">
        <v>0.03</v>
      </c>
      <c r="Q23" s="42">
        <v>18000</v>
      </c>
      <c r="R23" s="49">
        <v>45805</v>
      </c>
      <c r="S23" s="197">
        <v>46169</v>
      </c>
      <c r="T23" s="50">
        <v>0.6</v>
      </c>
      <c r="U23" s="50">
        <v>0.4</v>
      </c>
      <c r="V23" s="86">
        <v>7200</v>
      </c>
      <c r="W23" s="43">
        <v>7200</v>
      </c>
      <c r="X23" s="52">
        <v>0</v>
      </c>
      <c r="Y23" s="86">
        <v>10800</v>
      </c>
      <c r="Z23" s="210"/>
      <c r="AA23" s="210"/>
      <c r="AB23" s="208"/>
    </row>
    <row r="24" ht="64" customHeight="1" spans="1:28">
      <c r="A24" s="41"/>
      <c r="B24" s="39" t="s">
        <v>58</v>
      </c>
      <c r="C24" s="11" t="s">
        <v>73</v>
      </c>
      <c r="D24" s="11" t="s">
        <v>100</v>
      </c>
      <c r="E24" s="11" t="s">
        <v>101</v>
      </c>
      <c r="F24" s="11" t="s">
        <v>76</v>
      </c>
      <c r="G24" s="41" t="s">
        <v>32</v>
      </c>
      <c r="H24" s="41" t="s">
        <v>33</v>
      </c>
      <c r="I24" s="11" t="s">
        <v>38</v>
      </c>
      <c r="J24" s="11" t="s">
        <v>104</v>
      </c>
      <c r="K24" s="11" t="s">
        <v>93</v>
      </c>
      <c r="L24" s="41" t="s">
        <v>37</v>
      </c>
      <c r="M24" s="102">
        <v>800</v>
      </c>
      <c r="N24" s="43">
        <v>2000</v>
      </c>
      <c r="O24" s="43">
        <v>1600000</v>
      </c>
      <c r="P24" s="50">
        <v>0.08</v>
      </c>
      <c r="Q24" s="42">
        <v>128000</v>
      </c>
      <c r="R24" s="49">
        <v>45771</v>
      </c>
      <c r="S24" s="197">
        <v>46135</v>
      </c>
      <c r="T24" s="50">
        <v>0.6</v>
      </c>
      <c r="U24" s="50">
        <v>0.4</v>
      </c>
      <c r="V24" s="86">
        <v>51200</v>
      </c>
      <c r="W24" s="43">
        <v>51200</v>
      </c>
      <c r="X24" s="52">
        <v>0</v>
      </c>
      <c r="Y24" s="86">
        <v>76800</v>
      </c>
      <c r="Z24" s="210"/>
      <c r="AA24" s="210"/>
      <c r="AB24" s="208"/>
    </row>
    <row r="25" s="191" customFormat="1" ht="62" customHeight="1" spans="1:28">
      <c r="A25" s="41">
        <v>7</v>
      </c>
      <c r="B25" s="39" t="s">
        <v>58</v>
      </c>
      <c r="C25" s="11" t="s">
        <v>28</v>
      </c>
      <c r="D25" s="11" t="s">
        <v>105</v>
      </c>
      <c r="E25" s="11" t="s">
        <v>106</v>
      </c>
      <c r="F25" s="11" t="s">
        <v>31</v>
      </c>
      <c r="G25" s="41" t="s">
        <v>32</v>
      </c>
      <c r="H25" s="41" t="s">
        <v>33</v>
      </c>
      <c r="I25" s="11" t="s">
        <v>38</v>
      </c>
      <c r="J25" s="11" t="s">
        <v>107</v>
      </c>
      <c r="K25" s="11" t="s">
        <v>62</v>
      </c>
      <c r="L25" s="41" t="s">
        <v>37</v>
      </c>
      <c r="M25" s="102">
        <v>900</v>
      </c>
      <c r="N25" s="43">
        <v>900</v>
      </c>
      <c r="O25" s="43">
        <v>810000</v>
      </c>
      <c r="P25" s="50">
        <v>0.08</v>
      </c>
      <c r="Q25" s="42">
        <v>64800</v>
      </c>
      <c r="R25" s="49">
        <v>45758</v>
      </c>
      <c r="S25" s="197">
        <v>46122</v>
      </c>
      <c r="T25" s="50">
        <v>0.6</v>
      </c>
      <c r="U25" s="50">
        <v>0.4</v>
      </c>
      <c r="V25" s="86">
        <v>25920</v>
      </c>
      <c r="W25" s="43">
        <v>25920</v>
      </c>
      <c r="X25" s="52">
        <v>0</v>
      </c>
      <c r="Y25" s="86">
        <v>38880</v>
      </c>
      <c r="Z25" s="213"/>
      <c r="AA25" s="213"/>
      <c r="AB25" s="201"/>
    </row>
    <row r="26" s="193" customFormat="1" ht="30" customHeight="1" spans="1:28">
      <c r="A26" s="40" t="s">
        <v>48</v>
      </c>
      <c r="B26" s="40"/>
      <c r="C26" s="40"/>
      <c r="D26" s="40"/>
      <c r="E26" s="40"/>
      <c r="F26" s="40"/>
      <c r="G26" s="40"/>
      <c r="H26" s="40"/>
      <c r="I26" s="40"/>
      <c r="J26" s="40"/>
      <c r="K26" s="40"/>
      <c r="L26" s="40"/>
      <c r="M26" s="54">
        <v>19079</v>
      </c>
      <c r="N26" s="103"/>
      <c r="O26" s="54">
        <v>37253700</v>
      </c>
      <c r="P26" s="104"/>
      <c r="Q26" s="54">
        <v>2564486</v>
      </c>
      <c r="R26" s="37"/>
      <c r="S26" s="37"/>
      <c r="T26" s="108"/>
      <c r="U26" s="108"/>
      <c r="V26" s="54">
        <v>823176.9</v>
      </c>
      <c r="W26" s="54">
        <v>823176.9</v>
      </c>
      <c r="X26" s="54">
        <v>0</v>
      </c>
      <c r="Y26" s="54">
        <v>1741211.8</v>
      </c>
      <c r="Z26" s="198"/>
      <c r="AA26" s="198"/>
      <c r="AB26" s="198"/>
    </row>
    <row r="30" spans="15:15">
      <c r="O30" s="34">
        <v>9</v>
      </c>
    </row>
    <row r="31" spans="15:15">
      <c r="O31" s="34">
        <v>11</v>
      </c>
    </row>
    <row r="39" spans="13:13">
      <c r="M39" s="34">
        <v>7</v>
      </c>
    </row>
  </sheetData>
  <mergeCells count="70">
    <mergeCell ref="A2:Y2"/>
    <mergeCell ref="A26:L26"/>
    <mergeCell ref="A5:A9"/>
    <mergeCell ref="A11:A13"/>
    <mergeCell ref="A14:A17"/>
    <mergeCell ref="A18:A21"/>
    <mergeCell ref="A22:A24"/>
    <mergeCell ref="B11:B13"/>
    <mergeCell ref="B14:B17"/>
    <mergeCell ref="C11:C13"/>
    <mergeCell ref="C14:C15"/>
    <mergeCell ref="C16:C17"/>
    <mergeCell ref="D11:D13"/>
    <mergeCell ref="D14:D15"/>
    <mergeCell ref="D16:D17"/>
    <mergeCell ref="E11:E13"/>
    <mergeCell ref="E14:E15"/>
    <mergeCell ref="E16:E17"/>
    <mergeCell ref="F11:F13"/>
    <mergeCell ref="F14:F15"/>
    <mergeCell ref="F16:F17"/>
    <mergeCell ref="G11:G13"/>
    <mergeCell ref="G14:G15"/>
    <mergeCell ref="G16:G17"/>
    <mergeCell ref="H11:H13"/>
    <mergeCell ref="H14:H15"/>
    <mergeCell ref="H16:H17"/>
    <mergeCell ref="I11:I13"/>
    <mergeCell ref="I14:I15"/>
    <mergeCell ref="I16:I17"/>
    <mergeCell ref="J11:J13"/>
    <mergeCell ref="J14:J15"/>
    <mergeCell ref="J16:J17"/>
    <mergeCell ref="L11:L13"/>
    <mergeCell ref="L14:L15"/>
    <mergeCell ref="L16:L17"/>
    <mergeCell ref="R11:R13"/>
    <mergeCell ref="R14:R15"/>
    <mergeCell ref="R16:R17"/>
    <mergeCell ref="S11:S13"/>
    <mergeCell ref="S14:S15"/>
    <mergeCell ref="S16:S17"/>
    <mergeCell ref="T11:T13"/>
    <mergeCell ref="T14:T15"/>
    <mergeCell ref="T16:T17"/>
    <mergeCell ref="U11:U13"/>
    <mergeCell ref="U14:U15"/>
    <mergeCell ref="U16:U17"/>
    <mergeCell ref="V11:V13"/>
    <mergeCell ref="V14:V15"/>
    <mergeCell ref="V16:V17"/>
    <mergeCell ref="W11:W13"/>
    <mergeCell ref="W14:W15"/>
    <mergeCell ref="W16:W17"/>
    <mergeCell ref="X11:X13"/>
    <mergeCell ref="X14:X15"/>
    <mergeCell ref="X16:X17"/>
    <mergeCell ref="Y11:Y13"/>
    <mergeCell ref="Y14:Y15"/>
    <mergeCell ref="Y16:Y17"/>
    <mergeCell ref="Z11:Z13"/>
    <mergeCell ref="Z14:Z15"/>
    <mergeCell ref="Z16:Z17"/>
    <mergeCell ref="AA11:AA13"/>
    <mergeCell ref="AA14:AA15"/>
    <mergeCell ref="AA16:AA17"/>
    <mergeCell ref="AB11:AB13"/>
    <mergeCell ref="AB14:AB17"/>
    <mergeCell ref="AB18:AB21"/>
    <mergeCell ref="AB22:AB24"/>
  </mergeCells>
  <dataValidations count="3">
    <dataValidation type="list" allowBlank="1" showInputMessage="1" showErrorMessage="1" sqref="C5:C25">
      <formula1>"深圳市内（含深汕）,省内市外"</formula1>
    </dataValidation>
    <dataValidation allowBlank="1" showInputMessage="1" showErrorMessage="1" sqref="D6:D25"/>
    <dataValidation type="list" allowBlank="1" showInputMessage="1" showErrorMessage="1" sqref="F5:F25">
      <formula1>"菜篮子基地,农业龙头企业,市内其他主体"</formula1>
    </dataValidation>
  </dataValidations>
  <printOptions horizontalCentered="1"/>
  <pageMargins left="0.196527777777778" right="0.196527777777778" top="0.865972222222222" bottom="1" header="0.5" footer="0.696527777777778"/>
  <pageSetup paperSize="9" scale="44" firstPageNumber="9" orientation="landscape" useFirstPageNumber="1" horizontalDpi="600"/>
  <headerFooter>
    <oddFooter>&amp;C&amp;P</oddFooter>
  </headerFooter>
  <rowBreaks count="2" manualBreakCount="2">
    <brk id="17" max="24" man="1"/>
    <brk id="26"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4"/>
  <sheetViews>
    <sheetView view="pageBreakPreview" zoomScale="60" zoomScaleNormal="90" workbookViewId="0">
      <selection activeCell="Y14" sqref="Y14"/>
    </sheetView>
  </sheetViews>
  <sheetFormatPr defaultColWidth="9.02678571428571" defaultRowHeight="12.95"/>
  <cols>
    <col min="1" max="1" width="4.86607142857143" style="34" customWidth="1"/>
    <col min="2" max="2" width="12.0892857142857" style="34" customWidth="1"/>
    <col min="3" max="3" width="9.02678571428571" style="34"/>
    <col min="4" max="4" width="16.1607142857143" style="34" customWidth="1"/>
    <col min="5" max="5" width="13.9464285714286" style="34" customWidth="1"/>
    <col min="6" max="6" width="10.2321428571429" style="34" customWidth="1"/>
    <col min="7" max="7" width="8.19642857142857" style="34" customWidth="1"/>
    <col min="8" max="9" width="9.02678571428571" style="34"/>
    <col min="10" max="10" width="12.6160714285714" style="34" customWidth="1"/>
    <col min="11" max="11" width="10.2321428571429" style="34" customWidth="1"/>
    <col min="12" max="12" width="6.75" style="34" customWidth="1"/>
    <col min="13" max="13" width="12.5089285714286" style="34" customWidth="1"/>
    <col min="14" max="14" width="9.85714285714286" style="34" customWidth="1"/>
    <col min="15" max="15" width="16.3392857142857" style="34" customWidth="1"/>
    <col min="16" max="16" width="9.02678571428571" style="34" customWidth="1"/>
    <col min="17" max="17" width="14.8035714285714" style="34"/>
    <col min="18" max="18" width="11.2232142857143" style="34"/>
    <col min="19" max="19" width="11.7232142857143" style="34"/>
    <col min="20" max="21" width="9.02678571428571" style="34"/>
    <col min="22" max="22" width="14.3482142857143" style="34" customWidth="1"/>
    <col min="23" max="23" width="13.9285714285714" style="34" customWidth="1"/>
    <col min="24" max="24" width="9.84821428571429" style="34" customWidth="1"/>
    <col min="25" max="25" width="14.3482142857143" style="34" customWidth="1"/>
    <col min="26" max="26" width="17.6607142857143" style="176" customWidth="1"/>
    <col min="27" max="27" width="12.1785714285714" style="176" customWidth="1"/>
    <col min="28" max="28" width="11.2232142857143" style="176"/>
    <col min="29" max="29" width="22.0178571428571" style="176" customWidth="1"/>
    <col min="30" max="16384" width="9.02678571428571" style="176"/>
  </cols>
  <sheetData>
    <row r="1" ht="21.4" spans="1:1">
      <c r="A1" s="33" t="s">
        <v>108</v>
      </c>
    </row>
    <row r="2" ht="40" customHeight="1" spans="1:25">
      <c r="A2" s="35" t="s">
        <v>109</v>
      </c>
      <c r="B2" s="35"/>
      <c r="C2" s="35"/>
      <c r="D2" s="35"/>
      <c r="E2" s="35"/>
      <c r="F2" s="35"/>
      <c r="G2" s="35"/>
      <c r="H2" s="35"/>
      <c r="I2" s="35"/>
      <c r="J2" s="35"/>
      <c r="K2" s="35"/>
      <c r="L2" s="35"/>
      <c r="M2" s="35"/>
      <c r="N2" s="35"/>
      <c r="O2" s="35"/>
      <c r="P2" s="35"/>
      <c r="Q2" s="35"/>
      <c r="R2" s="35"/>
      <c r="S2" s="35"/>
      <c r="T2" s="35"/>
      <c r="U2" s="35"/>
      <c r="V2" s="35"/>
      <c r="W2" s="35"/>
      <c r="X2" s="35"/>
      <c r="Y2" s="35"/>
    </row>
    <row r="3" s="176" customFormat="1" ht="15.1" spans="1:25">
      <c r="A3" s="36"/>
      <c r="B3" s="36"/>
      <c r="C3" s="36"/>
      <c r="D3" s="36"/>
      <c r="E3" s="36"/>
      <c r="F3" s="36"/>
      <c r="G3" s="36"/>
      <c r="H3" s="36"/>
      <c r="I3" s="36"/>
      <c r="J3" s="36"/>
      <c r="K3" s="36"/>
      <c r="L3" s="36"/>
      <c r="M3" s="36"/>
      <c r="N3" s="36"/>
      <c r="O3" s="36"/>
      <c r="P3" s="36"/>
      <c r="Q3" s="36"/>
      <c r="R3" s="36"/>
      <c r="S3" s="36"/>
      <c r="T3" s="36"/>
      <c r="U3" s="36"/>
      <c r="V3" s="36"/>
      <c r="W3" s="36"/>
      <c r="X3" s="36"/>
      <c r="Y3" s="36"/>
    </row>
    <row r="4" s="177" customFormat="1" ht="52" spans="1:29">
      <c r="A4" s="37" t="s">
        <v>2</v>
      </c>
      <c r="B4" s="37" t="s">
        <v>3</v>
      </c>
      <c r="C4" s="37" t="s">
        <v>4</v>
      </c>
      <c r="D4" s="37" t="s">
        <v>5</v>
      </c>
      <c r="E4" s="37" t="s">
        <v>6</v>
      </c>
      <c r="F4" s="37" t="s">
        <v>7</v>
      </c>
      <c r="G4" s="37" t="s">
        <v>8</v>
      </c>
      <c r="H4" s="37" t="s">
        <v>9</v>
      </c>
      <c r="I4" s="37" t="s">
        <v>10</v>
      </c>
      <c r="J4" s="37" t="s">
        <v>11</v>
      </c>
      <c r="K4" s="37" t="s">
        <v>12</v>
      </c>
      <c r="L4" s="37" t="s">
        <v>13</v>
      </c>
      <c r="M4" s="37" t="s">
        <v>14</v>
      </c>
      <c r="N4" s="37" t="s">
        <v>15</v>
      </c>
      <c r="O4" s="37" t="s">
        <v>16</v>
      </c>
      <c r="P4" s="37" t="s">
        <v>17</v>
      </c>
      <c r="Q4" s="37" t="s">
        <v>18</v>
      </c>
      <c r="R4" s="37" t="s">
        <v>19</v>
      </c>
      <c r="S4" s="37" t="s">
        <v>20</v>
      </c>
      <c r="T4" s="37" t="s">
        <v>21</v>
      </c>
      <c r="U4" s="37" t="s">
        <v>22</v>
      </c>
      <c r="V4" s="37" t="s">
        <v>23</v>
      </c>
      <c r="W4" s="37" t="s">
        <v>24</v>
      </c>
      <c r="X4" s="37" t="s">
        <v>25</v>
      </c>
      <c r="Y4" s="37" t="s">
        <v>26</v>
      </c>
      <c r="Z4" s="183"/>
      <c r="AA4" s="184"/>
      <c r="AB4" s="183"/>
      <c r="AC4" s="183"/>
    </row>
    <row r="5" s="178" customFormat="1" ht="39" spans="1:29">
      <c r="A5" s="38">
        <v>1</v>
      </c>
      <c r="B5" s="39" t="s">
        <v>110</v>
      </c>
      <c r="C5" s="11" t="s">
        <v>28</v>
      </c>
      <c r="D5" s="11" t="s">
        <v>111</v>
      </c>
      <c r="E5" s="11" t="s">
        <v>112</v>
      </c>
      <c r="F5" s="11" t="s">
        <v>31</v>
      </c>
      <c r="G5" s="41" t="s">
        <v>32</v>
      </c>
      <c r="H5" s="41" t="s">
        <v>33</v>
      </c>
      <c r="I5" s="11" t="s">
        <v>113</v>
      </c>
      <c r="J5" s="235" t="s">
        <v>114</v>
      </c>
      <c r="K5" s="11" t="s">
        <v>113</v>
      </c>
      <c r="L5" s="41" t="s">
        <v>37</v>
      </c>
      <c r="M5" s="11">
        <v>20</v>
      </c>
      <c r="N5" s="11">
        <v>1000</v>
      </c>
      <c r="O5" s="43">
        <f t="shared" ref="O5:O13" si="0">M5*N5</f>
        <v>20000</v>
      </c>
      <c r="P5" s="44">
        <v>0.035</v>
      </c>
      <c r="Q5" s="42">
        <f t="shared" ref="Q5:Q13" si="1">O5*P5</f>
        <v>700</v>
      </c>
      <c r="R5" s="49">
        <v>45759</v>
      </c>
      <c r="S5" s="49">
        <v>45961</v>
      </c>
      <c r="T5" s="50">
        <v>0.8</v>
      </c>
      <c r="U5" s="50">
        <v>0.2</v>
      </c>
      <c r="V5" s="52">
        <f>Q5*U5</f>
        <v>140</v>
      </c>
      <c r="W5" s="52">
        <f>V5</f>
        <v>140</v>
      </c>
      <c r="X5" s="52">
        <f>V5-W5</f>
        <v>0</v>
      </c>
      <c r="Y5" s="52">
        <f t="shared" ref="Y5:Y13" si="2">Q5*T5</f>
        <v>560</v>
      </c>
      <c r="Z5" s="185"/>
      <c r="AA5" s="186"/>
      <c r="AB5" s="186"/>
      <c r="AC5" s="185"/>
    </row>
    <row r="6" s="178" customFormat="1" ht="39" spans="1:29">
      <c r="A6" s="65"/>
      <c r="B6" s="39" t="s">
        <v>110</v>
      </c>
      <c r="C6" s="11" t="s">
        <v>28</v>
      </c>
      <c r="D6" s="11" t="s">
        <v>111</v>
      </c>
      <c r="E6" s="11" t="s">
        <v>112</v>
      </c>
      <c r="F6" s="11" t="s">
        <v>31</v>
      </c>
      <c r="G6" s="41" t="s">
        <v>32</v>
      </c>
      <c r="H6" s="41" t="s">
        <v>33</v>
      </c>
      <c r="I6" s="11" t="s">
        <v>38</v>
      </c>
      <c r="J6" s="11" t="s">
        <v>115</v>
      </c>
      <c r="K6" s="11" t="s">
        <v>62</v>
      </c>
      <c r="L6" s="41" t="s">
        <v>37</v>
      </c>
      <c r="M6" s="11">
        <v>560</v>
      </c>
      <c r="N6" s="11">
        <v>900</v>
      </c>
      <c r="O6" s="43">
        <f t="shared" si="0"/>
        <v>504000</v>
      </c>
      <c r="P6" s="132">
        <v>0.08</v>
      </c>
      <c r="Q6" s="42">
        <f t="shared" si="1"/>
        <v>40320</v>
      </c>
      <c r="R6" s="49">
        <v>45759</v>
      </c>
      <c r="S6" s="49">
        <v>46123</v>
      </c>
      <c r="T6" s="122">
        <v>0.6</v>
      </c>
      <c r="U6" s="50">
        <v>0.4</v>
      </c>
      <c r="V6" s="52">
        <f t="shared" ref="V5:V13" si="3">Q6*U6</f>
        <v>16128</v>
      </c>
      <c r="W6" s="52">
        <f t="shared" ref="W6:W13" si="4">V6</f>
        <v>16128</v>
      </c>
      <c r="X6" s="52">
        <f t="shared" ref="X5:X13" si="5">V6-W6</f>
        <v>0</v>
      </c>
      <c r="Y6" s="52">
        <f t="shared" si="2"/>
        <v>24192</v>
      </c>
      <c r="Z6" s="185"/>
      <c r="AA6" s="186"/>
      <c r="AB6" s="186"/>
      <c r="AC6" s="185"/>
    </row>
    <row r="7" s="179" customFormat="1" ht="54" customHeight="1" spans="1:29">
      <c r="A7" s="11">
        <v>2</v>
      </c>
      <c r="B7" s="39" t="s">
        <v>110</v>
      </c>
      <c r="C7" s="11" t="s">
        <v>28</v>
      </c>
      <c r="D7" s="11" t="s">
        <v>116</v>
      </c>
      <c r="E7" s="11" t="s">
        <v>117</v>
      </c>
      <c r="F7" s="11" t="s">
        <v>31</v>
      </c>
      <c r="G7" s="41" t="s">
        <v>32</v>
      </c>
      <c r="H7" s="41" t="s">
        <v>33</v>
      </c>
      <c r="I7" s="11" t="s">
        <v>34</v>
      </c>
      <c r="J7" s="235" t="s">
        <v>118</v>
      </c>
      <c r="K7" s="11" t="s">
        <v>119</v>
      </c>
      <c r="L7" s="41" t="s">
        <v>37</v>
      </c>
      <c r="M7" s="11">
        <v>20</v>
      </c>
      <c r="N7" s="181">
        <v>3000</v>
      </c>
      <c r="O7" s="43">
        <f t="shared" si="0"/>
        <v>60000</v>
      </c>
      <c r="P7" s="132">
        <v>0.08</v>
      </c>
      <c r="Q7" s="42">
        <f t="shared" si="1"/>
        <v>4800</v>
      </c>
      <c r="R7" s="49">
        <v>45775</v>
      </c>
      <c r="S7" s="49">
        <v>46139</v>
      </c>
      <c r="T7" s="122">
        <v>0.6</v>
      </c>
      <c r="U7" s="50">
        <v>0.4</v>
      </c>
      <c r="V7" s="52">
        <f t="shared" si="3"/>
        <v>1920</v>
      </c>
      <c r="W7" s="52">
        <f t="shared" si="4"/>
        <v>1920</v>
      </c>
      <c r="X7" s="52">
        <f t="shared" si="5"/>
        <v>0</v>
      </c>
      <c r="Y7" s="52">
        <f t="shared" si="2"/>
        <v>2880</v>
      </c>
      <c r="Z7" s="187"/>
      <c r="AA7" s="188"/>
      <c r="AB7" s="188"/>
      <c r="AC7" s="187"/>
    </row>
    <row r="8" s="179" customFormat="1" ht="52" spans="1:29">
      <c r="A8" s="11">
        <v>3</v>
      </c>
      <c r="B8" s="39" t="s">
        <v>110</v>
      </c>
      <c r="C8" s="11" t="s">
        <v>28</v>
      </c>
      <c r="D8" s="11" t="s">
        <v>120</v>
      </c>
      <c r="E8" s="11" t="s">
        <v>121</v>
      </c>
      <c r="F8" s="11" t="s">
        <v>31</v>
      </c>
      <c r="G8" s="41" t="s">
        <v>32</v>
      </c>
      <c r="H8" s="41" t="s">
        <v>33</v>
      </c>
      <c r="I8" s="11" t="s">
        <v>34</v>
      </c>
      <c r="J8" s="235" t="s">
        <v>122</v>
      </c>
      <c r="K8" s="11" t="s">
        <v>123</v>
      </c>
      <c r="L8" s="41" t="s">
        <v>37</v>
      </c>
      <c r="M8" s="11">
        <v>400</v>
      </c>
      <c r="N8" s="181">
        <v>3000</v>
      </c>
      <c r="O8" s="43">
        <f t="shared" si="0"/>
        <v>1200000</v>
      </c>
      <c r="P8" s="132">
        <v>0.08</v>
      </c>
      <c r="Q8" s="42">
        <f t="shared" si="1"/>
        <v>96000</v>
      </c>
      <c r="R8" s="49">
        <v>45776</v>
      </c>
      <c r="S8" s="49">
        <v>46140</v>
      </c>
      <c r="T8" s="122">
        <v>0.6</v>
      </c>
      <c r="U8" s="50">
        <v>0.4</v>
      </c>
      <c r="V8" s="52">
        <f t="shared" si="3"/>
        <v>38400</v>
      </c>
      <c r="W8" s="52">
        <f t="shared" si="4"/>
        <v>38400</v>
      </c>
      <c r="X8" s="52">
        <f t="shared" si="5"/>
        <v>0</v>
      </c>
      <c r="Y8" s="52">
        <f t="shared" si="2"/>
        <v>57600</v>
      </c>
      <c r="Z8" s="187"/>
      <c r="AA8" s="188"/>
      <c r="AB8" s="188"/>
      <c r="AC8" s="187"/>
    </row>
    <row r="9" s="178" customFormat="1" ht="45" customHeight="1" spans="1:29">
      <c r="A9" s="38">
        <v>4</v>
      </c>
      <c r="B9" s="39" t="s">
        <v>110</v>
      </c>
      <c r="C9" s="11" t="s">
        <v>28</v>
      </c>
      <c r="D9" s="11" t="s">
        <v>124</v>
      </c>
      <c r="E9" s="11" t="s">
        <v>125</v>
      </c>
      <c r="F9" s="11" t="s">
        <v>76</v>
      </c>
      <c r="G9" s="41" t="s">
        <v>32</v>
      </c>
      <c r="H9" s="41" t="s">
        <v>33</v>
      </c>
      <c r="I9" s="11" t="s">
        <v>70</v>
      </c>
      <c r="J9" s="235" t="s">
        <v>126</v>
      </c>
      <c r="K9" s="11" t="s">
        <v>70</v>
      </c>
      <c r="L9" s="41" t="s">
        <v>37</v>
      </c>
      <c r="M9" s="11">
        <v>30</v>
      </c>
      <c r="N9" s="11">
        <v>15000</v>
      </c>
      <c r="O9" s="43">
        <f t="shared" si="0"/>
        <v>450000</v>
      </c>
      <c r="P9" s="131">
        <v>0.03</v>
      </c>
      <c r="Q9" s="42">
        <f t="shared" si="1"/>
        <v>13500</v>
      </c>
      <c r="R9" s="49">
        <v>45777</v>
      </c>
      <c r="S9" s="49">
        <v>46141</v>
      </c>
      <c r="T9" s="122">
        <v>0.6</v>
      </c>
      <c r="U9" s="50">
        <v>0.4</v>
      </c>
      <c r="V9" s="52">
        <f t="shared" si="3"/>
        <v>5400</v>
      </c>
      <c r="W9" s="52">
        <f t="shared" si="4"/>
        <v>5400</v>
      </c>
      <c r="X9" s="52">
        <f t="shared" si="5"/>
        <v>0</v>
      </c>
      <c r="Y9" s="52">
        <f t="shared" si="2"/>
        <v>8100</v>
      </c>
      <c r="Z9" s="185"/>
      <c r="AA9" s="186"/>
      <c r="AB9" s="186"/>
      <c r="AC9" s="185"/>
    </row>
    <row r="10" s="178" customFormat="1" ht="46" customHeight="1" spans="1:29">
      <c r="A10" s="68"/>
      <c r="B10" s="39" t="s">
        <v>110</v>
      </c>
      <c r="C10" s="11" t="s">
        <v>28</v>
      </c>
      <c r="D10" s="11" t="s">
        <v>124</v>
      </c>
      <c r="E10" s="11" t="s">
        <v>125</v>
      </c>
      <c r="F10" s="11" t="s">
        <v>76</v>
      </c>
      <c r="G10" s="41" t="s">
        <v>32</v>
      </c>
      <c r="H10" s="41" t="s">
        <v>33</v>
      </c>
      <c r="I10" s="11" t="s">
        <v>41</v>
      </c>
      <c r="J10" s="11" t="s">
        <v>127</v>
      </c>
      <c r="K10" s="11" t="s">
        <v>128</v>
      </c>
      <c r="L10" s="41" t="s">
        <v>37</v>
      </c>
      <c r="M10" s="11">
        <v>180</v>
      </c>
      <c r="N10" s="11">
        <v>2000</v>
      </c>
      <c r="O10" s="43">
        <f t="shared" si="0"/>
        <v>360000</v>
      </c>
      <c r="P10" s="182">
        <v>0.048</v>
      </c>
      <c r="Q10" s="42">
        <f t="shared" si="1"/>
        <v>17280</v>
      </c>
      <c r="R10" s="49">
        <v>45777</v>
      </c>
      <c r="S10" s="49">
        <v>46141</v>
      </c>
      <c r="T10" s="122">
        <v>0.6</v>
      </c>
      <c r="U10" s="50">
        <v>0.4</v>
      </c>
      <c r="V10" s="52">
        <f t="shared" si="3"/>
        <v>6912</v>
      </c>
      <c r="W10" s="52">
        <f t="shared" si="4"/>
        <v>6912</v>
      </c>
      <c r="X10" s="52">
        <f t="shared" si="5"/>
        <v>0</v>
      </c>
      <c r="Y10" s="52">
        <f t="shared" si="2"/>
        <v>10368</v>
      </c>
      <c r="Z10" s="185"/>
      <c r="AA10" s="186"/>
      <c r="AB10" s="186"/>
      <c r="AC10" s="185"/>
    </row>
    <row r="11" s="178" customFormat="1" ht="44" customHeight="1" spans="1:29">
      <c r="A11" s="65"/>
      <c r="B11" s="39" t="s">
        <v>110</v>
      </c>
      <c r="C11" s="11" t="s">
        <v>28</v>
      </c>
      <c r="D11" s="11" t="s">
        <v>124</v>
      </c>
      <c r="E11" s="11" t="s">
        <v>125</v>
      </c>
      <c r="F11" s="11" t="s">
        <v>76</v>
      </c>
      <c r="G11" s="41" t="s">
        <v>32</v>
      </c>
      <c r="H11" s="41" t="s">
        <v>33</v>
      </c>
      <c r="I11" s="11" t="s">
        <v>38</v>
      </c>
      <c r="J11" s="11" t="s">
        <v>129</v>
      </c>
      <c r="K11" s="11" t="s">
        <v>62</v>
      </c>
      <c r="L11" s="41" t="s">
        <v>37</v>
      </c>
      <c r="M11" s="11">
        <v>4560</v>
      </c>
      <c r="N11" s="11">
        <v>900</v>
      </c>
      <c r="O11" s="43">
        <f t="shared" si="0"/>
        <v>4104000</v>
      </c>
      <c r="P11" s="132">
        <v>0.08</v>
      </c>
      <c r="Q11" s="42">
        <f t="shared" si="1"/>
        <v>328320</v>
      </c>
      <c r="R11" s="49">
        <v>45777</v>
      </c>
      <c r="S11" s="49">
        <v>46141</v>
      </c>
      <c r="T11" s="122">
        <v>0.6</v>
      </c>
      <c r="U11" s="50">
        <v>0.4</v>
      </c>
      <c r="V11" s="52">
        <f t="shared" si="3"/>
        <v>131328</v>
      </c>
      <c r="W11" s="52">
        <f t="shared" si="4"/>
        <v>131328</v>
      </c>
      <c r="X11" s="52">
        <f t="shared" si="5"/>
        <v>0</v>
      </c>
      <c r="Y11" s="52">
        <f t="shared" si="2"/>
        <v>196992</v>
      </c>
      <c r="Z11" s="185"/>
      <c r="AA11" s="186"/>
      <c r="AB11" s="186"/>
      <c r="AC11" s="185"/>
    </row>
    <row r="12" s="179" customFormat="1" ht="65" spans="1:29">
      <c r="A12" s="11">
        <v>5</v>
      </c>
      <c r="B12" s="39" t="s">
        <v>110</v>
      </c>
      <c r="C12" s="11" t="s">
        <v>28</v>
      </c>
      <c r="D12" s="11" t="s">
        <v>130</v>
      </c>
      <c r="E12" s="11" t="s">
        <v>131</v>
      </c>
      <c r="F12" s="11" t="s">
        <v>31</v>
      </c>
      <c r="G12" s="41" t="s">
        <v>32</v>
      </c>
      <c r="H12" s="41" t="s">
        <v>33</v>
      </c>
      <c r="I12" s="11" t="s">
        <v>34</v>
      </c>
      <c r="J12" s="235" t="s">
        <v>132</v>
      </c>
      <c r="K12" s="11" t="s">
        <v>119</v>
      </c>
      <c r="L12" s="41" t="s">
        <v>37</v>
      </c>
      <c r="M12" s="11">
        <v>70</v>
      </c>
      <c r="N12" s="181">
        <v>3000</v>
      </c>
      <c r="O12" s="43">
        <f t="shared" si="0"/>
        <v>210000</v>
      </c>
      <c r="P12" s="132">
        <v>0.08</v>
      </c>
      <c r="Q12" s="42">
        <f t="shared" si="1"/>
        <v>16800</v>
      </c>
      <c r="R12" s="49">
        <v>45808</v>
      </c>
      <c r="S12" s="49">
        <v>46172</v>
      </c>
      <c r="T12" s="122">
        <v>0.6</v>
      </c>
      <c r="U12" s="50">
        <v>0.4</v>
      </c>
      <c r="V12" s="52">
        <f t="shared" si="3"/>
        <v>6720</v>
      </c>
      <c r="W12" s="52">
        <f t="shared" si="4"/>
        <v>6720</v>
      </c>
      <c r="X12" s="52">
        <f t="shared" si="5"/>
        <v>0</v>
      </c>
      <c r="Y12" s="52">
        <f t="shared" si="2"/>
        <v>10080</v>
      </c>
      <c r="Z12" s="187"/>
      <c r="AA12" s="188"/>
      <c r="AB12" s="188"/>
      <c r="AC12" s="187"/>
    </row>
    <row r="13" s="176" customFormat="1" ht="52" spans="1:29">
      <c r="A13" s="11">
        <v>6</v>
      </c>
      <c r="B13" s="39" t="s">
        <v>110</v>
      </c>
      <c r="C13" s="11" t="s">
        <v>28</v>
      </c>
      <c r="D13" s="11" t="s">
        <v>133</v>
      </c>
      <c r="E13" s="11" t="s">
        <v>134</v>
      </c>
      <c r="F13" s="11" t="s">
        <v>31</v>
      </c>
      <c r="G13" s="41" t="s">
        <v>32</v>
      </c>
      <c r="H13" s="41" t="s">
        <v>33</v>
      </c>
      <c r="I13" s="11" t="s">
        <v>34</v>
      </c>
      <c r="J13" s="235" t="s">
        <v>135</v>
      </c>
      <c r="K13" s="11" t="s">
        <v>119</v>
      </c>
      <c r="L13" s="41" t="s">
        <v>37</v>
      </c>
      <c r="M13" s="11">
        <v>42</v>
      </c>
      <c r="N13" s="181">
        <v>3000</v>
      </c>
      <c r="O13" s="43">
        <f t="shared" si="0"/>
        <v>126000</v>
      </c>
      <c r="P13" s="122">
        <v>0.08</v>
      </c>
      <c r="Q13" s="42">
        <f t="shared" si="1"/>
        <v>10080</v>
      </c>
      <c r="R13" s="49">
        <v>45820</v>
      </c>
      <c r="S13" s="49">
        <v>46184</v>
      </c>
      <c r="T13" s="122">
        <v>0.6</v>
      </c>
      <c r="U13" s="50">
        <v>0.4</v>
      </c>
      <c r="V13" s="52">
        <f t="shared" si="3"/>
        <v>4032</v>
      </c>
      <c r="W13" s="52">
        <f t="shared" si="4"/>
        <v>4032</v>
      </c>
      <c r="X13" s="52">
        <f t="shared" si="5"/>
        <v>0</v>
      </c>
      <c r="Y13" s="52">
        <f t="shared" si="2"/>
        <v>6048</v>
      </c>
      <c r="Z13" s="189"/>
      <c r="AA13" s="188"/>
      <c r="AB13" s="188"/>
      <c r="AC13" s="187"/>
    </row>
    <row r="14" s="180" customFormat="1" ht="27" customHeight="1" spans="1:25">
      <c r="A14" s="40" t="s">
        <v>48</v>
      </c>
      <c r="B14" s="40"/>
      <c r="C14" s="40"/>
      <c r="D14" s="40"/>
      <c r="E14" s="40"/>
      <c r="F14" s="40"/>
      <c r="G14" s="40"/>
      <c r="H14" s="40"/>
      <c r="I14" s="40"/>
      <c r="J14" s="40"/>
      <c r="K14" s="40"/>
      <c r="L14" s="40"/>
      <c r="M14" s="45">
        <f>SUM(M5:M13)</f>
        <v>5882</v>
      </c>
      <c r="N14" s="46"/>
      <c r="O14" s="47">
        <f>SUM(O5:O13)</f>
        <v>7034000</v>
      </c>
      <c r="P14" s="48"/>
      <c r="Q14" s="47">
        <f>SUM(Q5:Q13)</f>
        <v>527800</v>
      </c>
      <c r="R14" s="51"/>
      <c r="S14" s="51"/>
      <c r="T14" s="48"/>
      <c r="U14" s="48"/>
      <c r="V14" s="47">
        <f>SUM(V5:V13)</f>
        <v>210980</v>
      </c>
      <c r="W14" s="47">
        <f>SUM(W5:W13)</f>
        <v>210980</v>
      </c>
      <c r="X14" s="53">
        <f t="shared" ref="V14:X14" si="6">SUM(X13:X13)</f>
        <v>0</v>
      </c>
      <c r="Y14" s="47">
        <f>SUM(Y5:Y13)</f>
        <v>316820</v>
      </c>
    </row>
  </sheetData>
  <mergeCells count="6">
    <mergeCell ref="A2:Y2"/>
    <mergeCell ref="A14:L14"/>
    <mergeCell ref="A5:A6"/>
    <mergeCell ref="A9:A11"/>
    <mergeCell ref="AC5:AC6"/>
    <mergeCell ref="AC9:AC11"/>
  </mergeCells>
  <dataValidations count="3">
    <dataValidation type="list" allowBlank="1" showInputMessage="1" showErrorMessage="1" sqref="C5:C13">
      <formula1>"深圳市内（含深汕）,省内市外"</formula1>
    </dataValidation>
    <dataValidation allowBlank="1" showInputMessage="1" showErrorMessage="1" sqref="D5:D13"/>
    <dataValidation type="list" allowBlank="1" showInputMessage="1" showErrorMessage="1" sqref="F5:F13">
      <formula1>"菜篮子基地,农业龙头企业,市内其他主体"</formula1>
    </dataValidation>
  </dataValidations>
  <printOptions horizontalCentered="1"/>
  <pageMargins left="0.196527777777778" right="0.196527777777778" top="0.802777777777778" bottom="1" header="0.5" footer="0.5"/>
  <pageSetup paperSize="9" scale="52" firstPageNumber="11" orientation="landscape" useFirstPageNumber="1" horizontalDpi="600"/>
  <headerFooter>
    <oddFooter>&amp;C&amp;P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6"/>
  <sheetViews>
    <sheetView view="pageBreakPreview" zoomScale="50" zoomScaleNormal="90" workbookViewId="0">
      <pane ySplit="4" topLeftCell="A53" activePane="bottomLeft" state="frozen"/>
      <selection/>
      <selection pane="bottomLeft" activeCell="A2" sqref="A2:Y2"/>
    </sheetView>
  </sheetViews>
  <sheetFormatPr defaultColWidth="9.02678571428571" defaultRowHeight="12.95"/>
  <cols>
    <col min="1" max="1" width="6.96428571428571" style="57" customWidth="1"/>
    <col min="2" max="2" width="15.0089285714286" style="56" customWidth="1"/>
    <col min="3" max="3" width="10.5" style="57" customWidth="1"/>
    <col min="4" max="4" width="19.2589285714286" style="34" customWidth="1"/>
    <col min="5" max="5" width="13.5446428571429" style="57" customWidth="1"/>
    <col min="6" max="6" width="9.02678571428571" style="57"/>
    <col min="7" max="7" width="9.02678571428571" style="34" customWidth="1"/>
    <col min="8" max="8" width="9.02678571428571" style="57"/>
    <col min="9" max="9" width="9.02678571428571" style="34"/>
    <col min="10" max="10" width="13.2857142857143" style="34" customWidth="1"/>
    <col min="11" max="11" width="10.7232142857143" style="34" customWidth="1"/>
    <col min="12" max="12" width="6.75" style="57" customWidth="1"/>
    <col min="13" max="13" width="13.5" style="34" customWidth="1"/>
    <col min="14" max="14" width="11.875" style="79" customWidth="1"/>
    <col min="15" max="15" width="16.4732142857143" style="34" customWidth="1"/>
    <col min="16" max="16" width="8.17857142857143" style="57" customWidth="1"/>
    <col min="17" max="17" width="15.5357142857143" style="34" customWidth="1"/>
    <col min="18" max="18" width="11.625" style="34" customWidth="1"/>
    <col min="19" max="19" width="12.0714285714286" style="34" customWidth="1"/>
    <col min="20" max="20" width="9.02678571428571" style="57" customWidth="1"/>
    <col min="21" max="21" width="9.45535714285714" style="57" customWidth="1"/>
    <col min="22" max="22" width="15.8303571428571" style="34" customWidth="1"/>
    <col min="23" max="23" width="16.0714285714286" style="34" customWidth="1"/>
    <col min="24" max="24" width="10.3660714285714" style="79" customWidth="1"/>
    <col min="25" max="25" width="16.2053571428571" style="34" customWidth="1"/>
    <col min="26" max="26" width="14.1607142857143" style="136" customWidth="1"/>
    <col min="27" max="27" width="10.5982142857143" style="34" customWidth="1"/>
    <col min="28" max="28" width="11.7232142857143" style="34"/>
    <col min="29" max="29" width="12.7946428571429" style="34"/>
    <col min="30" max="16384" width="9.02678571428571" style="34"/>
  </cols>
  <sheetData>
    <row r="1" ht="21.4" spans="1:1">
      <c r="A1" s="33" t="s">
        <v>136</v>
      </c>
    </row>
    <row r="2" ht="40" customHeight="1" spans="1:25">
      <c r="A2" s="35" t="s">
        <v>137</v>
      </c>
      <c r="B2" s="58"/>
      <c r="C2" s="35"/>
      <c r="D2" s="35"/>
      <c r="E2" s="35"/>
      <c r="F2" s="35"/>
      <c r="G2" s="35"/>
      <c r="H2" s="35"/>
      <c r="I2" s="35"/>
      <c r="J2" s="35"/>
      <c r="K2" s="35"/>
      <c r="L2" s="35"/>
      <c r="M2" s="35"/>
      <c r="N2" s="80"/>
      <c r="O2" s="35"/>
      <c r="P2" s="35"/>
      <c r="Q2" s="35"/>
      <c r="R2" s="35"/>
      <c r="S2" s="35"/>
      <c r="T2" s="35"/>
      <c r="U2" s="35"/>
      <c r="V2" s="35"/>
      <c r="W2" s="35"/>
      <c r="X2" s="80"/>
      <c r="Y2" s="35"/>
    </row>
    <row r="3" s="34" customFormat="1" ht="15.1" spans="1:26">
      <c r="A3" s="36"/>
      <c r="B3" s="59"/>
      <c r="C3" s="36"/>
      <c r="D3" s="36"/>
      <c r="E3" s="36"/>
      <c r="F3" s="36"/>
      <c r="G3" s="36"/>
      <c r="H3" s="36"/>
      <c r="I3" s="36"/>
      <c r="J3" s="36"/>
      <c r="K3" s="36"/>
      <c r="L3" s="36"/>
      <c r="M3" s="36"/>
      <c r="N3" s="81"/>
      <c r="O3" s="36"/>
      <c r="P3" s="36"/>
      <c r="Q3" s="36"/>
      <c r="R3" s="36"/>
      <c r="S3" s="36"/>
      <c r="T3" s="36"/>
      <c r="U3" s="36"/>
      <c r="V3" s="36"/>
      <c r="W3" s="36"/>
      <c r="X3" s="81"/>
      <c r="Y3" s="36"/>
      <c r="Z3" s="136"/>
    </row>
    <row r="4" s="134" customFormat="1" ht="39" spans="1:27">
      <c r="A4" s="37" t="s">
        <v>2</v>
      </c>
      <c r="B4" s="37" t="s">
        <v>3</v>
      </c>
      <c r="C4" s="37" t="s">
        <v>4</v>
      </c>
      <c r="D4" s="37" t="s">
        <v>5</v>
      </c>
      <c r="E4" s="37" t="s">
        <v>6</v>
      </c>
      <c r="F4" s="37" t="s">
        <v>7</v>
      </c>
      <c r="G4" s="37" t="s">
        <v>8</v>
      </c>
      <c r="H4" s="37" t="s">
        <v>9</v>
      </c>
      <c r="I4" s="37" t="s">
        <v>10</v>
      </c>
      <c r="J4" s="37" t="s">
        <v>11</v>
      </c>
      <c r="K4" s="37" t="s">
        <v>12</v>
      </c>
      <c r="L4" s="37" t="s">
        <v>13</v>
      </c>
      <c r="M4" s="37" t="s">
        <v>14</v>
      </c>
      <c r="N4" s="82" t="s">
        <v>15</v>
      </c>
      <c r="O4" s="37" t="s">
        <v>16</v>
      </c>
      <c r="P4" s="37" t="s">
        <v>17</v>
      </c>
      <c r="Q4" s="37" t="s">
        <v>18</v>
      </c>
      <c r="R4" s="37" t="s">
        <v>19</v>
      </c>
      <c r="S4" s="37" t="s">
        <v>20</v>
      </c>
      <c r="T4" s="37" t="s">
        <v>21</v>
      </c>
      <c r="U4" s="37" t="s">
        <v>22</v>
      </c>
      <c r="V4" s="37" t="s">
        <v>23</v>
      </c>
      <c r="W4" s="37" t="s">
        <v>24</v>
      </c>
      <c r="X4" s="82" t="s">
        <v>25</v>
      </c>
      <c r="Y4" s="82" t="s">
        <v>26</v>
      </c>
      <c r="Z4" s="166"/>
      <c r="AA4" s="135"/>
    </row>
    <row r="5" ht="45.3" spans="1:28">
      <c r="A5" s="41">
        <v>1</v>
      </c>
      <c r="B5" s="60" t="s">
        <v>138</v>
      </c>
      <c r="C5" s="137" t="s">
        <v>28</v>
      </c>
      <c r="D5" s="138" t="s">
        <v>139</v>
      </c>
      <c r="E5" s="137" t="s">
        <v>140</v>
      </c>
      <c r="F5" s="137" t="s">
        <v>31</v>
      </c>
      <c r="G5" s="41" t="s">
        <v>32</v>
      </c>
      <c r="H5" s="145" t="s">
        <v>33</v>
      </c>
      <c r="I5" s="149" t="s">
        <v>34</v>
      </c>
      <c r="J5" s="137" t="s">
        <v>141</v>
      </c>
      <c r="K5" s="149" t="s">
        <v>142</v>
      </c>
      <c r="L5" s="41" t="s">
        <v>37</v>
      </c>
      <c r="M5" s="152">
        <v>43</v>
      </c>
      <c r="N5" s="43">
        <v>3000</v>
      </c>
      <c r="O5" s="43">
        <f t="shared" ref="O5:O43" si="0">M5*N5</f>
        <v>129000</v>
      </c>
      <c r="P5" s="50">
        <v>0.08</v>
      </c>
      <c r="Q5" s="86">
        <f>O5*P5</f>
        <v>10320</v>
      </c>
      <c r="R5" s="153">
        <v>45748</v>
      </c>
      <c r="S5" s="154" t="s">
        <v>143</v>
      </c>
      <c r="T5" s="155">
        <v>0.6</v>
      </c>
      <c r="U5" s="101">
        <v>0.4</v>
      </c>
      <c r="V5" s="86">
        <f>Q5*U5</f>
        <v>4128</v>
      </c>
      <c r="W5" s="86">
        <f>V5</f>
        <v>4128</v>
      </c>
      <c r="X5" s="86">
        <f>V5-W5</f>
        <v>0</v>
      </c>
      <c r="Y5" s="86">
        <f>Q5*T5</f>
        <v>6192</v>
      </c>
      <c r="Z5" s="167"/>
      <c r="AA5" s="168"/>
      <c r="AB5" s="168"/>
    </row>
    <row r="6" ht="45.3" spans="1:28">
      <c r="A6" s="63">
        <v>2</v>
      </c>
      <c r="B6" s="60" t="s">
        <v>138</v>
      </c>
      <c r="C6" s="137" t="s">
        <v>28</v>
      </c>
      <c r="D6" s="138" t="s">
        <v>144</v>
      </c>
      <c r="E6" s="140" t="s">
        <v>145</v>
      </c>
      <c r="F6" s="137" t="s">
        <v>31</v>
      </c>
      <c r="G6" s="41" t="s">
        <v>32</v>
      </c>
      <c r="H6" s="145" t="s">
        <v>33</v>
      </c>
      <c r="I6" s="149" t="s">
        <v>146</v>
      </c>
      <c r="J6" s="137" t="s">
        <v>147</v>
      </c>
      <c r="K6" s="149" t="s">
        <v>146</v>
      </c>
      <c r="L6" s="41" t="s">
        <v>37</v>
      </c>
      <c r="M6" s="152">
        <v>2262</v>
      </c>
      <c r="N6" s="43">
        <v>1100</v>
      </c>
      <c r="O6" s="43">
        <f t="shared" si="0"/>
        <v>2488200</v>
      </c>
      <c r="P6" s="50">
        <v>0.04</v>
      </c>
      <c r="Q6" s="86">
        <f>O6*P6</f>
        <v>99528</v>
      </c>
      <c r="R6" s="153">
        <v>45759</v>
      </c>
      <c r="S6" s="154" t="s">
        <v>148</v>
      </c>
      <c r="T6" s="155">
        <v>0.8</v>
      </c>
      <c r="U6" s="101">
        <v>0.2</v>
      </c>
      <c r="V6" s="86">
        <f>Q6*U6</f>
        <v>19905.6</v>
      </c>
      <c r="W6" s="86">
        <f>V6</f>
        <v>19905.6</v>
      </c>
      <c r="X6" s="86">
        <f>V6-W6</f>
        <v>0</v>
      </c>
      <c r="Y6" s="86">
        <f>Q6*T6</f>
        <v>79622.4</v>
      </c>
      <c r="Z6" s="167"/>
      <c r="AA6" s="168"/>
      <c r="AB6" s="168"/>
    </row>
    <row r="7" ht="29" customHeight="1" spans="1:28">
      <c r="A7" s="67"/>
      <c r="B7" s="139" t="s">
        <v>138</v>
      </c>
      <c r="C7" s="140" t="s">
        <v>28</v>
      </c>
      <c r="D7" s="141"/>
      <c r="E7" s="146"/>
      <c r="F7" s="140" t="s">
        <v>31</v>
      </c>
      <c r="G7" s="63" t="s">
        <v>32</v>
      </c>
      <c r="H7" s="147" t="s">
        <v>33</v>
      </c>
      <c r="I7" s="150" t="s">
        <v>38</v>
      </c>
      <c r="J7" s="140" t="s">
        <v>149</v>
      </c>
      <c r="K7" s="149" t="s">
        <v>150</v>
      </c>
      <c r="L7" s="63" t="s">
        <v>37</v>
      </c>
      <c r="M7" s="152">
        <v>3393</v>
      </c>
      <c r="N7" s="43">
        <v>900</v>
      </c>
      <c r="O7" s="43">
        <f t="shared" si="0"/>
        <v>3053700</v>
      </c>
      <c r="P7" s="50">
        <v>0.08</v>
      </c>
      <c r="Q7" s="86">
        <f>O7*P7</f>
        <v>244296</v>
      </c>
      <c r="R7" s="156">
        <v>45759</v>
      </c>
      <c r="S7" s="157" t="s">
        <v>148</v>
      </c>
      <c r="T7" s="158">
        <v>0.6</v>
      </c>
      <c r="U7" s="101">
        <v>0.4</v>
      </c>
      <c r="V7" s="102">
        <f>(Q7+Q8)*U7</f>
        <v>242486.4</v>
      </c>
      <c r="W7" s="102">
        <f>V7</f>
        <v>242486.4</v>
      </c>
      <c r="X7" s="102">
        <f>V7-W7</f>
        <v>0</v>
      </c>
      <c r="Y7" s="102">
        <f>(Q7+Q8)*T7</f>
        <v>363729.6</v>
      </c>
      <c r="Z7" s="167"/>
      <c r="AA7" s="169"/>
      <c r="AB7" s="169"/>
    </row>
    <row r="8" ht="29" customHeight="1" spans="1:28">
      <c r="A8" s="67"/>
      <c r="B8" s="142"/>
      <c r="C8" s="143"/>
      <c r="D8" s="141"/>
      <c r="E8" s="146"/>
      <c r="F8" s="143"/>
      <c r="G8" s="64"/>
      <c r="H8" s="148"/>
      <c r="I8" s="151"/>
      <c r="J8" s="143"/>
      <c r="K8" s="149" t="s">
        <v>151</v>
      </c>
      <c r="L8" s="64"/>
      <c r="M8" s="152">
        <v>2262</v>
      </c>
      <c r="N8" s="43">
        <v>2000</v>
      </c>
      <c r="O8" s="43">
        <f t="shared" si="0"/>
        <v>4524000</v>
      </c>
      <c r="P8" s="50">
        <v>0.08</v>
      </c>
      <c r="Q8" s="86">
        <f>O8*P8</f>
        <v>361920</v>
      </c>
      <c r="R8" s="159"/>
      <c r="S8" s="160"/>
      <c r="T8" s="161"/>
      <c r="U8" s="101"/>
      <c r="V8" s="102"/>
      <c r="W8" s="102"/>
      <c r="X8" s="102"/>
      <c r="Y8" s="102"/>
      <c r="Z8" s="167"/>
      <c r="AA8" s="169"/>
      <c r="AB8" s="169"/>
    </row>
    <row r="9" ht="24" customHeight="1" spans="1:29">
      <c r="A9" s="67"/>
      <c r="B9" s="139" t="s">
        <v>138</v>
      </c>
      <c r="C9" s="140" t="s">
        <v>28</v>
      </c>
      <c r="D9" s="138" t="s">
        <v>152</v>
      </c>
      <c r="E9" s="146"/>
      <c r="F9" s="140" t="s">
        <v>31</v>
      </c>
      <c r="G9" s="63" t="s">
        <v>32</v>
      </c>
      <c r="H9" s="147" t="s">
        <v>33</v>
      </c>
      <c r="I9" s="150" t="s">
        <v>38</v>
      </c>
      <c r="J9" s="140" t="s">
        <v>153</v>
      </c>
      <c r="K9" s="149" t="s">
        <v>150</v>
      </c>
      <c r="L9" s="63" t="s">
        <v>37</v>
      </c>
      <c r="M9" s="152">
        <v>1107</v>
      </c>
      <c r="N9" s="43">
        <v>900</v>
      </c>
      <c r="O9" s="43">
        <f t="shared" si="0"/>
        <v>996300</v>
      </c>
      <c r="P9" s="50">
        <v>0.08</v>
      </c>
      <c r="Q9" s="86">
        <f>O9*P9</f>
        <v>79704</v>
      </c>
      <c r="R9" s="156">
        <v>45820</v>
      </c>
      <c r="S9" s="157" t="s">
        <v>154</v>
      </c>
      <c r="T9" s="158">
        <v>0.6</v>
      </c>
      <c r="U9" s="101">
        <v>0.4</v>
      </c>
      <c r="V9" s="102">
        <f>(Q9+Q10)*U9</f>
        <v>79113.6</v>
      </c>
      <c r="W9" s="102">
        <f>V9</f>
        <v>79113.6</v>
      </c>
      <c r="X9" s="102">
        <f t="shared" ref="X9:X13" si="1">V9-W9</f>
        <v>0</v>
      </c>
      <c r="Y9" s="102">
        <f>(Q9+Q10)*T9</f>
        <v>118670.4</v>
      </c>
      <c r="AA9" s="169"/>
      <c r="AB9" s="169"/>
      <c r="AC9" s="174"/>
    </row>
    <row r="10" ht="24" customHeight="1" spans="1:29">
      <c r="A10" s="67"/>
      <c r="B10" s="142"/>
      <c r="C10" s="143"/>
      <c r="D10" s="141"/>
      <c r="E10" s="146"/>
      <c r="F10" s="143"/>
      <c r="G10" s="64"/>
      <c r="H10" s="148"/>
      <c r="I10" s="151"/>
      <c r="J10" s="143"/>
      <c r="K10" s="149" t="s">
        <v>151</v>
      </c>
      <c r="L10" s="64"/>
      <c r="M10" s="152">
        <v>738</v>
      </c>
      <c r="N10" s="43">
        <v>2000</v>
      </c>
      <c r="O10" s="43">
        <f t="shared" si="0"/>
        <v>1476000</v>
      </c>
      <c r="P10" s="50"/>
      <c r="Q10" s="86">
        <f>O10*P9</f>
        <v>118080</v>
      </c>
      <c r="R10" s="159"/>
      <c r="S10" s="160"/>
      <c r="T10" s="161"/>
      <c r="U10" s="101"/>
      <c r="V10" s="102"/>
      <c r="W10" s="102"/>
      <c r="X10" s="102"/>
      <c r="Y10" s="102"/>
      <c r="AA10" s="169"/>
      <c r="AB10" s="169"/>
      <c r="AC10" s="174"/>
    </row>
    <row r="11" ht="45.3" spans="1:29">
      <c r="A11" s="64"/>
      <c r="B11" s="60" t="s">
        <v>138</v>
      </c>
      <c r="C11" s="137" t="s">
        <v>28</v>
      </c>
      <c r="D11" s="141"/>
      <c r="E11" s="146"/>
      <c r="F11" s="137" t="s">
        <v>31</v>
      </c>
      <c r="G11" s="41" t="s">
        <v>32</v>
      </c>
      <c r="H11" s="145" t="s">
        <v>33</v>
      </c>
      <c r="I11" s="149" t="s">
        <v>146</v>
      </c>
      <c r="J11" s="137" t="s">
        <v>155</v>
      </c>
      <c r="K11" s="149" t="s">
        <v>146</v>
      </c>
      <c r="L11" s="41" t="s">
        <v>37</v>
      </c>
      <c r="M11" s="152">
        <v>738</v>
      </c>
      <c r="N11" s="43">
        <v>1100</v>
      </c>
      <c r="O11" s="43">
        <f t="shared" si="0"/>
        <v>811800</v>
      </c>
      <c r="P11" s="50">
        <v>0.04</v>
      </c>
      <c r="Q11" s="86">
        <f>O11*P11</f>
        <v>32472</v>
      </c>
      <c r="R11" s="153">
        <v>45820</v>
      </c>
      <c r="S11" s="154" t="s">
        <v>154</v>
      </c>
      <c r="T11" s="155">
        <v>0.8</v>
      </c>
      <c r="U11" s="101">
        <v>0.2</v>
      </c>
      <c r="V11" s="86">
        <f>Q11*U11</f>
        <v>6494.4</v>
      </c>
      <c r="W11" s="86">
        <f>V11</f>
        <v>6494.4</v>
      </c>
      <c r="X11" s="86">
        <f t="shared" si="1"/>
        <v>0</v>
      </c>
      <c r="Y11" s="86">
        <f>Q11*T11</f>
        <v>25977.6</v>
      </c>
      <c r="AA11" s="168"/>
      <c r="AB11" s="168"/>
      <c r="AC11" s="174"/>
    </row>
    <row r="12" ht="45.3" spans="1:28">
      <c r="A12" s="41">
        <v>3</v>
      </c>
      <c r="B12" s="60" t="s">
        <v>138</v>
      </c>
      <c r="C12" s="137" t="s">
        <v>28</v>
      </c>
      <c r="D12" s="144" t="s">
        <v>156</v>
      </c>
      <c r="E12" s="137" t="s">
        <v>157</v>
      </c>
      <c r="F12" s="137" t="s">
        <v>31</v>
      </c>
      <c r="G12" s="41" t="s">
        <v>32</v>
      </c>
      <c r="H12" s="145" t="s">
        <v>77</v>
      </c>
      <c r="I12" s="149" t="s">
        <v>78</v>
      </c>
      <c r="J12" s="137" t="s">
        <v>158</v>
      </c>
      <c r="K12" s="149" t="s">
        <v>78</v>
      </c>
      <c r="L12" s="41" t="s">
        <v>80</v>
      </c>
      <c r="M12" s="152">
        <v>6500</v>
      </c>
      <c r="N12" s="43">
        <v>2500</v>
      </c>
      <c r="O12" s="43">
        <f t="shared" si="0"/>
        <v>16250000</v>
      </c>
      <c r="P12" s="50">
        <v>0.07</v>
      </c>
      <c r="Q12" s="86">
        <f>O12*P12</f>
        <v>1137500</v>
      </c>
      <c r="R12" s="153">
        <v>45764</v>
      </c>
      <c r="S12" s="154" t="s">
        <v>159</v>
      </c>
      <c r="T12" s="155">
        <v>0.75</v>
      </c>
      <c r="U12" s="101">
        <v>0.25</v>
      </c>
      <c r="V12" s="86">
        <f>Q12*U12</f>
        <v>284375</v>
      </c>
      <c r="W12" s="86">
        <f>V12</f>
        <v>284375</v>
      </c>
      <c r="X12" s="86">
        <f t="shared" si="1"/>
        <v>0</v>
      </c>
      <c r="Y12" s="86">
        <f>Q12*T12</f>
        <v>853125</v>
      </c>
      <c r="AA12" s="168"/>
      <c r="AB12" s="168"/>
    </row>
    <row r="13" ht="21" customHeight="1" spans="1:28">
      <c r="A13" s="41">
        <v>4</v>
      </c>
      <c r="B13" s="60" t="s">
        <v>138</v>
      </c>
      <c r="C13" s="137" t="s">
        <v>28</v>
      </c>
      <c r="D13" s="144" t="s">
        <v>160</v>
      </c>
      <c r="E13" s="137" t="s">
        <v>161</v>
      </c>
      <c r="F13" s="137" t="s">
        <v>31</v>
      </c>
      <c r="G13" s="41" t="s">
        <v>32</v>
      </c>
      <c r="H13" s="145" t="s">
        <v>33</v>
      </c>
      <c r="I13" s="149" t="s">
        <v>38</v>
      </c>
      <c r="J13" s="137" t="s">
        <v>162</v>
      </c>
      <c r="K13" s="149" t="s">
        <v>150</v>
      </c>
      <c r="L13" s="63" t="s">
        <v>37</v>
      </c>
      <c r="M13" s="152">
        <v>400</v>
      </c>
      <c r="N13" s="43">
        <v>900</v>
      </c>
      <c r="O13" s="43">
        <f t="shared" si="0"/>
        <v>360000</v>
      </c>
      <c r="P13" s="50">
        <v>0.08</v>
      </c>
      <c r="Q13" s="86">
        <f>O13*P13</f>
        <v>28800</v>
      </c>
      <c r="R13" s="156">
        <v>45765</v>
      </c>
      <c r="S13" s="157" t="s">
        <v>163</v>
      </c>
      <c r="T13" s="158">
        <v>0.6</v>
      </c>
      <c r="U13" s="101">
        <v>0.4</v>
      </c>
      <c r="V13" s="102">
        <f>(Q13+Q14)*U13</f>
        <v>21760</v>
      </c>
      <c r="W13" s="102">
        <f>V13</f>
        <v>21760</v>
      </c>
      <c r="X13" s="102">
        <f t="shared" si="1"/>
        <v>0</v>
      </c>
      <c r="Y13" s="102">
        <f>(Q13+Q14)*T13</f>
        <v>32640</v>
      </c>
      <c r="AA13" s="169"/>
      <c r="AB13" s="169"/>
    </row>
    <row r="14" ht="21" customHeight="1" spans="1:28">
      <c r="A14" s="41"/>
      <c r="B14" s="60"/>
      <c r="C14" s="137"/>
      <c r="D14" s="144"/>
      <c r="E14" s="137"/>
      <c r="F14" s="137"/>
      <c r="G14" s="41"/>
      <c r="H14" s="145"/>
      <c r="I14" s="149"/>
      <c r="J14" s="137"/>
      <c r="K14" s="149" t="s">
        <v>151</v>
      </c>
      <c r="L14" s="64"/>
      <c r="M14" s="152">
        <v>160</v>
      </c>
      <c r="N14" s="43">
        <v>2000</v>
      </c>
      <c r="O14" s="43">
        <f t="shared" si="0"/>
        <v>320000</v>
      </c>
      <c r="P14" s="50"/>
      <c r="Q14" s="86">
        <f>O14*P13</f>
        <v>25600</v>
      </c>
      <c r="R14" s="159"/>
      <c r="S14" s="160"/>
      <c r="T14" s="161"/>
      <c r="U14" s="101"/>
      <c r="V14" s="102"/>
      <c r="W14" s="102"/>
      <c r="X14" s="102"/>
      <c r="Y14" s="102"/>
      <c r="AA14" s="169"/>
      <c r="AB14" s="169"/>
    </row>
    <row r="15" ht="45.3" spans="1:28">
      <c r="A15" s="41"/>
      <c r="B15" s="60" t="s">
        <v>138</v>
      </c>
      <c r="C15" s="137" t="s">
        <v>28</v>
      </c>
      <c r="D15" s="144"/>
      <c r="E15" s="137"/>
      <c r="F15" s="137" t="s">
        <v>31</v>
      </c>
      <c r="G15" s="41" t="s">
        <v>32</v>
      </c>
      <c r="H15" s="145" t="s">
        <v>33</v>
      </c>
      <c r="I15" s="149" t="s">
        <v>34</v>
      </c>
      <c r="J15" s="137" t="s">
        <v>164</v>
      </c>
      <c r="K15" s="149" t="s">
        <v>165</v>
      </c>
      <c r="L15" s="41" t="s">
        <v>37</v>
      </c>
      <c r="M15" s="152">
        <v>10</v>
      </c>
      <c r="N15" s="43">
        <v>3000</v>
      </c>
      <c r="O15" s="43">
        <f t="shared" si="0"/>
        <v>30000</v>
      </c>
      <c r="P15" s="50">
        <v>0.08</v>
      </c>
      <c r="Q15" s="86">
        <f>O15*P15</f>
        <v>2400</v>
      </c>
      <c r="R15" s="153">
        <v>45765</v>
      </c>
      <c r="S15" s="154" t="s">
        <v>163</v>
      </c>
      <c r="T15" s="155">
        <v>0.6</v>
      </c>
      <c r="U15" s="101">
        <v>0.4</v>
      </c>
      <c r="V15" s="86">
        <f>Q15*U15</f>
        <v>960</v>
      </c>
      <c r="W15" s="86">
        <f>V15</f>
        <v>960</v>
      </c>
      <c r="X15" s="86">
        <f>V15-W15</f>
        <v>0</v>
      </c>
      <c r="Y15" s="86">
        <f>Q15*T15</f>
        <v>1440</v>
      </c>
      <c r="AA15" s="168"/>
      <c r="AB15" s="168"/>
    </row>
    <row r="16" ht="29" customHeight="1" spans="1:28">
      <c r="A16" s="41">
        <v>5</v>
      </c>
      <c r="B16" s="60" t="s">
        <v>138</v>
      </c>
      <c r="C16" s="137" t="s">
        <v>28</v>
      </c>
      <c r="D16" s="144" t="s">
        <v>166</v>
      </c>
      <c r="E16" s="137" t="s">
        <v>167</v>
      </c>
      <c r="F16" s="137" t="s">
        <v>31</v>
      </c>
      <c r="G16" s="41" t="s">
        <v>32</v>
      </c>
      <c r="H16" s="145" t="s">
        <v>33</v>
      </c>
      <c r="I16" s="149" t="s">
        <v>38</v>
      </c>
      <c r="J16" s="137" t="s">
        <v>168</v>
      </c>
      <c r="K16" s="149" t="s">
        <v>150</v>
      </c>
      <c r="L16" s="63" t="s">
        <v>37</v>
      </c>
      <c r="M16" s="152">
        <v>180</v>
      </c>
      <c r="N16" s="43">
        <v>900</v>
      </c>
      <c r="O16" s="43">
        <f t="shared" si="0"/>
        <v>162000</v>
      </c>
      <c r="P16" s="50">
        <v>0.08</v>
      </c>
      <c r="Q16" s="86">
        <f>O16*P16</f>
        <v>12960</v>
      </c>
      <c r="R16" s="156">
        <v>45765</v>
      </c>
      <c r="S16" s="157" t="s">
        <v>169</v>
      </c>
      <c r="T16" s="158">
        <v>0.6</v>
      </c>
      <c r="U16" s="101">
        <v>0.4</v>
      </c>
      <c r="V16" s="102">
        <f>(Q16+Q17)*U16</f>
        <v>12864</v>
      </c>
      <c r="W16" s="102">
        <f>V16</f>
        <v>12864</v>
      </c>
      <c r="X16" s="102">
        <f>V16-W16</f>
        <v>0</v>
      </c>
      <c r="Y16" s="102">
        <f>(Q16+Q17)*T16</f>
        <v>19296</v>
      </c>
      <c r="AA16" s="169"/>
      <c r="AB16" s="169"/>
    </row>
    <row r="17" ht="29" customHeight="1" spans="1:28">
      <c r="A17" s="41"/>
      <c r="B17" s="60"/>
      <c r="C17" s="137"/>
      <c r="D17" s="144"/>
      <c r="E17" s="137"/>
      <c r="F17" s="137"/>
      <c r="G17" s="41"/>
      <c r="H17" s="145"/>
      <c r="I17" s="149"/>
      <c r="J17" s="137"/>
      <c r="K17" s="149" t="s">
        <v>151</v>
      </c>
      <c r="L17" s="64"/>
      <c r="M17" s="152">
        <v>120</v>
      </c>
      <c r="N17" s="43">
        <v>2000</v>
      </c>
      <c r="O17" s="43">
        <f t="shared" si="0"/>
        <v>240000</v>
      </c>
      <c r="P17" s="50"/>
      <c r="Q17" s="86">
        <f>O17*P16</f>
        <v>19200</v>
      </c>
      <c r="R17" s="159"/>
      <c r="S17" s="160"/>
      <c r="T17" s="161"/>
      <c r="U17" s="101"/>
      <c r="V17" s="102"/>
      <c r="W17" s="102"/>
      <c r="X17" s="102"/>
      <c r="Y17" s="102"/>
      <c r="AA17" s="169"/>
      <c r="AB17" s="169"/>
    </row>
    <row r="18" ht="57" customHeight="1" spans="1:28">
      <c r="A18" s="41">
        <v>6</v>
      </c>
      <c r="B18" s="60" t="s">
        <v>138</v>
      </c>
      <c r="C18" s="137" t="s">
        <v>28</v>
      </c>
      <c r="D18" s="144" t="s">
        <v>170</v>
      </c>
      <c r="E18" s="137" t="s">
        <v>171</v>
      </c>
      <c r="F18" s="137" t="s">
        <v>31</v>
      </c>
      <c r="G18" s="41" t="s">
        <v>32</v>
      </c>
      <c r="H18" s="145" t="s">
        <v>33</v>
      </c>
      <c r="I18" s="149" t="s">
        <v>34</v>
      </c>
      <c r="J18" s="137" t="s">
        <v>172</v>
      </c>
      <c r="K18" s="149" t="s">
        <v>165</v>
      </c>
      <c r="L18" s="41" t="s">
        <v>37</v>
      </c>
      <c r="M18" s="152">
        <v>102</v>
      </c>
      <c r="N18" s="43">
        <v>3000</v>
      </c>
      <c r="O18" s="43">
        <f t="shared" si="0"/>
        <v>306000</v>
      </c>
      <c r="P18" s="50">
        <v>0.08</v>
      </c>
      <c r="Q18" s="86">
        <f t="shared" ref="Q18:Q41" si="2">O18*P18</f>
        <v>24480</v>
      </c>
      <c r="R18" s="153">
        <v>45766</v>
      </c>
      <c r="S18" s="154" t="s">
        <v>173</v>
      </c>
      <c r="T18" s="155">
        <v>0.6</v>
      </c>
      <c r="U18" s="101">
        <v>0.4</v>
      </c>
      <c r="V18" s="86">
        <f t="shared" ref="V18:V32" si="3">Q18*U18</f>
        <v>9792</v>
      </c>
      <c r="W18" s="86">
        <f t="shared" ref="W18:W33" si="4">V18</f>
        <v>9792</v>
      </c>
      <c r="X18" s="86">
        <f t="shared" ref="X18:X37" si="5">V18-W18</f>
        <v>0</v>
      </c>
      <c r="Y18" s="86">
        <f t="shared" ref="Y18:Y32" si="6">Q18*T18</f>
        <v>14688</v>
      </c>
      <c r="AA18" s="168"/>
      <c r="AB18" s="168"/>
    </row>
    <row r="19" ht="99" customHeight="1" spans="1:28">
      <c r="A19" s="41"/>
      <c r="B19" s="60" t="s">
        <v>138</v>
      </c>
      <c r="C19" s="137" t="s">
        <v>28</v>
      </c>
      <c r="D19" s="144" t="s">
        <v>174</v>
      </c>
      <c r="E19" s="137"/>
      <c r="F19" s="137" t="s">
        <v>31</v>
      </c>
      <c r="G19" s="41" t="s">
        <v>32</v>
      </c>
      <c r="H19" s="145" t="s">
        <v>33</v>
      </c>
      <c r="I19" s="149" t="s">
        <v>38</v>
      </c>
      <c r="J19" s="137" t="s">
        <v>175</v>
      </c>
      <c r="K19" s="149" t="s">
        <v>176</v>
      </c>
      <c r="L19" s="41" t="s">
        <v>37</v>
      </c>
      <c r="M19" s="152">
        <v>307</v>
      </c>
      <c r="N19" s="43">
        <v>1500</v>
      </c>
      <c r="O19" s="43">
        <f t="shared" si="0"/>
        <v>460500</v>
      </c>
      <c r="P19" s="50">
        <v>0.08</v>
      </c>
      <c r="Q19" s="86">
        <f t="shared" si="2"/>
        <v>36840</v>
      </c>
      <c r="R19" s="153">
        <v>45766</v>
      </c>
      <c r="S19" s="154" t="s">
        <v>173</v>
      </c>
      <c r="T19" s="155">
        <v>0.6</v>
      </c>
      <c r="U19" s="101">
        <v>0.4</v>
      </c>
      <c r="V19" s="86">
        <f t="shared" si="3"/>
        <v>14736</v>
      </c>
      <c r="W19" s="86">
        <f t="shared" si="4"/>
        <v>14736</v>
      </c>
      <c r="X19" s="86">
        <f t="shared" si="5"/>
        <v>0</v>
      </c>
      <c r="Y19" s="86">
        <f t="shared" si="6"/>
        <v>22104</v>
      </c>
      <c r="Z19" s="167"/>
      <c r="AA19" s="168"/>
      <c r="AB19" s="168"/>
    </row>
    <row r="20" ht="45.3" spans="1:28">
      <c r="A20" s="63">
        <v>7</v>
      </c>
      <c r="B20" s="60" t="s">
        <v>138</v>
      </c>
      <c r="C20" s="137" t="s">
        <v>28</v>
      </c>
      <c r="D20" s="144" t="s">
        <v>177</v>
      </c>
      <c r="E20" s="137" t="s">
        <v>178</v>
      </c>
      <c r="F20" s="137" t="s">
        <v>31</v>
      </c>
      <c r="G20" s="41" t="s">
        <v>32</v>
      </c>
      <c r="H20" s="145" t="s">
        <v>33</v>
      </c>
      <c r="I20" s="149" t="s">
        <v>34</v>
      </c>
      <c r="J20" s="137" t="s">
        <v>179</v>
      </c>
      <c r="K20" s="149" t="s">
        <v>180</v>
      </c>
      <c r="L20" s="41" t="s">
        <v>37</v>
      </c>
      <c r="M20" s="152">
        <v>200</v>
      </c>
      <c r="N20" s="43">
        <v>3000</v>
      </c>
      <c r="O20" s="43">
        <f t="shared" si="0"/>
        <v>600000</v>
      </c>
      <c r="P20" s="50">
        <v>0.08</v>
      </c>
      <c r="Q20" s="86">
        <f t="shared" si="2"/>
        <v>48000</v>
      </c>
      <c r="R20" s="153">
        <v>45775</v>
      </c>
      <c r="S20" s="154" t="s">
        <v>181</v>
      </c>
      <c r="T20" s="155">
        <v>0.6</v>
      </c>
      <c r="U20" s="101">
        <v>0.4</v>
      </c>
      <c r="V20" s="86">
        <f t="shared" si="3"/>
        <v>19200</v>
      </c>
      <c r="W20" s="86">
        <f t="shared" si="4"/>
        <v>19200</v>
      </c>
      <c r="X20" s="86">
        <f t="shared" si="5"/>
        <v>0</v>
      </c>
      <c r="Y20" s="86">
        <f t="shared" si="6"/>
        <v>28800</v>
      </c>
      <c r="Z20" s="167"/>
      <c r="AA20" s="168"/>
      <c r="AB20" s="168"/>
    </row>
    <row r="21" ht="45.3" spans="1:28">
      <c r="A21" s="64"/>
      <c r="B21" s="60" t="s">
        <v>138</v>
      </c>
      <c r="C21" s="137" t="s">
        <v>28</v>
      </c>
      <c r="D21" s="144"/>
      <c r="E21" s="137"/>
      <c r="F21" s="137" t="s">
        <v>31</v>
      </c>
      <c r="G21" s="41" t="s">
        <v>32</v>
      </c>
      <c r="H21" s="145" t="s">
        <v>33</v>
      </c>
      <c r="I21" s="149" t="s">
        <v>70</v>
      </c>
      <c r="J21" s="137" t="s">
        <v>182</v>
      </c>
      <c r="K21" s="149" t="s">
        <v>70</v>
      </c>
      <c r="L21" s="41" t="s">
        <v>37</v>
      </c>
      <c r="M21" s="152">
        <v>10</v>
      </c>
      <c r="N21" s="43">
        <v>15000</v>
      </c>
      <c r="O21" s="43">
        <f t="shared" si="0"/>
        <v>150000</v>
      </c>
      <c r="P21" s="50">
        <v>0.03</v>
      </c>
      <c r="Q21" s="86">
        <f t="shared" si="2"/>
        <v>4500</v>
      </c>
      <c r="R21" s="153">
        <v>45775</v>
      </c>
      <c r="S21" s="154" t="s">
        <v>181</v>
      </c>
      <c r="T21" s="155">
        <v>0.6</v>
      </c>
      <c r="U21" s="101">
        <v>0.4</v>
      </c>
      <c r="V21" s="86">
        <f t="shared" si="3"/>
        <v>1800</v>
      </c>
      <c r="W21" s="86">
        <f t="shared" si="4"/>
        <v>1800</v>
      </c>
      <c r="X21" s="86">
        <f t="shared" si="5"/>
        <v>0</v>
      </c>
      <c r="Y21" s="86">
        <f t="shared" si="6"/>
        <v>2700</v>
      </c>
      <c r="Z21" s="167"/>
      <c r="AA21" s="168"/>
      <c r="AB21" s="168"/>
    </row>
    <row r="22" ht="45.3" spans="1:28">
      <c r="A22" s="41">
        <v>8</v>
      </c>
      <c r="B22" s="39" t="s">
        <v>138</v>
      </c>
      <c r="C22" s="137" t="s">
        <v>28</v>
      </c>
      <c r="D22" s="138" t="s">
        <v>183</v>
      </c>
      <c r="E22" s="137" t="s">
        <v>184</v>
      </c>
      <c r="F22" s="137" t="s">
        <v>31</v>
      </c>
      <c r="G22" s="41" t="s">
        <v>32</v>
      </c>
      <c r="H22" s="145" t="s">
        <v>33</v>
      </c>
      <c r="I22" s="149" t="s">
        <v>34</v>
      </c>
      <c r="J22" s="137" t="s">
        <v>185</v>
      </c>
      <c r="K22" s="149" t="s">
        <v>186</v>
      </c>
      <c r="L22" s="41" t="s">
        <v>37</v>
      </c>
      <c r="M22" s="152">
        <v>8</v>
      </c>
      <c r="N22" s="43">
        <v>3000</v>
      </c>
      <c r="O22" s="43">
        <f t="shared" si="0"/>
        <v>24000</v>
      </c>
      <c r="P22" s="50">
        <v>0.08</v>
      </c>
      <c r="Q22" s="86">
        <f t="shared" si="2"/>
        <v>1920</v>
      </c>
      <c r="R22" s="153">
        <v>45777</v>
      </c>
      <c r="S22" s="154" t="s">
        <v>187</v>
      </c>
      <c r="T22" s="155">
        <v>0.6</v>
      </c>
      <c r="U22" s="101">
        <v>0.4</v>
      </c>
      <c r="V22" s="86">
        <f t="shared" si="3"/>
        <v>768</v>
      </c>
      <c r="W22" s="86">
        <f t="shared" si="4"/>
        <v>768</v>
      </c>
      <c r="X22" s="86">
        <f t="shared" si="5"/>
        <v>0</v>
      </c>
      <c r="Y22" s="86">
        <f t="shared" si="6"/>
        <v>1152</v>
      </c>
      <c r="AA22" s="168"/>
      <c r="AB22" s="168"/>
    </row>
    <row r="23" ht="45.3" spans="1:28">
      <c r="A23" s="41">
        <v>9</v>
      </c>
      <c r="B23" s="39" t="s">
        <v>138</v>
      </c>
      <c r="C23" s="137" t="s">
        <v>28</v>
      </c>
      <c r="D23" s="141"/>
      <c r="E23" s="137" t="s">
        <v>188</v>
      </c>
      <c r="F23" s="137" t="s">
        <v>31</v>
      </c>
      <c r="G23" s="41" t="s">
        <v>32</v>
      </c>
      <c r="H23" s="145" t="s">
        <v>33</v>
      </c>
      <c r="I23" s="149" t="s">
        <v>34</v>
      </c>
      <c r="J23" s="137" t="s">
        <v>189</v>
      </c>
      <c r="K23" s="149" t="s">
        <v>186</v>
      </c>
      <c r="L23" s="41" t="s">
        <v>37</v>
      </c>
      <c r="M23" s="152">
        <v>20</v>
      </c>
      <c r="N23" s="43">
        <v>3000</v>
      </c>
      <c r="O23" s="43">
        <f t="shared" si="0"/>
        <v>60000</v>
      </c>
      <c r="P23" s="50">
        <v>0.08</v>
      </c>
      <c r="Q23" s="86">
        <f t="shared" si="2"/>
        <v>4800</v>
      </c>
      <c r="R23" s="153">
        <v>45777</v>
      </c>
      <c r="S23" s="154" t="s">
        <v>187</v>
      </c>
      <c r="T23" s="155">
        <v>0.6</v>
      </c>
      <c r="U23" s="101">
        <v>0.4</v>
      </c>
      <c r="V23" s="86">
        <f t="shared" si="3"/>
        <v>1920</v>
      </c>
      <c r="W23" s="86">
        <f t="shared" si="4"/>
        <v>1920</v>
      </c>
      <c r="X23" s="86">
        <f t="shared" si="5"/>
        <v>0</v>
      </c>
      <c r="Y23" s="86">
        <f t="shared" si="6"/>
        <v>2880</v>
      </c>
      <c r="AA23" s="168"/>
      <c r="AB23" s="168"/>
    </row>
    <row r="24" ht="45.3" spans="1:28">
      <c r="A24" s="41">
        <v>10</v>
      </c>
      <c r="B24" s="39" t="s">
        <v>138</v>
      </c>
      <c r="C24" s="137" t="s">
        <v>28</v>
      </c>
      <c r="D24" s="141"/>
      <c r="E24" s="137" t="s">
        <v>190</v>
      </c>
      <c r="F24" s="137" t="s">
        <v>31</v>
      </c>
      <c r="G24" s="41" t="s">
        <v>32</v>
      </c>
      <c r="H24" s="145" t="s">
        <v>33</v>
      </c>
      <c r="I24" s="149" t="s">
        <v>34</v>
      </c>
      <c r="J24" s="137" t="s">
        <v>191</v>
      </c>
      <c r="K24" s="149" t="s">
        <v>186</v>
      </c>
      <c r="L24" s="41" t="s">
        <v>37</v>
      </c>
      <c r="M24" s="152">
        <v>7</v>
      </c>
      <c r="N24" s="43">
        <v>3000</v>
      </c>
      <c r="O24" s="43">
        <f t="shared" si="0"/>
        <v>21000</v>
      </c>
      <c r="P24" s="50">
        <v>0.08</v>
      </c>
      <c r="Q24" s="86">
        <f t="shared" si="2"/>
        <v>1680</v>
      </c>
      <c r="R24" s="153">
        <v>45777</v>
      </c>
      <c r="S24" s="154" t="s">
        <v>187</v>
      </c>
      <c r="T24" s="155">
        <v>0.6</v>
      </c>
      <c r="U24" s="101">
        <v>0.4</v>
      </c>
      <c r="V24" s="86">
        <f t="shared" si="3"/>
        <v>672</v>
      </c>
      <c r="W24" s="86">
        <f t="shared" si="4"/>
        <v>672</v>
      </c>
      <c r="X24" s="86">
        <f t="shared" si="5"/>
        <v>0</v>
      </c>
      <c r="Y24" s="86">
        <f t="shared" si="6"/>
        <v>1008</v>
      </c>
      <c r="AA24" s="168"/>
      <c r="AB24" s="168"/>
    </row>
    <row r="25" ht="45.3" spans="1:28">
      <c r="A25" s="41">
        <v>11</v>
      </c>
      <c r="B25" s="39" t="s">
        <v>138</v>
      </c>
      <c r="C25" s="137" t="s">
        <v>28</v>
      </c>
      <c r="D25" s="141"/>
      <c r="E25" s="137" t="s">
        <v>192</v>
      </c>
      <c r="F25" s="137" t="s">
        <v>31</v>
      </c>
      <c r="G25" s="41" t="s">
        <v>32</v>
      </c>
      <c r="H25" s="145" t="s">
        <v>33</v>
      </c>
      <c r="I25" s="149" t="s">
        <v>34</v>
      </c>
      <c r="J25" s="137" t="s">
        <v>193</v>
      </c>
      <c r="K25" s="149" t="s">
        <v>186</v>
      </c>
      <c r="L25" s="41" t="s">
        <v>37</v>
      </c>
      <c r="M25" s="152">
        <v>6</v>
      </c>
      <c r="N25" s="43">
        <v>3000</v>
      </c>
      <c r="O25" s="43">
        <f t="shared" si="0"/>
        <v>18000</v>
      </c>
      <c r="P25" s="50">
        <v>0.08</v>
      </c>
      <c r="Q25" s="86">
        <f t="shared" si="2"/>
        <v>1440</v>
      </c>
      <c r="R25" s="153">
        <v>45777</v>
      </c>
      <c r="S25" s="154" t="s">
        <v>187</v>
      </c>
      <c r="T25" s="155">
        <v>0.6</v>
      </c>
      <c r="U25" s="101">
        <v>0.4</v>
      </c>
      <c r="V25" s="86">
        <f t="shared" si="3"/>
        <v>576</v>
      </c>
      <c r="W25" s="86">
        <f t="shared" si="4"/>
        <v>576</v>
      </c>
      <c r="X25" s="86">
        <f t="shared" si="5"/>
        <v>0</v>
      </c>
      <c r="Y25" s="86">
        <f t="shared" si="6"/>
        <v>864</v>
      </c>
      <c r="AA25" s="168"/>
      <c r="AB25" s="168"/>
    </row>
    <row r="26" ht="45.3" spans="1:28">
      <c r="A26" s="41">
        <v>12</v>
      </c>
      <c r="B26" s="39" t="s">
        <v>138</v>
      </c>
      <c r="C26" s="137" t="s">
        <v>28</v>
      </c>
      <c r="D26" s="141"/>
      <c r="E26" s="137" t="s">
        <v>194</v>
      </c>
      <c r="F26" s="137" t="s">
        <v>31</v>
      </c>
      <c r="G26" s="41" t="s">
        <v>32</v>
      </c>
      <c r="H26" s="145" t="s">
        <v>33</v>
      </c>
      <c r="I26" s="149" t="s">
        <v>34</v>
      </c>
      <c r="J26" s="137" t="s">
        <v>195</v>
      </c>
      <c r="K26" s="149" t="s">
        <v>186</v>
      </c>
      <c r="L26" s="41" t="s">
        <v>37</v>
      </c>
      <c r="M26" s="152">
        <v>8</v>
      </c>
      <c r="N26" s="43">
        <v>3000</v>
      </c>
      <c r="O26" s="43">
        <f t="shared" si="0"/>
        <v>24000</v>
      </c>
      <c r="P26" s="50">
        <v>0.08</v>
      </c>
      <c r="Q26" s="86">
        <f t="shared" si="2"/>
        <v>1920</v>
      </c>
      <c r="R26" s="153">
        <v>45777</v>
      </c>
      <c r="S26" s="154" t="s">
        <v>187</v>
      </c>
      <c r="T26" s="155">
        <v>0.6</v>
      </c>
      <c r="U26" s="101">
        <v>0.4</v>
      </c>
      <c r="V26" s="86">
        <f t="shared" si="3"/>
        <v>768</v>
      </c>
      <c r="W26" s="86">
        <f t="shared" si="4"/>
        <v>768</v>
      </c>
      <c r="X26" s="86">
        <f t="shared" si="5"/>
        <v>0</v>
      </c>
      <c r="Y26" s="86">
        <f t="shared" si="6"/>
        <v>1152</v>
      </c>
      <c r="AA26" s="168"/>
      <c r="AB26" s="168"/>
    </row>
    <row r="27" ht="45.3" spans="1:28">
      <c r="A27" s="41">
        <v>13</v>
      </c>
      <c r="B27" s="39" t="s">
        <v>138</v>
      </c>
      <c r="C27" s="137" t="s">
        <v>28</v>
      </c>
      <c r="D27" s="141"/>
      <c r="E27" s="137" t="s">
        <v>196</v>
      </c>
      <c r="F27" s="137" t="s">
        <v>31</v>
      </c>
      <c r="G27" s="41" t="s">
        <v>32</v>
      </c>
      <c r="H27" s="145" t="s">
        <v>33</v>
      </c>
      <c r="I27" s="149" t="s">
        <v>34</v>
      </c>
      <c r="J27" s="137" t="s">
        <v>197</v>
      </c>
      <c r="K27" s="149" t="s">
        <v>186</v>
      </c>
      <c r="L27" s="41" t="s">
        <v>37</v>
      </c>
      <c r="M27" s="152">
        <v>5</v>
      </c>
      <c r="N27" s="43">
        <v>3000</v>
      </c>
      <c r="O27" s="43">
        <f t="shared" si="0"/>
        <v>15000</v>
      </c>
      <c r="P27" s="50">
        <v>0.08</v>
      </c>
      <c r="Q27" s="86">
        <f t="shared" si="2"/>
        <v>1200</v>
      </c>
      <c r="R27" s="153">
        <v>45777</v>
      </c>
      <c r="S27" s="154" t="s">
        <v>187</v>
      </c>
      <c r="T27" s="155">
        <v>0.6</v>
      </c>
      <c r="U27" s="101">
        <v>0.4</v>
      </c>
      <c r="V27" s="86">
        <f t="shared" si="3"/>
        <v>480</v>
      </c>
      <c r="W27" s="86">
        <f t="shared" si="4"/>
        <v>480</v>
      </c>
      <c r="X27" s="86">
        <f t="shared" si="5"/>
        <v>0</v>
      </c>
      <c r="Y27" s="86">
        <f t="shared" si="6"/>
        <v>720</v>
      </c>
      <c r="AA27" s="168"/>
      <c r="AB27" s="168"/>
    </row>
    <row r="28" ht="45.3" spans="1:28">
      <c r="A28" s="41">
        <v>14</v>
      </c>
      <c r="B28" s="39" t="s">
        <v>138</v>
      </c>
      <c r="C28" s="137" t="s">
        <v>28</v>
      </c>
      <c r="D28" s="141"/>
      <c r="E28" s="137" t="s">
        <v>198</v>
      </c>
      <c r="F28" s="137" t="s">
        <v>31</v>
      </c>
      <c r="G28" s="41" t="s">
        <v>32</v>
      </c>
      <c r="H28" s="145" t="s">
        <v>33</v>
      </c>
      <c r="I28" s="149" t="s">
        <v>34</v>
      </c>
      <c r="J28" s="137" t="s">
        <v>199</v>
      </c>
      <c r="K28" s="149" t="s">
        <v>186</v>
      </c>
      <c r="L28" s="41" t="s">
        <v>37</v>
      </c>
      <c r="M28" s="152">
        <v>17</v>
      </c>
      <c r="N28" s="43">
        <v>3000</v>
      </c>
      <c r="O28" s="43">
        <f t="shared" si="0"/>
        <v>51000</v>
      </c>
      <c r="P28" s="50">
        <v>0.08</v>
      </c>
      <c r="Q28" s="86">
        <f t="shared" si="2"/>
        <v>4080</v>
      </c>
      <c r="R28" s="153">
        <v>45777</v>
      </c>
      <c r="S28" s="154" t="s">
        <v>187</v>
      </c>
      <c r="T28" s="155">
        <v>0.6</v>
      </c>
      <c r="U28" s="101">
        <v>0.4</v>
      </c>
      <c r="V28" s="86">
        <f t="shared" si="3"/>
        <v>1632</v>
      </c>
      <c r="W28" s="86">
        <f t="shared" si="4"/>
        <v>1632</v>
      </c>
      <c r="X28" s="86">
        <f t="shared" si="5"/>
        <v>0</v>
      </c>
      <c r="Y28" s="86">
        <f t="shared" si="6"/>
        <v>2448</v>
      </c>
      <c r="AA28" s="170"/>
      <c r="AB28" s="170"/>
    </row>
    <row r="29" ht="45.3" spans="1:28">
      <c r="A29" s="41">
        <v>15</v>
      </c>
      <c r="B29" s="39" t="s">
        <v>138</v>
      </c>
      <c r="C29" s="137" t="s">
        <v>28</v>
      </c>
      <c r="D29" s="141"/>
      <c r="E29" s="137" t="s">
        <v>200</v>
      </c>
      <c r="F29" s="137" t="s">
        <v>31</v>
      </c>
      <c r="G29" s="41" t="s">
        <v>32</v>
      </c>
      <c r="H29" s="145" t="s">
        <v>33</v>
      </c>
      <c r="I29" s="149" t="s">
        <v>34</v>
      </c>
      <c r="J29" s="137" t="s">
        <v>201</v>
      </c>
      <c r="K29" s="149" t="s">
        <v>186</v>
      </c>
      <c r="L29" s="41" t="s">
        <v>37</v>
      </c>
      <c r="M29" s="152">
        <v>15</v>
      </c>
      <c r="N29" s="43">
        <v>3000</v>
      </c>
      <c r="O29" s="43">
        <f t="shared" si="0"/>
        <v>45000</v>
      </c>
      <c r="P29" s="50">
        <v>0.08</v>
      </c>
      <c r="Q29" s="86">
        <f t="shared" si="2"/>
        <v>3600</v>
      </c>
      <c r="R29" s="153">
        <v>45777</v>
      </c>
      <c r="S29" s="154" t="s">
        <v>187</v>
      </c>
      <c r="T29" s="155">
        <v>0.6</v>
      </c>
      <c r="U29" s="101">
        <v>0.4</v>
      </c>
      <c r="V29" s="86">
        <f t="shared" si="3"/>
        <v>1440</v>
      </c>
      <c r="W29" s="86">
        <f t="shared" si="4"/>
        <v>1440</v>
      </c>
      <c r="X29" s="86">
        <f t="shared" si="5"/>
        <v>0</v>
      </c>
      <c r="Y29" s="86">
        <f t="shared" si="6"/>
        <v>2160</v>
      </c>
      <c r="AA29" s="170"/>
      <c r="AB29" s="170"/>
    </row>
    <row r="30" ht="45.3" spans="1:28">
      <c r="A30" s="41">
        <v>16</v>
      </c>
      <c r="B30" s="39" t="s">
        <v>138</v>
      </c>
      <c r="C30" s="137" t="s">
        <v>28</v>
      </c>
      <c r="D30" s="141"/>
      <c r="E30" s="137" t="s">
        <v>202</v>
      </c>
      <c r="F30" s="137" t="s">
        <v>31</v>
      </c>
      <c r="G30" s="41" t="s">
        <v>32</v>
      </c>
      <c r="H30" s="145" t="s">
        <v>33</v>
      </c>
      <c r="I30" s="149" t="s">
        <v>34</v>
      </c>
      <c r="J30" s="137" t="s">
        <v>203</v>
      </c>
      <c r="K30" s="149" t="s">
        <v>186</v>
      </c>
      <c r="L30" s="41" t="s">
        <v>37</v>
      </c>
      <c r="M30" s="152">
        <v>10</v>
      </c>
      <c r="N30" s="43">
        <v>3000</v>
      </c>
      <c r="O30" s="43">
        <f t="shared" si="0"/>
        <v>30000</v>
      </c>
      <c r="P30" s="50">
        <v>0.08</v>
      </c>
      <c r="Q30" s="86">
        <f t="shared" si="2"/>
        <v>2400</v>
      </c>
      <c r="R30" s="153">
        <v>45777</v>
      </c>
      <c r="S30" s="154" t="s">
        <v>187</v>
      </c>
      <c r="T30" s="155">
        <v>0.6</v>
      </c>
      <c r="U30" s="101">
        <v>0.4</v>
      </c>
      <c r="V30" s="86">
        <f t="shared" si="3"/>
        <v>960</v>
      </c>
      <c r="W30" s="86">
        <f t="shared" si="4"/>
        <v>960</v>
      </c>
      <c r="X30" s="86">
        <f t="shared" si="5"/>
        <v>0</v>
      </c>
      <c r="Y30" s="86">
        <f t="shared" si="6"/>
        <v>1440</v>
      </c>
      <c r="AA30" s="168"/>
      <c r="AB30" s="170"/>
    </row>
    <row r="31" ht="45.3" spans="1:28">
      <c r="A31" s="41">
        <v>17</v>
      </c>
      <c r="B31" s="39" t="s">
        <v>138</v>
      </c>
      <c r="C31" s="137" t="s">
        <v>28</v>
      </c>
      <c r="D31" s="141"/>
      <c r="E31" s="137" t="s">
        <v>204</v>
      </c>
      <c r="F31" s="137" t="s">
        <v>31</v>
      </c>
      <c r="G31" s="41" t="s">
        <v>32</v>
      </c>
      <c r="H31" s="145" t="s">
        <v>33</v>
      </c>
      <c r="I31" s="149" t="s">
        <v>34</v>
      </c>
      <c r="J31" s="137" t="s">
        <v>205</v>
      </c>
      <c r="K31" s="149" t="s">
        <v>186</v>
      </c>
      <c r="L31" s="41" t="s">
        <v>37</v>
      </c>
      <c r="M31" s="152">
        <v>7</v>
      </c>
      <c r="N31" s="43">
        <v>3000</v>
      </c>
      <c r="O31" s="43">
        <f t="shared" si="0"/>
        <v>21000</v>
      </c>
      <c r="P31" s="50">
        <v>0.08</v>
      </c>
      <c r="Q31" s="86">
        <f t="shared" si="2"/>
        <v>1680</v>
      </c>
      <c r="R31" s="153">
        <v>45777</v>
      </c>
      <c r="S31" s="154" t="s">
        <v>187</v>
      </c>
      <c r="T31" s="155">
        <v>0.6</v>
      </c>
      <c r="U31" s="101">
        <v>0.4</v>
      </c>
      <c r="V31" s="86">
        <f t="shared" si="3"/>
        <v>672</v>
      </c>
      <c r="W31" s="86">
        <f t="shared" si="4"/>
        <v>672</v>
      </c>
      <c r="X31" s="86">
        <f t="shared" si="5"/>
        <v>0</v>
      </c>
      <c r="Y31" s="86">
        <f t="shared" si="6"/>
        <v>1008</v>
      </c>
      <c r="AA31" s="168"/>
      <c r="AB31" s="170"/>
    </row>
    <row r="32" ht="45.3" spans="1:28">
      <c r="A32" s="41">
        <v>18</v>
      </c>
      <c r="B32" s="39" t="s">
        <v>138</v>
      </c>
      <c r="C32" s="137" t="s">
        <v>28</v>
      </c>
      <c r="D32" s="141"/>
      <c r="E32" s="137" t="s">
        <v>206</v>
      </c>
      <c r="F32" s="137" t="s">
        <v>31</v>
      </c>
      <c r="G32" s="41" t="s">
        <v>32</v>
      </c>
      <c r="H32" s="145" t="s">
        <v>33</v>
      </c>
      <c r="I32" s="149" t="s">
        <v>34</v>
      </c>
      <c r="J32" s="137" t="s">
        <v>207</v>
      </c>
      <c r="K32" s="149" t="s">
        <v>186</v>
      </c>
      <c r="L32" s="41" t="s">
        <v>37</v>
      </c>
      <c r="M32" s="152">
        <v>10</v>
      </c>
      <c r="N32" s="43">
        <v>3000</v>
      </c>
      <c r="O32" s="43">
        <f t="shared" si="0"/>
        <v>30000</v>
      </c>
      <c r="P32" s="50">
        <v>0.08</v>
      </c>
      <c r="Q32" s="86">
        <f t="shared" si="2"/>
        <v>2400</v>
      </c>
      <c r="R32" s="153">
        <v>45777</v>
      </c>
      <c r="S32" s="154" t="s">
        <v>187</v>
      </c>
      <c r="T32" s="155">
        <v>0.6</v>
      </c>
      <c r="U32" s="101">
        <v>0.4</v>
      </c>
      <c r="V32" s="86">
        <f t="shared" si="3"/>
        <v>960</v>
      </c>
      <c r="W32" s="86">
        <f t="shared" si="4"/>
        <v>960</v>
      </c>
      <c r="X32" s="86">
        <f t="shared" si="5"/>
        <v>0</v>
      </c>
      <c r="Y32" s="86">
        <f t="shared" si="6"/>
        <v>1440</v>
      </c>
      <c r="AA32" s="168"/>
      <c r="AB32" s="170"/>
    </row>
    <row r="33" ht="24" customHeight="1" spans="1:28">
      <c r="A33" s="63">
        <v>19</v>
      </c>
      <c r="B33" s="11" t="s">
        <v>138</v>
      </c>
      <c r="C33" s="137" t="s">
        <v>28</v>
      </c>
      <c r="D33" s="144" t="s">
        <v>208</v>
      </c>
      <c r="E33" s="137" t="s">
        <v>60</v>
      </c>
      <c r="F33" s="137" t="s">
        <v>31</v>
      </c>
      <c r="G33" s="41" t="s">
        <v>32</v>
      </c>
      <c r="H33" s="145" t="s">
        <v>33</v>
      </c>
      <c r="I33" s="149" t="s">
        <v>41</v>
      </c>
      <c r="J33" s="140" t="s">
        <v>209</v>
      </c>
      <c r="K33" s="149" t="s">
        <v>91</v>
      </c>
      <c r="L33" s="63" t="s">
        <v>37</v>
      </c>
      <c r="M33" s="152">
        <v>238</v>
      </c>
      <c r="N33" s="43">
        <v>900</v>
      </c>
      <c r="O33" s="43">
        <f t="shared" si="0"/>
        <v>214200</v>
      </c>
      <c r="P33" s="84">
        <v>0.048</v>
      </c>
      <c r="Q33" s="86">
        <f t="shared" si="2"/>
        <v>10281.6</v>
      </c>
      <c r="R33" s="156">
        <v>45778</v>
      </c>
      <c r="S33" s="157" t="s">
        <v>210</v>
      </c>
      <c r="T33" s="158">
        <v>0.6</v>
      </c>
      <c r="U33" s="101">
        <v>0.4</v>
      </c>
      <c r="V33" s="102">
        <f>(Q33+Q34)*U33</f>
        <v>5418.24</v>
      </c>
      <c r="W33" s="102">
        <f t="shared" si="4"/>
        <v>5418.24</v>
      </c>
      <c r="X33" s="102">
        <f t="shared" si="5"/>
        <v>0</v>
      </c>
      <c r="Y33" s="102">
        <f>(Q33+Q34)*T33</f>
        <v>8127.36</v>
      </c>
      <c r="AA33" s="169"/>
      <c r="AB33" s="169"/>
    </row>
    <row r="34" ht="24" customHeight="1" spans="1:28">
      <c r="A34" s="67"/>
      <c r="B34" s="11"/>
      <c r="C34" s="137"/>
      <c r="D34" s="144"/>
      <c r="E34" s="137"/>
      <c r="F34" s="137"/>
      <c r="G34" s="41"/>
      <c r="H34" s="145"/>
      <c r="I34" s="149"/>
      <c r="J34" s="143"/>
      <c r="K34" s="149" t="s">
        <v>211</v>
      </c>
      <c r="L34" s="64"/>
      <c r="M34" s="152">
        <v>34</v>
      </c>
      <c r="N34" s="43">
        <v>2000</v>
      </c>
      <c r="O34" s="43">
        <f t="shared" si="0"/>
        <v>68000</v>
      </c>
      <c r="P34" s="84"/>
      <c r="Q34" s="86">
        <f>O34*P33</f>
        <v>3264</v>
      </c>
      <c r="R34" s="159"/>
      <c r="S34" s="160"/>
      <c r="T34" s="161"/>
      <c r="U34" s="101"/>
      <c r="V34" s="102"/>
      <c r="W34" s="102"/>
      <c r="X34" s="102"/>
      <c r="Y34" s="102"/>
      <c r="AA34" s="169"/>
      <c r="AB34" s="169"/>
    </row>
    <row r="35" ht="45.3" spans="1:28">
      <c r="A35" s="67"/>
      <c r="B35" s="11"/>
      <c r="C35" s="137" t="s">
        <v>28</v>
      </c>
      <c r="D35" s="144"/>
      <c r="E35" s="137"/>
      <c r="F35" s="137" t="s">
        <v>31</v>
      </c>
      <c r="G35" s="41" t="s">
        <v>32</v>
      </c>
      <c r="H35" s="145" t="s">
        <v>33</v>
      </c>
      <c r="I35" s="149" t="s">
        <v>70</v>
      </c>
      <c r="J35" s="137" t="s">
        <v>212</v>
      </c>
      <c r="K35" s="149" t="s">
        <v>70</v>
      </c>
      <c r="L35" s="41" t="s">
        <v>37</v>
      </c>
      <c r="M35" s="152">
        <v>34</v>
      </c>
      <c r="N35" s="43">
        <v>15000</v>
      </c>
      <c r="O35" s="43">
        <f t="shared" si="0"/>
        <v>510000</v>
      </c>
      <c r="P35" s="50">
        <v>0.03</v>
      </c>
      <c r="Q35" s="86">
        <f t="shared" ref="Q35:Q42" si="7">O35*P35</f>
        <v>15300</v>
      </c>
      <c r="R35" s="153">
        <v>45778</v>
      </c>
      <c r="S35" s="154" t="s">
        <v>210</v>
      </c>
      <c r="T35" s="155">
        <v>0.6</v>
      </c>
      <c r="U35" s="101">
        <v>0.4</v>
      </c>
      <c r="V35" s="86">
        <f t="shared" ref="V35:V41" si="8">Q35*U35</f>
        <v>6120</v>
      </c>
      <c r="W35" s="86">
        <f t="shared" ref="W35:W42" si="9">V35</f>
        <v>6120</v>
      </c>
      <c r="X35" s="86">
        <f>V35-W35</f>
        <v>0</v>
      </c>
      <c r="Y35" s="86">
        <f t="shared" ref="Y35:Y41" si="10">Q35*T35</f>
        <v>9180</v>
      </c>
      <c r="AA35" s="168"/>
      <c r="AB35" s="168"/>
    </row>
    <row r="36" ht="45.3" spans="1:28">
      <c r="A36" s="64"/>
      <c r="B36" s="11"/>
      <c r="C36" s="137" t="s">
        <v>28</v>
      </c>
      <c r="D36" s="144"/>
      <c r="E36" s="137"/>
      <c r="F36" s="137" t="s">
        <v>31</v>
      </c>
      <c r="G36" s="41" t="s">
        <v>32</v>
      </c>
      <c r="H36" s="145" t="s">
        <v>33</v>
      </c>
      <c r="I36" s="149" t="s">
        <v>146</v>
      </c>
      <c r="J36" s="137" t="s">
        <v>213</v>
      </c>
      <c r="K36" s="149" t="s">
        <v>146</v>
      </c>
      <c r="L36" s="41" t="s">
        <v>37</v>
      </c>
      <c r="M36" s="152">
        <v>132</v>
      </c>
      <c r="N36" s="43">
        <v>1100</v>
      </c>
      <c r="O36" s="43">
        <f t="shared" si="0"/>
        <v>145200</v>
      </c>
      <c r="P36" s="50">
        <v>0.04</v>
      </c>
      <c r="Q36" s="86">
        <f t="shared" si="7"/>
        <v>5808</v>
      </c>
      <c r="R36" s="153">
        <v>45778</v>
      </c>
      <c r="S36" s="154" t="s">
        <v>210</v>
      </c>
      <c r="T36" s="155">
        <v>0.8</v>
      </c>
      <c r="U36" s="101">
        <v>0.2</v>
      </c>
      <c r="V36" s="86">
        <f t="shared" si="8"/>
        <v>1161.6</v>
      </c>
      <c r="W36" s="86">
        <f t="shared" si="9"/>
        <v>1161.6</v>
      </c>
      <c r="X36" s="86">
        <f>V36-W36</f>
        <v>0</v>
      </c>
      <c r="Y36" s="86">
        <f t="shared" si="10"/>
        <v>4646.4</v>
      </c>
      <c r="AA36" s="168"/>
      <c r="AB36" s="168"/>
    </row>
    <row r="37" ht="72" customHeight="1" spans="1:29">
      <c r="A37" s="41">
        <v>20</v>
      </c>
      <c r="B37" s="39" t="s">
        <v>138</v>
      </c>
      <c r="C37" s="137" t="s">
        <v>28</v>
      </c>
      <c r="D37" s="144" t="s">
        <v>214</v>
      </c>
      <c r="E37" s="137" t="s">
        <v>215</v>
      </c>
      <c r="F37" s="137" t="s">
        <v>31</v>
      </c>
      <c r="G37" s="41" t="s">
        <v>32</v>
      </c>
      <c r="H37" s="145" t="s">
        <v>33</v>
      </c>
      <c r="I37" s="149" t="s">
        <v>113</v>
      </c>
      <c r="J37" s="137" t="s">
        <v>216</v>
      </c>
      <c r="K37" s="149" t="s">
        <v>113</v>
      </c>
      <c r="L37" s="41" t="s">
        <v>37</v>
      </c>
      <c r="M37" s="152">
        <v>520</v>
      </c>
      <c r="N37" s="43">
        <v>1000</v>
      </c>
      <c r="O37" s="43">
        <f t="shared" si="0"/>
        <v>520000</v>
      </c>
      <c r="P37" s="84">
        <v>0.035</v>
      </c>
      <c r="Q37" s="86">
        <f t="shared" si="7"/>
        <v>18200</v>
      </c>
      <c r="R37" s="153">
        <v>45794</v>
      </c>
      <c r="S37" s="154" t="s">
        <v>217</v>
      </c>
      <c r="T37" s="155">
        <v>0.8</v>
      </c>
      <c r="U37" s="101">
        <v>0.2</v>
      </c>
      <c r="V37" s="86">
        <f t="shared" si="8"/>
        <v>3640</v>
      </c>
      <c r="W37" s="86">
        <f t="shared" si="9"/>
        <v>3640</v>
      </c>
      <c r="X37" s="86">
        <f>V37-W37</f>
        <v>0</v>
      </c>
      <c r="Y37" s="86">
        <f t="shared" si="10"/>
        <v>14560</v>
      </c>
      <c r="AA37" s="168"/>
      <c r="AB37" s="168"/>
      <c r="AC37" s="175"/>
    </row>
    <row r="38" ht="69" customHeight="1" spans="1:29">
      <c r="A38" s="41">
        <v>21</v>
      </c>
      <c r="B38" s="39" t="s">
        <v>138</v>
      </c>
      <c r="C38" s="137" t="s">
        <v>28</v>
      </c>
      <c r="D38" s="144" t="s">
        <v>218</v>
      </c>
      <c r="E38" s="137" t="s">
        <v>219</v>
      </c>
      <c r="F38" s="137" t="s">
        <v>31</v>
      </c>
      <c r="G38" s="41" t="s">
        <v>32</v>
      </c>
      <c r="H38" s="145" t="s">
        <v>33</v>
      </c>
      <c r="I38" s="149" t="s">
        <v>113</v>
      </c>
      <c r="J38" s="137" t="s">
        <v>220</v>
      </c>
      <c r="K38" s="149" t="s">
        <v>113</v>
      </c>
      <c r="L38" s="41" t="s">
        <v>37</v>
      </c>
      <c r="M38" s="152">
        <v>40</v>
      </c>
      <c r="N38" s="43">
        <v>1000</v>
      </c>
      <c r="O38" s="43">
        <f t="shared" si="0"/>
        <v>40000</v>
      </c>
      <c r="P38" s="84">
        <v>0.035</v>
      </c>
      <c r="Q38" s="86">
        <f t="shared" si="7"/>
        <v>1400</v>
      </c>
      <c r="R38" s="153">
        <v>45801</v>
      </c>
      <c r="S38" s="154" t="s">
        <v>221</v>
      </c>
      <c r="T38" s="155">
        <v>0.8</v>
      </c>
      <c r="U38" s="101">
        <v>0.2</v>
      </c>
      <c r="V38" s="86">
        <f t="shared" si="8"/>
        <v>280</v>
      </c>
      <c r="W38" s="86">
        <f t="shared" si="9"/>
        <v>280</v>
      </c>
      <c r="X38" s="86">
        <f>V38-W38</f>
        <v>0</v>
      </c>
      <c r="Y38" s="86">
        <f t="shared" si="10"/>
        <v>1120</v>
      </c>
      <c r="AA38" s="170"/>
      <c r="AB38" s="170"/>
      <c r="AC38" s="175"/>
    </row>
    <row r="39" ht="60.4" spans="1:28">
      <c r="A39" s="41">
        <v>22</v>
      </c>
      <c r="B39" s="39" t="s">
        <v>138</v>
      </c>
      <c r="C39" s="137" t="s">
        <v>28</v>
      </c>
      <c r="D39" s="144" t="s">
        <v>222</v>
      </c>
      <c r="E39" s="137" t="s">
        <v>223</v>
      </c>
      <c r="F39" s="137" t="s">
        <v>31</v>
      </c>
      <c r="G39" s="41" t="s">
        <v>32</v>
      </c>
      <c r="H39" s="145" t="s">
        <v>33</v>
      </c>
      <c r="I39" s="149" t="s">
        <v>113</v>
      </c>
      <c r="J39" s="137" t="s">
        <v>224</v>
      </c>
      <c r="K39" s="149" t="s">
        <v>113</v>
      </c>
      <c r="L39" s="41" t="s">
        <v>37</v>
      </c>
      <c r="M39" s="152">
        <v>333</v>
      </c>
      <c r="N39" s="43">
        <v>1000</v>
      </c>
      <c r="O39" s="43">
        <f t="shared" si="0"/>
        <v>333000</v>
      </c>
      <c r="P39" s="84">
        <v>0.035</v>
      </c>
      <c r="Q39" s="86">
        <f t="shared" si="7"/>
        <v>11655</v>
      </c>
      <c r="R39" s="153">
        <v>45801</v>
      </c>
      <c r="S39" s="154" t="s">
        <v>221</v>
      </c>
      <c r="T39" s="155">
        <v>0.8</v>
      </c>
      <c r="U39" s="101">
        <v>0.2</v>
      </c>
      <c r="V39" s="86">
        <f t="shared" si="8"/>
        <v>2331</v>
      </c>
      <c r="W39" s="86">
        <f t="shared" si="9"/>
        <v>2331</v>
      </c>
      <c r="X39" s="86"/>
      <c r="Y39" s="86">
        <f t="shared" si="10"/>
        <v>9324</v>
      </c>
      <c r="AA39" s="170"/>
      <c r="AB39" s="170"/>
    </row>
    <row r="40" ht="75.5" spans="1:28">
      <c r="A40" s="41">
        <v>23</v>
      </c>
      <c r="B40" s="39" t="s">
        <v>138</v>
      </c>
      <c r="C40" s="137" t="s">
        <v>28</v>
      </c>
      <c r="D40" s="144" t="s">
        <v>225</v>
      </c>
      <c r="E40" s="137" t="s">
        <v>226</v>
      </c>
      <c r="F40" s="137" t="s">
        <v>31</v>
      </c>
      <c r="G40" s="41" t="s">
        <v>32</v>
      </c>
      <c r="H40" s="145" t="s">
        <v>33</v>
      </c>
      <c r="I40" s="149" t="s">
        <v>113</v>
      </c>
      <c r="J40" s="137" t="s">
        <v>227</v>
      </c>
      <c r="K40" s="149" t="s">
        <v>113</v>
      </c>
      <c r="L40" s="41" t="s">
        <v>37</v>
      </c>
      <c r="M40" s="152">
        <v>310</v>
      </c>
      <c r="N40" s="43">
        <v>1000</v>
      </c>
      <c r="O40" s="43">
        <f t="shared" si="0"/>
        <v>310000</v>
      </c>
      <c r="P40" s="84">
        <v>0.035</v>
      </c>
      <c r="Q40" s="86">
        <f t="shared" si="7"/>
        <v>10850</v>
      </c>
      <c r="R40" s="153">
        <v>45801</v>
      </c>
      <c r="S40" s="154" t="s">
        <v>221</v>
      </c>
      <c r="T40" s="155">
        <v>0.8</v>
      </c>
      <c r="U40" s="101">
        <v>0.2</v>
      </c>
      <c r="V40" s="86">
        <f t="shared" si="8"/>
        <v>2170</v>
      </c>
      <c r="W40" s="86">
        <f t="shared" si="9"/>
        <v>2170</v>
      </c>
      <c r="X40" s="86"/>
      <c r="Y40" s="86">
        <f t="shared" si="10"/>
        <v>8680</v>
      </c>
      <c r="AA40" s="170"/>
      <c r="AB40" s="170"/>
    </row>
    <row r="41" ht="45.3" spans="1:28">
      <c r="A41" s="41"/>
      <c r="B41" s="39" t="s">
        <v>138</v>
      </c>
      <c r="C41" s="137" t="s">
        <v>28</v>
      </c>
      <c r="D41" s="144" t="s">
        <v>228</v>
      </c>
      <c r="E41" s="137"/>
      <c r="F41" s="137" t="s">
        <v>31</v>
      </c>
      <c r="G41" s="41" t="s">
        <v>32</v>
      </c>
      <c r="H41" s="145" t="s">
        <v>33</v>
      </c>
      <c r="I41" s="149" t="s">
        <v>34</v>
      </c>
      <c r="J41" s="137" t="s">
        <v>229</v>
      </c>
      <c r="K41" s="149" t="s">
        <v>55</v>
      </c>
      <c r="L41" s="41" t="s">
        <v>37</v>
      </c>
      <c r="M41" s="152">
        <v>150</v>
      </c>
      <c r="N41" s="43">
        <v>3000</v>
      </c>
      <c r="O41" s="43">
        <f t="shared" si="0"/>
        <v>450000</v>
      </c>
      <c r="P41" s="50">
        <v>0.08</v>
      </c>
      <c r="Q41" s="86">
        <f t="shared" si="7"/>
        <v>36000</v>
      </c>
      <c r="R41" s="153">
        <v>45813</v>
      </c>
      <c r="S41" s="154" t="s">
        <v>230</v>
      </c>
      <c r="T41" s="155">
        <v>0.6</v>
      </c>
      <c r="U41" s="101">
        <v>0.4</v>
      </c>
      <c r="V41" s="86">
        <f t="shared" si="8"/>
        <v>14400</v>
      </c>
      <c r="W41" s="86">
        <f t="shared" si="9"/>
        <v>14400</v>
      </c>
      <c r="X41" s="86">
        <f>V41-W41</f>
        <v>0</v>
      </c>
      <c r="Y41" s="86">
        <f t="shared" si="10"/>
        <v>21600</v>
      </c>
      <c r="AA41" s="168"/>
      <c r="AB41" s="168"/>
    </row>
    <row r="42" ht="42" customHeight="1" spans="1:28">
      <c r="A42" s="41">
        <v>24</v>
      </c>
      <c r="B42" s="11" t="s">
        <v>138</v>
      </c>
      <c r="C42" s="137" t="s">
        <v>28</v>
      </c>
      <c r="D42" s="144" t="s">
        <v>231</v>
      </c>
      <c r="E42" s="137" t="s">
        <v>232</v>
      </c>
      <c r="F42" s="137" t="s">
        <v>31</v>
      </c>
      <c r="G42" s="41" t="s">
        <v>32</v>
      </c>
      <c r="H42" s="145" t="s">
        <v>33</v>
      </c>
      <c r="I42" s="149" t="s">
        <v>38</v>
      </c>
      <c r="J42" s="137" t="s">
        <v>233</v>
      </c>
      <c r="K42" s="149" t="s">
        <v>150</v>
      </c>
      <c r="L42" s="41" t="s">
        <v>37</v>
      </c>
      <c r="M42" s="152">
        <v>2632</v>
      </c>
      <c r="N42" s="43">
        <v>900</v>
      </c>
      <c r="O42" s="43">
        <f t="shared" si="0"/>
        <v>2368800</v>
      </c>
      <c r="P42" s="50">
        <v>0.08</v>
      </c>
      <c r="Q42" s="86">
        <f t="shared" si="7"/>
        <v>189504</v>
      </c>
      <c r="R42" s="156">
        <v>45806</v>
      </c>
      <c r="S42" s="157" t="s">
        <v>234</v>
      </c>
      <c r="T42" s="158">
        <v>0.6</v>
      </c>
      <c r="U42" s="101">
        <v>0.4</v>
      </c>
      <c r="V42" s="102">
        <f>(Q42+Q43)*U42</f>
        <v>101401.6</v>
      </c>
      <c r="W42" s="102">
        <f t="shared" si="9"/>
        <v>101401.6</v>
      </c>
      <c r="X42" s="102">
        <f>V42-W42</f>
        <v>0</v>
      </c>
      <c r="Y42" s="102">
        <f>(Q42+Q43)*T42</f>
        <v>152102.4</v>
      </c>
      <c r="AA42" s="169"/>
      <c r="AB42" s="169"/>
    </row>
    <row r="43" ht="42" customHeight="1" spans="1:28">
      <c r="A43" s="41"/>
      <c r="B43" s="11"/>
      <c r="C43" s="137"/>
      <c r="D43" s="144"/>
      <c r="E43" s="137"/>
      <c r="F43" s="137"/>
      <c r="G43" s="41"/>
      <c r="H43" s="145"/>
      <c r="I43" s="149"/>
      <c r="J43" s="137"/>
      <c r="K43" s="149" t="s">
        <v>235</v>
      </c>
      <c r="L43" s="41"/>
      <c r="M43" s="152">
        <v>400</v>
      </c>
      <c r="N43" s="43">
        <v>2000</v>
      </c>
      <c r="O43" s="43">
        <f t="shared" si="0"/>
        <v>800000</v>
      </c>
      <c r="P43" s="50"/>
      <c r="Q43" s="86">
        <f>O43*P42</f>
        <v>64000</v>
      </c>
      <c r="R43" s="159"/>
      <c r="S43" s="160"/>
      <c r="T43" s="161"/>
      <c r="U43" s="101"/>
      <c r="V43" s="102"/>
      <c r="W43" s="102"/>
      <c r="X43" s="102"/>
      <c r="Y43" s="102"/>
      <c r="AA43" s="169"/>
      <c r="AB43" s="169"/>
    </row>
    <row r="44" ht="60.4" spans="1:28">
      <c r="A44" s="41">
        <v>25</v>
      </c>
      <c r="B44" s="39" t="s">
        <v>138</v>
      </c>
      <c r="C44" s="137" t="s">
        <v>28</v>
      </c>
      <c r="D44" s="144" t="s">
        <v>236</v>
      </c>
      <c r="E44" s="137" t="s">
        <v>134</v>
      </c>
      <c r="F44" s="137" t="s">
        <v>31</v>
      </c>
      <c r="G44" s="41" t="s">
        <v>32</v>
      </c>
      <c r="H44" s="145" t="s">
        <v>33</v>
      </c>
      <c r="I44" s="149" t="s">
        <v>113</v>
      </c>
      <c r="J44" s="137" t="s">
        <v>237</v>
      </c>
      <c r="K44" s="149" t="s">
        <v>113</v>
      </c>
      <c r="L44" s="41" t="s">
        <v>37</v>
      </c>
      <c r="M44" s="152">
        <v>820</v>
      </c>
      <c r="N44" s="43">
        <v>1000</v>
      </c>
      <c r="O44" s="43">
        <f t="shared" ref="O44:O62" si="11">M44*N44</f>
        <v>820000</v>
      </c>
      <c r="P44" s="84">
        <v>0.035</v>
      </c>
      <c r="Q44" s="86">
        <f t="shared" ref="Q44:Q59" si="12">O44*P44</f>
        <v>28700</v>
      </c>
      <c r="R44" s="153">
        <v>45806</v>
      </c>
      <c r="S44" s="154" t="s">
        <v>221</v>
      </c>
      <c r="T44" s="155">
        <v>0.8</v>
      </c>
      <c r="U44" s="101">
        <v>0.2</v>
      </c>
      <c r="V44" s="86">
        <f t="shared" ref="V44:V58" si="13">Q44*U44</f>
        <v>5740</v>
      </c>
      <c r="W44" s="86">
        <f t="shared" ref="W44:W59" si="14">V44</f>
        <v>5740</v>
      </c>
      <c r="X44" s="86">
        <f>V44-W44</f>
        <v>0</v>
      </c>
      <c r="Y44" s="86">
        <f t="shared" ref="Y44:Y59" si="15">Q44*T44</f>
        <v>22960</v>
      </c>
      <c r="AA44" s="168"/>
      <c r="AB44" s="168"/>
    </row>
    <row r="45" ht="45.3" spans="1:28">
      <c r="A45" s="41"/>
      <c r="B45" s="39" t="s">
        <v>138</v>
      </c>
      <c r="C45" s="137" t="s">
        <v>28</v>
      </c>
      <c r="D45" s="144" t="s">
        <v>238</v>
      </c>
      <c r="E45" s="137"/>
      <c r="F45" s="137" t="s">
        <v>31</v>
      </c>
      <c r="G45" s="41" t="s">
        <v>32</v>
      </c>
      <c r="H45" s="145" t="s">
        <v>33</v>
      </c>
      <c r="I45" s="149" t="s">
        <v>38</v>
      </c>
      <c r="J45" s="137" t="s">
        <v>239</v>
      </c>
      <c r="K45" s="149" t="s">
        <v>240</v>
      </c>
      <c r="L45" s="41" t="s">
        <v>37</v>
      </c>
      <c r="M45" s="152">
        <v>120</v>
      </c>
      <c r="N45" s="43">
        <v>1500</v>
      </c>
      <c r="O45" s="43">
        <f t="shared" si="11"/>
        <v>180000</v>
      </c>
      <c r="P45" s="50">
        <v>0.08</v>
      </c>
      <c r="Q45" s="86">
        <f t="shared" si="12"/>
        <v>14400</v>
      </c>
      <c r="R45" s="153">
        <v>45806</v>
      </c>
      <c r="S45" s="154" t="s">
        <v>221</v>
      </c>
      <c r="T45" s="155">
        <v>0.6</v>
      </c>
      <c r="U45" s="101">
        <v>0.4</v>
      </c>
      <c r="V45" s="86">
        <f t="shared" si="13"/>
        <v>5760</v>
      </c>
      <c r="W45" s="86">
        <f t="shared" si="14"/>
        <v>5760</v>
      </c>
      <c r="X45" s="86"/>
      <c r="Y45" s="86">
        <f t="shared" si="15"/>
        <v>8640</v>
      </c>
      <c r="AA45" s="168"/>
      <c r="AB45" s="168"/>
    </row>
    <row r="46" ht="45.3" spans="1:30">
      <c r="A46" s="41"/>
      <c r="B46" s="39" t="s">
        <v>138</v>
      </c>
      <c r="C46" s="137" t="s">
        <v>28</v>
      </c>
      <c r="D46" s="144" t="s">
        <v>241</v>
      </c>
      <c r="E46" s="137"/>
      <c r="F46" s="137" t="s">
        <v>31</v>
      </c>
      <c r="G46" s="41" t="s">
        <v>32</v>
      </c>
      <c r="H46" s="145" t="s">
        <v>33</v>
      </c>
      <c r="I46" s="149" t="s">
        <v>113</v>
      </c>
      <c r="J46" s="137" t="s">
        <v>242</v>
      </c>
      <c r="K46" s="149" t="s">
        <v>113</v>
      </c>
      <c r="L46" s="41" t="s">
        <v>37</v>
      </c>
      <c r="M46" s="152">
        <v>685</v>
      </c>
      <c r="N46" s="43">
        <v>1000</v>
      </c>
      <c r="O46" s="43">
        <f t="shared" si="11"/>
        <v>685000</v>
      </c>
      <c r="P46" s="84">
        <v>0.035</v>
      </c>
      <c r="Q46" s="86">
        <f t="shared" si="12"/>
        <v>23975</v>
      </c>
      <c r="R46" s="153">
        <v>45822</v>
      </c>
      <c r="S46" s="154" t="s">
        <v>243</v>
      </c>
      <c r="T46" s="155">
        <v>0.8</v>
      </c>
      <c r="U46" s="101">
        <v>0.2</v>
      </c>
      <c r="V46" s="86">
        <f t="shared" si="13"/>
        <v>4795</v>
      </c>
      <c r="W46" s="86">
        <f t="shared" si="14"/>
        <v>4795</v>
      </c>
      <c r="X46" s="86">
        <f>V46-W46</f>
        <v>0</v>
      </c>
      <c r="Y46" s="86">
        <f t="shared" si="15"/>
        <v>19180</v>
      </c>
      <c r="AA46" s="168"/>
      <c r="AB46" s="168"/>
      <c r="AC46" s="171"/>
      <c r="AD46" s="171"/>
    </row>
    <row r="47" ht="45.3" spans="1:28">
      <c r="A47" s="41"/>
      <c r="B47" s="39" t="s">
        <v>138</v>
      </c>
      <c r="C47" s="137" t="s">
        <v>28</v>
      </c>
      <c r="D47" s="144" t="s">
        <v>244</v>
      </c>
      <c r="E47" s="137"/>
      <c r="F47" s="137" t="s">
        <v>31</v>
      </c>
      <c r="G47" s="41" t="s">
        <v>32</v>
      </c>
      <c r="H47" s="145" t="s">
        <v>33</v>
      </c>
      <c r="I47" s="149" t="s">
        <v>113</v>
      </c>
      <c r="J47" s="137" t="s">
        <v>245</v>
      </c>
      <c r="K47" s="149" t="s">
        <v>113</v>
      </c>
      <c r="L47" s="41" t="s">
        <v>37</v>
      </c>
      <c r="M47" s="152">
        <v>260</v>
      </c>
      <c r="N47" s="43">
        <v>1000</v>
      </c>
      <c r="O47" s="43">
        <f t="shared" si="11"/>
        <v>260000</v>
      </c>
      <c r="P47" s="84">
        <v>0.035</v>
      </c>
      <c r="Q47" s="86">
        <f t="shared" si="12"/>
        <v>9100</v>
      </c>
      <c r="R47" s="153">
        <v>45822</v>
      </c>
      <c r="S47" s="154" t="s">
        <v>243</v>
      </c>
      <c r="T47" s="155">
        <v>0.8</v>
      </c>
      <c r="U47" s="101">
        <v>0.2</v>
      </c>
      <c r="V47" s="86">
        <f t="shared" si="13"/>
        <v>1820</v>
      </c>
      <c r="W47" s="86">
        <f t="shared" si="14"/>
        <v>1820</v>
      </c>
      <c r="X47" s="86"/>
      <c r="Y47" s="86">
        <f t="shared" si="15"/>
        <v>7280</v>
      </c>
      <c r="AA47" s="168"/>
      <c r="AB47" s="168"/>
    </row>
    <row r="48" ht="45.3" spans="1:28">
      <c r="A48" s="41"/>
      <c r="B48" s="39" t="s">
        <v>138</v>
      </c>
      <c r="C48" s="137" t="s">
        <v>28</v>
      </c>
      <c r="D48" s="144" t="s">
        <v>246</v>
      </c>
      <c r="E48" s="137"/>
      <c r="F48" s="137" t="s">
        <v>31</v>
      </c>
      <c r="G48" s="41" t="s">
        <v>32</v>
      </c>
      <c r="H48" s="145" t="s">
        <v>33</v>
      </c>
      <c r="I48" s="149" t="s">
        <v>113</v>
      </c>
      <c r="J48" s="137" t="s">
        <v>247</v>
      </c>
      <c r="K48" s="149" t="s">
        <v>113</v>
      </c>
      <c r="L48" s="41" t="s">
        <v>37</v>
      </c>
      <c r="M48" s="152">
        <v>500</v>
      </c>
      <c r="N48" s="43">
        <v>1000</v>
      </c>
      <c r="O48" s="43">
        <f t="shared" si="11"/>
        <v>500000</v>
      </c>
      <c r="P48" s="84">
        <v>0.035</v>
      </c>
      <c r="Q48" s="86">
        <f t="shared" si="12"/>
        <v>17500</v>
      </c>
      <c r="R48" s="153">
        <v>45822</v>
      </c>
      <c r="S48" s="154" t="s">
        <v>243</v>
      </c>
      <c r="T48" s="155">
        <v>0.8</v>
      </c>
      <c r="U48" s="101">
        <v>0.2</v>
      </c>
      <c r="V48" s="86">
        <f t="shared" si="13"/>
        <v>3500</v>
      </c>
      <c r="W48" s="86">
        <f t="shared" si="14"/>
        <v>3500</v>
      </c>
      <c r="X48" s="86">
        <f>V48-W48</f>
        <v>0</v>
      </c>
      <c r="Y48" s="86">
        <f t="shared" si="15"/>
        <v>14000</v>
      </c>
      <c r="AA48" s="168"/>
      <c r="AB48" s="168"/>
    </row>
    <row r="49" ht="75.5" spans="1:29">
      <c r="A49" s="41"/>
      <c r="B49" s="39" t="s">
        <v>138</v>
      </c>
      <c r="C49" s="137" t="s">
        <v>28</v>
      </c>
      <c r="D49" s="144" t="s">
        <v>248</v>
      </c>
      <c r="E49" s="137"/>
      <c r="F49" s="137" t="s">
        <v>31</v>
      </c>
      <c r="G49" s="41" t="s">
        <v>32</v>
      </c>
      <c r="H49" s="145" t="s">
        <v>33</v>
      </c>
      <c r="I49" s="149" t="s">
        <v>113</v>
      </c>
      <c r="J49" s="137" t="s">
        <v>249</v>
      </c>
      <c r="K49" s="149" t="s">
        <v>113</v>
      </c>
      <c r="L49" s="41" t="s">
        <v>37</v>
      </c>
      <c r="M49" s="152">
        <v>630</v>
      </c>
      <c r="N49" s="43">
        <v>1000</v>
      </c>
      <c r="O49" s="43">
        <f t="shared" si="11"/>
        <v>630000</v>
      </c>
      <c r="P49" s="84">
        <v>0.035</v>
      </c>
      <c r="Q49" s="86">
        <f t="shared" si="12"/>
        <v>22050</v>
      </c>
      <c r="R49" s="153">
        <v>45822</v>
      </c>
      <c r="S49" s="154" t="s">
        <v>243</v>
      </c>
      <c r="T49" s="155">
        <v>0.8</v>
      </c>
      <c r="U49" s="101">
        <v>0.2</v>
      </c>
      <c r="V49" s="86">
        <f t="shared" si="13"/>
        <v>4410</v>
      </c>
      <c r="W49" s="86">
        <f t="shared" si="14"/>
        <v>4410</v>
      </c>
      <c r="X49" s="86">
        <f>V49-W49</f>
        <v>0</v>
      </c>
      <c r="Y49" s="86">
        <f t="shared" si="15"/>
        <v>17640</v>
      </c>
      <c r="AA49" s="168"/>
      <c r="AB49" s="168"/>
      <c r="AC49" s="171"/>
    </row>
    <row r="50" ht="90.6" spans="1:28">
      <c r="A50" s="41"/>
      <c r="B50" s="39" t="s">
        <v>138</v>
      </c>
      <c r="C50" s="137" t="s">
        <v>28</v>
      </c>
      <c r="D50" s="144" t="s">
        <v>250</v>
      </c>
      <c r="E50" s="137"/>
      <c r="F50" s="137" t="s">
        <v>31</v>
      </c>
      <c r="G50" s="41" t="s">
        <v>32</v>
      </c>
      <c r="H50" s="145" t="s">
        <v>33</v>
      </c>
      <c r="I50" s="149" t="s">
        <v>113</v>
      </c>
      <c r="J50" s="137" t="s">
        <v>251</v>
      </c>
      <c r="K50" s="149" t="s">
        <v>113</v>
      </c>
      <c r="L50" s="41" t="s">
        <v>37</v>
      </c>
      <c r="M50" s="152">
        <v>1195</v>
      </c>
      <c r="N50" s="43">
        <v>1000</v>
      </c>
      <c r="O50" s="43">
        <f t="shared" si="11"/>
        <v>1195000</v>
      </c>
      <c r="P50" s="84">
        <v>0.035</v>
      </c>
      <c r="Q50" s="86">
        <f t="shared" si="12"/>
        <v>41825</v>
      </c>
      <c r="R50" s="153">
        <v>45822</v>
      </c>
      <c r="S50" s="154" t="s">
        <v>243</v>
      </c>
      <c r="T50" s="155">
        <v>0.8</v>
      </c>
      <c r="U50" s="101">
        <v>0.2</v>
      </c>
      <c r="V50" s="86">
        <f t="shared" si="13"/>
        <v>8365</v>
      </c>
      <c r="W50" s="86">
        <f t="shared" si="14"/>
        <v>8365</v>
      </c>
      <c r="X50" s="86"/>
      <c r="Y50" s="86">
        <f t="shared" si="15"/>
        <v>33460</v>
      </c>
      <c r="AA50" s="168"/>
      <c r="AB50" s="168"/>
    </row>
    <row r="51" ht="45.3" spans="1:28">
      <c r="A51" s="41">
        <v>26</v>
      </c>
      <c r="B51" s="39" t="s">
        <v>138</v>
      </c>
      <c r="C51" s="137" t="s">
        <v>28</v>
      </c>
      <c r="D51" s="144" t="s">
        <v>252</v>
      </c>
      <c r="E51" s="137" t="s">
        <v>253</v>
      </c>
      <c r="F51" s="137" t="s">
        <v>31</v>
      </c>
      <c r="G51" s="41" t="s">
        <v>32</v>
      </c>
      <c r="H51" s="145" t="s">
        <v>33</v>
      </c>
      <c r="I51" s="149" t="s">
        <v>34</v>
      </c>
      <c r="J51" s="137" t="s">
        <v>254</v>
      </c>
      <c r="K51" s="149" t="s">
        <v>55</v>
      </c>
      <c r="L51" s="41" t="s">
        <v>37</v>
      </c>
      <c r="M51" s="152">
        <v>150</v>
      </c>
      <c r="N51" s="43">
        <v>3000</v>
      </c>
      <c r="O51" s="43">
        <f t="shared" si="11"/>
        <v>450000</v>
      </c>
      <c r="P51" s="50">
        <v>0.08</v>
      </c>
      <c r="Q51" s="86">
        <f t="shared" si="12"/>
        <v>36000</v>
      </c>
      <c r="R51" s="153">
        <v>45807</v>
      </c>
      <c r="S51" s="154" t="s">
        <v>255</v>
      </c>
      <c r="T51" s="155">
        <v>0.6</v>
      </c>
      <c r="U51" s="101">
        <v>0.4</v>
      </c>
      <c r="V51" s="86">
        <f t="shared" si="13"/>
        <v>14400</v>
      </c>
      <c r="W51" s="86">
        <f t="shared" si="14"/>
        <v>14400</v>
      </c>
      <c r="X51" s="86">
        <f>V51-W51</f>
        <v>0</v>
      </c>
      <c r="Y51" s="86">
        <f t="shared" si="15"/>
        <v>21600</v>
      </c>
      <c r="AA51" s="168"/>
      <c r="AB51" s="168"/>
    </row>
    <row r="52" ht="45.3" spans="1:28">
      <c r="A52" s="41">
        <v>27</v>
      </c>
      <c r="B52" s="39" t="s">
        <v>138</v>
      </c>
      <c r="C52" s="137" t="s">
        <v>28</v>
      </c>
      <c r="D52" s="144" t="s">
        <v>256</v>
      </c>
      <c r="E52" s="137" t="s">
        <v>257</v>
      </c>
      <c r="F52" s="137" t="s">
        <v>31</v>
      </c>
      <c r="G52" s="41" t="s">
        <v>32</v>
      </c>
      <c r="H52" s="145" t="s">
        <v>33</v>
      </c>
      <c r="I52" s="149" t="s">
        <v>113</v>
      </c>
      <c r="J52" s="137" t="s">
        <v>258</v>
      </c>
      <c r="K52" s="149" t="s">
        <v>113</v>
      </c>
      <c r="L52" s="41" t="s">
        <v>37</v>
      </c>
      <c r="M52" s="152">
        <v>70.45</v>
      </c>
      <c r="N52" s="43">
        <v>1000</v>
      </c>
      <c r="O52" s="43">
        <f t="shared" si="11"/>
        <v>70450</v>
      </c>
      <c r="P52" s="84">
        <v>0.035</v>
      </c>
      <c r="Q52" s="86">
        <f t="shared" si="12"/>
        <v>2465.75</v>
      </c>
      <c r="R52" s="153">
        <v>45819</v>
      </c>
      <c r="S52" s="154" t="s">
        <v>243</v>
      </c>
      <c r="T52" s="155">
        <v>0.8</v>
      </c>
      <c r="U52" s="101">
        <v>0.2</v>
      </c>
      <c r="V52" s="86">
        <f t="shared" si="13"/>
        <v>493.15</v>
      </c>
      <c r="W52" s="86">
        <f t="shared" si="14"/>
        <v>493.15</v>
      </c>
      <c r="X52" s="86">
        <f>V52-W52</f>
        <v>0</v>
      </c>
      <c r="Y52" s="86">
        <f t="shared" si="15"/>
        <v>1972.6</v>
      </c>
      <c r="AA52" s="168"/>
      <c r="AB52" s="168"/>
    </row>
    <row r="53" ht="60.4" spans="1:28">
      <c r="A53" s="41">
        <v>28</v>
      </c>
      <c r="B53" s="39" t="s">
        <v>138</v>
      </c>
      <c r="C53" s="137" t="s">
        <v>28</v>
      </c>
      <c r="D53" s="144" t="s">
        <v>259</v>
      </c>
      <c r="E53" s="137" t="s">
        <v>260</v>
      </c>
      <c r="F53" s="137" t="s">
        <v>31</v>
      </c>
      <c r="G53" s="41" t="s">
        <v>32</v>
      </c>
      <c r="H53" s="145" t="s">
        <v>33</v>
      </c>
      <c r="I53" s="149" t="s">
        <v>34</v>
      </c>
      <c r="J53" s="137" t="s">
        <v>261</v>
      </c>
      <c r="K53" s="149" t="s">
        <v>55</v>
      </c>
      <c r="L53" s="41" t="s">
        <v>37</v>
      </c>
      <c r="M53" s="152">
        <v>387</v>
      </c>
      <c r="N53" s="43">
        <v>3000</v>
      </c>
      <c r="O53" s="43">
        <f t="shared" si="11"/>
        <v>1161000</v>
      </c>
      <c r="P53" s="50">
        <v>0.08</v>
      </c>
      <c r="Q53" s="86">
        <f t="shared" si="12"/>
        <v>92880</v>
      </c>
      <c r="R53" s="153">
        <v>45819</v>
      </c>
      <c r="S53" s="154" t="s">
        <v>262</v>
      </c>
      <c r="T53" s="155">
        <v>0.6</v>
      </c>
      <c r="U53" s="101">
        <v>0.4</v>
      </c>
      <c r="V53" s="86">
        <f t="shared" si="13"/>
        <v>37152</v>
      </c>
      <c r="W53" s="86">
        <f t="shared" si="14"/>
        <v>37152</v>
      </c>
      <c r="X53" s="86">
        <f t="shared" ref="X53:X58" si="16">V53-W53</f>
        <v>0</v>
      </c>
      <c r="Y53" s="86">
        <f t="shared" si="15"/>
        <v>55728</v>
      </c>
      <c r="AA53" s="170"/>
      <c r="AB53" s="170"/>
    </row>
    <row r="54" ht="74" customHeight="1" spans="1:28">
      <c r="A54" s="41">
        <v>29</v>
      </c>
      <c r="B54" s="39" t="s">
        <v>138</v>
      </c>
      <c r="C54" s="137" t="s">
        <v>28</v>
      </c>
      <c r="D54" s="144" t="s">
        <v>263</v>
      </c>
      <c r="E54" s="137" t="s">
        <v>264</v>
      </c>
      <c r="F54" s="137" t="s">
        <v>31</v>
      </c>
      <c r="G54" s="41" t="s">
        <v>32</v>
      </c>
      <c r="H54" s="145" t="s">
        <v>33</v>
      </c>
      <c r="I54" s="149" t="s">
        <v>265</v>
      </c>
      <c r="J54" s="137" t="s">
        <v>266</v>
      </c>
      <c r="K54" s="149" t="s">
        <v>265</v>
      </c>
      <c r="L54" s="41" t="s">
        <v>37</v>
      </c>
      <c r="M54" s="152">
        <v>690</v>
      </c>
      <c r="N54" s="43">
        <v>5000</v>
      </c>
      <c r="O54" s="43">
        <f t="shared" si="11"/>
        <v>3450000</v>
      </c>
      <c r="P54" s="50">
        <v>0.03</v>
      </c>
      <c r="Q54" s="86">
        <f t="shared" si="12"/>
        <v>103500</v>
      </c>
      <c r="R54" s="153">
        <v>45822</v>
      </c>
      <c r="S54" s="154" t="s">
        <v>267</v>
      </c>
      <c r="T54" s="155">
        <v>0.6</v>
      </c>
      <c r="U54" s="101">
        <v>0.4</v>
      </c>
      <c r="V54" s="86">
        <f t="shared" si="13"/>
        <v>41400</v>
      </c>
      <c r="W54" s="86">
        <f t="shared" si="14"/>
        <v>41400</v>
      </c>
      <c r="X54" s="86">
        <f t="shared" si="16"/>
        <v>0</v>
      </c>
      <c r="Y54" s="86">
        <f t="shared" si="15"/>
        <v>62100</v>
      </c>
      <c r="AA54" s="170"/>
      <c r="AB54" s="170"/>
    </row>
    <row r="55" ht="34" customHeight="1" spans="1:28">
      <c r="A55" s="41">
        <v>30</v>
      </c>
      <c r="B55" s="11" t="s">
        <v>138</v>
      </c>
      <c r="C55" s="137" t="s">
        <v>28</v>
      </c>
      <c r="D55" s="144" t="s">
        <v>268</v>
      </c>
      <c r="E55" s="137" t="s">
        <v>269</v>
      </c>
      <c r="F55" s="137" t="s">
        <v>31</v>
      </c>
      <c r="G55" s="41" t="s">
        <v>32</v>
      </c>
      <c r="H55" s="145" t="s">
        <v>33</v>
      </c>
      <c r="I55" s="149" t="s">
        <v>38</v>
      </c>
      <c r="J55" s="137" t="s">
        <v>270</v>
      </c>
      <c r="K55" s="149" t="s">
        <v>150</v>
      </c>
      <c r="L55" s="41" t="s">
        <v>37</v>
      </c>
      <c r="M55" s="152">
        <v>240</v>
      </c>
      <c r="N55" s="43">
        <v>900</v>
      </c>
      <c r="O55" s="43">
        <f t="shared" si="11"/>
        <v>216000</v>
      </c>
      <c r="P55" s="50">
        <v>0.08</v>
      </c>
      <c r="Q55" s="86">
        <f t="shared" si="12"/>
        <v>17280</v>
      </c>
      <c r="R55" s="156">
        <v>45836</v>
      </c>
      <c r="S55" s="157" t="s">
        <v>271</v>
      </c>
      <c r="T55" s="158">
        <v>0.6</v>
      </c>
      <c r="U55" s="101">
        <v>0.4</v>
      </c>
      <c r="V55" s="102">
        <f>(Q55+Q56)*U55</f>
        <v>15872</v>
      </c>
      <c r="W55" s="102">
        <f t="shared" si="14"/>
        <v>15872</v>
      </c>
      <c r="X55" s="102">
        <f t="shared" si="16"/>
        <v>0</v>
      </c>
      <c r="Y55" s="102">
        <f>(Q55+Q56)*T55</f>
        <v>23808</v>
      </c>
      <c r="AA55" s="169"/>
      <c r="AB55" s="169"/>
    </row>
    <row r="56" ht="32" customHeight="1" spans="1:28">
      <c r="A56" s="41"/>
      <c r="B56" s="11"/>
      <c r="C56" s="137"/>
      <c r="D56" s="144"/>
      <c r="E56" s="137"/>
      <c r="F56" s="137"/>
      <c r="G56" s="41"/>
      <c r="H56" s="145"/>
      <c r="I56" s="149"/>
      <c r="J56" s="137"/>
      <c r="K56" s="149" t="s">
        <v>151</v>
      </c>
      <c r="L56" s="41"/>
      <c r="M56" s="152">
        <v>140</v>
      </c>
      <c r="N56" s="43">
        <v>2000</v>
      </c>
      <c r="O56" s="43">
        <f t="shared" si="11"/>
        <v>280000</v>
      </c>
      <c r="P56" s="50"/>
      <c r="Q56" s="86">
        <f>O56*P55</f>
        <v>22400</v>
      </c>
      <c r="R56" s="159"/>
      <c r="S56" s="160"/>
      <c r="T56" s="161"/>
      <c r="U56" s="101"/>
      <c r="V56" s="102"/>
      <c r="W56" s="102"/>
      <c r="X56" s="102"/>
      <c r="Y56" s="102"/>
      <c r="AA56" s="169"/>
      <c r="AB56" s="169"/>
    </row>
    <row r="57" ht="45.3" spans="1:28">
      <c r="A57" s="41">
        <v>31</v>
      </c>
      <c r="B57" s="39" t="s">
        <v>138</v>
      </c>
      <c r="C57" s="137" t="s">
        <v>28</v>
      </c>
      <c r="D57" s="144" t="s">
        <v>272</v>
      </c>
      <c r="E57" s="137" t="s">
        <v>273</v>
      </c>
      <c r="F57" s="137" t="s">
        <v>31</v>
      </c>
      <c r="G57" s="41" t="s">
        <v>32</v>
      </c>
      <c r="H57" s="145" t="s">
        <v>33</v>
      </c>
      <c r="I57" s="149" t="s">
        <v>34</v>
      </c>
      <c r="J57" s="137" t="s">
        <v>274</v>
      </c>
      <c r="K57" s="149" t="s">
        <v>165</v>
      </c>
      <c r="L57" s="41" t="s">
        <v>37</v>
      </c>
      <c r="M57" s="152">
        <v>8</v>
      </c>
      <c r="N57" s="43">
        <v>3000</v>
      </c>
      <c r="O57" s="43">
        <f t="shared" si="11"/>
        <v>24000</v>
      </c>
      <c r="P57" s="50">
        <v>0.08</v>
      </c>
      <c r="Q57" s="86">
        <f>O57*P57</f>
        <v>1920</v>
      </c>
      <c r="R57" s="153">
        <v>45836</v>
      </c>
      <c r="S57" s="154" t="s">
        <v>271</v>
      </c>
      <c r="T57" s="155">
        <v>0.6</v>
      </c>
      <c r="U57" s="101">
        <v>0.4</v>
      </c>
      <c r="V57" s="86">
        <f>Q57*U57</f>
        <v>768</v>
      </c>
      <c r="W57" s="86">
        <f>V57</f>
        <v>768</v>
      </c>
      <c r="X57" s="86">
        <f t="shared" si="16"/>
        <v>0</v>
      </c>
      <c r="Y57" s="86">
        <f>Q57*T57</f>
        <v>1152</v>
      </c>
      <c r="AA57" s="170"/>
      <c r="AB57" s="170"/>
    </row>
    <row r="58" ht="24" customHeight="1" spans="1:28">
      <c r="A58" s="41"/>
      <c r="B58" s="11" t="s">
        <v>138</v>
      </c>
      <c r="C58" s="137" t="s">
        <v>28</v>
      </c>
      <c r="D58" s="144"/>
      <c r="E58" s="137"/>
      <c r="F58" s="137" t="s">
        <v>31</v>
      </c>
      <c r="G58" s="41" t="s">
        <v>32</v>
      </c>
      <c r="H58" s="145" t="s">
        <v>33</v>
      </c>
      <c r="I58" s="149" t="s">
        <v>38</v>
      </c>
      <c r="J58" s="137" t="s">
        <v>275</v>
      </c>
      <c r="K58" s="149" t="s">
        <v>150</v>
      </c>
      <c r="L58" s="41" t="s">
        <v>37</v>
      </c>
      <c r="M58" s="152">
        <v>440</v>
      </c>
      <c r="N58" s="43">
        <v>900</v>
      </c>
      <c r="O58" s="43">
        <f t="shared" si="11"/>
        <v>396000</v>
      </c>
      <c r="P58" s="50">
        <v>0.08</v>
      </c>
      <c r="Q58" s="86">
        <f>O58*P58</f>
        <v>31680</v>
      </c>
      <c r="R58" s="156">
        <v>45836</v>
      </c>
      <c r="S58" s="157" t="s">
        <v>271</v>
      </c>
      <c r="T58" s="158">
        <v>0.6</v>
      </c>
      <c r="U58" s="101">
        <v>0.4</v>
      </c>
      <c r="V58" s="102">
        <f>(Q58+Q59)*U58</f>
        <v>26752</v>
      </c>
      <c r="W58" s="102">
        <f>V58</f>
        <v>26752</v>
      </c>
      <c r="X58" s="102">
        <f t="shared" si="16"/>
        <v>0</v>
      </c>
      <c r="Y58" s="102">
        <f>(Q58+Q59)*T58</f>
        <v>40128</v>
      </c>
      <c r="AA58" s="169"/>
      <c r="AB58" s="169"/>
    </row>
    <row r="59" ht="24" customHeight="1" spans="1:28">
      <c r="A59" s="41"/>
      <c r="B59" s="11"/>
      <c r="C59" s="137"/>
      <c r="D59" s="144"/>
      <c r="E59" s="137"/>
      <c r="F59" s="137"/>
      <c r="G59" s="41"/>
      <c r="H59" s="145"/>
      <c r="I59" s="149"/>
      <c r="J59" s="137"/>
      <c r="K59" s="149" t="s">
        <v>151</v>
      </c>
      <c r="L59" s="41"/>
      <c r="M59" s="152">
        <v>220</v>
      </c>
      <c r="N59" s="43">
        <v>2000</v>
      </c>
      <c r="O59" s="43">
        <f t="shared" si="11"/>
        <v>440000</v>
      </c>
      <c r="P59" s="50"/>
      <c r="Q59" s="86">
        <f>O59*P58</f>
        <v>35200</v>
      </c>
      <c r="R59" s="159"/>
      <c r="S59" s="160"/>
      <c r="T59" s="161"/>
      <c r="U59" s="101"/>
      <c r="V59" s="102"/>
      <c r="W59" s="102"/>
      <c r="X59" s="102"/>
      <c r="Y59" s="102"/>
      <c r="AA59" s="169"/>
      <c r="AB59" s="169"/>
    </row>
    <row r="60" ht="24" customHeight="1" spans="1:28">
      <c r="A60" s="41">
        <v>32</v>
      </c>
      <c r="B60" s="11" t="s">
        <v>138</v>
      </c>
      <c r="C60" s="137" t="s">
        <v>28</v>
      </c>
      <c r="D60" s="144" t="s">
        <v>276</v>
      </c>
      <c r="E60" s="137" t="s">
        <v>277</v>
      </c>
      <c r="F60" s="137" t="s">
        <v>31</v>
      </c>
      <c r="G60" s="41" t="s">
        <v>32</v>
      </c>
      <c r="H60" s="145" t="s">
        <v>33</v>
      </c>
      <c r="I60" s="149" t="s">
        <v>38</v>
      </c>
      <c r="J60" s="137" t="s">
        <v>278</v>
      </c>
      <c r="K60" s="149" t="s">
        <v>150</v>
      </c>
      <c r="L60" s="41" t="s">
        <v>37</v>
      </c>
      <c r="M60" s="152">
        <v>1329.6</v>
      </c>
      <c r="N60" s="43">
        <v>900</v>
      </c>
      <c r="O60" s="43">
        <f t="shared" si="11"/>
        <v>1196640</v>
      </c>
      <c r="P60" s="50">
        <v>0.08</v>
      </c>
      <c r="Q60" s="86">
        <f>O60*P60</f>
        <v>95731.2</v>
      </c>
      <c r="R60" s="156">
        <v>45838</v>
      </c>
      <c r="S60" s="157">
        <v>46202</v>
      </c>
      <c r="T60" s="158">
        <v>0.6</v>
      </c>
      <c r="U60" s="101">
        <v>0.4</v>
      </c>
      <c r="V60" s="102">
        <f>(Q60+Q61+Q62)*U60</f>
        <v>41812.48</v>
      </c>
      <c r="W60" s="102">
        <f>V60</f>
        <v>41812.48</v>
      </c>
      <c r="X60" s="102">
        <f>V60-W60</f>
        <v>0</v>
      </c>
      <c r="Y60" s="102">
        <f>(Q60+Q61+Q62)*T60</f>
        <v>62718.72</v>
      </c>
      <c r="Z60" s="171"/>
      <c r="AA60" s="169"/>
      <c r="AB60" s="169"/>
    </row>
    <row r="61" ht="24" customHeight="1" spans="1:28">
      <c r="A61" s="41"/>
      <c r="B61" s="11"/>
      <c r="C61" s="137"/>
      <c r="D61" s="144"/>
      <c r="E61" s="137"/>
      <c r="F61" s="137"/>
      <c r="G61" s="41"/>
      <c r="H61" s="145"/>
      <c r="I61" s="149"/>
      <c r="J61" s="137"/>
      <c r="K61" s="149" t="s">
        <v>176</v>
      </c>
      <c r="L61" s="41"/>
      <c r="M61" s="152">
        <v>60</v>
      </c>
      <c r="N61" s="43">
        <v>1500</v>
      </c>
      <c r="O61" s="43">
        <f t="shared" si="11"/>
        <v>90000</v>
      </c>
      <c r="P61" s="50"/>
      <c r="Q61" s="86">
        <f>O61*P60</f>
        <v>7200</v>
      </c>
      <c r="R61" s="162"/>
      <c r="S61" s="163"/>
      <c r="T61" s="164"/>
      <c r="U61" s="101"/>
      <c r="V61" s="102"/>
      <c r="W61" s="102"/>
      <c r="X61" s="102"/>
      <c r="Y61" s="102"/>
      <c r="Z61" s="171"/>
      <c r="AA61" s="169"/>
      <c r="AB61" s="169"/>
    </row>
    <row r="62" ht="24" customHeight="1" spans="1:28">
      <c r="A62" s="41"/>
      <c r="B62" s="11"/>
      <c r="C62" s="137"/>
      <c r="D62" s="144"/>
      <c r="E62" s="137"/>
      <c r="F62" s="137"/>
      <c r="G62" s="41"/>
      <c r="H62" s="145"/>
      <c r="I62" s="149"/>
      <c r="J62" s="137"/>
      <c r="K62" s="149" t="s">
        <v>151</v>
      </c>
      <c r="L62" s="41"/>
      <c r="M62" s="152">
        <v>10</v>
      </c>
      <c r="N62" s="43">
        <v>2000</v>
      </c>
      <c r="O62" s="43">
        <f t="shared" si="11"/>
        <v>20000</v>
      </c>
      <c r="P62" s="50"/>
      <c r="Q62" s="86">
        <f>O62*P60</f>
        <v>1600</v>
      </c>
      <c r="R62" s="159"/>
      <c r="S62" s="160"/>
      <c r="T62" s="161"/>
      <c r="U62" s="101"/>
      <c r="V62" s="102"/>
      <c r="W62" s="102"/>
      <c r="X62" s="102"/>
      <c r="Y62" s="102"/>
      <c r="Z62" s="171"/>
      <c r="AA62" s="169"/>
      <c r="AB62" s="169"/>
    </row>
    <row r="63" s="135" customFormat="1" ht="32" customHeight="1" spans="1:26">
      <c r="A63" s="40" t="s">
        <v>48</v>
      </c>
      <c r="B63" s="40"/>
      <c r="C63" s="40"/>
      <c r="D63" s="40"/>
      <c r="E63" s="40"/>
      <c r="F63" s="40"/>
      <c r="G63" s="40"/>
      <c r="H63" s="40"/>
      <c r="I63" s="40"/>
      <c r="J63" s="40"/>
      <c r="K63" s="40"/>
      <c r="L63" s="40"/>
      <c r="M63" s="54">
        <f>SUM(M5:M62)</f>
        <v>31423.05</v>
      </c>
      <c r="N63" s="54"/>
      <c r="O63" s="54">
        <f>SUM(O5:O62)</f>
        <v>50519790</v>
      </c>
      <c r="P63" s="54"/>
      <c r="Q63" s="54">
        <f>SUM(Q5:Q62)</f>
        <v>3285389.55</v>
      </c>
      <c r="R63" s="54"/>
      <c r="S63" s="54"/>
      <c r="T63" s="54"/>
      <c r="U63" s="54"/>
      <c r="V63" s="54">
        <f>SUM(V5:V62)</f>
        <v>1078425.07</v>
      </c>
      <c r="W63" s="54">
        <f>SUM(W5:W62)</f>
        <v>1078425.07</v>
      </c>
      <c r="X63" s="54">
        <f>SUM(X5:X62)</f>
        <v>0</v>
      </c>
      <c r="Y63" s="54">
        <f>SUM(Y5:Y62)</f>
        <v>2206964.48</v>
      </c>
      <c r="Z63" s="172"/>
    </row>
    <row r="64" spans="24:25">
      <c r="X64" s="165"/>
      <c r="Y64" s="173"/>
    </row>
    <row r="65" spans="24:25">
      <c r="X65" s="165"/>
      <c r="Y65" s="173"/>
    </row>
    <row r="66" ht="89" customHeight="1" spans="24:25">
      <c r="X66" s="165"/>
      <c r="Y66" s="173"/>
    </row>
  </sheetData>
  <mergeCells count="210">
    <mergeCell ref="A2:Y2"/>
    <mergeCell ref="A63:L63"/>
    <mergeCell ref="A6:A11"/>
    <mergeCell ref="A13:A15"/>
    <mergeCell ref="A16:A17"/>
    <mergeCell ref="A18:A19"/>
    <mergeCell ref="A20:A21"/>
    <mergeCell ref="A33:A36"/>
    <mergeCell ref="A40:A41"/>
    <mergeCell ref="A42:A43"/>
    <mergeCell ref="A44:A50"/>
    <mergeCell ref="A55:A56"/>
    <mergeCell ref="A57:A59"/>
    <mergeCell ref="A60:A62"/>
    <mergeCell ref="B7:B8"/>
    <mergeCell ref="B9:B10"/>
    <mergeCell ref="B13:B14"/>
    <mergeCell ref="B16:B17"/>
    <mergeCell ref="B33:B36"/>
    <mergeCell ref="B42:B43"/>
    <mergeCell ref="B55:B56"/>
    <mergeCell ref="B58:B59"/>
    <mergeCell ref="B60:B62"/>
    <mergeCell ref="C7:C8"/>
    <mergeCell ref="C9:C10"/>
    <mergeCell ref="C13:C14"/>
    <mergeCell ref="C16:C17"/>
    <mergeCell ref="C33:C34"/>
    <mergeCell ref="C42:C43"/>
    <mergeCell ref="C55:C56"/>
    <mergeCell ref="C58:C59"/>
    <mergeCell ref="C60:C62"/>
    <mergeCell ref="D6:D8"/>
    <mergeCell ref="D9:D11"/>
    <mergeCell ref="D13:D15"/>
    <mergeCell ref="D16:D17"/>
    <mergeCell ref="D20:D21"/>
    <mergeCell ref="D22:D32"/>
    <mergeCell ref="D33:D36"/>
    <mergeCell ref="D42:D43"/>
    <mergeCell ref="D55:D56"/>
    <mergeCell ref="D57:D59"/>
    <mergeCell ref="D60:D62"/>
    <mergeCell ref="E6:E11"/>
    <mergeCell ref="E13:E15"/>
    <mergeCell ref="E16:E17"/>
    <mergeCell ref="E18:E19"/>
    <mergeCell ref="E20:E21"/>
    <mergeCell ref="E33:E36"/>
    <mergeCell ref="E40:E41"/>
    <mergeCell ref="E42:E43"/>
    <mergeCell ref="E44:E50"/>
    <mergeCell ref="E55:E56"/>
    <mergeCell ref="E57:E59"/>
    <mergeCell ref="E60:E62"/>
    <mergeCell ref="F7:F8"/>
    <mergeCell ref="F9:F10"/>
    <mergeCell ref="F13:F14"/>
    <mergeCell ref="F16:F17"/>
    <mergeCell ref="F33:F34"/>
    <mergeCell ref="F42:F43"/>
    <mergeCell ref="F55:F56"/>
    <mergeCell ref="F58:F59"/>
    <mergeCell ref="F60:F62"/>
    <mergeCell ref="G7:G8"/>
    <mergeCell ref="G9:G10"/>
    <mergeCell ref="G13:G14"/>
    <mergeCell ref="G16:G17"/>
    <mergeCell ref="G33:G34"/>
    <mergeCell ref="G42:G43"/>
    <mergeCell ref="G55:G56"/>
    <mergeCell ref="G58:G59"/>
    <mergeCell ref="G60:G62"/>
    <mergeCell ref="H7:H8"/>
    <mergeCell ref="H9:H10"/>
    <mergeCell ref="H13:H14"/>
    <mergeCell ref="H16:H17"/>
    <mergeCell ref="H33:H34"/>
    <mergeCell ref="H42:H43"/>
    <mergeCell ref="H55:H56"/>
    <mergeCell ref="H58:H59"/>
    <mergeCell ref="H60:H62"/>
    <mergeCell ref="I7:I8"/>
    <mergeCell ref="I9:I10"/>
    <mergeCell ref="I13:I14"/>
    <mergeCell ref="I16:I17"/>
    <mergeCell ref="I33:I34"/>
    <mergeCell ref="I42:I43"/>
    <mergeCell ref="I55:I56"/>
    <mergeCell ref="I58:I59"/>
    <mergeCell ref="I60:I62"/>
    <mergeCell ref="J7:J8"/>
    <mergeCell ref="J9:J10"/>
    <mergeCell ref="J13:J14"/>
    <mergeCell ref="J16:J17"/>
    <mergeCell ref="J33:J34"/>
    <mergeCell ref="J42:J43"/>
    <mergeCell ref="J55:J56"/>
    <mergeCell ref="J58:J59"/>
    <mergeCell ref="J60:J62"/>
    <mergeCell ref="L7:L8"/>
    <mergeCell ref="L9:L10"/>
    <mergeCell ref="L13:L14"/>
    <mergeCell ref="L16:L17"/>
    <mergeCell ref="L33:L34"/>
    <mergeCell ref="L42:L43"/>
    <mergeCell ref="L55:L56"/>
    <mergeCell ref="L58:L59"/>
    <mergeCell ref="L60:L62"/>
    <mergeCell ref="P9:P10"/>
    <mergeCell ref="P13:P14"/>
    <mergeCell ref="P16:P17"/>
    <mergeCell ref="P33:P34"/>
    <mergeCell ref="P42:P43"/>
    <mergeCell ref="P55:P56"/>
    <mergeCell ref="P58:P59"/>
    <mergeCell ref="P60:P62"/>
    <mergeCell ref="R7:R8"/>
    <mergeCell ref="R9:R10"/>
    <mergeCell ref="R13:R14"/>
    <mergeCell ref="R16:R17"/>
    <mergeCell ref="R33:R34"/>
    <mergeCell ref="R42:R43"/>
    <mergeCell ref="R55:R56"/>
    <mergeCell ref="R58:R59"/>
    <mergeCell ref="R60:R62"/>
    <mergeCell ref="S7:S8"/>
    <mergeCell ref="S9:S10"/>
    <mergeCell ref="S13:S14"/>
    <mergeCell ref="S16:S17"/>
    <mergeCell ref="S33:S34"/>
    <mergeCell ref="S42:S43"/>
    <mergeCell ref="S55:S56"/>
    <mergeCell ref="S58:S59"/>
    <mergeCell ref="S60:S62"/>
    <mergeCell ref="T7:T8"/>
    <mergeCell ref="T9:T10"/>
    <mergeCell ref="T13:T14"/>
    <mergeCell ref="T16:T17"/>
    <mergeCell ref="T33:T34"/>
    <mergeCell ref="T42:T43"/>
    <mergeCell ref="T55:T56"/>
    <mergeCell ref="T58:T59"/>
    <mergeCell ref="T60:T62"/>
    <mergeCell ref="U7:U8"/>
    <mergeCell ref="U9:U10"/>
    <mergeCell ref="U13:U14"/>
    <mergeCell ref="U16:U17"/>
    <mergeCell ref="U33:U34"/>
    <mergeCell ref="U42:U43"/>
    <mergeCell ref="U55:U56"/>
    <mergeCell ref="U58:U59"/>
    <mergeCell ref="U60:U62"/>
    <mergeCell ref="V7:V8"/>
    <mergeCell ref="V9:V10"/>
    <mergeCell ref="V13:V14"/>
    <mergeCell ref="V16:V17"/>
    <mergeCell ref="V33:V34"/>
    <mergeCell ref="V42:V43"/>
    <mergeCell ref="V55:V56"/>
    <mergeCell ref="V58:V59"/>
    <mergeCell ref="V60:V62"/>
    <mergeCell ref="W7:W8"/>
    <mergeCell ref="W9:W10"/>
    <mergeCell ref="W13:W14"/>
    <mergeCell ref="W16:W17"/>
    <mergeCell ref="W33:W34"/>
    <mergeCell ref="W42:W43"/>
    <mergeCell ref="W55:W56"/>
    <mergeCell ref="W58:W59"/>
    <mergeCell ref="W60:W62"/>
    <mergeCell ref="X7:X8"/>
    <mergeCell ref="X9:X10"/>
    <mergeCell ref="X13:X14"/>
    <mergeCell ref="X16:X17"/>
    <mergeCell ref="X33:X34"/>
    <mergeCell ref="X42:X43"/>
    <mergeCell ref="X55:X56"/>
    <mergeCell ref="X58:X59"/>
    <mergeCell ref="X60:X62"/>
    <mergeCell ref="Y7:Y8"/>
    <mergeCell ref="Y9:Y10"/>
    <mergeCell ref="Y13:Y14"/>
    <mergeCell ref="Y16:Y17"/>
    <mergeCell ref="Y33:Y34"/>
    <mergeCell ref="Y42:Y43"/>
    <mergeCell ref="Y55:Y56"/>
    <mergeCell ref="Y58:Y59"/>
    <mergeCell ref="Y60:Y62"/>
    <mergeCell ref="Z19:Z21"/>
    <mergeCell ref="Z60:Z62"/>
    <mergeCell ref="AA7:AA8"/>
    <mergeCell ref="AA9:AA10"/>
    <mergeCell ref="AA13:AA14"/>
    <mergeCell ref="AA16:AA17"/>
    <mergeCell ref="AA33:AA34"/>
    <mergeCell ref="AA42:AA43"/>
    <mergeCell ref="AA55:AA56"/>
    <mergeCell ref="AA58:AA59"/>
    <mergeCell ref="AA60:AA62"/>
    <mergeCell ref="AB7:AB8"/>
    <mergeCell ref="AB9:AB10"/>
    <mergeCell ref="AB13:AB14"/>
    <mergeCell ref="AB16:AB17"/>
    <mergeCell ref="AB33:AB34"/>
    <mergeCell ref="AB42:AB43"/>
    <mergeCell ref="AB55:AB56"/>
    <mergeCell ref="AB58:AB59"/>
    <mergeCell ref="AB60:AB62"/>
    <mergeCell ref="AC9:AC11"/>
  </mergeCells>
  <dataValidations count="2">
    <dataValidation type="list" allowBlank="1" showInputMessage="1" showErrorMessage="1" sqref="C5:C62">
      <formula1>"深圳市内（含深汕）,省内市外"</formula1>
    </dataValidation>
    <dataValidation type="list" allowBlank="1" showInputMessage="1" showErrorMessage="1" sqref="F5:F62">
      <formula1>"菜篮子基地,农业龙头企业,市内其他主体"</formula1>
    </dataValidation>
  </dataValidations>
  <printOptions horizontalCentered="1"/>
  <pageMargins left="0.196527777777778" right="0.196527777777778" top="0.865972222222222" bottom="0.802777777777778" header="0.5" footer="0.5"/>
  <pageSetup paperSize="9" scale="47" firstPageNumber="12" orientation="landscape" useFirstPageNumber="1" horizontalDpi="600"/>
  <headerFooter>
    <oddFooter>&amp;C&amp;P</oddFooter>
  </headerFooter>
  <rowBreaks count="4" manualBreakCount="4">
    <brk id="21" max="24" man="1"/>
    <brk id="38" max="24" man="1"/>
    <brk id="52" max="24" man="1"/>
    <brk id="63"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zoomScale="60" zoomScaleNormal="60" workbookViewId="0">
      <selection activeCell="A2" sqref="A2:Y2"/>
    </sheetView>
  </sheetViews>
  <sheetFormatPr defaultColWidth="9" defaultRowHeight="12.95"/>
  <cols>
    <col min="1" max="1" width="9.90178571428571" customWidth="1"/>
    <col min="2" max="2" width="8.77678571428571" customWidth="1"/>
    <col min="3" max="3" width="8.40178571428571" customWidth="1"/>
    <col min="4" max="8" width="8.77678571428571" customWidth="1"/>
    <col min="9" max="9" width="11.3571428571429" customWidth="1"/>
    <col min="10" max="10" width="8.58928571428571" customWidth="1"/>
    <col min="11" max="11" width="8.77678571428571" customWidth="1"/>
    <col min="12" max="12" width="4.76785714285714" customWidth="1"/>
    <col min="13" max="13" width="12.5" customWidth="1"/>
    <col min="14" max="14" width="12.8214285714286" customWidth="1"/>
    <col min="15" max="15" width="17.2589285714286" customWidth="1"/>
    <col min="16" max="16" width="8.77678571428571" customWidth="1"/>
    <col min="17" max="17" width="14.8839285714286" customWidth="1"/>
    <col min="18" max="18" width="10.5625" customWidth="1"/>
    <col min="19" max="19" width="11.6875" customWidth="1"/>
    <col min="20" max="21" width="8.77678571428571" customWidth="1"/>
    <col min="22" max="23" width="14.8839285714286" customWidth="1"/>
    <col min="24" max="24" width="8.77678571428571" customWidth="1"/>
    <col min="25" max="25" width="13.6964285714286" customWidth="1"/>
  </cols>
  <sheetData>
    <row r="1" ht="22.45" spans="1:25">
      <c r="A1" s="114" t="s">
        <v>279</v>
      </c>
      <c r="B1" s="114"/>
      <c r="C1" s="57"/>
      <c r="D1" s="34"/>
      <c r="E1" s="34"/>
      <c r="F1" s="34"/>
      <c r="G1" s="34"/>
      <c r="H1" s="57"/>
      <c r="I1" s="57"/>
      <c r="J1" s="34"/>
      <c r="K1" s="34"/>
      <c r="L1" s="57"/>
      <c r="M1" s="34"/>
      <c r="N1" s="34"/>
      <c r="O1" s="34"/>
      <c r="P1" s="57"/>
      <c r="Q1" s="34"/>
      <c r="R1" s="34"/>
      <c r="S1" s="34"/>
      <c r="T1" s="57"/>
      <c r="U1" s="57"/>
      <c r="V1" s="34"/>
      <c r="W1" s="79"/>
      <c r="X1" s="79"/>
      <c r="Y1" s="34"/>
    </row>
    <row r="2" ht="28.05" spans="1:25">
      <c r="A2" s="35" t="s">
        <v>280</v>
      </c>
      <c r="B2" s="35"/>
      <c r="C2" s="35"/>
      <c r="D2" s="35"/>
      <c r="E2" s="35"/>
      <c r="F2" s="35"/>
      <c r="G2" s="35"/>
      <c r="H2" s="35"/>
      <c r="I2" s="35"/>
      <c r="J2" s="35"/>
      <c r="K2" s="35"/>
      <c r="L2" s="35"/>
      <c r="M2" s="35"/>
      <c r="N2" s="35"/>
      <c r="O2" s="35"/>
      <c r="P2" s="35"/>
      <c r="Q2" s="35"/>
      <c r="R2" s="35"/>
      <c r="S2" s="35"/>
      <c r="T2" s="35"/>
      <c r="U2" s="35"/>
      <c r="V2" s="35"/>
      <c r="W2" s="80"/>
      <c r="X2" s="80"/>
      <c r="Y2" s="35"/>
    </row>
    <row r="3" ht="22.45" spans="1:25">
      <c r="A3" s="130"/>
      <c r="B3" s="130"/>
      <c r="C3" s="130"/>
      <c r="D3" s="130"/>
      <c r="E3" s="130"/>
      <c r="F3" s="130"/>
      <c r="G3" s="130"/>
      <c r="H3" s="130"/>
      <c r="I3" s="130"/>
      <c r="J3" s="130"/>
      <c r="K3" s="130"/>
      <c r="L3" s="130"/>
      <c r="M3" s="130"/>
      <c r="N3" s="130"/>
      <c r="O3" s="130"/>
      <c r="P3" s="130"/>
      <c r="Q3" s="130"/>
      <c r="R3" s="130"/>
      <c r="S3" s="130"/>
      <c r="T3" s="130"/>
      <c r="U3" s="130"/>
      <c r="V3" s="130"/>
      <c r="W3" s="133"/>
      <c r="X3" s="133"/>
      <c r="Y3" s="130"/>
    </row>
    <row r="4" ht="52" spans="1:25">
      <c r="A4" s="37" t="s">
        <v>2</v>
      </c>
      <c r="B4" s="37" t="s">
        <v>3</v>
      </c>
      <c r="C4" s="37" t="s">
        <v>4</v>
      </c>
      <c r="D4" s="37" t="s">
        <v>5</v>
      </c>
      <c r="E4" s="37" t="s">
        <v>6</v>
      </c>
      <c r="F4" s="37" t="s">
        <v>7</v>
      </c>
      <c r="G4" s="37" t="s">
        <v>8</v>
      </c>
      <c r="H4" s="37" t="s">
        <v>9</v>
      </c>
      <c r="I4" s="37" t="s">
        <v>10</v>
      </c>
      <c r="J4" s="37" t="s">
        <v>11</v>
      </c>
      <c r="K4" s="37" t="s">
        <v>12</v>
      </c>
      <c r="L4" s="37" t="s">
        <v>13</v>
      </c>
      <c r="M4" s="37" t="s">
        <v>14</v>
      </c>
      <c r="N4" s="37" t="s">
        <v>15</v>
      </c>
      <c r="O4" s="37" t="s">
        <v>281</v>
      </c>
      <c r="P4" s="37" t="s">
        <v>17</v>
      </c>
      <c r="Q4" s="37" t="s">
        <v>18</v>
      </c>
      <c r="R4" s="37" t="s">
        <v>19</v>
      </c>
      <c r="S4" s="37" t="s">
        <v>20</v>
      </c>
      <c r="T4" s="37" t="s">
        <v>21</v>
      </c>
      <c r="U4" s="37" t="s">
        <v>22</v>
      </c>
      <c r="V4" s="37" t="s">
        <v>23</v>
      </c>
      <c r="W4" s="82" t="s">
        <v>24</v>
      </c>
      <c r="X4" s="82" t="s">
        <v>25</v>
      </c>
      <c r="Y4" s="37" t="s">
        <v>282</v>
      </c>
    </row>
    <row r="5" ht="103.6" spans="1:25">
      <c r="A5" s="41">
        <v>1</v>
      </c>
      <c r="B5" s="39" t="s">
        <v>27</v>
      </c>
      <c r="C5" s="11" t="s">
        <v>28</v>
      </c>
      <c r="D5" s="11" t="s">
        <v>29</v>
      </c>
      <c r="E5" s="11" t="s">
        <v>30</v>
      </c>
      <c r="F5" s="11" t="s">
        <v>31</v>
      </c>
      <c r="G5" s="41" t="s">
        <v>32</v>
      </c>
      <c r="H5" s="41" t="s">
        <v>33</v>
      </c>
      <c r="I5" s="41" t="s">
        <v>70</v>
      </c>
      <c r="J5" s="11" t="s">
        <v>283</v>
      </c>
      <c r="K5" s="11" t="s">
        <v>284</v>
      </c>
      <c r="L5" s="41" t="s">
        <v>37</v>
      </c>
      <c r="M5" s="42">
        <v>145</v>
      </c>
      <c r="N5" s="52">
        <v>15000</v>
      </c>
      <c r="O5" s="52">
        <v>2175000</v>
      </c>
      <c r="P5" s="131">
        <v>0.03</v>
      </c>
      <c r="Q5" s="42">
        <v>65250</v>
      </c>
      <c r="R5" s="49">
        <v>45850</v>
      </c>
      <c r="S5" s="49">
        <v>46214</v>
      </c>
      <c r="T5" s="132">
        <v>0.6</v>
      </c>
      <c r="U5" s="131">
        <v>0.4</v>
      </c>
      <c r="V5" s="52">
        <v>26100</v>
      </c>
      <c r="W5" s="52">
        <v>26100</v>
      </c>
      <c r="X5" s="52">
        <v>0</v>
      </c>
      <c r="Y5" s="52">
        <v>39150</v>
      </c>
    </row>
    <row r="6" ht="90.95" spans="1:25">
      <c r="A6" s="41">
        <v>2</v>
      </c>
      <c r="B6" s="39" t="s">
        <v>27</v>
      </c>
      <c r="C6" s="11" t="s">
        <v>28</v>
      </c>
      <c r="D6" s="11" t="s">
        <v>285</v>
      </c>
      <c r="E6" s="11" t="s">
        <v>286</v>
      </c>
      <c r="F6" s="11" t="s">
        <v>31</v>
      </c>
      <c r="G6" s="41" t="s">
        <v>32</v>
      </c>
      <c r="H6" s="41" t="s">
        <v>33</v>
      </c>
      <c r="I6" s="41" t="s">
        <v>34</v>
      </c>
      <c r="J6" s="11" t="s">
        <v>287</v>
      </c>
      <c r="K6" s="11" t="s">
        <v>288</v>
      </c>
      <c r="L6" s="41" t="s">
        <v>37</v>
      </c>
      <c r="M6" s="42">
        <v>360</v>
      </c>
      <c r="N6" s="52">
        <v>3000</v>
      </c>
      <c r="O6" s="52">
        <v>1080000</v>
      </c>
      <c r="P6" s="131">
        <v>0.08</v>
      </c>
      <c r="Q6" s="42">
        <v>86400</v>
      </c>
      <c r="R6" s="49">
        <v>45892</v>
      </c>
      <c r="S6" s="49">
        <v>46256</v>
      </c>
      <c r="T6" s="132">
        <v>0.6</v>
      </c>
      <c r="U6" s="131">
        <v>0.4</v>
      </c>
      <c r="V6" s="52">
        <v>34560</v>
      </c>
      <c r="W6" s="52">
        <v>34560</v>
      </c>
      <c r="X6" s="52">
        <v>0</v>
      </c>
      <c r="Y6" s="52">
        <v>51840</v>
      </c>
    </row>
    <row r="7" ht="103.6" spans="1:25">
      <c r="A7" s="41">
        <v>3</v>
      </c>
      <c r="B7" s="39" t="s">
        <v>27</v>
      </c>
      <c r="C7" s="11" t="s">
        <v>28</v>
      </c>
      <c r="D7" s="11" t="s">
        <v>29</v>
      </c>
      <c r="E7" s="11" t="s">
        <v>30</v>
      </c>
      <c r="F7" s="11" t="s">
        <v>31</v>
      </c>
      <c r="G7" s="41" t="s">
        <v>32</v>
      </c>
      <c r="H7" s="41" t="s">
        <v>33</v>
      </c>
      <c r="I7" s="41" t="s">
        <v>113</v>
      </c>
      <c r="J7" s="11" t="s">
        <v>289</v>
      </c>
      <c r="K7" s="41" t="s">
        <v>113</v>
      </c>
      <c r="L7" s="41" t="s">
        <v>37</v>
      </c>
      <c r="M7" s="42">
        <v>80</v>
      </c>
      <c r="N7" s="52">
        <v>1000</v>
      </c>
      <c r="O7" s="52">
        <v>80000</v>
      </c>
      <c r="P7" s="44">
        <v>0.035</v>
      </c>
      <c r="Q7" s="42">
        <v>2800</v>
      </c>
      <c r="R7" s="49">
        <v>45924</v>
      </c>
      <c r="S7" s="49">
        <v>45991</v>
      </c>
      <c r="T7" s="131">
        <v>0.8</v>
      </c>
      <c r="U7" s="131">
        <v>0.2</v>
      </c>
      <c r="V7" s="52">
        <v>560</v>
      </c>
      <c r="W7" s="52">
        <v>560</v>
      </c>
      <c r="X7" s="52">
        <v>0</v>
      </c>
      <c r="Y7" s="52">
        <v>2240</v>
      </c>
    </row>
    <row r="8" ht="77.95" spans="1:25">
      <c r="A8" s="41">
        <v>4</v>
      </c>
      <c r="B8" s="39" t="s">
        <v>27</v>
      </c>
      <c r="C8" s="11" t="s">
        <v>28</v>
      </c>
      <c r="D8" s="11" t="s">
        <v>290</v>
      </c>
      <c r="E8" s="11" t="s">
        <v>291</v>
      </c>
      <c r="F8" s="11" t="s">
        <v>31</v>
      </c>
      <c r="G8" s="41" t="s">
        <v>32</v>
      </c>
      <c r="H8" s="41" t="s">
        <v>33</v>
      </c>
      <c r="I8" s="41" t="s">
        <v>38</v>
      </c>
      <c r="J8" s="11" t="s">
        <v>292</v>
      </c>
      <c r="K8" s="11" t="s">
        <v>293</v>
      </c>
      <c r="L8" s="41" t="s">
        <v>37</v>
      </c>
      <c r="M8" s="42">
        <v>1204</v>
      </c>
      <c r="N8" s="52">
        <v>900</v>
      </c>
      <c r="O8" s="52">
        <v>1083600</v>
      </c>
      <c r="P8" s="131">
        <v>0.08</v>
      </c>
      <c r="Q8" s="42">
        <v>86688</v>
      </c>
      <c r="R8" s="49">
        <v>45924</v>
      </c>
      <c r="S8" s="49">
        <v>46104</v>
      </c>
      <c r="T8" s="131">
        <v>0.6</v>
      </c>
      <c r="U8" s="131">
        <v>0.4</v>
      </c>
      <c r="V8" s="52">
        <v>34675.2</v>
      </c>
      <c r="W8" s="52">
        <v>34675.2</v>
      </c>
      <c r="X8" s="52">
        <v>0</v>
      </c>
      <c r="Y8" s="52">
        <v>0</v>
      </c>
    </row>
    <row r="9" ht="77.95" spans="1:25">
      <c r="A9" s="41">
        <v>5</v>
      </c>
      <c r="B9" s="39" t="s">
        <v>27</v>
      </c>
      <c r="C9" s="11" t="s">
        <v>28</v>
      </c>
      <c r="D9" s="11" t="s">
        <v>294</v>
      </c>
      <c r="E9" s="11" t="s">
        <v>295</v>
      </c>
      <c r="F9" s="11" t="s">
        <v>31</v>
      </c>
      <c r="G9" s="41" t="s">
        <v>32</v>
      </c>
      <c r="H9" s="41" t="s">
        <v>33</v>
      </c>
      <c r="I9" s="41" t="s">
        <v>38</v>
      </c>
      <c r="J9" s="11" t="s">
        <v>296</v>
      </c>
      <c r="K9" s="11" t="s">
        <v>293</v>
      </c>
      <c r="L9" s="41" t="s">
        <v>37</v>
      </c>
      <c r="M9" s="42">
        <v>520</v>
      </c>
      <c r="N9" s="52">
        <v>900</v>
      </c>
      <c r="O9" s="52">
        <v>468000</v>
      </c>
      <c r="P9" s="44">
        <v>0.08</v>
      </c>
      <c r="Q9" s="42">
        <v>37440</v>
      </c>
      <c r="R9" s="49">
        <v>45924</v>
      </c>
      <c r="S9" s="49">
        <v>46288</v>
      </c>
      <c r="T9" s="131">
        <v>0.6</v>
      </c>
      <c r="U9" s="131">
        <v>0.4</v>
      </c>
      <c r="V9" s="52">
        <v>14976</v>
      </c>
      <c r="W9" s="52">
        <v>14976</v>
      </c>
      <c r="X9" s="52">
        <v>0</v>
      </c>
      <c r="Y9" s="52">
        <v>0</v>
      </c>
    </row>
    <row r="10" spans="1:25">
      <c r="A10" s="40" t="s">
        <v>48</v>
      </c>
      <c r="B10" s="40"/>
      <c r="C10" s="40"/>
      <c r="D10" s="40"/>
      <c r="E10" s="40"/>
      <c r="F10" s="40"/>
      <c r="G10" s="40"/>
      <c r="H10" s="40"/>
      <c r="I10" s="40"/>
      <c r="J10" s="40"/>
      <c r="K10" s="40"/>
      <c r="L10" s="40"/>
      <c r="M10" s="54">
        <v>2309</v>
      </c>
      <c r="N10" s="103"/>
      <c r="O10" s="54">
        <v>4886600</v>
      </c>
      <c r="P10" s="37"/>
      <c r="Q10" s="54">
        <v>278578</v>
      </c>
      <c r="R10" s="103"/>
      <c r="S10" s="103"/>
      <c r="T10" s="37"/>
      <c r="U10" s="37"/>
      <c r="V10" s="54">
        <v>110871.2</v>
      </c>
      <c r="W10" s="54">
        <v>110871.2</v>
      </c>
      <c r="X10" s="54">
        <v>0</v>
      </c>
      <c r="Y10" s="54">
        <v>93230</v>
      </c>
    </row>
  </sheetData>
  <mergeCells count="2">
    <mergeCell ref="A2:Y2"/>
    <mergeCell ref="A10:L10"/>
  </mergeCells>
  <dataValidations count="1">
    <dataValidation type="list" allowBlank="1" showInputMessage="1" showErrorMessage="1" sqref="F5:F9">
      <formula1>"菜篮子基地,农业龙头企业,市内其他主体"</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
  <sheetViews>
    <sheetView zoomScale="70" zoomScaleNormal="70" workbookViewId="0">
      <selection activeCell="A2" sqref="A2:Y2"/>
    </sheetView>
  </sheetViews>
  <sheetFormatPr defaultColWidth="9" defaultRowHeight="12.95" outlineLevelRow="5"/>
  <cols>
    <col min="1" max="1" width="9.90178571428571" customWidth="1"/>
    <col min="2" max="2" width="8.77678571428571" customWidth="1"/>
    <col min="3" max="3" width="8.40178571428571" customWidth="1"/>
    <col min="4" max="9" width="8.77678571428571" customWidth="1"/>
    <col min="10" max="10" width="8.58928571428571" customWidth="1"/>
    <col min="11" max="11" width="8.77678571428571" customWidth="1"/>
    <col min="12" max="12" width="4.76785714285714" customWidth="1"/>
    <col min="13" max="13" width="12.5" customWidth="1"/>
    <col min="14" max="14" width="11.6875" customWidth="1"/>
    <col min="15" max="15" width="17.2589285714286" customWidth="1"/>
    <col min="16" max="16" width="8.77678571428571" customWidth="1"/>
    <col min="17" max="17" width="14.8839285714286" customWidth="1"/>
    <col min="18" max="19" width="10.5625" customWidth="1"/>
    <col min="20" max="21" width="8.77678571428571" customWidth="1"/>
    <col min="22" max="23" width="14.8839285714286" customWidth="1"/>
    <col min="24" max="24" width="8.77678571428571" customWidth="1"/>
    <col min="25" max="25" width="14.8839285714286" customWidth="1"/>
  </cols>
  <sheetData>
    <row r="1" ht="22.45" spans="1:4">
      <c r="A1" s="112" t="s">
        <v>297</v>
      </c>
      <c r="C1" s="113"/>
      <c r="D1" s="114"/>
    </row>
    <row r="2" ht="28.05" spans="1:25">
      <c r="A2" s="115" t="s">
        <v>298</v>
      </c>
      <c r="B2" s="115"/>
      <c r="C2" s="115"/>
      <c r="D2" s="115"/>
      <c r="E2" s="115"/>
      <c r="F2" s="115"/>
      <c r="G2" s="115"/>
      <c r="H2" s="115"/>
      <c r="I2" s="115"/>
      <c r="J2" s="115"/>
      <c r="K2" s="115"/>
      <c r="L2" s="115"/>
      <c r="M2" s="115"/>
      <c r="N2" s="115"/>
      <c r="O2" s="115"/>
      <c r="P2" s="115"/>
      <c r="Q2" s="115"/>
      <c r="R2" s="115"/>
      <c r="S2" s="115"/>
      <c r="T2" s="115"/>
      <c r="U2" s="115"/>
      <c r="V2" s="115"/>
      <c r="W2" s="115"/>
      <c r="X2" s="115"/>
      <c r="Y2" s="115"/>
    </row>
    <row r="3" ht="15.1" spans="1:25">
      <c r="A3" s="116"/>
      <c r="B3" s="116"/>
      <c r="C3" s="116"/>
      <c r="D3" s="116"/>
      <c r="E3" s="116"/>
      <c r="F3" s="116"/>
      <c r="G3" s="116"/>
      <c r="H3" s="116"/>
      <c r="I3" s="116"/>
      <c r="J3" s="116"/>
      <c r="K3" s="116"/>
      <c r="L3" s="116"/>
      <c r="M3" s="116"/>
      <c r="N3" s="116"/>
      <c r="O3" s="116"/>
      <c r="P3" s="116"/>
      <c r="Q3" s="116"/>
      <c r="R3" s="116"/>
      <c r="S3" s="116"/>
      <c r="T3" s="116"/>
      <c r="U3" s="116"/>
      <c r="V3" s="116"/>
      <c r="W3" s="116"/>
      <c r="X3" s="116"/>
      <c r="Y3" s="116"/>
    </row>
    <row r="4" ht="52" spans="1:25">
      <c r="A4" s="117" t="s">
        <v>2</v>
      </c>
      <c r="B4" s="117" t="s">
        <v>3</v>
      </c>
      <c r="C4" s="117" t="s">
        <v>4</v>
      </c>
      <c r="D4" s="117" t="s">
        <v>5</v>
      </c>
      <c r="E4" s="117" t="s">
        <v>6</v>
      </c>
      <c r="F4" s="117" t="s">
        <v>7</v>
      </c>
      <c r="G4" s="117" t="s">
        <v>8</v>
      </c>
      <c r="H4" s="117" t="s">
        <v>9</v>
      </c>
      <c r="I4" s="117" t="s">
        <v>10</v>
      </c>
      <c r="J4" s="117" t="s">
        <v>11</v>
      </c>
      <c r="K4" s="117" t="s">
        <v>12</v>
      </c>
      <c r="L4" s="117" t="s">
        <v>13</v>
      </c>
      <c r="M4" s="117" t="s">
        <v>14</v>
      </c>
      <c r="N4" s="117" t="s">
        <v>15</v>
      </c>
      <c r="O4" s="117" t="s">
        <v>281</v>
      </c>
      <c r="P4" s="117" t="s">
        <v>17</v>
      </c>
      <c r="Q4" s="117" t="s">
        <v>18</v>
      </c>
      <c r="R4" s="117" t="s">
        <v>19</v>
      </c>
      <c r="S4" s="117" t="s">
        <v>20</v>
      </c>
      <c r="T4" s="117" t="s">
        <v>21</v>
      </c>
      <c r="U4" s="117" t="s">
        <v>22</v>
      </c>
      <c r="V4" s="125" t="s">
        <v>23</v>
      </c>
      <c r="W4" s="125" t="s">
        <v>24</v>
      </c>
      <c r="X4" s="125" t="s">
        <v>25</v>
      </c>
      <c r="Y4" s="37" t="s">
        <v>282</v>
      </c>
    </row>
    <row r="5" ht="65" spans="1:25">
      <c r="A5" s="118">
        <v>1</v>
      </c>
      <c r="B5" s="119" t="s">
        <v>51</v>
      </c>
      <c r="C5" s="11" t="s">
        <v>28</v>
      </c>
      <c r="D5" s="11" t="s">
        <v>299</v>
      </c>
      <c r="E5" s="11" t="s">
        <v>300</v>
      </c>
      <c r="F5" s="11" t="s">
        <v>31</v>
      </c>
      <c r="G5" s="118" t="s">
        <v>32</v>
      </c>
      <c r="H5" s="120" t="s">
        <v>33</v>
      </c>
      <c r="I5" s="11" t="s">
        <v>34</v>
      </c>
      <c r="J5" s="236" t="s">
        <v>301</v>
      </c>
      <c r="K5" s="11" t="s">
        <v>55</v>
      </c>
      <c r="L5" s="118" t="s">
        <v>37</v>
      </c>
      <c r="M5" s="42">
        <v>1935.73</v>
      </c>
      <c r="N5" s="43">
        <v>3000</v>
      </c>
      <c r="O5" s="43">
        <v>5807190</v>
      </c>
      <c r="P5" s="50">
        <v>0.08</v>
      </c>
      <c r="Q5" s="42">
        <v>464575.2</v>
      </c>
      <c r="R5" s="49">
        <v>45927</v>
      </c>
      <c r="S5" s="49">
        <v>46291</v>
      </c>
      <c r="T5" s="122">
        <v>0.6</v>
      </c>
      <c r="U5" s="50">
        <v>0.4</v>
      </c>
      <c r="V5" s="126">
        <v>185830.08</v>
      </c>
      <c r="W5" s="127">
        <v>185830.08</v>
      </c>
      <c r="X5" s="126">
        <v>0</v>
      </c>
      <c r="Y5" s="126">
        <v>278745.12</v>
      </c>
    </row>
    <row r="6" spans="1:25">
      <c r="A6" s="40" t="s">
        <v>48</v>
      </c>
      <c r="B6" s="40"/>
      <c r="C6" s="40"/>
      <c r="D6" s="40"/>
      <c r="E6" s="40"/>
      <c r="F6" s="40"/>
      <c r="G6" s="40"/>
      <c r="H6" s="40"/>
      <c r="I6" s="40"/>
      <c r="J6" s="40"/>
      <c r="K6" s="40"/>
      <c r="L6" s="40"/>
      <c r="M6" s="24">
        <v>1935.73</v>
      </c>
      <c r="N6" s="24"/>
      <c r="O6" s="24">
        <v>5807190</v>
      </c>
      <c r="P6" s="24"/>
      <c r="Q6" s="24">
        <v>464575.2</v>
      </c>
      <c r="R6" s="123"/>
      <c r="S6" s="123"/>
      <c r="T6" s="124"/>
      <c r="U6" s="124"/>
      <c r="V6" s="24">
        <v>185830.08</v>
      </c>
      <c r="W6" s="128">
        <v>185830.08</v>
      </c>
      <c r="X6" s="128">
        <v>0</v>
      </c>
      <c r="Y6" s="129">
        <v>278745.12</v>
      </c>
    </row>
  </sheetData>
  <mergeCells count="2">
    <mergeCell ref="A2:Y2"/>
    <mergeCell ref="A6:L6"/>
  </mergeCells>
  <dataValidations count="2">
    <dataValidation type="list" allowBlank="1" showInputMessage="1" showErrorMessage="1" sqref="C5">
      <formula1>"深圳市内（含深汕）,省内市外"</formula1>
    </dataValidation>
    <dataValidation type="list" allowBlank="1" showInputMessage="1" showErrorMessage="1" sqref="F5">
      <formula1>"菜篮子基地,农业龙头企业,市内其他主体"</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8"/>
  <sheetViews>
    <sheetView zoomScale="60" zoomScaleNormal="60" workbookViewId="0">
      <selection activeCell="A2" sqref="A2:Y2"/>
    </sheetView>
  </sheetViews>
  <sheetFormatPr defaultColWidth="9" defaultRowHeight="12.95" outlineLevelRow="7"/>
  <cols>
    <col min="1" max="1" width="9.27678571428571" customWidth="1"/>
    <col min="2" max="2" width="8.77678571428571" customWidth="1"/>
    <col min="3" max="3" width="8.40178571428571" customWidth="1"/>
    <col min="4" max="9" width="8.77678571428571" customWidth="1"/>
    <col min="10" max="10" width="8.58928571428571" customWidth="1"/>
    <col min="11" max="11" width="8.77678571428571" customWidth="1"/>
    <col min="12" max="12" width="4.76785714285714" customWidth="1"/>
    <col min="13" max="13" width="12.5" customWidth="1"/>
    <col min="14" max="14" width="11.6875" customWidth="1"/>
    <col min="15" max="15" width="17.2589285714286" customWidth="1"/>
    <col min="16" max="16" width="8.77678571428571" customWidth="1"/>
    <col min="17" max="17" width="13.6964285714286" customWidth="1"/>
    <col min="18" max="18" width="10.5625" customWidth="1"/>
    <col min="19" max="19" width="11.6875" customWidth="1"/>
    <col min="20" max="21" width="8.77678571428571" customWidth="1"/>
    <col min="22" max="23" width="13.6964285714286" customWidth="1"/>
    <col min="24" max="24" width="8.77678571428571" customWidth="1"/>
    <col min="25" max="25" width="13.6964285714286" customWidth="1"/>
  </cols>
  <sheetData>
    <row r="1" ht="21.4" spans="1:25">
      <c r="A1" s="33" t="s">
        <v>302</v>
      </c>
      <c r="B1" s="34"/>
      <c r="C1" s="34"/>
      <c r="D1" s="34"/>
      <c r="E1" s="57"/>
      <c r="F1" s="34"/>
      <c r="G1" s="34"/>
      <c r="H1" s="57"/>
      <c r="I1" s="34"/>
      <c r="J1" s="56"/>
      <c r="K1" s="57"/>
      <c r="L1" s="57"/>
      <c r="M1" s="34"/>
      <c r="N1" s="34"/>
      <c r="O1" s="34"/>
      <c r="P1" s="57"/>
      <c r="Q1" s="34"/>
      <c r="R1" s="57"/>
      <c r="S1" s="57"/>
      <c r="T1" s="57"/>
      <c r="U1" s="57"/>
      <c r="V1" s="34"/>
      <c r="W1" s="79"/>
      <c r="X1" s="109"/>
      <c r="Y1" s="34"/>
    </row>
    <row r="2" ht="28.05" spans="1:25">
      <c r="A2" s="35" t="s">
        <v>303</v>
      </c>
      <c r="B2" s="35"/>
      <c r="C2" s="35"/>
      <c r="D2" s="35"/>
      <c r="E2" s="35"/>
      <c r="F2" s="35"/>
      <c r="G2" s="35"/>
      <c r="H2" s="35"/>
      <c r="I2" s="35"/>
      <c r="J2" s="58"/>
      <c r="K2" s="35"/>
      <c r="L2" s="35"/>
      <c r="M2" s="35"/>
      <c r="N2" s="35"/>
      <c r="O2" s="35"/>
      <c r="P2" s="35"/>
      <c r="Q2" s="35"/>
      <c r="R2" s="35"/>
      <c r="S2" s="35"/>
      <c r="T2" s="35"/>
      <c r="U2" s="35"/>
      <c r="V2" s="35"/>
      <c r="W2" s="80"/>
      <c r="X2" s="110"/>
      <c r="Y2" s="35"/>
    </row>
    <row r="3" ht="15.1" spans="1:25">
      <c r="A3" s="36"/>
      <c r="B3" s="36"/>
      <c r="C3" s="36"/>
      <c r="D3" s="36"/>
      <c r="E3" s="36"/>
      <c r="F3" s="36"/>
      <c r="G3" s="36"/>
      <c r="H3" s="36"/>
      <c r="I3" s="36"/>
      <c r="J3" s="59"/>
      <c r="K3" s="36"/>
      <c r="L3" s="36"/>
      <c r="M3" s="36"/>
      <c r="N3" s="36"/>
      <c r="O3" s="36"/>
      <c r="P3" s="36"/>
      <c r="Q3" s="36"/>
      <c r="R3" s="36"/>
      <c r="S3" s="36"/>
      <c r="T3" s="36"/>
      <c r="U3" s="36"/>
      <c r="V3" s="36"/>
      <c r="W3" s="81"/>
      <c r="X3" s="111"/>
      <c r="Y3" s="36"/>
    </row>
    <row r="4" ht="52" spans="1:25">
      <c r="A4" s="37" t="s">
        <v>2</v>
      </c>
      <c r="B4" s="37" t="s">
        <v>3</v>
      </c>
      <c r="C4" s="37" t="s">
        <v>4</v>
      </c>
      <c r="D4" s="37" t="s">
        <v>5</v>
      </c>
      <c r="E4" s="37" t="s">
        <v>6</v>
      </c>
      <c r="F4" s="37" t="s">
        <v>7</v>
      </c>
      <c r="G4" s="37" t="s">
        <v>8</v>
      </c>
      <c r="H4" s="37" t="s">
        <v>9</v>
      </c>
      <c r="I4" s="37" t="s">
        <v>10</v>
      </c>
      <c r="J4" s="37" t="s">
        <v>11</v>
      </c>
      <c r="K4" s="37" t="s">
        <v>12</v>
      </c>
      <c r="L4" s="37" t="s">
        <v>13</v>
      </c>
      <c r="M4" s="37" t="s">
        <v>14</v>
      </c>
      <c r="N4" s="37" t="s">
        <v>15</v>
      </c>
      <c r="O4" s="37" t="s">
        <v>281</v>
      </c>
      <c r="P4" s="37" t="s">
        <v>17</v>
      </c>
      <c r="Q4" s="37" t="s">
        <v>18</v>
      </c>
      <c r="R4" s="37" t="s">
        <v>19</v>
      </c>
      <c r="S4" s="37" t="s">
        <v>20</v>
      </c>
      <c r="T4" s="37" t="s">
        <v>21</v>
      </c>
      <c r="U4" s="37" t="s">
        <v>22</v>
      </c>
      <c r="V4" s="37" t="s">
        <v>23</v>
      </c>
      <c r="W4" s="82" t="s">
        <v>24</v>
      </c>
      <c r="X4" s="82" t="s">
        <v>25</v>
      </c>
      <c r="Y4" s="37" t="s">
        <v>282</v>
      </c>
    </row>
    <row r="5" ht="26" spans="1:25">
      <c r="A5" s="63">
        <v>1</v>
      </c>
      <c r="B5" s="38" t="s">
        <v>58</v>
      </c>
      <c r="C5" s="38" t="s">
        <v>28</v>
      </c>
      <c r="D5" s="38" t="s">
        <v>304</v>
      </c>
      <c r="E5" s="38" t="s">
        <v>277</v>
      </c>
      <c r="F5" s="38" t="s">
        <v>31</v>
      </c>
      <c r="G5" s="63" t="s">
        <v>32</v>
      </c>
      <c r="H5" s="63" t="s">
        <v>33</v>
      </c>
      <c r="I5" s="38" t="s">
        <v>38</v>
      </c>
      <c r="J5" s="42" t="s">
        <v>305</v>
      </c>
      <c r="K5" s="11" t="s">
        <v>93</v>
      </c>
      <c r="L5" s="63" t="s">
        <v>37</v>
      </c>
      <c r="M5" s="42">
        <v>120</v>
      </c>
      <c r="N5" s="43">
        <v>2000</v>
      </c>
      <c r="O5" s="43">
        <v>240000</v>
      </c>
      <c r="P5" s="50">
        <v>0.08</v>
      </c>
      <c r="Q5" s="42">
        <v>19200</v>
      </c>
      <c r="R5" s="90">
        <v>45849</v>
      </c>
      <c r="S5" s="105">
        <v>46213</v>
      </c>
      <c r="T5" s="50">
        <v>0.6</v>
      </c>
      <c r="U5" s="50">
        <v>0.4</v>
      </c>
      <c r="V5" s="102">
        <v>30720</v>
      </c>
      <c r="W5" s="102">
        <v>30720</v>
      </c>
      <c r="X5" s="42">
        <v>0</v>
      </c>
      <c r="Y5" s="102">
        <v>46080</v>
      </c>
    </row>
    <row r="6" ht="26" spans="1:25">
      <c r="A6" s="64"/>
      <c r="B6" s="65"/>
      <c r="C6" s="65"/>
      <c r="D6" s="65"/>
      <c r="E6" s="65"/>
      <c r="F6" s="65"/>
      <c r="G6" s="64"/>
      <c r="H6" s="64"/>
      <c r="I6" s="65"/>
      <c r="J6" s="42"/>
      <c r="K6" s="11" t="s">
        <v>62</v>
      </c>
      <c r="L6" s="64"/>
      <c r="M6" s="42">
        <v>800</v>
      </c>
      <c r="N6" s="43">
        <v>900</v>
      </c>
      <c r="O6" s="43">
        <v>720000</v>
      </c>
      <c r="P6" s="50"/>
      <c r="Q6" s="42">
        <v>57600</v>
      </c>
      <c r="R6" s="93"/>
      <c r="S6" s="106"/>
      <c r="T6" s="50"/>
      <c r="U6" s="50"/>
      <c r="V6" s="102"/>
      <c r="W6" s="102"/>
      <c r="X6" s="42"/>
      <c r="Y6" s="102"/>
    </row>
    <row r="7" ht="65" spans="1:25">
      <c r="A7" s="41">
        <v>2</v>
      </c>
      <c r="B7" s="39" t="s">
        <v>58</v>
      </c>
      <c r="C7" s="11" t="s">
        <v>28</v>
      </c>
      <c r="D7" s="11" t="s">
        <v>306</v>
      </c>
      <c r="E7" s="11" t="s">
        <v>307</v>
      </c>
      <c r="F7" s="11" t="s">
        <v>31</v>
      </c>
      <c r="G7" s="41" t="s">
        <v>32</v>
      </c>
      <c r="H7" s="41" t="s">
        <v>33</v>
      </c>
      <c r="I7" s="11" t="s">
        <v>113</v>
      </c>
      <c r="J7" s="42" t="s">
        <v>308</v>
      </c>
      <c r="K7" s="11" t="s">
        <v>309</v>
      </c>
      <c r="L7" s="41" t="s">
        <v>37</v>
      </c>
      <c r="M7" s="102">
        <v>100</v>
      </c>
      <c r="N7" s="43">
        <v>1000</v>
      </c>
      <c r="O7" s="43">
        <v>100000</v>
      </c>
      <c r="P7" s="50">
        <v>0.035</v>
      </c>
      <c r="Q7" s="42">
        <v>3500</v>
      </c>
      <c r="R7" s="87">
        <v>45916</v>
      </c>
      <c r="S7" s="107">
        <v>46006</v>
      </c>
      <c r="T7" s="50">
        <v>0.8</v>
      </c>
      <c r="U7" s="50">
        <v>0.2</v>
      </c>
      <c r="V7" s="86">
        <v>700</v>
      </c>
      <c r="W7" s="43">
        <v>700</v>
      </c>
      <c r="X7" s="52">
        <v>0</v>
      </c>
      <c r="Y7" s="86">
        <v>2800</v>
      </c>
    </row>
    <row r="8" spans="1:25">
      <c r="A8" s="40" t="s">
        <v>48</v>
      </c>
      <c r="B8" s="40"/>
      <c r="C8" s="40"/>
      <c r="D8" s="40"/>
      <c r="E8" s="40"/>
      <c r="F8" s="40"/>
      <c r="G8" s="40"/>
      <c r="H8" s="40"/>
      <c r="I8" s="40"/>
      <c r="J8" s="40"/>
      <c r="K8" s="40"/>
      <c r="L8" s="40"/>
      <c r="M8" s="54">
        <v>1020</v>
      </c>
      <c r="N8" s="103"/>
      <c r="O8" s="54">
        <v>1060000</v>
      </c>
      <c r="P8" s="104"/>
      <c r="Q8" s="54">
        <v>80300</v>
      </c>
      <c r="R8" s="37"/>
      <c r="S8" s="37"/>
      <c r="T8" s="108"/>
      <c r="U8" s="108"/>
      <c r="V8" s="54">
        <v>31420</v>
      </c>
      <c r="W8" s="54">
        <v>31420</v>
      </c>
      <c r="X8" s="54">
        <v>0</v>
      </c>
      <c r="Y8" s="54">
        <v>48880</v>
      </c>
    </row>
  </sheetData>
  <mergeCells count="22">
    <mergeCell ref="A2:Y2"/>
    <mergeCell ref="A8:L8"/>
    <mergeCell ref="A5:A6"/>
    <mergeCell ref="B5:B6"/>
    <mergeCell ref="C5:C6"/>
    <mergeCell ref="D5:D6"/>
    <mergeCell ref="E5:E6"/>
    <mergeCell ref="F5:F6"/>
    <mergeCell ref="G5:G6"/>
    <mergeCell ref="H5:H6"/>
    <mergeCell ref="I5:I6"/>
    <mergeCell ref="J5:J6"/>
    <mergeCell ref="L5:L6"/>
    <mergeCell ref="P5:P6"/>
    <mergeCell ref="R5:R6"/>
    <mergeCell ref="S5:S6"/>
    <mergeCell ref="T5:T6"/>
    <mergeCell ref="U5:U6"/>
    <mergeCell ref="V5:V6"/>
    <mergeCell ref="W5:W6"/>
    <mergeCell ref="X5:X6"/>
    <mergeCell ref="Y5:Y6"/>
  </mergeCells>
  <dataValidations count="3">
    <dataValidation allowBlank="1" showInputMessage="1" showErrorMessage="1" sqref="D7"/>
    <dataValidation type="list" allowBlank="1" showInputMessage="1" showErrorMessage="1" sqref="C5:C7">
      <formula1>"深圳市内（含深汕）,省内市外"</formula1>
    </dataValidation>
    <dataValidation type="list" allowBlank="1" showInputMessage="1" showErrorMessage="1" sqref="F5:F7">
      <formula1>"菜篮子基地,农业龙头企业,市内其他主体"</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6"/>
  <sheetViews>
    <sheetView zoomScale="70" zoomScaleNormal="70" workbookViewId="0">
      <selection activeCell="A2" sqref="A2:Y2"/>
    </sheetView>
  </sheetViews>
  <sheetFormatPr defaultColWidth="9" defaultRowHeight="12.95" outlineLevelRow="5"/>
  <cols>
    <col min="1" max="1" width="9.27678571428571" customWidth="1"/>
    <col min="2" max="2" width="8.77678571428571" customWidth="1"/>
    <col min="3" max="3" width="8.40178571428571" customWidth="1"/>
    <col min="4" max="9" width="8.77678571428571" customWidth="1"/>
    <col min="10" max="10" width="8.58928571428571" customWidth="1"/>
    <col min="11" max="11" width="8.77678571428571" customWidth="1"/>
    <col min="12" max="12" width="4.76785714285714" customWidth="1"/>
    <col min="13" max="13" width="10.125" customWidth="1"/>
    <col min="14" max="14" width="11.6875" customWidth="1"/>
    <col min="15" max="15" width="14.8839285714286" customWidth="1"/>
    <col min="16" max="16" width="8.77678571428571" customWidth="1"/>
    <col min="17" max="17" width="13.6964285714286" customWidth="1"/>
    <col min="18" max="19" width="10.5625" customWidth="1"/>
    <col min="20" max="21" width="8.77678571428571" customWidth="1"/>
    <col min="22" max="23" width="13.6964285714286" customWidth="1"/>
    <col min="24" max="24" width="8.77678571428571" customWidth="1"/>
    <col min="25" max="25" width="13.6964285714286" customWidth="1"/>
  </cols>
  <sheetData>
    <row r="1" ht="21.4" spans="1:25">
      <c r="A1" s="33" t="s">
        <v>310</v>
      </c>
      <c r="B1" s="34"/>
      <c r="C1" s="34"/>
      <c r="D1" s="34"/>
      <c r="E1" s="34"/>
      <c r="F1" s="34"/>
      <c r="G1" s="34"/>
      <c r="H1" s="34"/>
      <c r="I1" s="34"/>
      <c r="J1" s="34"/>
      <c r="K1" s="34"/>
      <c r="L1" s="34"/>
      <c r="M1" s="34"/>
      <c r="N1" s="34"/>
      <c r="O1" s="34"/>
      <c r="P1" s="34"/>
      <c r="Q1" s="34"/>
      <c r="R1" s="34"/>
      <c r="S1" s="34"/>
      <c r="T1" s="34"/>
      <c r="U1" s="34"/>
      <c r="V1" s="34"/>
      <c r="W1" s="34"/>
      <c r="X1" s="34"/>
      <c r="Y1" s="34"/>
    </row>
    <row r="2" ht="28.05" spans="1:25">
      <c r="A2" s="35" t="s">
        <v>311</v>
      </c>
      <c r="B2" s="35"/>
      <c r="C2" s="35"/>
      <c r="D2" s="35"/>
      <c r="E2" s="35"/>
      <c r="F2" s="35"/>
      <c r="G2" s="35"/>
      <c r="H2" s="35"/>
      <c r="I2" s="35"/>
      <c r="J2" s="35"/>
      <c r="K2" s="35"/>
      <c r="L2" s="35"/>
      <c r="M2" s="35"/>
      <c r="N2" s="35"/>
      <c r="O2" s="35"/>
      <c r="P2" s="35"/>
      <c r="Q2" s="35"/>
      <c r="R2" s="35"/>
      <c r="S2" s="35"/>
      <c r="T2" s="35"/>
      <c r="U2" s="35"/>
      <c r="V2" s="35"/>
      <c r="W2" s="35"/>
      <c r="X2" s="35"/>
      <c r="Y2" s="35"/>
    </row>
    <row r="3" ht="15.1" spans="1:25">
      <c r="A3" s="36"/>
      <c r="B3" s="36"/>
      <c r="C3" s="36"/>
      <c r="D3" s="36"/>
      <c r="E3" s="36"/>
      <c r="F3" s="36"/>
      <c r="G3" s="36"/>
      <c r="H3" s="36"/>
      <c r="I3" s="36"/>
      <c r="J3" s="36"/>
      <c r="K3" s="36"/>
      <c r="L3" s="36"/>
      <c r="M3" s="36"/>
      <c r="N3" s="36"/>
      <c r="O3" s="36"/>
      <c r="P3" s="36"/>
      <c r="Q3" s="36"/>
      <c r="R3" s="36"/>
      <c r="S3" s="36"/>
      <c r="T3" s="36"/>
      <c r="U3" s="36"/>
      <c r="V3" s="36"/>
      <c r="W3" s="36"/>
      <c r="X3" s="36"/>
      <c r="Y3" s="36"/>
    </row>
    <row r="4" ht="52" spans="1:25">
      <c r="A4" s="37" t="s">
        <v>2</v>
      </c>
      <c r="B4" s="37" t="s">
        <v>3</v>
      </c>
      <c r="C4" s="37" t="s">
        <v>4</v>
      </c>
      <c r="D4" s="37" t="s">
        <v>5</v>
      </c>
      <c r="E4" s="37" t="s">
        <v>6</v>
      </c>
      <c r="F4" s="37" t="s">
        <v>7</v>
      </c>
      <c r="G4" s="37" t="s">
        <v>8</v>
      </c>
      <c r="H4" s="37" t="s">
        <v>9</v>
      </c>
      <c r="I4" s="37" t="s">
        <v>10</v>
      </c>
      <c r="J4" s="37" t="s">
        <v>11</v>
      </c>
      <c r="K4" s="37" t="s">
        <v>12</v>
      </c>
      <c r="L4" s="37" t="s">
        <v>13</v>
      </c>
      <c r="M4" s="37" t="s">
        <v>14</v>
      </c>
      <c r="N4" s="37" t="s">
        <v>15</v>
      </c>
      <c r="O4" s="37" t="s">
        <v>281</v>
      </c>
      <c r="P4" s="37" t="s">
        <v>17</v>
      </c>
      <c r="Q4" s="37" t="s">
        <v>18</v>
      </c>
      <c r="R4" s="37" t="s">
        <v>19</v>
      </c>
      <c r="S4" s="37" t="s">
        <v>20</v>
      </c>
      <c r="T4" s="37" t="s">
        <v>21</v>
      </c>
      <c r="U4" s="37" t="s">
        <v>22</v>
      </c>
      <c r="V4" s="37" t="s">
        <v>23</v>
      </c>
      <c r="W4" s="37" t="s">
        <v>24</v>
      </c>
      <c r="X4" s="37" t="s">
        <v>25</v>
      </c>
      <c r="Y4" s="37" t="s">
        <v>282</v>
      </c>
    </row>
    <row r="5" ht="77.95" spans="1:25">
      <c r="A5" s="38">
        <v>1</v>
      </c>
      <c r="B5" s="39" t="s">
        <v>110</v>
      </c>
      <c r="C5" s="11" t="s">
        <v>28</v>
      </c>
      <c r="D5" s="62" t="s">
        <v>312</v>
      </c>
      <c r="E5" s="62" t="s">
        <v>313</v>
      </c>
      <c r="F5" s="11" t="s">
        <v>31</v>
      </c>
      <c r="G5" s="41" t="s">
        <v>32</v>
      </c>
      <c r="H5" s="41" t="s">
        <v>33</v>
      </c>
      <c r="I5" s="11" t="s">
        <v>314</v>
      </c>
      <c r="J5" s="235" t="s">
        <v>315</v>
      </c>
      <c r="K5" s="11" t="s">
        <v>314</v>
      </c>
      <c r="L5" s="41" t="s">
        <v>37</v>
      </c>
      <c r="M5" s="42">
        <v>300</v>
      </c>
      <c r="N5" s="42">
        <v>2000</v>
      </c>
      <c r="O5" s="43">
        <v>600000</v>
      </c>
      <c r="P5" s="44">
        <v>0.15</v>
      </c>
      <c r="Q5" s="42">
        <v>90000</v>
      </c>
      <c r="R5" s="49">
        <v>45899</v>
      </c>
      <c r="S5" s="49">
        <v>46263</v>
      </c>
      <c r="T5" s="50">
        <v>0.8</v>
      </c>
      <c r="U5" s="50">
        <v>0.2</v>
      </c>
      <c r="V5" s="52">
        <v>18000</v>
      </c>
      <c r="W5" s="52">
        <v>18000</v>
      </c>
      <c r="X5" s="52">
        <v>0</v>
      </c>
      <c r="Y5" s="52">
        <v>72000</v>
      </c>
    </row>
    <row r="6" spans="1:25">
      <c r="A6" s="40" t="s">
        <v>48</v>
      </c>
      <c r="B6" s="40"/>
      <c r="C6" s="40"/>
      <c r="D6" s="40"/>
      <c r="E6" s="40"/>
      <c r="F6" s="40"/>
      <c r="G6" s="40"/>
      <c r="H6" s="40"/>
      <c r="I6" s="40"/>
      <c r="J6" s="40"/>
      <c r="K6" s="40"/>
      <c r="L6" s="40"/>
      <c r="M6" s="45">
        <v>300</v>
      </c>
      <c r="N6" s="46"/>
      <c r="O6" s="47">
        <v>600000</v>
      </c>
      <c r="P6" s="48"/>
      <c r="Q6" s="47">
        <v>90000</v>
      </c>
      <c r="R6" s="51"/>
      <c r="S6" s="51"/>
      <c r="T6" s="48"/>
      <c r="U6" s="48"/>
      <c r="V6" s="53">
        <v>18000</v>
      </c>
      <c r="W6" s="53">
        <v>18000</v>
      </c>
      <c r="X6" s="53">
        <v>0</v>
      </c>
      <c r="Y6" s="53">
        <v>72000</v>
      </c>
    </row>
  </sheetData>
  <mergeCells count="2">
    <mergeCell ref="A2:Y2"/>
    <mergeCell ref="A6:L6"/>
  </mergeCells>
  <dataValidations count="3">
    <dataValidation type="list" allowBlank="1" showInputMessage="1" showErrorMessage="1" sqref="C5">
      <formula1>"深圳市内（含深汕）,省内市外"</formula1>
    </dataValidation>
    <dataValidation allowBlank="1" showInputMessage="1" showErrorMessage="1" sqref="D5"/>
    <dataValidation type="list" allowBlank="1" showInputMessage="1" showErrorMessage="1" sqref="F5">
      <formula1>"菜篮子基地,农业龙头企业,市内其他主体"</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12</vt:i4>
      </vt:variant>
    </vt:vector>
  </HeadingPairs>
  <TitlesOfParts>
    <vt:vector size="12" baseType="lpstr">
      <vt:lpstr>附表1</vt:lpstr>
      <vt:lpstr>附表2</vt:lpstr>
      <vt:lpstr>附表3</vt:lpstr>
      <vt:lpstr>附表4</vt:lpstr>
      <vt:lpstr>附表5</vt:lpstr>
      <vt:lpstr>附表6</vt:lpstr>
      <vt:lpstr>附表7</vt:lpstr>
      <vt:lpstr>附表8</vt:lpstr>
      <vt:lpstr>附表9</vt:lpstr>
      <vt:lpstr>附表10</vt:lpstr>
      <vt:lpstr>附件11</vt:lpstr>
      <vt:lpstr>附表12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Fafa</cp:lastModifiedBy>
  <dcterms:created xsi:type="dcterms:W3CDTF">2025-05-22T01:51:00Z</dcterms:created>
  <dcterms:modified xsi:type="dcterms:W3CDTF">2025-12-09T16:57:17Z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2052-12.1.3.23106</vt:lpwstr>
  </property>
  <property fmtid="{D5CDD505-2E9C-101B-9397-08002B2CF9AE}" pid="3" name="KSOReadingLayout">
    <vt:bool>true</vt:bool>
  </property>
  <property fmtid="{D5CDD505-2E9C-101B-9397-08002B2CF9AE}" pid="4" name="ICV">
    <vt:lpwstr>63235455B35B0773AF7636699A46681C_43</vt:lpwstr>
  </property>
</Properties>
</file>