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comments3.xml" ContentType="application/vnd.openxmlformats-officedocument.spreadsheetml.comments+xml"/>
  <Override PartName="/xl/worksheets/sheet5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1840" windowHeight="12540" tabRatio="1000"/>
  </bookViews>
  <sheets>
    <sheet name="目录" sheetId="82" r:id="rId1"/>
    <sheet name="第一部分" sheetId="1" r:id="rId2"/>
    <sheet name="01.（全市）一般公共预算收支 " sheetId="2" r:id="rId3"/>
    <sheet name="02.（全市）一般公共预算收入" sheetId="85" r:id="rId4"/>
    <sheet name="03.（全市）一般公共预算支出" sheetId="86" r:id="rId5"/>
    <sheet name="04.（本级）一般公共预算收支" sheetId="3" r:id="rId6"/>
    <sheet name="05.（本级）一般公共预算收入" sheetId="83" r:id="rId7"/>
    <sheet name="06.（本级）一般公共预算支出" sheetId="84" r:id="rId8"/>
    <sheet name="07.支出经济分类表" sheetId="4" r:id="rId9"/>
    <sheet name="8.市本级基本支出决算经济分类表" sheetId="97" r:id="rId10"/>
    <sheet name="09.本级对各区税收返还和转移支付情况表" sheetId="49" r:id="rId11"/>
    <sheet name="10.政府债务限额余额表" sheetId="46" r:id="rId12"/>
    <sheet name="11.一般债务限额和余额情况表" sheetId="94" r:id="rId13"/>
    <sheet name="12.政府债券使用情况表" sheetId="47" r:id="rId14"/>
    <sheet name="13.政府债务发行及还本付息情况表" sheetId="48" r:id="rId15"/>
    <sheet name="第二部分" sheetId="9" r:id="rId16"/>
    <sheet name="1.（本级）政府性基金收支 " sheetId="10" r:id="rId17"/>
    <sheet name="2.（本级）政府性基金收入" sheetId="88" r:id="rId18"/>
    <sheet name="3.（本级）政府性基金支出" sheetId="89" r:id="rId19"/>
    <sheet name="4.政府性基金对区转移支付表" sheetId="11" r:id="rId20"/>
    <sheet name="5.国土基金对区转移支付表 " sheetId="12" r:id="rId21"/>
    <sheet name="6.专项债务限额和余额情况表" sheetId="87" r:id="rId22"/>
    <sheet name="7.2018年度深圳市政府性基金预算收入决算表" sheetId="98" r:id="rId23"/>
    <sheet name="8.2018年度深圳市政府性基金预算支出决算功能分类表" sheetId="99" r:id="rId24"/>
    <sheet name="第三部分" sheetId="13" r:id="rId25"/>
    <sheet name="1.国资预算总表" sheetId="80" r:id="rId26"/>
    <sheet name="2.国资预算收入表" sheetId="90" r:id="rId27"/>
    <sheet name="3.国资预算支出表" sheetId="91" r:id="rId28"/>
    <sheet name="4.国资预算明细表 " sheetId="81" r:id="rId29"/>
    <sheet name="5.国有资本经营预算收入决算情况表" sheetId="100" r:id="rId30"/>
    <sheet name="6.国有资本经营预算支出决算情况表" sheetId="101" r:id="rId31"/>
    <sheet name="第四部分" sheetId="16" r:id="rId32"/>
    <sheet name="1.社会保险基金资产负债表" sheetId="52" r:id="rId33"/>
    <sheet name="2.社会保险基金决算收支总表" sheetId="53" r:id="rId34"/>
    <sheet name="3.收入表" sheetId="92" r:id="rId35"/>
    <sheet name="4.支出表" sheetId="93" r:id="rId36"/>
    <sheet name="5.企业职工基本养老保险基金收支表" sheetId="54" r:id="rId37"/>
    <sheet name="6.城乡居民基本养老保险基金收支表" sheetId="55" r:id="rId38"/>
    <sheet name="7.机关事业基本养老保险基金收支表" sheetId="56" r:id="rId39"/>
    <sheet name="8.职工基本医疗保险基金收支表" sheetId="57" r:id="rId40"/>
    <sheet name="9.城乡居民基本医疗保险基金收支表" sheetId="58" r:id="rId41"/>
    <sheet name="10.工伤保险基金收支表" sheetId="59" r:id="rId42"/>
    <sheet name="11.失业保险基金收支表" sheetId="60" r:id="rId43"/>
    <sheet name="12.生育保险基金收支表" sheetId="61" r:id="rId44"/>
    <sheet name="13.社会保障基金财政专户资产负债表" sheetId="62" r:id="rId45"/>
    <sheet name="14.社会保障基金财政专户收支表" sheetId="63" r:id="rId46"/>
    <sheet name="15.财政对社会保险基金补助资金情况表" sheetId="64" r:id="rId47"/>
    <sheet name="16.基本养老保险补充资料表" sheetId="65" r:id="rId48"/>
    <sheet name="17.基本医疗工伤生育补充资料表" sheetId="66" r:id="rId49"/>
    <sheet name="18.居民基本医疗保险补充资料表" sheetId="67" r:id="rId50"/>
    <sheet name="19.失业保险补充资料表" sheetId="68" r:id="rId51"/>
    <sheet name="20.其他养老保险情况表" sheetId="69" r:id="rId52"/>
    <sheet name="21.其他医疗保障情况表" sheetId="70" r:id="rId53"/>
    <sheet name="22.社会保险补充资料表" sheetId="71" r:id="rId54"/>
    <sheet name="第五部分" sheetId="102" r:id="rId55"/>
    <sheet name="1.自有资负表" sheetId="73" r:id="rId56"/>
    <sheet name="2.机关养老" sheetId="74" r:id="rId57"/>
    <sheet name="3.保险基金收入表" sheetId="95" r:id="rId58"/>
    <sheet name="4.保险基金支出表" sheetId="96" r:id="rId59"/>
    <sheet name="5.地补养老" sheetId="75" r:id="rId60"/>
    <sheet name="6.地补医疗" sheetId="76" r:id="rId61"/>
    <sheet name="7.自有基础资料表" sheetId="77" r:id="rId62"/>
  </sheets>
  <externalReferences>
    <externalReference r:id="rId63"/>
    <externalReference r:id="rId64"/>
  </externalReferences>
  <definedNames>
    <definedName name="_xlnm._FilterDatabase" localSheetId="5" hidden="1">'04.（本级）一般公共预算收支'!$A$3:$HW$1277</definedName>
    <definedName name="_xlnm.Print_Titles" localSheetId="5">'04.（本级）一般公共预算收支'!$3:$3</definedName>
    <definedName name="_xlnm.Print_Titles" localSheetId="8">'07.支出经济分类表'!$3:$5</definedName>
    <definedName name="_xlnm.Print_Titles" localSheetId="16">'1.（本级）政府性基金收支 '!$3:$3</definedName>
    <definedName name="_xlnm.Print_Titles" localSheetId="28">'4.国资预算明细表 '!$3:$3</definedName>
    <definedName name="地区名称" localSheetId="10">#REF!</definedName>
    <definedName name="地区名称" localSheetId="16">#REF!</definedName>
    <definedName name="地区名称" localSheetId="25">#REF!</definedName>
    <definedName name="地区名称" localSheetId="28">#REF!</definedName>
    <definedName name="地区名称" localSheetId="20">#REF!</definedName>
    <definedName name="地区名称">#REF!</definedName>
  </definedNames>
  <calcPr calcId="125725" fullCalcOnLoad="1"/>
</workbook>
</file>

<file path=xl/calcChain.xml><?xml version="1.0" encoding="utf-8"?>
<calcChain xmlns="http://schemas.openxmlformats.org/spreadsheetml/2006/main">
  <c r="B35" i="101"/>
  <c r="B31"/>
  <c r="B29"/>
  <c r="B20"/>
  <c r="B10"/>
  <c r="B7"/>
  <c r="B6"/>
  <c r="B51" i="100"/>
  <c r="B45"/>
  <c r="B40"/>
  <c r="B8"/>
  <c r="B7"/>
  <c r="B6"/>
  <c r="B5"/>
  <c r="B185" i="99"/>
  <c r="B184"/>
  <c r="B166"/>
  <c r="B165"/>
  <c r="B153"/>
  <c r="B144"/>
  <c r="B139"/>
  <c r="B138"/>
  <c r="B132"/>
  <c r="B131"/>
  <c r="B127"/>
  <c r="B126"/>
  <c r="B117"/>
  <c r="B110"/>
  <c r="B101"/>
  <c r="B96"/>
  <c r="B91"/>
  <c r="B86"/>
  <c r="B80"/>
  <c r="B75"/>
  <c r="B70"/>
  <c r="B65"/>
  <c r="B59"/>
  <c r="B54"/>
  <c r="B41"/>
  <c r="B35"/>
  <c r="B30"/>
  <c r="B25"/>
  <c r="B21"/>
  <c r="B20"/>
  <c r="B15"/>
  <c r="B14"/>
  <c r="B7"/>
  <c r="B6"/>
  <c r="B57" i="98"/>
  <c r="B48"/>
  <c r="B44"/>
  <c r="B36"/>
  <c r="B31"/>
  <c r="B25"/>
  <c r="B6"/>
  <c r="B5"/>
  <c r="B18"/>
  <c r="B7"/>
  <c r="E4" i="2"/>
  <c r="G4"/>
  <c r="M4"/>
  <c r="O4"/>
  <c r="E5"/>
  <c r="G5"/>
  <c r="E6"/>
  <c r="G6"/>
  <c r="M6"/>
  <c r="O6"/>
  <c r="E7"/>
  <c r="G7"/>
  <c r="M7"/>
  <c r="O7"/>
  <c r="E8"/>
  <c r="G8"/>
  <c r="M8"/>
  <c r="O8"/>
  <c r="G9"/>
  <c r="M9"/>
  <c r="O9"/>
  <c r="E10"/>
  <c r="G10"/>
  <c r="M10"/>
  <c r="O10"/>
  <c r="G11"/>
  <c r="M11"/>
  <c r="O11"/>
  <c r="G12"/>
  <c r="M12"/>
  <c r="O12"/>
  <c r="E13"/>
  <c r="G13"/>
  <c r="M13"/>
  <c r="O13"/>
  <c r="E14"/>
  <c r="G14"/>
  <c r="M14"/>
  <c r="O14"/>
  <c r="M15"/>
  <c r="O15"/>
  <c r="E16"/>
  <c r="G16"/>
  <c r="M16"/>
  <c r="O16"/>
  <c r="M17"/>
  <c r="O17"/>
  <c r="E18"/>
  <c r="G18"/>
  <c r="M18"/>
  <c r="O18"/>
  <c r="E19"/>
  <c r="G19"/>
  <c r="M19"/>
  <c r="O19"/>
  <c r="E20"/>
  <c r="G20"/>
  <c r="M20"/>
  <c r="O20"/>
  <c r="E21"/>
  <c r="G21"/>
  <c r="M21"/>
  <c r="O21"/>
  <c r="E22"/>
  <c r="G22"/>
  <c r="M22"/>
  <c r="O22"/>
  <c r="E23"/>
  <c r="G23"/>
  <c r="M23"/>
  <c r="O23"/>
  <c r="E24"/>
  <c r="G24"/>
  <c r="M25"/>
  <c r="O25"/>
  <c r="M26"/>
  <c r="O26"/>
  <c r="M27"/>
  <c r="B31"/>
  <c r="C31"/>
  <c r="D31"/>
  <c r="E31"/>
  <c r="G31"/>
  <c r="J31"/>
  <c r="K31"/>
  <c r="L31"/>
  <c r="M31"/>
  <c r="O31"/>
  <c r="B33"/>
  <c r="C33"/>
  <c r="D33"/>
  <c r="E33"/>
  <c r="G33"/>
  <c r="J33"/>
  <c r="K33"/>
  <c r="L33"/>
  <c r="M33"/>
  <c r="O33"/>
  <c r="B34"/>
  <c r="C34"/>
  <c r="E34"/>
  <c r="G34"/>
  <c r="K34"/>
  <c r="M34"/>
  <c r="O34"/>
  <c r="C35"/>
  <c r="E35"/>
  <c r="G35"/>
  <c r="J35"/>
  <c r="K35"/>
  <c r="M35"/>
  <c r="O35"/>
  <c r="C36"/>
  <c r="E36"/>
  <c r="K36"/>
  <c r="M36"/>
  <c r="O36"/>
  <c r="C37"/>
  <c r="E37"/>
  <c r="G37"/>
  <c r="M37"/>
  <c r="O37"/>
  <c r="B38"/>
  <c r="C38"/>
  <c r="E38"/>
  <c r="G38"/>
  <c r="K38"/>
  <c r="M38"/>
  <c r="O38"/>
  <c r="E39"/>
  <c r="G39"/>
  <c r="K39"/>
  <c r="M39"/>
  <c r="O39"/>
  <c r="K40"/>
  <c r="M40"/>
  <c r="O40"/>
  <c r="B43"/>
  <c r="C43"/>
  <c r="D43"/>
  <c r="E43"/>
  <c r="G43"/>
  <c r="J43"/>
  <c r="K43"/>
  <c r="L43"/>
  <c r="M43"/>
  <c r="O43"/>
  <c r="E4" i="3"/>
  <c r="G4"/>
  <c r="K4"/>
  <c r="L4"/>
  <c r="M4"/>
  <c r="N4"/>
  <c r="O4"/>
  <c r="E5"/>
  <c r="G5"/>
  <c r="M5"/>
  <c r="N5"/>
  <c r="O5"/>
  <c r="E6"/>
  <c r="G6"/>
  <c r="O6"/>
  <c r="E7"/>
  <c r="G7"/>
  <c r="E8"/>
  <c r="G8"/>
  <c r="O8"/>
  <c r="O9"/>
  <c r="E10"/>
  <c r="G10"/>
  <c r="O10"/>
  <c r="O11"/>
  <c r="E13"/>
  <c r="G13"/>
  <c r="O13"/>
  <c r="E14"/>
  <c r="G14"/>
  <c r="O14"/>
  <c r="E16"/>
  <c r="G16"/>
  <c r="O16"/>
  <c r="E17"/>
  <c r="M17"/>
  <c r="O17"/>
  <c r="E18"/>
  <c r="G18"/>
  <c r="O18"/>
  <c r="E19"/>
  <c r="G19"/>
  <c r="O19"/>
  <c r="E20"/>
  <c r="G20"/>
  <c r="O20"/>
  <c r="E21"/>
  <c r="G21"/>
  <c r="O21"/>
  <c r="E22"/>
  <c r="G22"/>
  <c r="O22"/>
  <c r="E23"/>
  <c r="G23"/>
  <c r="O23"/>
  <c r="E24"/>
  <c r="G24"/>
  <c r="O25"/>
  <c r="M26"/>
  <c r="O26"/>
  <c r="O27"/>
  <c r="O28"/>
  <c r="O29"/>
  <c r="O30"/>
  <c r="O31"/>
  <c r="O32"/>
  <c r="O34"/>
  <c r="O37"/>
  <c r="M38"/>
  <c r="O38"/>
  <c r="O39"/>
  <c r="O40"/>
  <c r="O42"/>
  <c r="O43"/>
  <c r="O44"/>
  <c r="O46"/>
  <c r="O48"/>
  <c r="O49"/>
  <c r="M50"/>
  <c r="O50"/>
  <c r="O51"/>
  <c r="O52"/>
  <c r="O54"/>
  <c r="O55"/>
  <c r="O56"/>
  <c r="O57"/>
  <c r="O58"/>
  <c r="O59"/>
  <c r="M61"/>
  <c r="O61"/>
  <c r="O62"/>
  <c r="O63"/>
  <c r="O67"/>
  <c r="O68"/>
  <c r="O69"/>
  <c r="O71"/>
  <c r="M72"/>
  <c r="O72"/>
  <c r="O73"/>
  <c r="O74"/>
  <c r="O75"/>
  <c r="O76"/>
  <c r="O78"/>
  <c r="O79"/>
  <c r="O81"/>
  <c r="O83"/>
  <c r="M84"/>
  <c r="O84"/>
  <c r="O85"/>
  <c r="O88"/>
  <c r="O89"/>
  <c r="O90"/>
  <c r="O92"/>
  <c r="M93"/>
  <c r="O93"/>
  <c r="O102"/>
  <c r="M103"/>
  <c r="O103"/>
  <c r="O104"/>
  <c r="O105"/>
  <c r="O108"/>
  <c r="O109"/>
  <c r="O110"/>
  <c r="O111"/>
  <c r="O113"/>
  <c r="O114"/>
  <c r="O116"/>
  <c r="O117"/>
  <c r="M118"/>
  <c r="O118"/>
  <c r="O119"/>
  <c r="O120"/>
  <c r="O122"/>
  <c r="O125"/>
  <c r="O126"/>
  <c r="M127"/>
  <c r="O127"/>
  <c r="O128"/>
  <c r="O129"/>
  <c r="O131"/>
  <c r="O132"/>
  <c r="O133"/>
  <c r="O134"/>
  <c r="O135"/>
  <c r="O136"/>
  <c r="O137"/>
  <c r="M138"/>
  <c r="O138"/>
  <c r="O147"/>
  <c r="O148"/>
  <c r="O149"/>
  <c r="M150"/>
  <c r="O150"/>
  <c r="O151"/>
  <c r="O152"/>
  <c r="O154"/>
  <c r="O155"/>
  <c r="O156"/>
  <c r="O157"/>
  <c r="O158"/>
  <c r="O159"/>
  <c r="M160"/>
  <c r="O160"/>
  <c r="O161"/>
  <c r="O166"/>
  <c r="O167"/>
  <c r="O169"/>
  <c r="O171"/>
  <c r="O172"/>
  <c r="M173"/>
  <c r="O173"/>
  <c r="O175"/>
  <c r="O179"/>
  <c r="M180"/>
  <c r="O180"/>
  <c r="O182"/>
  <c r="O184"/>
  <c r="O186"/>
  <c r="M187"/>
  <c r="O187"/>
  <c r="O188"/>
  <c r="O191"/>
  <c r="O192"/>
  <c r="O193"/>
  <c r="O195"/>
  <c r="M196"/>
  <c r="O196"/>
  <c r="O197"/>
  <c r="O200"/>
  <c r="O201"/>
  <c r="M202"/>
  <c r="O202"/>
  <c r="O203"/>
  <c r="O204"/>
  <c r="O206"/>
  <c r="O208"/>
  <c r="M209"/>
  <c r="O209"/>
  <c r="O210"/>
  <c r="O211"/>
  <c r="O216"/>
  <c r="M217"/>
  <c r="O217"/>
  <c r="O218"/>
  <c r="O219"/>
  <c r="O221"/>
  <c r="O223"/>
  <c r="M224"/>
  <c r="O224"/>
  <c r="O225"/>
  <c r="O226"/>
  <c r="O227"/>
  <c r="O228"/>
  <c r="O229"/>
  <c r="M230"/>
  <c r="O230"/>
  <c r="O231"/>
  <c r="O232"/>
  <c r="O234"/>
  <c r="O235"/>
  <c r="M236"/>
  <c r="O236"/>
  <c r="O237"/>
  <c r="O238"/>
  <c r="O241"/>
  <c r="O242"/>
  <c r="O246"/>
  <c r="M248"/>
  <c r="O248"/>
  <c r="O249"/>
  <c r="O250"/>
  <c r="O252"/>
  <c r="O253"/>
  <c r="M254"/>
  <c r="O254"/>
  <c r="O255"/>
  <c r="O256"/>
  <c r="M260"/>
  <c r="O260"/>
  <c r="O261"/>
  <c r="O264"/>
  <c r="O267"/>
  <c r="O268"/>
  <c r="O270"/>
  <c r="O271"/>
  <c r="K272"/>
  <c r="L272"/>
  <c r="M272"/>
  <c r="N272"/>
  <c r="O272"/>
  <c r="M273"/>
  <c r="O273"/>
  <c r="O274"/>
  <c r="O275"/>
  <c r="O276"/>
  <c r="O282"/>
  <c r="M283"/>
  <c r="O283"/>
  <c r="O284"/>
  <c r="O285"/>
  <c r="O287"/>
  <c r="O288"/>
  <c r="O289"/>
  <c r="O290"/>
  <c r="O291"/>
  <c r="O292"/>
  <c r="O294"/>
  <c r="O295"/>
  <c r="O296"/>
  <c r="O297"/>
  <c r="O298"/>
  <c r="O299"/>
  <c r="O300"/>
  <c r="O301"/>
  <c r="O302"/>
  <c r="O304"/>
  <c r="M305"/>
  <c r="O305"/>
  <c r="O306"/>
  <c r="O309"/>
  <c r="O311"/>
  <c r="M312"/>
  <c r="O312"/>
  <c r="O313"/>
  <c r="O314"/>
  <c r="O315"/>
  <c r="O316"/>
  <c r="O317"/>
  <c r="O318"/>
  <c r="O319"/>
  <c r="O320"/>
  <c r="O321"/>
  <c r="O323"/>
  <c r="M324"/>
  <c r="O324"/>
  <c r="O325"/>
  <c r="O326"/>
  <c r="O327"/>
  <c r="O328"/>
  <c r="O329"/>
  <c r="O330"/>
  <c r="O332"/>
  <c r="M333"/>
  <c r="O333"/>
  <c r="O334"/>
  <c r="O335"/>
  <c r="O336"/>
  <c r="O337"/>
  <c r="O338"/>
  <c r="O339"/>
  <c r="O340"/>
  <c r="O341"/>
  <c r="O342"/>
  <c r="O346"/>
  <c r="M347"/>
  <c r="O347"/>
  <c r="O348"/>
  <c r="O349"/>
  <c r="O350"/>
  <c r="O352"/>
  <c r="O353"/>
  <c r="O355"/>
  <c r="M356"/>
  <c r="O356"/>
  <c r="O357"/>
  <c r="O358"/>
  <c r="O359"/>
  <c r="O360"/>
  <c r="O362"/>
  <c r="O364"/>
  <c r="M365"/>
  <c r="O365"/>
  <c r="O366"/>
  <c r="O367"/>
  <c r="J368"/>
  <c r="K368"/>
  <c r="L368"/>
  <c r="M368"/>
  <c r="N368"/>
  <c r="O368"/>
  <c r="M369"/>
  <c r="O369"/>
  <c r="O370"/>
  <c r="O371"/>
  <c r="O373"/>
  <c r="M374"/>
  <c r="O374"/>
  <c r="O375"/>
  <c r="O376"/>
  <c r="O377"/>
  <c r="O378"/>
  <c r="O379"/>
  <c r="O382"/>
  <c r="M383"/>
  <c r="O383"/>
  <c r="O385"/>
  <c r="O386"/>
  <c r="O387"/>
  <c r="O388"/>
  <c r="O389"/>
  <c r="M390"/>
  <c r="O390"/>
  <c r="O393"/>
  <c r="O394"/>
  <c r="O395"/>
  <c r="M396"/>
  <c r="O396"/>
  <c r="O397"/>
  <c r="M404"/>
  <c r="O404"/>
  <c r="O405"/>
  <c r="O406"/>
  <c r="M408"/>
  <c r="O408"/>
  <c r="O409"/>
  <c r="O410"/>
  <c r="O411"/>
  <c r="O413"/>
  <c r="M414"/>
  <c r="O414"/>
  <c r="O417"/>
  <c r="O418"/>
  <c r="O419"/>
  <c r="O420"/>
  <c r="M421"/>
  <c r="O421"/>
  <c r="O422"/>
  <c r="K423"/>
  <c r="L423"/>
  <c r="M423"/>
  <c r="N423"/>
  <c r="O423"/>
  <c r="M424"/>
  <c r="O424"/>
  <c r="O425"/>
  <c r="O426"/>
  <c r="O428"/>
  <c r="M429"/>
  <c r="O429"/>
  <c r="O432"/>
  <c r="O436"/>
  <c r="O437"/>
  <c r="M438"/>
  <c r="O438"/>
  <c r="O440"/>
  <c r="O441"/>
  <c r="O442"/>
  <c r="O443"/>
  <c r="M444"/>
  <c r="O444"/>
  <c r="O445"/>
  <c r="O446"/>
  <c r="O447"/>
  <c r="O449"/>
  <c r="M450"/>
  <c r="O450"/>
  <c r="O451"/>
  <c r="O452"/>
  <c r="O453"/>
  <c r="O454"/>
  <c r="M455"/>
  <c r="O455"/>
  <c r="O456"/>
  <c r="O457"/>
  <c r="O459"/>
  <c r="M460"/>
  <c r="O460"/>
  <c r="O461"/>
  <c r="O462"/>
  <c r="O463"/>
  <c r="O464"/>
  <c r="O465"/>
  <c r="O466"/>
  <c r="M467"/>
  <c r="O467"/>
  <c r="O470"/>
  <c r="M471"/>
  <c r="O471"/>
  <c r="O472"/>
  <c r="M474"/>
  <c r="O474"/>
  <c r="O475"/>
  <c r="O478"/>
  <c r="J479"/>
  <c r="K479"/>
  <c r="L479"/>
  <c r="M479"/>
  <c r="N479"/>
  <c r="O479"/>
  <c r="M480"/>
  <c r="O480"/>
  <c r="O481"/>
  <c r="O482"/>
  <c r="O484"/>
  <c r="O485"/>
  <c r="O487"/>
  <c r="O489"/>
  <c r="O490"/>
  <c r="O492"/>
  <c r="O493"/>
  <c r="M494"/>
  <c r="O494"/>
  <c r="O495"/>
  <c r="O498"/>
  <c r="O499"/>
  <c r="O501"/>
  <c r="M502"/>
  <c r="O502"/>
  <c r="O504"/>
  <c r="O506"/>
  <c r="O507"/>
  <c r="O508"/>
  <c r="O509"/>
  <c r="O510"/>
  <c r="O511"/>
  <c r="O512"/>
  <c r="M513"/>
  <c r="O513"/>
  <c r="O515"/>
  <c r="O517"/>
  <c r="O523"/>
  <c r="M524"/>
  <c r="O524"/>
  <c r="O525"/>
  <c r="O526"/>
  <c r="O527"/>
  <c r="K528"/>
  <c r="L528"/>
  <c r="M528"/>
  <c r="N528"/>
  <c r="O528"/>
  <c r="M529"/>
  <c r="O529"/>
  <c r="O530"/>
  <c r="O531"/>
  <c r="O533"/>
  <c r="O534"/>
  <c r="O535"/>
  <c r="O536"/>
  <c r="O538"/>
  <c r="O539"/>
  <c r="O540"/>
  <c r="O541"/>
  <c r="O542"/>
  <c r="M543"/>
  <c r="O543"/>
  <c r="O544"/>
  <c r="O545"/>
  <c r="O546"/>
  <c r="O547"/>
  <c r="O548"/>
  <c r="O549"/>
  <c r="O550"/>
  <c r="O551"/>
  <c r="O552"/>
  <c r="O553"/>
  <c r="M554"/>
  <c r="O554"/>
  <c r="O555"/>
  <c r="O556"/>
  <c r="O559"/>
  <c r="O560"/>
  <c r="O562"/>
  <c r="M567"/>
  <c r="O567"/>
  <c r="O568"/>
  <c r="O569"/>
  <c r="N573"/>
  <c r="O573"/>
  <c r="O576"/>
  <c r="O577"/>
  <c r="M578"/>
  <c r="O578"/>
  <c r="O579"/>
  <c r="O580"/>
  <c r="O582"/>
  <c r="O585"/>
  <c r="M586"/>
  <c r="O586"/>
  <c r="O588"/>
  <c r="O589"/>
  <c r="O591"/>
  <c r="M592"/>
  <c r="O592"/>
  <c r="O593"/>
  <c r="O594"/>
  <c r="O596"/>
  <c r="O597"/>
  <c r="O598"/>
  <c r="M599"/>
  <c r="O599"/>
  <c r="O600"/>
  <c r="O603"/>
  <c r="O604"/>
  <c r="O605"/>
  <c r="O607"/>
  <c r="M608"/>
  <c r="O608"/>
  <c r="O612"/>
  <c r="M613"/>
  <c r="O613"/>
  <c r="O614"/>
  <c r="O615"/>
  <c r="M621"/>
  <c r="O621"/>
  <c r="O623"/>
  <c r="M624"/>
  <c r="O624"/>
  <c r="O625"/>
  <c r="O626"/>
  <c r="O627"/>
  <c r="M628"/>
  <c r="O628"/>
  <c r="O629"/>
  <c r="K630"/>
  <c r="L630"/>
  <c r="M630"/>
  <c r="N630"/>
  <c r="O630"/>
  <c r="M631"/>
  <c r="O631"/>
  <c r="O632"/>
  <c r="O633"/>
  <c r="O635"/>
  <c r="M636"/>
  <c r="O636"/>
  <c r="O637"/>
  <c r="O638"/>
  <c r="O639"/>
  <c r="O640"/>
  <c r="O641"/>
  <c r="O642"/>
  <c r="O643"/>
  <c r="O644"/>
  <c r="O648"/>
  <c r="M649"/>
  <c r="O649"/>
  <c r="O650"/>
  <c r="M653"/>
  <c r="O653"/>
  <c r="O654"/>
  <c r="O655"/>
  <c r="O656"/>
  <c r="O657"/>
  <c r="O658"/>
  <c r="O659"/>
  <c r="O660"/>
  <c r="O661"/>
  <c r="O662"/>
  <c r="O663"/>
  <c r="O664"/>
  <c r="M665"/>
  <c r="O665"/>
  <c r="O666"/>
  <c r="M668"/>
  <c r="O668"/>
  <c r="O669"/>
  <c r="O670"/>
  <c r="O671"/>
  <c r="M672"/>
  <c r="O672"/>
  <c r="O674"/>
  <c r="O676"/>
  <c r="O677"/>
  <c r="O678"/>
  <c r="O679"/>
  <c r="O680"/>
  <c r="O681"/>
  <c r="M682"/>
  <c r="O682"/>
  <c r="O683"/>
  <c r="O684"/>
  <c r="O685"/>
  <c r="O686"/>
  <c r="M687"/>
  <c r="O687"/>
  <c r="O689"/>
  <c r="M700"/>
  <c r="O700"/>
  <c r="O701"/>
  <c r="K702"/>
  <c r="L702"/>
  <c r="M702"/>
  <c r="N702"/>
  <c r="O702"/>
  <c r="M703"/>
  <c r="O703"/>
  <c r="O704"/>
  <c r="O705"/>
  <c r="O707"/>
  <c r="O708"/>
  <c r="O711"/>
  <c r="M712"/>
  <c r="O712"/>
  <c r="O713"/>
  <c r="O715"/>
  <c r="M716"/>
  <c r="O716"/>
  <c r="O717"/>
  <c r="O718"/>
  <c r="O720"/>
  <c r="O724"/>
  <c r="M725"/>
  <c r="O725"/>
  <c r="O726"/>
  <c r="O730"/>
  <c r="M750"/>
  <c r="O750"/>
  <c r="M751"/>
  <c r="O751"/>
  <c r="O752"/>
  <c r="O753"/>
  <c r="O756"/>
  <c r="M757"/>
  <c r="O757"/>
  <c r="M758"/>
  <c r="O758"/>
  <c r="O759"/>
  <c r="O773"/>
  <c r="M774"/>
  <c r="O774"/>
  <c r="O775"/>
  <c r="K776"/>
  <c r="L776"/>
  <c r="M776"/>
  <c r="N776"/>
  <c r="O776"/>
  <c r="M777"/>
  <c r="O777"/>
  <c r="O778"/>
  <c r="O779"/>
  <c r="O781"/>
  <c r="O782"/>
  <c r="O783"/>
  <c r="O784"/>
  <c r="O785"/>
  <c r="O786"/>
  <c r="O788"/>
  <c r="M789"/>
  <c r="O789"/>
  <c r="O790"/>
  <c r="M791"/>
  <c r="O791"/>
  <c r="O792"/>
  <c r="O793"/>
  <c r="M794"/>
  <c r="O794"/>
  <c r="O795"/>
  <c r="M796"/>
  <c r="O796"/>
  <c r="M797"/>
  <c r="O797"/>
  <c r="O798"/>
  <c r="J799"/>
  <c r="K799"/>
  <c r="L799"/>
  <c r="M799"/>
  <c r="N799"/>
  <c r="O799"/>
  <c r="M800"/>
  <c r="O800"/>
  <c r="O801"/>
  <c r="O802"/>
  <c r="O804"/>
  <c r="O806"/>
  <c r="O807"/>
  <c r="O808"/>
  <c r="O809"/>
  <c r="O810"/>
  <c r="O811"/>
  <c r="O817"/>
  <c r="O821"/>
  <c r="O823"/>
  <c r="O825"/>
  <c r="M826"/>
  <c r="O826"/>
  <c r="O827"/>
  <c r="O830"/>
  <c r="O831"/>
  <c r="O832"/>
  <c r="O833"/>
  <c r="O834"/>
  <c r="O835"/>
  <c r="O836"/>
  <c r="O837"/>
  <c r="O838"/>
  <c r="O839"/>
  <c r="O846"/>
  <c r="O847"/>
  <c r="O853"/>
  <c r="M854"/>
  <c r="O854"/>
  <c r="O855"/>
  <c r="O856"/>
  <c r="O858"/>
  <c r="O859"/>
  <c r="O860"/>
  <c r="O865"/>
  <c r="O866"/>
  <c r="O868"/>
  <c r="O881"/>
  <c r="M882"/>
  <c r="O882"/>
  <c r="O892"/>
  <c r="O893"/>
  <c r="O897"/>
  <c r="O899"/>
  <c r="M900"/>
  <c r="O900"/>
  <c r="O902"/>
  <c r="J903"/>
  <c r="K903"/>
  <c r="L903"/>
  <c r="M903"/>
  <c r="N903"/>
  <c r="O903"/>
  <c r="M904"/>
  <c r="O904"/>
  <c r="O905"/>
  <c r="O908"/>
  <c r="O909"/>
  <c r="O910"/>
  <c r="O911"/>
  <c r="O913"/>
  <c r="O914"/>
  <c r="O916"/>
  <c r="O921"/>
  <c r="O923"/>
  <c r="O924"/>
  <c r="O926"/>
  <c r="M927"/>
  <c r="M937"/>
  <c r="O937"/>
  <c r="O946"/>
  <c r="M947"/>
  <c r="O947"/>
  <c r="O948"/>
  <c r="O951"/>
  <c r="M952"/>
  <c r="O952"/>
  <c r="O958"/>
  <c r="M959"/>
  <c r="M964"/>
  <c r="O964"/>
  <c r="O965"/>
  <c r="O966"/>
  <c r="J967"/>
  <c r="K967"/>
  <c r="L967"/>
  <c r="M967"/>
  <c r="N967"/>
  <c r="O967"/>
  <c r="O968"/>
  <c r="O977"/>
  <c r="M978"/>
  <c r="O978"/>
  <c r="O980"/>
  <c r="O993"/>
  <c r="M994"/>
  <c r="O994"/>
  <c r="O998"/>
  <c r="M999"/>
  <c r="O999"/>
  <c r="O1001"/>
  <c r="O1005"/>
  <c r="O1006"/>
  <c r="O1012"/>
  <c r="M1013"/>
  <c r="O1013"/>
  <c r="O1014"/>
  <c r="O1015"/>
  <c r="O1018"/>
  <c r="O1019"/>
  <c r="O1021"/>
  <c r="M1022"/>
  <c r="O1022"/>
  <c r="O1023"/>
  <c r="O1024"/>
  <c r="O1028"/>
  <c r="M1029"/>
  <c r="O1029"/>
  <c r="O1030"/>
  <c r="O1034"/>
  <c r="O1035"/>
  <c r="M1036"/>
  <c r="O1036"/>
  <c r="O1042"/>
  <c r="J1043"/>
  <c r="K1043"/>
  <c r="L1043"/>
  <c r="M1043"/>
  <c r="N1043"/>
  <c r="O1043"/>
  <c r="M1044"/>
  <c r="O1044"/>
  <c r="O1053"/>
  <c r="M1054"/>
  <c r="O1054"/>
  <c r="O1058"/>
  <c r="O1059"/>
  <c r="M1061"/>
  <c r="O1061"/>
  <c r="O1063"/>
  <c r="O1066"/>
  <c r="M1067"/>
  <c r="O1067"/>
  <c r="O1068"/>
  <c r="O1069"/>
  <c r="M1070"/>
  <c r="O1070"/>
  <c r="M1071"/>
  <c r="O1071"/>
  <c r="O1072"/>
  <c r="O1073"/>
  <c r="M1078"/>
  <c r="O1078"/>
  <c r="O1079"/>
  <c r="M1080"/>
  <c r="O1080"/>
  <c r="O1085"/>
  <c r="M1086"/>
  <c r="O1086"/>
  <c r="O1087"/>
  <c r="M1088"/>
  <c r="O1088"/>
  <c r="O1097"/>
  <c r="J1098"/>
  <c r="K1098"/>
  <c r="L1098"/>
  <c r="M1098"/>
  <c r="N1098"/>
  <c r="O1098"/>
  <c r="M1099"/>
  <c r="O1099"/>
  <c r="O1100"/>
  <c r="O1101"/>
  <c r="O1103"/>
  <c r="O1104"/>
  <c r="O1105"/>
  <c r="O1107"/>
  <c r="O1108"/>
  <c r="O1110"/>
  <c r="O1111"/>
  <c r="O1112"/>
  <c r="O1113"/>
  <c r="O1118"/>
  <c r="M1119"/>
  <c r="O1119"/>
  <c r="O1120"/>
  <c r="O1123"/>
  <c r="O1124"/>
  <c r="O1127"/>
  <c r="O1132"/>
  <c r="O1136"/>
  <c r="O1137"/>
  <c r="O1138"/>
  <c r="M1148"/>
  <c r="O1148"/>
  <c r="O1152"/>
  <c r="O1160"/>
  <c r="M1161"/>
  <c r="O1161"/>
  <c r="O1162"/>
  <c r="O1163"/>
  <c r="O1165"/>
  <c r="O1166"/>
  <c r="O1167"/>
  <c r="O1168"/>
  <c r="O1169"/>
  <c r="O1170"/>
  <c r="O1171"/>
  <c r="O1173"/>
  <c r="O1175"/>
  <c r="O1176"/>
  <c r="J1177"/>
  <c r="K1177"/>
  <c r="L1177"/>
  <c r="M1177"/>
  <c r="N1177"/>
  <c r="O1177"/>
  <c r="M1178"/>
  <c r="O1178"/>
  <c r="O1184"/>
  <c r="O1186"/>
  <c r="M1187"/>
  <c r="O1187"/>
  <c r="O1188"/>
  <c r="O1190"/>
  <c r="M1191"/>
  <c r="O1191"/>
  <c r="O1193"/>
  <c r="O1194"/>
  <c r="J1195"/>
  <c r="K1195"/>
  <c r="L1195"/>
  <c r="M1195"/>
  <c r="O1195"/>
  <c r="O1211"/>
  <c r="O1224"/>
  <c r="M1225"/>
  <c r="O1225"/>
  <c r="O1226"/>
  <c r="M1231"/>
  <c r="O1231"/>
  <c r="M1232"/>
  <c r="O1232"/>
  <c r="M1250"/>
  <c r="O1250"/>
  <c r="M1251"/>
  <c r="O1251"/>
  <c r="O1252"/>
  <c r="O1255"/>
  <c r="M1258"/>
  <c r="O1258"/>
  <c r="M1260"/>
  <c r="O1260"/>
  <c r="B1262"/>
  <c r="C1262"/>
  <c r="D1262"/>
  <c r="E1262"/>
  <c r="F1262"/>
  <c r="G1262"/>
  <c r="J1262"/>
  <c r="K1262"/>
  <c r="L1262"/>
  <c r="M1262"/>
  <c r="N1262"/>
  <c r="O1262"/>
  <c r="B1263"/>
  <c r="C1263"/>
  <c r="D1263"/>
  <c r="E1263"/>
  <c r="F1263"/>
  <c r="G1263"/>
  <c r="J1263"/>
  <c r="K1263"/>
  <c r="L1263"/>
  <c r="M1263"/>
  <c r="N1263"/>
  <c r="O1263"/>
  <c r="B1264"/>
  <c r="C1264"/>
  <c r="E1264"/>
  <c r="G1264"/>
  <c r="K1264"/>
  <c r="M1264"/>
  <c r="O1264"/>
  <c r="C1265"/>
  <c r="E1265"/>
  <c r="G1265"/>
  <c r="K1265"/>
  <c r="M1265"/>
  <c r="O1265"/>
  <c r="C1266"/>
  <c r="E1266"/>
  <c r="G1266"/>
  <c r="J1266"/>
  <c r="K1266"/>
  <c r="M1266"/>
  <c r="O1266"/>
  <c r="C1267"/>
  <c r="E1267"/>
  <c r="K1267"/>
  <c r="M1267"/>
  <c r="O1267"/>
  <c r="C1268"/>
  <c r="E1268"/>
  <c r="G1268"/>
  <c r="K1268"/>
  <c r="M1268"/>
  <c r="C1269"/>
  <c r="E1269"/>
  <c r="G1269"/>
  <c r="O1269"/>
  <c r="C1270"/>
  <c r="E1270"/>
  <c r="G1270"/>
  <c r="O1270"/>
  <c r="K1271"/>
  <c r="M1271"/>
  <c r="O1271"/>
  <c r="B1274"/>
  <c r="C1274"/>
  <c r="D1274"/>
  <c r="E1274"/>
  <c r="F1274"/>
  <c r="G1274"/>
  <c r="J1274"/>
  <c r="K1274"/>
  <c r="L1274"/>
  <c r="M1274"/>
  <c r="N1274"/>
  <c r="O1274"/>
  <c r="C69" i="4"/>
  <c r="B5" i="49"/>
  <c r="C5"/>
  <c r="D5"/>
  <c r="E5"/>
  <c r="F5"/>
  <c r="G5"/>
  <c r="H5"/>
  <c r="I5"/>
  <c r="J5"/>
  <c r="K5"/>
  <c r="L5"/>
  <c r="B6"/>
  <c r="B7"/>
  <c r="B8"/>
  <c r="B9"/>
  <c r="C9"/>
  <c r="D9"/>
  <c r="E9"/>
  <c r="F9"/>
  <c r="G9"/>
  <c r="H9"/>
  <c r="I9"/>
  <c r="J9"/>
  <c r="K9"/>
  <c r="L9"/>
  <c r="B10"/>
  <c r="B11"/>
  <c r="B12"/>
  <c r="B13"/>
  <c r="B14"/>
  <c r="B15"/>
  <c r="B16"/>
  <c r="B17"/>
  <c r="B18"/>
  <c r="B21"/>
  <c r="C21"/>
  <c r="D21"/>
  <c r="E21"/>
  <c r="F21"/>
  <c r="G21"/>
  <c r="H21"/>
  <c r="I21"/>
  <c r="J21"/>
  <c r="K21"/>
  <c r="L21"/>
  <c r="B22"/>
  <c r="B23"/>
  <c r="B24"/>
  <c r="B25"/>
  <c r="B26"/>
  <c r="B27"/>
  <c r="B28"/>
  <c r="B19" i="48"/>
  <c r="E4" i="10"/>
  <c r="G4"/>
  <c r="L4"/>
  <c r="N4"/>
  <c r="G5"/>
  <c r="L5"/>
  <c r="N5"/>
  <c r="G6"/>
  <c r="L6"/>
  <c r="N6"/>
  <c r="E7"/>
  <c r="G7"/>
  <c r="I7"/>
  <c r="J7"/>
  <c r="K7"/>
  <c r="L7"/>
  <c r="M7"/>
  <c r="N7"/>
  <c r="E8"/>
  <c r="G8"/>
  <c r="L8"/>
  <c r="N8"/>
  <c r="E9"/>
  <c r="G9"/>
  <c r="N9"/>
  <c r="G10"/>
  <c r="G11"/>
  <c r="N11"/>
  <c r="G13"/>
  <c r="N13"/>
  <c r="G14"/>
  <c r="N14"/>
  <c r="E15"/>
  <c r="G15"/>
  <c r="E16"/>
  <c r="G16"/>
  <c r="E17"/>
  <c r="G17"/>
  <c r="E18"/>
  <c r="G18"/>
  <c r="N18"/>
  <c r="E19"/>
  <c r="G19"/>
  <c r="E20"/>
  <c r="G20"/>
  <c r="E21"/>
  <c r="N21"/>
  <c r="L22"/>
  <c r="N22"/>
  <c r="N24"/>
  <c r="N26"/>
  <c r="L27"/>
  <c r="N27"/>
  <c r="L28"/>
  <c r="N28"/>
  <c r="L29"/>
  <c r="N29"/>
  <c r="L30"/>
  <c r="N30"/>
  <c r="N32"/>
  <c r="L33"/>
  <c r="N33"/>
  <c r="N34"/>
  <c r="L36"/>
  <c r="N36"/>
  <c r="L37"/>
  <c r="N37"/>
  <c r="L38"/>
  <c r="N38"/>
  <c r="N39"/>
  <c r="L41"/>
  <c r="N41"/>
  <c r="N42"/>
  <c r="N43"/>
  <c r="N44"/>
  <c r="L45"/>
  <c r="L46"/>
  <c r="L47"/>
  <c r="L48"/>
  <c r="N48"/>
  <c r="L49"/>
  <c r="N49"/>
  <c r="B51"/>
  <c r="C51"/>
  <c r="D51"/>
  <c r="E51"/>
  <c r="G51"/>
  <c r="N51"/>
  <c r="B52"/>
  <c r="C52"/>
  <c r="D52"/>
  <c r="E52"/>
  <c r="G52"/>
  <c r="I52"/>
  <c r="J52"/>
  <c r="K52"/>
  <c r="L52"/>
  <c r="M52"/>
  <c r="N52"/>
  <c r="E53"/>
  <c r="G53"/>
  <c r="J53"/>
  <c r="K53"/>
  <c r="L53"/>
  <c r="M53"/>
  <c r="N53"/>
  <c r="G54"/>
  <c r="J54"/>
  <c r="L54"/>
  <c r="N54"/>
  <c r="C55"/>
  <c r="E55"/>
  <c r="G55"/>
  <c r="C56"/>
  <c r="E56"/>
  <c r="G56"/>
  <c r="J56"/>
  <c r="L56"/>
  <c r="N56"/>
  <c r="G57"/>
  <c r="J58"/>
  <c r="L58"/>
  <c r="N58"/>
  <c r="B59"/>
  <c r="C59"/>
  <c r="D59"/>
  <c r="E59"/>
  <c r="G59"/>
  <c r="I59"/>
  <c r="J59"/>
  <c r="K59"/>
  <c r="L59"/>
  <c r="M59"/>
  <c r="N59"/>
  <c r="C5" i="11"/>
  <c r="E5"/>
  <c r="C6"/>
  <c r="E6"/>
  <c r="C7"/>
  <c r="E7"/>
  <c r="C8"/>
  <c r="E8"/>
  <c r="C9"/>
  <c r="E9"/>
  <c r="C10"/>
  <c r="E10"/>
  <c r="C11"/>
  <c r="E11"/>
  <c r="C12"/>
  <c r="E12"/>
  <c r="C13"/>
  <c r="E13"/>
  <c r="C14"/>
  <c r="E14"/>
  <c r="C15"/>
  <c r="D15"/>
  <c r="E15"/>
  <c r="E5" i="12"/>
  <c r="E6"/>
  <c r="E7"/>
  <c r="E8"/>
  <c r="E9"/>
  <c r="E10"/>
  <c r="E11"/>
  <c r="E12"/>
  <c r="E13"/>
  <c r="E14"/>
  <c r="C15"/>
  <c r="D15"/>
  <c r="E15"/>
  <c r="C4" i="80"/>
  <c r="C10" s="1"/>
  <c r="C16" s="1"/>
  <c r="F11" s="1"/>
  <c r="F16" s="1"/>
  <c r="C5"/>
  <c r="C8"/>
  <c r="B10"/>
  <c r="E10"/>
  <c r="F10"/>
  <c r="C11"/>
  <c r="B16"/>
  <c r="E16"/>
  <c r="D4" i="81"/>
  <c r="H4"/>
  <c r="H7"/>
  <c r="H13"/>
  <c r="H14"/>
  <c r="H15"/>
  <c r="H16"/>
  <c r="H21"/>
  <c r="H23"/>
  <c r="H24"/>
  <c r="H29"/>
  <c r="H30"/>
  <c r="D34"/>
  <c r="D35"/>
  <c r="D39"/>
  <c r="C49"/>
  <c r="D49"/>
  <c r="B50"/>
  <c r="C50"/>
  <c r="D50"/>
  <c r="F50"/>
  <c r="G50"/>
  <c r="H50"/>
  <c r="B51"/>
  <c r="C51"/>
  <c r="D51"/>
  <c r="H51"/>
  <c r="F52"/>
  <c r="G52"/>
  <c r="H52"/>
  <c r="B55"/>
  <c r="C55"/>
  <c r="D55"/>
  <c r="F55"/>
  <c r="G55"/>
  <c r="H55"/>
  <c r="B13" i="92"/>
  <c r="B13" i="93"/>
  <c r="B6" i="73"/>
  <c r="C6"/>
  <c r="D6"/>
  <c r="E6"/>
  <c r="F6"/>
  <c r="G6"/>
  <c r="H6"/>
  <c r="I6"/>
  <c r="B7"/>
  <c r="C7"/>
  <c r="B8"/>
  <c r="C8"/>
  <c r="I8"/>
  <c r="B9"/>
  <c r="C9"/>
  <c r="E9"/>
  <c r="G9"/>
  <c r="I9"/>
  <c r="B10"/>
  <c r="C10"/>
  <c r="B11"/>
  <c r="C11"/>
  <c r="B12"/>
  <c r="C12"/>
  <c r="B13"/>
  <c r="C13"/>
  <c r="D13"/>
  <c r="E13"/>
  <c r="F13"/>
  <c r="G13"/>
  <c r="H13"/>
  <c r="I13"/>
  <c r="B14"/>
  <c r="C14"/>
  <c r="B15"/>
  <c r="C15"/>
  <c r="B16"/>
  <c r="C16"/>
  <c r="D16"/>
  <c r="E16"/>
  <c r="F16"/>
  <c r="G16"/>
  <c r="H16"/>
  <c r="I16"/>
  <c r="B10" i="74"/>
  <c r="D10"/>
  <c r="B13"/>
  <c r="D13"/>
  <c r="D14"/>
  <c r="D15"/>
  <c r="B16"/>
  <c r="D16"/>
  <c r="B8" i="95"/>
  <c r="B8" i="96"/>
  <c r="B12" i="75"/>
  <c r="D12"/>
  <c r="B15"/>
  <c r="D15"/>
  <c r="D16"/>
  <c r="D17"/>
  <c r="B18"/>
  <c r="D18"/>
  <c r="B5" i="76"/>
  <c r="D5"/>
  <c r="B6"/>
  <c r="D6"/>
  <c r="D7"/>
  <c r="B8"/>
  <c r="D8"/>
  <c r="B10"/>
  <c r="D10"/>
  <c r="B13"/>
  <c r="D13"/>
  <c r="D14"/>
  <c r="D15"/>
  <c r="B16"/>
  <c r="D16"/>
  <c r="B9" i="101"/>
  <c r="B5"/>
  <c r="B40" i="99"/>
  <c r="B142"/>
  <c r="B69"/>
  <c r="B85"/>
  <c r="B29"/>
  <c r="B5"/>
</calcChain>
</file>

<file path=xl/comments1.xml><?xml version="1.0" encoding="utf-8"?>
<comments xmlns="http://schemas.openxmlformats.org/spreadsheetml/2006/main">
  <authors>
    <author>康跃飞</author>
  </authors>
  <commentList>
    <comment ref="D5" authorId="0">
      <text>
        <r>
          <rPr>
            <sz val="9"/>
            <rFont val="宋体"/>
            <charset val="134"/>
          </rPr>
          <t>康跃飞:基本养老金支出+医疗补助金支出+丧葬抚恤补助支出</t>
        </r>
      </text>
    </comment>
  </commentList>
</comments>
</file>

<file path=xl/comments2.xml><?xml version="1.0" encoding="utf-8"?>
<comments xmlns="http://schemas.openxmlformats.org/spreadsheetml/2006/main">
  <authors>
    <author>康跃飞</author>
  </authors>
  <commentList>
    <comment ref="B7" authorId="0">
      <text>
        <r>
          <rPr>
            <sz val="9"/>
            <rFont val="宋体"/>
            <charset val="134"/>
          </rPr>
          <t>康跃飞:
=社决附01表本年预算支出</t>
        </r>
      </text>
    </comment>
  </commentList>
</comments>
</file>

<file path=xl/comments3.xml><?xml version="1.0" encoding="utf-8"?>
<comments xmlns="http://schemas.openxmlformats.org/spreadsheetml/2006/main">
  <authors>
    <author>康跃飞</author>
  </authors>
  <commentList>
    <comment ref="B15" authorId="0">
      <text>
        <r>
          <rPr>
            <sz val="9"/>
            <rFont val="宋体"/>
            <charset val="134"/>
          </rPr>
          <t>康跃飞:
企业+机关</t>
        </r>
      </text>
    </comment>
  </commentList>
</comments>
</file>

<file path=xl/sharedStrings.xml><?xml version="1.0" encoding="utf-8"?>
<sst xmlns="http://schemas.openxmlformats.org/spreadsheetml/2006/main" count="5847" uniqueCount="2477">
  <si>
    <t>2018年深圳市本级收支决算草案</t>
  </si>
  <si>
    <t>目        录</t>
  </si>
  <si>
    <t>一、一般公共预算决算表</t>
  </si>
  <si>
    <t>2.2018年深圳市一般公共预算收入决算表（草案）</t>
  </si>
  <si>
    <t>3.2018年深圳市一般公共预算支出决算表（草案）</t>
  </si>
  <si>
    <t>二、政府性基金决算表</t>
  </si>
  <si>
    <t>三、国有资本经营决算表</t>
  </si>
  <si>
    <t>四、社会保险基金决算表（全国）</t>
  </si>
  <si>
    <t>五、社会保险基金决算表（深圳自有）</t>
  </si>
  <si>
    <t>3.2018年社会保险基金收入决算表（深圳自有险种）</t>
  </si>
  <si>
    <t>4.2018年社会保险基金支出决算表（深圳自有险种）</t>
  </si>
  <si>
    <t>第一部分：一般公共预算决算表</t>
  </si>
  <si>
    <t>2018年深圳市一般公共预算收支决算（草案）</t>
  </si>
  <si>
    <t>单位：万元</t>
  </si>
  <si>
    <t>收入科目</t>
  </si>
  <si>
    <t>2018年
预算数</t>
  </si>
  <si>
    <t>2018年
调整预算数</t>
  </si>
  <si>
    <t>2018年
决算数</t>
  </si>
  <si>
    <t>完成调整
预算数%</t>
  </si>
  <si>
    <t>2017年
决算数</t>
  </si>
  <si>
    <t>比2017年
决算数增长%</t>
  </si>
  <si>
    <t>科目编码</t>
  </si>
  <si>
    <t>支出科目</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</si>
  <si>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</si>
  <si>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</si>
  <si>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</si>
  <si>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</si>
  <si>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</si>
  <si>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</si>
  <si>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</si>
  <si>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</si>
  <si>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</si>
  <si>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</si>
  <si>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</si>
  <si>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</si>
  <si>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</si>
  <si>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</si>
  <si>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</si>
  <si>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</si>
  <si>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</si>
  <si>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</si>
  <si>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</si>
  <si>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</si>
  <si>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</si>
  <si>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</si>
  <si>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</si>
  <si>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</si>
  <si>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</si>
  <si>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</si>
  <si>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环境保护税</t>
  </si>
  <si>
    <t>十四、资源勘探信息等支出</t>
  </si>
  <si>
    <t>二、非税收入</t>
  </si>
  <si>
    <t>十五、商业服务业等支出</t>
  </si>
  <si>
    <t xml:space="preserve">    专项收入</t>
  </si>
  <si>
    <t>十六、金融支出</t>
  </si>
  <si>
    <t xml:space="preserve">    行政事业性收费收入</t>
  </si>
  <si>
    <t>十七、援助其他地区支出</t>
  </si>
  <si>
    <t xml:space="preserve">    罚没收入</t>
  </si>
  <si>
    <t>十八、国土海洋气象等支出</t>
  </si>
  <si>
    <t xml:space="preserve">    国有资本经营收入</t>
  </si>
  <si>
    <t>十九、住房保障支出</t>
  </si>
  <si>
    <t xml:space="preserve">    国有资源(资产)有偿使用收入</t>
  </si>
  <si>
    <t>二十、粮油物资储备支出</t>
  </si>
  <si>
    <t xml:space="preserve">    其他收入</t>
  </si>
  <si>
    <t>二十一、预备费</t>
  </si>
  <si>
    <t>二十二、其他支出</t>
  </si>
  <si>
    <t>二十三、债务付息支出</t>
  </si>
  <si>
    <t>二十四、债务发行费用支出</t>
  </si>
  <si>
    <t>一般公共预算收入</t>
  </si>
  <si>
    <t>一般公共预算支出</t>
  </si>
  <si>
    <t>转移性收入</t>
  </si>
  <si>
    <t>转移性支出</t>
  </si>
  <si>
    <t xml:space="preserve">  上级补助收入</t>
  </si>
  <si>
    <t xml:space="preserve">  计划单列市上解省支出</t>
  </si>
  <si>
    <t xml:space="preserve">  省补助计划单列市收入</t>
  </si>
  <si>
    <t xml:space="preserve">  上解上级支出</t>
  </si>
  <si>
    <t xml:space="preserve">  债务收入</t>
  </si>
  <si>
    <t xml:space="preserve">  债券还本支出</t>
  </si>
  <si>
    <t xml:space="preserve">  调入预算稳定调节基金</t>
  </si>
  <si>
    <t xml:space="preserve">  安排预算稳定调节基金</t>
  </si>
  <si>
    <t xml:space="preserve">  调入资金</t>
  </si>
  <si>
    <t xml:space="preserve">  调出资金</t>
  </si>
  <si>
    <t xml:space="preserve">  上年结转结余收入</t>
  </si>
  <si>
    <t xml:space="preserve">  增设预算周转金</t>
  </si>
  <si>
    <t xml:space="preserve">  年终结转结余</t>
  </si>
  <si>
    <t xml:space="preserve">     其中：净结余</t>
  </si>
  <si>
    <t>收入总计</t>
  </si>
  <si>
    <t>支出总计</t>
  </si>
  <si>
    <t>2018年深圳市一般公共预算收入决算（草案）</t>
  </si>
  <si>
    <t>2018年深圳市本级一般公共预算收支决算（草案）</t>
  </si>
  <si>
    <t xml:space="preserve">完成调整
预算数% </t>
  </si>
  <si>
    <t>支出项目</t>
  </si>
  <si>
    <t>增减原因分析（对增减幅度超过30%的款级科目进行分析）</t>
  </si>
  <si>
    <t>一、一般公共服务</t>
  </si>
  <si>
    <t xml:space="preserve">    增值税（含营改增）</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</si>
  <si>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</si>
  <si>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</si>
  <si>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</si>
  <si>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</si>
  <si>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</si>
  <si>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</si>
  <si>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</si>
  <si>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</si>
  <si>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</si>
  <si>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</si>
  <si>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</si>
  <si>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</si>
  <si>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</si>
  <si>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</si>
  <si>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</si>
  <si>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国有资源(资产)有偿
    使用收入</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</si>
  <si>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</si>
  <si>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</si>
  <si>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</si>
  <si>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</si>
  <si>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</si>
  <si>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</si>
  <si>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</si>
  <si>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</si>
  <si>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</si>
  <si>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</si>
  <si>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</si>
  <si>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主要是2018年政府投资项目评审前期费从其他审计事务支出科目变更为该科目。</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</si>
  <si>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</si>
  <si>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</si>
  <si>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</si>
  <si>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</si>
  <si>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</si>
  <si>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</si>
  <si>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</si>
  <si>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</si>
  <si>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</si>
  <si>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</si>
  <si>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</si>
  <si>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</si>
  <si>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</si>
  <si>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</si>
  <si>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</si>
  <si>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</si>
  <si>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</si>
  <si>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</si>
  <si>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</si>
  <si>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</si>
  <si>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</si>
  <si>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</si>
  <si>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</si>
  <si>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</si>
  <si>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</si>
  <si>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</si>
  <si>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</si>
  <si>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</si>
  <si>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</si>
  <si>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</si>
  <si>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</si>
  <si>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</si>
  <si>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</si>
  <si>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</si>
  <si>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</si>
  <si>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</si>
  <si>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</si>
  <si>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</si>
  <si>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主要是落实市委市政府《关于促进人才优先发展的若干措施》（深发〔2016〕9号），提高国内和海外高层次人才奖励补贴标准，2018年增加安排孔雀计划奖励补贴资金6.4亿元。</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</si>
  <si>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</si>
  <si>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</si>
  <si>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</si>
  <si>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</si>
  <si>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</si>
  <si>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</si>
  <si>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</si>
  <si>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</si>
  <si>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</si>
  <si>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</si>
  <si>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</si>
  <si>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</si>
  <si>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</si>
  <si>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</si>
  <si>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</si>
  <si>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</si>
  <si>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主要是2018年为落实国家有关规范津补贴和退休人员生活补贴批复要求，一次性兑现2017-2018年增资。</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</si>
  <si>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</si>
  <si>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</si>
  <si>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</si>
  <si>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</si>
  <si>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</si>
  <si>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</si>
  <si>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</si>
  <si>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</si>
  <si>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</si>
  <si>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</si>
  <si>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</si>
  <si>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</si>
  <si>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</si>
  <si>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</si>
  <si>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</si>
  <si>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</si>
  <si>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</si>
  <si>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</si>
  <si>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</si>
  <si>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</si>
  <si>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</si>
  <si>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</si>
  <si>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</si>
  <si>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</si>
  <si>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</si>
  <si>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</si>
  <si>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</si>
  <si>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</si>
  <si>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主要是2018年一次性增加安排民族工作专项经费</t>
  </si>
  <si>
    <t xml:space="preserve">      民族工作专项</t>
  </si>
  <si>
    <t xml:space="preserve">      其他民族事务支出</t>
  </si>
  <si>
    <t xml:space="preserve">    宗教事务</t>
  </si>
  <si>
    <t>主要是2017年因统战工作需要，安排一次性工作经费0.86亿元。</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</si>
  <si>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</si>
  <si>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</si>
  <si>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</si>
  <si>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</si>
  <si>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</si>
  <si>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</si>
  <si>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</si>
  <si>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</si>
  <si>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</si>
  <si>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</si>
  <si>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</si>
  <si>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</si>
  <si>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</si>
  <si>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</si>
  <si>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</si>
  <si>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</si>
  <si>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</si>
  <si>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</si>
  <si>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</si>
  <si>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</si>
  <si>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</si>
  <si>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</si>
  <si>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主要是2018年新增世界政党大会宣传经费、城市形象宣传片拍摄经费等宣传事务性经费。</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</si>
  <si>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</si>
  <si>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</si>
  <si>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</si>
  <si>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</si>
  <si>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</si>
  <si>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</si>
  <si>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</si>
  <si>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</si>
  <si>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</si>
  <si>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其他一般公共服务支出</t>
  </si>
  <si>
    <t xml:space="preserve">    对外合作与交流</t>
  </si>
  <si>
    <t xml:space="preserve">    其他外交支出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</si>
  <si>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</si>
  <si>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</si>
  <si>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</si>
  <si>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</si>
  <si>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</si>
  <si>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</si>
  <si>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</si>
  <si>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</si>
  <si>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</si>
  <si>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t>
  </si>
  <si>
    <t xml:space="preserve">      其他国防支出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</si>
  <si>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</si>
  <si>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</si>
  <si>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</si>
  <si>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</si>
  <si>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</si>
  <si>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</si>
  <si>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</si>
  <si>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</si>
  <si>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</si>
  <si>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</si>
  <si>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</si>
  <si>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</si>
  <si>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</si>
  <si>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</si>
  <si>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</si>
  <si>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</si>
  <si>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</si>
  <si>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</si>
  <si>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</si>
  <si>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</si>
  <si>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</si>
  <si>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</si>
  <si>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</si>
  <si>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</si>
  <si>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</si>
  <si>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</si>
  <si>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</si>
  <si>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</si>
  <si>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</si>
  <si>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</si>
  <si>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2030699</t>
  </si>
  <si>
    <t xml:space="preserve">    检察</t>
  </si>
  <si>
    <t>增加原因主要包括：一是司法辅助人员制度于2017年年中实施，2018年安排全年经费，支出相应增加；二是2018年新增安排龙华区、坪山区、前海检察院开办运行经费。</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</si>
  <si>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</si>
  <si>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</si>
  <si>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</si>
  <si>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</si>
  <si>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</si>
  <si>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</si>
  <si>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</si>
  <si>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</si>
  <si>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增加原因主要包括：一是司法辅助人员制度于2017年年中实施，2018年安排全年经费，支出相应增加；二是2018年新增安排龙华区、坪山区法院开办运行经费。</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</si>
  <si>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</si>
  <si>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</si>
  <si>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</si>
  <si>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</si>
  <si>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</si>
  <si>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</si>
  <si>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</si>
  <si>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</si>
  <si>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</si>
  <si>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</si>
  <si>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</si>
  <si>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</si>
  <si>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</si>
  <si>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</si>
  <si>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</si>
  <si>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</si>
  <si>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</si>
  <si>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</si>
  <si>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</si>
  <si>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</si>
  <si>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</si>
  <si>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</si>
  <si>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</si>
  <si>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</si>
  <si>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其他公共安全支出</t>
  </si>
  <si>
    <t xml:space="preserve">      其他公共安全支出(项)</t>
  </si>
  <si>
    <t xml:space="preserve">      其他消防</t>
  </si>
  <si>
    <t xml:space="preserve">    教育管理事务</t>
  </si>
  <si>
    <t xml:space="preserve">      其他教育管理事务支出</t>
  </si>
  <si>
    <t xml:space="preserve">    普通教育</t>
  </si>
  <si>
    <r>
      <t>增加原因主要包括：</t>
    </r>
    <r>
      <rPr>
        <b/>
        <sz val="10"/>
        <rFont val="宋体"/>
        <charset val="134"/>
      </rPr>
      <t>一是</t>
    </r>
    <r>
      <rPr>
        <sz val="10"/>
        <rFont val="宋体"/>
        <charset val="134"/>
      </rPr>
      <t>加快补齐高等教育短板，推动深圳大学、南方科技大学、香港中文大学（深圳）建设高水平大学，加快深圳北理莫斯科大学、中山大学·深圳、哈尔滨工业大学（深圳）等校区建设，高等教育支出增加37亿元；</t>
    </r>
    <r>
      <rPr>
        <b/>
        <sz val="10"/>
        <rFont val="宋体"/>
        <charset val="134"/>
      </rPr>
      <t>二是</t>
    </r>
    <r>
      <rPr>
        <sz val="10"/>
        <rFont val="宋体"/>
        <charset val="134"/>
      </rPr>
      <t>2018年新开办深圳实验学校新城校区（含初中）、深圳外国语学校龙岗国际部（含初中）等，高中教育支出增加3亿元。</t>
    </r>
  </si>
  <si>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</si>
  <si>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</si>
  <si>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</si>
  <si>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</si>
  <si>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</si>
  <si>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</si>
  <si>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</si>
  <si>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</si>
  <si>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</si>
  <si>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</si>
  <si>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</si>
  <si>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</si>
  <si>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</si>
  <si>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</si>
  <si>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</si>
  <si>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</si>
  <si>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</si>
  <si>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</si>
  <si>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</si>
  <si>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</si>
  <si>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</si>
  <si>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</si>
  <si>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主要是深圳广播电视大学2018年2月起由差额单位转为全额单位，有关支出增加。</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</si>
  <si>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</si>
  <si>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</si>
  <si>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</si>
  <si>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</si>
  <si>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</si>
  <si>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</si>
  <si>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</si>
  <si>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</si>
  <si>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</si>
  <si>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</si>
  <si>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</si>
  <si>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</si>
  <si>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</si>
  <si>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</si>
  <si>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</si>
  <si>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</si>
  <si>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</si>
  <si>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</si>
  <si>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</si>
  <si>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</si>
  <si>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</si>
  <si>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</si>
  <si>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</si>
  <si>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</si>
  <si>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</si>
  <si>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主要是2017年一次性安排上年结转教育支出。</t>
  </si>
  <si>
    <t xml:space="preserve">      其他教育支出</t>
  </si>
  <si>
    <t xml:space="preserve">    科学技术管理事务</t>
  </si>
  <si>
    <t>主要是新增工商业用电降成本补贴21.6亿元。</t>
  </si>
  <si>
    <t xml:space="preserve">      其他科学技术管理事务支出</t>
  </si>
  <si>
    <t xml:space="preserve">    基础研究</t>
  </si>
  <si>
    <t>下降原因主要是2017年“十大行动计划”安排专项扶持资金3亿元。</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</si>
  <si>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</si>
  <si>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</si>
  <si>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</si>
  <si>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</si>
  <si>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</si>
  <si>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</si>
  <si>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</si>
  <si>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</si>
  <si>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</si>
  <si>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</si>
  <si>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</si>
  <si>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</si>
  <si>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</si>
  <si>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</si>
  <si>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主要是2018年科技倍增计划、科技研发资金等专项资金支出增加28亿。</t>
  </si>
  <si>
    <t xml:space="preserve">      应用技术研究与开发</t>
  </si>
  <si>
    <t xml:space="preserve">      产业技术研究与开发</t>
  </si>
  <si>
    <t xml:space="preserve">      科技成果转化与扩散</t>
  </si>
  <si>
    <t xml:space="preserve">      其他技术研究与开发支出</t>
  </si>
  <si>
    <t xml:space="preserve">    科技条件与服务</t>
  </si>
  <si>
    <t>主要是为加大对创投及科技型中小企业融资担保扶持力度，2017年一次性安排5.98亿元。</t>
  </si>
  <si>
    <t xml:space="preserve">      技术创新服务体系</t>
  </si>
  <si>
    <t xml:space="preserve">      科技条件专项</t>
  </si>
  <si>
    <t xml:space="preserve">      其他科技条件与服务支出</t>
  </si>
  <si>
    <t xml:space="preserve">    社会科学</t>
  </si>
  <si>
    <t>主要是2018年省财政厅下达科技创新战略专项资金1.73亿元，较上年增加1亿元。</t>
  </si>
  <si>
    <t xml:space="preserve">      社会科学研究机构</t>
  </si>
  <si>
    <t xml:space="preserve">      社会科学研究</t>
  </si>
  <si>
    <t xml:space="preserve">      社科基金支出</t>
  </si>
  <si>
    <t xml:space="preserve">      其他社会科学支出</t>
  </si>
  <si>
    <t xml:space="preserve">    科学技术普及</t>
  </si>
  <si>
    <t>主要是2018年增加安排深圳市科技协会新增院士专家工作站资助经费以及青少年科技活动经费。</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</si>
  <si>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</si>
  <si>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</si>
  <si>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</si>
  <si>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</si>
  <si>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</si>
  <si>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</si>
  <si>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</si>
  <si>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</si>
  <si>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</si>
  <si>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</si>
  <si>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</si>
  <si>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</si>
  <si>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</si>
  <si>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增加原因主要包括：一是推动解决中小微企业融资难、融资贵问题，安排中小微企业贷款风险补偿资金池50亿元，融资担保基金25亿元；二是充分发挥政府投资基金引导作用，吸引社会资本和社会力量参与，支持战略性新兴产业发展和人才创新创业。</t>
  </si>
  <si>
    <t xml:space="preserve">      科技奖励</t>
  </si>
  <si>
    <t xml:space="preserve">      核应急</t>
  </si>
  <si>
    <t xml:space="preserve">      转制科研机构</t>
  </si>
  <si>
    <t xml:space="preserve">      其他科学技术支出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</si>
  <si>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</si>
  <si>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</si>
  <si>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</si>
  <si>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</si>
  <si>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</si>
  <si>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</si>
  <si>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</si>
  <si>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</si>
  <si>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</si>
  <si>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</si>
  <si>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</si>
  <si>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</si>
  <si>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主要是政府投资项目支出增加。</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</si>
  <si>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</si>
  <si>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</si>
  <si>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</si>
  <si>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</si>
  <si>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</si>
  <si>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</si>
  <si>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</si>
  <si>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</si>
  <si>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</si>
  <si>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</si>
  <si>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</si>
  <si>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</si>
  <si>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</si>
  <si>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</si>
  <si>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</si>
  <si>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</si>
  <si>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</si>
  <si>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</si>
  <si>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</si>
  <si>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</si>
  <si>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t>
  </si>
  <si>
    <t>增加原因主要包括：一是为迎接深圳特区成立40周年，加大力度引进文化人才，开展文艺精品创作，宣传文化发展专项支出增加；二是深化国有文化企业改革，打造新型主流文化传媒集团，增加深圳广电集团、报业集团专项补贴2亿元。</t>
  </si>
  <si>
    <t xml:space="preserve">      宣传文化发展专项支出</t>
  </si>
  <si>
    <t xml:space="preserve">      文化产业发展专项支出</t>
  </si>
  <si>
    <t xml:space="preserve">      其他文化体育与传媒支出</t>
  </si>
  <si>
    <t xml:space="preserve">    人力资源和社会保障管理事务</t>
  </si>
  <si>
    <t>主要是落实财政部《关于进一步规范地方财政收入秩序的通知》（财预〔2018〕31号）要求，将欠薪保障金历年结余转入财政专户专项管理，一次性安排支出8亿元。</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</si>
  <si>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</si>
  <si>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</si>
  <si>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</si>
  <si>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</si>
  <si>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</si>
  <si>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</si>
  <si>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</si>
  <si>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</si>
  <si>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</si>
  <si>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</si>
  <si>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</si>
  <si>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</si>
  <si>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</si>
  <si>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</si>
  <si>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</si>
  <si>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</si>
  <si>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</si>
  <si>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行政事业单位离退休</t>
  </si>
  <si>
    <t>主要是2017年机关事业单位养老保险改革，2017年一次性补缴2014年10月-2016年12月经费。</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</si>
  <si>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</si>
  <si>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</si>
  <si>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</si>
  <si>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</si>
  <si>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</si>
  <si>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</si>
  <si>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</si>
  <si>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</si>
  <si>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</si>
  <si>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</si>
  <si>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</si>
  <si>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</si>
  <si>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</si>
  <si>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减少原因主要包括：一是因职业资格证书政策变化，职业培训补贴支出减少；二是2017年安排了2016-2017两年的培训券项目支出；三是2017年省一次性下达就业及技工教育资金。</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</si>
  <si>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</si>
  <si>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</si>
  <si>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</si>
  <si>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</si>
  <si>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</si>
  <si>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</si>
  <si>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</si>
  <si>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</si>
  <si>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</si>
  <si>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</si>
  <si>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</si>
  <si>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主要是死亡抚恤支出减少。</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</si>
  <si>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</si>
  <si>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</si>
  <si>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</si>
  <si>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</si>
  <si>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</si>
  <si>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</si>
  <si>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</si>
  <si>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</si>
  <si>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主要是落实国家有关军休人员安置政策，2018年支出增加。</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</si>
  <si>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</si>
  <si>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</si>
  <si>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</si>
  <si>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</si>
  <si>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</si>
  <si>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</si>
  <si>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</si>
  <si>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</si>
  <si>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</si>
  <si>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</si>
  <si>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</si>
  <si>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</si>
  <si>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</si>
  <si>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</si>
  <si>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</si>
  <si>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</si>
  <si>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残疾人生活和护理补助</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</si>
  <si>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</si>
  <si>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</si>
  <si>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</si>
  <si>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</si>
  <si>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</si>
  <si>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</si>
  <si>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</si>
  <si>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</si>
  <si>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</si>
  <si>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</si>
  <si>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</si>
  <si>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</si>
  <si>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主要是2018年受助人员医疗费及回迁人员经费支出增加。</t>
  </si>
  <si>
    <t xml:space="preserve">      临时救助支出</t>
  </si>
  <si>
    <t xml:space="preserve">      流浪乞讨人员救助支出</t>
  </si>
  <si>
    <t xml:space="preserve">    财政对基本养老保险基金的补助</t>
  </si>
  <si>
    <t xml:space="preserve">      财政对城乡居民基本养老保险基金的补助</t>
  </si>
  <si>
    <t xml:space="preserve">    财政对其他社会保险基金的补助</t>
  </si>
  <si>
    <t xml:space="preserve">      其他财政对社会保险基金的补助</t>
  </si>
  <si>
    <t xml:space="preserve">    其他社会保障和就业支出</t>
  </si>
  <si>
    <t xml:space="preserve">      其他社会保障和就业支出</t>
  </si>
  <si>
    <t xml:space="preserve">    医疗卫生与计划生育管理事务</t>
  </si>
  <si>
    <t>主要是2018年新增深圳市人口健康信息化工程项目、深圳市医学临床技能模拟培训中心建设项目医学模拟培训与研究中心子项目基本建设支出。</t>
  </si>
  <si>
    <t xml:space="preserve">      其他医疗卫生与计划生育管理事务支出</t>
  </si>
  <si>
    <t xml:space="preserve">    公立医院</t>
  </si>
  <si>
    <t>增加原因主要是加快推进市人民医院、第三人民医院等一批新改扩建工程，市本级财政对市属公立医疗机构基本医疗服务补助加大，医疗设备购置增加。</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</si>
  <si>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</si>
  <si>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</si>
  <si>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</si>
  <si>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</si>
  <si>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</si>
  <si>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</si>
  <si>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</si>
  <si>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</si>
  <si>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</si>
  <si>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</si>
  <si>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</si>
  <si>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</si>
  <si>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</si>
  <si>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</si>
  <si>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</si>
  <si>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</si>
  <si>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</si>
  <si>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</si>
  <si>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</si>
  <si>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</si>
  <si>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</si>
  <si>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</si>
  <si>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</si>
  <si>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</si>
  <si>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</si>
  <si>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</si>
  <si>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</si>
  <si>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</si>
  <si>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</si>
  <si>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</si>
  <si>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</si>
  <si>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</si>
  <si>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</si>
  <si>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</si>
  <si>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</si>
  <si>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</si>
  <si>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</si>
  <si>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</si>
  <si>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</si>
  <si>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</si>
  <si>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</si>
  <si>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</si>
  <si>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</si>
  <si>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</si>
  <si>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</si>
  <si>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</si>
  <si>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</si>
  <si>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</si>
  <si>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</si>
  <si>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</si>
  <si>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</si>
  <si>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</si>
  <si>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</si>
  <si>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</si>
  <si>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</si>
  <si>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</si>
  <si>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</si>
  <si>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</si>
  <si>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</si>
  <si>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t>
  </si>
  <si>
    <t xml:space="preserve">      其他医疗卫生与计划生育支出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</si>
  <si>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</si>
  <si>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</si>
  <si>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</si>
  <si>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</si>
  <si>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</si>
  <si>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</si>
  <si>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</si>
  <si>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</si>
  <si>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</si>
  <si>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</si>
  <si>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</si>
  <si>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主要是根据《深圳市老旧车提前淘汰奖励补贴办法（2018-2020年）》，2018年安排老旧车淘汰补贴13.5亿元。</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</si>
  <si>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</si>
  <si>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</si>
  <si>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</si>
  <si>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</si>
  <si>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</si>
  <si>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</si>
  <si>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</si>
  <si>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</si>
  <si>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</si>
  <si>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主要是新增深圳市陆域生态调查项目经费。</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</si>
  <si>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</si>
  <si>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</si>
  <si>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</si>
  <si>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</si>
  <si>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</si>
  <si>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</si>
  <si>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</si>
  <si>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</si>
  <si>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</si>
  <si>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</si>
  <si>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</si>
  <si>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</si>
  <si>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</si>
  <si>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</si>
  <si>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</si>
  <si>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</si>
  <si>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</si>
  <si>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</si>
  <si>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</si>
  <si>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</si>
  <si>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</si>
  <si>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</si>
  <si>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</si>
  <si>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</si>
  <si>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</si>
  <si>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</si>
  <si>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主要是新增蓝天工程超级站和路边站项目、全国第二次污染源普查项目等支出。</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</si>
  <si>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</si>
  <si>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</si>
  <si>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</si>
  <si>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</si>
  <si>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</si>
  <si>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t>
  </si>
  <si>
    <t>主要是根据预算会计制度规定，对单位退回的跨年财政资金，冲减2018年当年支出。</t>
  </si>
  <si>
    <t xml:space="preserve">    循环经济</t>
  </si>
  <si>
    <t>主要是2018年节能减排（循环经济发展）补助资金增加。</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</si>
  <si>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</si>
  <si>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</si>
  <si>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</si>
  <si>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</si>
  <si>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</si>
  <si>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</si>
  <si>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</si>
  <si>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</si>
  <si>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</si>
  <si>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</si>
  <si>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</si>
  <si>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根据《关于调整完善新能源汽车推广应用财政补贴政策的通知》（财建〔2018〕18号），中央和地方财政对新能源汽车补贴标准下降，新能源汽车补贴支出减少。</t>
  </si>
  <si>
    <t xml:space="preserve">      其他节能环保支出</t>
  </si>
  <si>
    <t xml:space="preserve">      城乡社区管理事务</t>
  </si>
  <si>
    <t xml:space="preserve">        行政运行</t>
  </si>
  <si>
    <t xml:space="preserve">        一般行政管理事务</t>
  </si>
  <si>
    <t xml:space="preserve">        机关服务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</si>
  <si>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</si>
  <si>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</si>
  <si>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</si>
  <si>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</si>
  <si>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</si>
  <si>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</si>
  <si>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</si>
  <si>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</si>
  <si>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</si>
  <si>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</si>
  <si>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</si>
  <si>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主要增加包括：一是安排基础设施基金注资40亿元；二是一次性安排厦深铁路广东段、外环高速公路深圳段项目、深圳国际会展中心（一期）等固定资产投资项目。</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</si>
  <si>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</si>
  <si>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</si>
  <si>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</si>
  <si>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</si>
  <si>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</si>
  <si>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其他城乡社区支出</t>
  </si>
  <si>
    <t>主要是2017年一次性安排人才安居集团注资200亿元。</t>
  </si>
  <si>
    <t xml:space="preserve">        其他社区城乡支出</t>
  </si>
  <si>
    <t xml:space="preserve">      农业</t>
  </si>
  <si>
    <t>增加原因主要是2018年省一次性下达促进海洋经济和现代渔业发展专项补助。</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</si>
  <si>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</si>
  <si>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</si>
  <si>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</si>
  <si>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</si>
  <si>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</si>
  <si>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</si>
  <si>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</si>
  <si>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</si>
  <si>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</si>
  <si>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</si>
  <si>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</si>
  <si>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</si>
  <si>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</si>
  <si>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</si>
  <si>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</si>
  <si>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</si>
  <si>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</si>
  <si>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</si>
  <si>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</si>
  <si>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</si>
  <si>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</si>
  <si>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</si>
  <si>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</si>
  <si>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主要是2018年新增广东内伶仃福田国家级自然保护区管理局绿化品质提升项目经费。</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</si>
  <si>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</si>
  <si>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</si>
  <si>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</si>
  <si>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</si>
  <si>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</si>
  <si>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</si>
  <si>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</si>
  <si>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</si>
  <si>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</si>
  <si>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</si>
  <si>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</si>
  <si>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</si>
  <si>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</si>
  <si>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</si>
  <si>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</si>
  <si>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</si>
  <si>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</si>
  <si>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</si>
  <si>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</si>
  <si>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</si>
  <si>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</si>
  <si>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</si>
  <si>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</si>
  <si>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</si>
  <si>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</si>
  <si>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主要是按照治水提质任务要求，2018年水务专项资金投入增加。</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</si>
  <si>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</si>
  <si>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</si>
  <si>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</si>
  <si>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</si>
  <si>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</si>
  <si>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</si>
  <si>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</si>
  <si>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</si>
  <si>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</si>
  <si>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</si>
  <si>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</si>
  <si>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</si>
  <si>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</si>
  <si>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</si>
  <si>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</si>
  <si>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江河湖库水系综合治理</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</si>
  <si>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</si>
  <si>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</si>
  <si>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</si>
  <si>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</si>
  <si>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</si>
  <si>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</si>
  <si>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</si>
  <si>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</si>
  <si>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</si>
  <si>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</si>
  <si>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</si>
  <si>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</si>
  <si>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</si>
  <si>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</si>
  <si>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</si>
  <si>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普惠金融发展支出</t>
  </si>
  <si>
    <t>主要是2018年中央提前下达普惠金融发展专项资金，因无项目申报，年中收回有关资金。</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</si>
  <si>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</si>
  <si>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</si>
  <si>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</si>
  <si>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</si>
  <si>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</si>
  <si>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</si>
  <si>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其他农林水事务支出</t>
  </si>
  <si>
    <t>主要是2017年一次性安排农产品流通产业基金2亿元。</t>
  </si>
  <si>
    <t xml:space="preserve">        化解其他公益性乡村债务支出</t>
  </si>
  <si>
    <t xml:space="preserve">        其他农林水事务支出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</si>
  <si>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</si>
  <si>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</si>
  <si>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</si>
  <si>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</si>
  <si>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</si>
  <si>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</si>
  <si>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</si>
  <si>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</si>
  <si>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</si>
  <si>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</si>
  <si>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</si>
  <si>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</si>
  <si>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</si>
  <si>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</si>
  <si>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</si>
  <si>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</si>
  <si>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</si>
  <si>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</si>
  <si>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</si>
  <si>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</si>
  <si>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</si>
  <si>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主要是按照省统一部署，2018年安排省重大交通基础设施市级资本金13.3 亿元。</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</si>
  <si>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</si>
  <si>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</si>
  <si>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</si>
  <si>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</si>
  <si>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</si>
  <si>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</si>
  <si>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</si>
  <si>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主要是航空补贴资金2017年在“其他交通运输支出”科目中反映，2018年根据实际使用方向细化到“其他民用航空运输支出”反映。</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</si>
  <si>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</si>
  <si>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</si>
  <si>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</si>
  <si>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</si>
  <si>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</si>
  <si>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</si>
  <si>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</si>
  <si>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主要是公交补贴支出2017年在“其他交通运输支出”反映，2018年根据实际使用方向细化到“ 对城市公交的补贴”反映。</t>
  </si>
  <si>
    <t xml:space="preserve">        对城市公交的补贴</t>
  </si>
  <si>
    <t xml:space="preserve">        对农村道路客运的补贴</t>
  </si>
  <si>
    <t xml:space="preserve">        对出租车的补贴</t>
  </si>
  <si>
    <t xml:space="preserve">        成品油价格改革补贴其他支出</t>
  </si>
  <si>
    <t xml:space="preserve">      邮政业支出</t>
  </si>
  <si>
    <t>2017年省一次性下达专项转移支付补助。</t>
  </si>
  <si>
    <t xml:space="preserve">        邮政普遍服务与特殊服务</t>
  </si>
  <si>
    <t xml:space="preserve">        其他邮政业支出</t>
  </si>
  <si>
    <t xml:space="preserve">      车辆购置税支出</t>
  </si>
  <si>
    <t>2018年中央一次性下达专项转移支付资金0.3亿元。</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</si>
  <si>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</si>
  <si>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</si>
  <si>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</si>
  <si>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</si>
  <si>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</si>
  <si>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主要是航空补贴、部分公交补贴2017年在“其他交通运输支出”反映，2018年根据实际使用方向细化到“ 对城市公交的补贴”、“其他民用航空运输支出”等科目反映。</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</si>
  <si>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</si>
  <si>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</si>
  <si>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</si>
  <si>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</si>
  <si>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</si>
  <si>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</si>
  <si>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</si>
  <si>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</si>
  <si>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</si>
  <si>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</si>
  <si>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</si>
  <si>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</si>
  <si>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</si>
  <si>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</si>
  <si>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</si>
  <si>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</si>
  <si>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</si>
  <si>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</si>
  <si>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</si>
  <si>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</si>
  <si>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</si>
  <si>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</si>
  <si>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</si>
  <si>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</si>
  <si>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</si>
  <si>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主要是工业设计业发展资金支出规模较上年减少0.7亿元。</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</si>
  <si>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</si>
  <si>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</si>
  <si>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</si>
  <si>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</si>
  <si>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</si>
  <si>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</si>
  <si>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</si>
  <si>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</si>
  <si>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</si>
  <si>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</si>
  <si>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</si>
  <si>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</si>
  <si>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</si>
  <si>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</si>
  <si>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</si>
  <si>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</si>
  <si>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主要是2017年一次性安排援建巴布亚新几内亚学校及公交站亭经费1.38亿元。</t>
  </si>
  <si>
    <t xml:space="preserve">        国有企业监事会专项</t>
  </si>
  <si>
    <t xml:space="preserve">        中央企业监事会专项</t>
  </si>
  <si>
    <t xml:space="preserve">        其他国有资产监管支出</t>
  </si>
  <si>
    <t xml:space="preserve">      支持中小企业发展和管理支出</t>
  </si>
  <si>
    <t>主要是根据国务院《关于印发推进财政资金统筹使用方案的通知》（国发〔2015〕35号），2017年市本级统筹资金一次性向国资改革与战略发展基金出资50亿元，进一步发挥财政资金放大作用，引导社会资本加大对重点领域投入力度。</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</si>
  <si>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</si>
  <si>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</si>
  <si>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</si>
  <si>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</si>
  <si>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</si>
  <si>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</si>
  <si>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</si>
  <si>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</si>
  <si>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</si>
  <si>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</si>
  <si>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</si>
  <si>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</si>
  <si>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</si>
  <si>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</si>
  <si>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</si>
  <si>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</si>
  <si>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</si>
  <si>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</si>
  <si>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</si>
  <si>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</si>
  <si>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</si>
  <si>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</si>
  <si>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</si>
  <si>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t>
  </si>
  <si>
    <t>减少原因主要包括：一是2017年一次性安排国际会展中心建设项目资金18.8亿元；二是2017年财政部一次性下达外经贸发展专项资金5.6亿元。</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</si>
  <si>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</si>
  <si>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</si>
  <si>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</si>
  <si>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</si>
  <si>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</si>
  <si>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</si>
  <si>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金融部门其他监管支出</t>
  </si>
  <si>
    <t xml:space="preserve">      金融发展支出</t>
  </si>
  <si>
    <t>主要是2018年金融发展专项资金支出增加。该项资金主要用于兑现对新落户我市的金融机构扶持政策，因每年落户我市金融机构数量及补贴规模存在较大差异，该科目上下年度间支出规模不可比。</t>
  </si>
  <si>
    <t xml:space="preserve">        政策性银行亏损补贴1</t>
  </si>
  <si>
    <t xml:space="preserve">        商业银行贷款贴息</t>
  </si>
  <si>
    <t xml:space="preserve">        补充资本金</t>
  </si>
  <si>
    <t xml:space="preserve">        风险基金补助</t>
  </si>
  <si>
    <t xml:space="preserve">        其他金融发展支出</t>
  </si>
  <si>
    <t xml:space="preserve">      其他金融支出</t>
  </si>
  <si>
    <t>主要是2018年一次性安排金融稳定发展研究院开办费。</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</si>
  <si>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</si>
  <si>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</si>
  <si>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</si>
  <si>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</si>
  <si>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</si>
  <si>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</si>
  <si>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</si>
  <si>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</si>
  <si>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</si>
  <si>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主要是2017年我市在河源、汕尾各援建一个“三甲”医院，一次性支出32亿元。</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</si>
  <si>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</si>
  <si>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</si>
  <si>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</si>
  <si>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</si>
  <si>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</si>
  <si>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</si>
  <si>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</si>
  <si>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</si>
  <si>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</si>
  <si>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</si>
  <si>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</si>
  <si>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</si>
  <si>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</si>
  <si>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</si>
  <si>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</si>
  <si>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</si>
  <si>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</si>
  <si>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增加原因主要是前海管理局一次性缴纳海域使用费0.7亿元。</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</si>
  <si>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</si>
  <si>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</si>
  <si>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</si>
  <si>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</si>
  <si>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</si>
  <si>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</si>
  <si>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</si>
  <si>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</si>
  <si>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</si>
  <si>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</si>
  <si>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</si>
  <si>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</si>
  <si>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</si>
  <si>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</si>
  <si>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</si>
  <si>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</si>
  <si>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</si>
  <si>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</si>
  <si>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</si>
  <si>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</si>
  <si>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</si>
  <si>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</si>
  <si>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</si>
  <si>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</si>
  <si>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</si>
  <si>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</si>
  <si>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</si>
  <si>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</si>
  <si>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</si>
  <si>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</si>
  <si>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</si>
  <si>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主要是2018年一次性安排智慧气象服务系统建设项目支出1.5亿元。</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</si>
  <si>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</si>
  <si>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</si>
  <si>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</si>
  <si>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</si>
  <si>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</si>
  <si>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</si>
  <si>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</si>
  <si>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</si>
  <si>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</si>
  <si>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</si>
  <si>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</si>
  <si>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</si>
  <si>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 xml:space="preserve">      保障性安居工程支出</t>
  </si>
  <si>
    <t>下降的主要原因是2017年拨付人才安居集团注资300亿元列入“住房保障支出”，2018年拨付100亿元，减少200亿元。</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</si>
  <si>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</si>
  <si>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</si>
  <si>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</si>
  <si>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</si>
  <si>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</si>
  <si>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</si>
  <si>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</si>
  <si>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</si>
  <si>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</si>
  <si>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</si>
  <si>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</si>
  <si>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</si>
  <si>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</si>
  <si>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</si>
  <si>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</si>
  <si>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</si>
  <si>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</si>
  <si>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</si>
  <si>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</si>
  <si>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</si>
  <si>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</si>
  <si>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</si>
  <si>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</si>
  <si>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</si>
  <si>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</si>
  <si>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</si>
  <si>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</si>
  <si>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</si>
  <si>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</si>
  <si>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</si>
  <si>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</si>
  <si>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</si>
  <si>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</si>
  <si>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</si>
  <si>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</si>
  <si>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</si>
  <si>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</si>
  <si>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</si>
  <si>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</si>
  <si>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</si>
  <si>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</si>
  <si>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</si>
  <si>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</si>
  <si>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</si>
  <si>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储备粮油补贴支出</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</si>
  <si>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</si>
  <si>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</si>
  <si>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</si>
  <si>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</si>
  <si>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</si>
  <si>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</si>
  <si>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</si>
  <si>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</si>
  <si>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</si>
  <si>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</si>
  <si>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</si>
  <si>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</si>
  <si>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</si>
  <si>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</si>
  <si>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</si>
  <si>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</si>
  <si>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二十二、债务付息支出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</si>
  <si>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</si>
  <si>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</si>
  <si>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</si>
  <si>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</si>
  <si>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</si>
  <si>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二十三、债务发行费用支出</t>
  </si>
  <si>
    <t xml:space="preserve">      地方政府一般债务发行费用支出</t>
  </si>
  <si>
    <t>二十四、其他支出</t>
  </si>
  <si>
    <t xml:space="preserve">        年初预留</t>
  </si>
  <si>
    <t xml:space="preserve">        其他支出</t>
  </si>
  <si>
    <t>主要是前海管理局2018年产业发展资金支出比上年减少约17亿元。</t>
  </si>
  <si>
    <t xml:space="preserve">  补助下级支出</t>
  </si>
  <si>
    <t xml:space="preserve">  下级上解收入</t>
  </si>
  <si>
    <t xml:space="preserve">  债券转贷支出</t>
  </si>
  <si>
    <t>增加原因主要包括：一是加快补齐高等教育短板，推动深圳大学、南方科技大学、香港中文大学（深圳）建设高水平大学，加快深圳北理莫斯科大学、中山大学·深圳、哈尔滨工业大学（深圳）等校区建设，高等教育支出增加37亿元；二是2018年新开办深圳实验学校新城校区（含初中）、深圳外国语学校龙岗国际部（含初中）等，高中教育支出增加3亿元。</t>
  </si>
  <si>
    <t>科目名称</t>
  </si>
  <si>
    <t>2018年决算数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</si>
  <si>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</si>
  <si>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</si>
  <si>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</si>
  <si>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</si>
  <si>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</si>
  <si>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</si>
  <si>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</si>
  <si>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</si>
  <si>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</si>
  <si>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</si>
  <si>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</si>
  <si>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</si>
  <si>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</si>
  <si>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</si>
  <si>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</si>
  <si>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</si>
  <si>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</si>
  <si>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</si>
  <si>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</si>
  <si>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</si>
  <si>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</si>
  <si>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</si>
  <si>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</si>
  <si>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</si>
  <si>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</si>
  <si>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</si>
  <si>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</si>
  <si>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</si>
  <si>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</si>
  <si>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</si>
  <si>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</si>
  <si>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</si>
  <si>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</si>
  <si>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</si>
  <si>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</si>
  <si>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</si>
  <si>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</si>
  <si>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</si>
  <si>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</si>
  <si>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</si>
  <si>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</si>
  <si>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</si>
  <si>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</si>
  <si>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</si>
  <si>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</si>
  <si>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</si>
  <si>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</si>
  <si>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</si>
  <si>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</si>
  <si>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</si>
  <si>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</si>
  <si>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</si>
  <si>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</si>
  <si>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</si>
  <si>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</si>
  <si>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</si>
  <si>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</si>
  <si>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一般公共预算基本支出</t>
  </si>
  <si>
    <t>注：按照财政部统一部署，2018年起实施支出经济分类科目改革，2018年支出经济分类决算表按照改革后的支出经济分类科目编制，因此无法进行上下年对比。</t>
  </si>
  <si>
    <t>项                目</t>
  </si>
  <si>
    <t>罗湖</t>
  </si>
  <si>
    <t>盐田</t>
  </si>
  <si>
    <t>福田</t>
  </si>
  <si>
    <t>南山</t>
  </si>
  <si>
    <t>宝安</t>
  </si>
  <si>
    <t>龙岗</t>
  </si>
  <si>
    <t>龙华</t>
  </si>
  <si>
    <t>坪山</t>
  </si>
  <si>
    <t>光明</t>
  </si>
  <si>
    <t>大鹏</t>
  </si>
  <si>
    <t>一、税收返还</t>
  </si>
  <si>
    <t>其中：增值税基数返还收入</t>
  </si>
  <si>
    <t xml:space="preserve">      消费税基数返还收入</t>
  </si>
  <si>
    <t xml:space="preserve">      所得税基数返还收入</t>
  </si>
  <si>
    <t>二、一般转移支付</t>
  </si>
  <si>
    <t xml:space="preserve"> 其中：第五轮体制结算定额补助</t>
  </si>
  <si>
    <t xml:space="preserve">      市投区建资金</t>
  </si>
  <si>
    <t xml:space="preserve">      大鹏新区生态转移支付</t>
  </si>
  <si>
    <t xml:space="preserve">      中央财政农业转移人口市民化奖励资金</t>
  </si>
  <si>
    <t xml:space="preserve">      基层经费补助</t>
  </si>
  <si>
    <t xml:space="preserve">      环境品质提升资金</t>
  </si>
  <si>
    <t xml:space="preserve">      教育专项转移支付</t>
  </si>
  <si>
    <t xml:space="preserve">      民生微实事补助</t>
  </si>
  <si>
    <t xml:space="preserve">      大企业跨区迁移补偿</t>
  </si>
  <si>
    <t xml:space="preserve">      教育费附加</t>
  </si>
  <si>
    <t xml:space="preserve">      地方教育附加</t>
  </si>
  <si>
    <t>三、专项转移支付</t>
  </si>
  <si>
    <t>其中：中央专款补助</t>
  </si>
  <si>
    <t xml:space="preserve">      省专款补助</t>
  </si>
  <si>
    <t xml:space="preserve">      市专款补助</t>
  </si>
  <si>
    <t xml:space="preserve">      其中：残疾人就业保障金</t>
  </si>
  <si>
    <t xml:space="preserve">           国土计提教育资金</t>
  </si>
  <si>
    <r>
      <t xml:space="preserve"> </t>
    </r>
    <r>
      <rPr>
        <sz val="11"/>
        <rFont val="宋体"/>
        <charset val="134"/>
      </rPr>
      <t xml:space="preserve">          春秋免费义务教育补助</t>
    </r>
  </si>
  <si>
    <t>四、市本级对各区转移支付总计</t>
  </si>
  <si>
    <t>单位：亿元</t>
  </si>
  <si>
    <t>地   区</t>
  </si>
  <si>
    <t>2018年债务限额</t>
  </si>
  <si>
    <t>2018年债务余额</t>
  </si>
  <si>
    <t>小计</t>
  </si>
  <si>
    <t>一般债务</t>
  </si>
  <si>
    <t>专项债务</t>
  </si>
  <si>
    <t xml:space="preserve">  深圳市</t>
  </si>
  <si>
    <t xml:space="preserve">    深圳市本级</t>
  </si>
  <si>
    <t xml:space="preserve">    福田区</t>
  </si>
  <si>
    <t xml:space="preserve">    宝安区</t>
  </si>
  <si>
    <t xml:space="preserve">    龙岗区</t>
  </si>
  <si>
    <t xml:space="preserve">    龙华区</t>
  </si>
  <si>
    <t xml:space="preserve">    坪山区</t>
  </si>
  <si>
    <t xml:space="preserve">    光明区</t>
  </si>
  <si>
    <t xml:space="preserve">    大鹏新区</t>
  </si>
  <si>
    <t>项目</t>
  </si>
  <si>
    <t>预算数</t>
  </si>
  <si>
    <t>执行数</t>
  </si>
  <si>
    <t>一、2017年末地方政府一般债务余额实际数</t>
  </si>
  <si>
    <t>二、2018年末地方政府一般债务余额限额</t>
  </si>
  <si>
    <t>三、2018年地方政府一般债务发行额</t>
  </si>
  <si>
    <t xml:space="preserve">    中央转贷地方的国际金融组织和外国政府贷款</t>
  </si>
  <si>
    <t xml:space="preserve">    2018年地方政府一般债券发行额</t>
  </si>
  <si>
    <t>四、2018年地方政府一般债务还本额</t>
  </si>
  <si>
    <t>五、2018年末地方政府一般债务余额执行数</t>
  </si>
  <si>
    <t>区划</t>
  </si>
  <si>
    <t>项目名称</t>
  </si>
  <si>
    <t>项目编号</t>
  </si>
  <si>
    <t>项目领域</t>
  </si>
  <si>
    <t>项目主管部门</t>
  </si>
  <si>
    <t>项目实施单位</t>
  </si>
  <si>
    <t>债券性质</t>
  </si>
  <si>
    <t>债券规模</t>
  </si>
  <si>
    <t>发行时间（年/月）</t>
  </si>
  <si>
    <t>市本级</t>
  </si>
  <si>
    <t>深圳市38区新乐花园、39区海乐花园棚户区改造项目</t>
  </si>
  <si>
    <t>P18440300-0001</t>
  </si>
  <si>
    <t>棚户区改造</t>
  </si>
  <si>
    <t>深圳市住房和建设局</t>
  </si>
  <si>
    <t>深圳市宝安人才安居有限公司</t>
  </si>
  <si>
    <t>棚改专项债券</t>
  </si>
  <si>
    <t>2018-09</t>
  </si>
  <si>
    <t>洪湖水质净化厂一期工程</t>
  </si>
  <si>
    <t>P17440300-0002</t>
  </si>
  <si>
    <t>污水处理</t>
  </si>
  <si>
    <t>深圳市水务局</t>
  </si>
  <si>
    <t>深圳市水务（集团）有限公司</t>
  </si>
  <si>
    <t>其他自平衡专项债券</t>
  </si>
  <si>
    <t>光明区</t>
  </si>
  <si>
    <t>东周片区城市更新、星河大丰安城市更新和万丈坡城市更新建设项目</t>
  </si>
  <si>
    <t>P17440300-0004</t>
  </si>
  <si>
    <t>公共租赁住房</t>
  </si>
  <si>
    <t>光明区人民政府</t>
  </si>
  <si>
    <t>光明区住房和建设局</t>
  </si>
  <si>
    <t>福田区</t>
  </si>
  <si>
    <t>深圳市福田区棚户区改造工程</t>
  </si>
  <si>
    <t>P18440304-0001</t>
  </si>
  <si>
    <t>其他市政建设</t>
  </si>
  <si>
    <t>福田区人民政府</t>
  </si>
  <si>
    <t>福田区住建局</t>
  </si>
  <si>
    <t>宝安区</t>
  </si>
  <si>
    <t>前海湾铁石水源片区水环境综合整治工程</t>
  </si>
  <si>
    <t>P17440306-0001</t>
  </si>
  <si>
    <t>其他</t>
  </si>
  <si>
    <t>宝安区人民政府</t>
  </si>
  <si>
    <t>宝安区环保水务局</t>
  </si>
  <si>
    <t>一般债券</t>
  </si>
  <si>
    <t>大空港片区水环境综合整治工程</t>
  </si>
  <si>
    <t>P18440306-0001</t>
  </si>
  <si>
    <t>龙华区</t>
  </si>
  <si>
    <t>龙华松和片区雨污分流管网完善工程</t>
  </si>
  <si>
    <t>P18440309-0001</t>
  </si>
  <si>
    <t>其他地下管线</t>
  </si>
  <si>
    <t>龙华区人民政府</t>
  </si>
  <si>
    <t>龙华区建筑工务局</t>
  </si>
  <si>
    <t>君子布片区雨污分流管网完善工程</t>
  </si>
  <si>
    <t>P17440309-0002</t>
  </si>
  <si>
    <t>小区排水管网改造工程（第五批）</t>
  </si>
  <si>
    <t>P17440309-0003</t>
  </si>
  <si>
    <t>坪山区</t>
  </si>
  <si>
    <t>生物医药加速器二期项目与新能源（汽车）产业基地中部启动区项目</t>
  </si>
  <si>
    <t>P18440310-0001</t>
  </si>
  <si>
    <t>坪山区人民政府</t>
  </si>
  <si>
    <t>深圳市坪山区产业投资服务有限公司</t>
  </si>
  <si>
    <t>坪山高新区综合服务中心项目与坪山城投智园项目</t>
  </si>
  <si>
    <t>P18440310-0002</t>
  </si>
  <si>
    <t>深圳市坪山区城市建设投资有限公司</t>
  </si>
  <si>
    <t>本地区</t>
  </si>
  <si>
    <t>本级</t>
  </si>
  <si>
    <t>一、2017年末地方政府债务余额</t>
  </si>
  <si>
    <t xml:space="preserve">  其中：一般债务</t>
  </si>
  <si>
    <t xml:space="preserve">     专项债务</t>
  </si>
  <si>
    <t>二、2017年地方政府债务限额</t>
  </si>
  <si>
    <t>三、2018年地方政府债务发行决算数</t>
  </si>
  <si>
    <t xml:space="preserve">     新增一般债券发行额</t>
  </si>
  <si>
    <t xml:space="preserve">     再融资一般债券发行额</t>
  </si>
  <si>
    <t xml:space="preserve">     新增专项债券发行额</t>
  </si>
  <si>
    <t xml:space="preserve">     再融资专项债券发行额</t>
  </si>
  <si>
    <t>四、2018年地方政府债务还本决算数</t>
  </si>
  <si>
    <t xml:space="preserve">     一般债务</t>
  </si>
  <si>
    <t>五、2018年地方政府债务付息决算数</t>
  </si>
  <si>
    <t>六、2018年末地方政府债务余额决算数</t>
  </si>
  <si>
    <t>七、2018年地方政府债务限额</t>
  </si>
  <si>
    <t>第二部分：政府性基金决算表</t>
  </si>
  <si>
    <t>科目</t>
  </si>
  <si>
    <t>一、港口建设费收入</t>
  </si>
  <si>
    <t>一、文化体育与传媒支出</t>
  </si>
  <si>
    <t>二、新型墙体材料专项基金收入</t>
  </si>
  <si>
    <t xml:space="preserve">  国家电影事业发展专项资金及对应专项债务收入安排的支出</t>
  </si>
  <si>
    <t>三、城市公用事业附加收入</t>
  </si>
  <si>
    <t xml:space="preserve">    其他国家电影事业发展专项资金支出</t>
  </si>
  <si>
    <t>四、国有土地收益基金收入</t>
  </si>
  <si>
    <t>二、城乡社区支出</t>
  </si>
  <si>
    <t>五、农业土地开发资金收入</t>
  </si>
  <si>
    <t xml:space="preserve">  国有土地使用权出让收入及对应专项债务收入安排的支出</t>
  </si>
  <si>
    <t>六、国有土地使用权出让收入</t>
  </si>
  <si>
    <t xml:space="preserve">    征地和拆迁补偿支出</t>
  </si>
  <si>
    <t xml:space="preserve">      土地出让价款收入</t>
  </si>
  <si>
    <t xml:space="preserve">    土地开发支出</t>
  </si>
  <si>
    <t xml:space="preserve">      补缴的土地价款</t>
  </si>
  <si>
    <t xml:space="preserve">    城市建设支出</t>
  </si>
  <si>
    <t xml:space="preserve">      划拨土地收入</t>
  </si>
  <si>
    <t xml:space="preserve">    农村基础设施建设支出</t>
  </si>
  <si>
    <t xml:space="preserve">      缴纳新增建设用地土地有偿使用费</t>
  </si>
  <si>
    <t xml:space="preserve">    补助被征地农民支出</t>
  </si>
  <si>
    <t xml:space="preserve">      其他土地出让收入</t>
  </si>
  <si>
    <t xml:space="preserve">    土地出让业务支出</t>
  </si>
  <si>
    <t>七、彩票公益金收入</t>
  </si>
  <si>
    <t xml:space="preserve">    廉租住房支出</t>
  </si>
  <si>
    <t xml:space="preserve">       福利彩票公益金收入</t>
  </si>
  <si>
    <t xml:space="preserve">    支付破产或改制企业职工安置费</t>
  </si>
  <si>
    <t xml:space="preserve">       体育彩票公益金收入</t>
  </si>
  <si>
    <t xml:space="preserve">    棚户区改造支出</t>
  </si>
  <si>
    <t>八、污水处理费收入</t>
  </si>
  <si>
    <t xml:space="preserve">    公共租赁住房支出</t>
  </si>
  <si>
    <t>九、彩票发行机构和彩票销售机构的业务费用</t>
  </si>
  <si>
    <t xml:space="preserve">    保障性住房租金补贴</t>
  </si>
  <si>
    <t xml:space="preserve">  　　　福利彩票销售机构的业务费用</t>
  </si>
  <si>
    <t xml:space="preserve">    其他国有土地使用权出让收入安排的支出</t>
  </si>
  <si>
    <t>十、专项债券对应项目专项收入</t>
  </si>
  <si>
    <t xml:space="preserve">  城市公用事业附加及对应专项债务收入安排的支出</t>
  </si>
  <si>
    <t>十一、其他政府性基金收入</t>
  </si>
  <si>
    <t xml:space="preserve">  国有土地收益基金及对应专项债务收入安排的支出</t>
  </si>
  <si>
    <t xml:space="preserve">    其他国有土地收益基金支出</t>
  </si>
  <si>
    <t xml:space="preserve">  农业土地开发资金及对应专项债务收入安排的支出</t>
  </si>
  <si>
    <t xml:space="preserve">  污水处理费及对应专项债务收入安排的支出</t>
  </si>
  <si>
    <t xml:space="preserve">    污水处理设施建设和运营</t>
  </si>
  <si>
    <t>三、交通运输支出</t>
  </si>
  <si>
    <t xml:space="preserve">  港口建设费及对应专项债务收入安排的支出</t>
  </si>
  <si>
    <t xml:space="preserve">    航运保障系统建设</t>
  </si>
  <si>
    <t xml:space="preserve">    其他港口建设费安排的支出</t>
  </si>
  <si>
    <t xml:space="preserve">  民航发展基金支出</t>
  </si>
  <si>
    <t xml:space="preserve">    民航机场建设</t>
  </si>
  <si>
    <t xml:space="preserve">    其他民航发展基金支出</t>
  </si>
  <si>
    <t>四、其他支出</t>
  </si>
  <si>
    <t xml:space="preserve">  其他政府性基金及对应专项债务收入安排的支出</t>
  </si>
  <si>
    <t xml:space="preserve">  彩票发行销售机构业务费安排的支出</t>
  </si>
  <si>
    <t xml:space="preserve">    福利彩票销售机构的业务费支出</t>
  </si>
  <si>
    <t xml:space="preserve">    体育彩票销售机构的业务费支出</t>
  </si>
  <si>
    <t xml:space="preserve">  彩票公益金及对应专项债务收入安排的支出</t>
  </si>
  <si>
    <t xml:space="preserve">    用于社会福利的彩票公益金支出</t>
  </si>
  <si>
    <t xml:space="preserve">    用于体育事业的彩票公益金支出</t>
  </si>
  <si>
    <t xml:space="preserve">    用于残疾人事业的彩票公益金支出</t>
  </si>
  <si>
    <t>五、债务付息支出</t>
  </si>
  <si>
    <t xml:space="preserve">  地方政府专项债务付息支出</t>
  </si>
  <si>
    <t xml:space="preserve">    其他地方自行试点项目收益专项债券付息支出</t>
  </si>
  <si>
    <t>六、债务发行费用支出</t>
  </si>
  <si>
    <t xml:space="preserve">  地方政府专项债务发行费用支出</t>
  </si>
  <si>
    <t xml:space="preserve">    国有土地使用权出让金债务发行费用支出</t>
  </si>
  <si>
    <t>本年基金收入小计</t>
  </si>
  <si>
    <t xml:space="preserve">    其他地方自行试点项目收益专项债券发行费用支出</t>
  </si>
  <si>
    <t>本年基金支出小计</t>
  </si>
  <si>
    <t>上级补助收入</t>
  </si>
  <si>
    <t>下级上解收入</t>
  </si>
  <si>
    <t>补助下级支出</t>
  </si>
  <si>
    <t>上年结余</t>
  </si>
  <si>
    <t>上解上级支出</t>
  </si>
  <si>
    <t>债务收入</t>
  </si>
  <si>
    <t>调出资金</t>
  </si>
  <si>
    <t>省补助计划单列市收入</t>
  </si>
  <si>
    <t>债务转贷支出</t>
  </si>
  <si>
    <t>调入资金</t>
  </si>
  <si>
    <t>基金滚存结余</t>
  </si>
  <si>
    <t>基金收入总计</t>
  </si>
  <si>
    <t>基金支出总计</t>
  </si>
  <si>
    <t>序号</t>
  </si>
  <si>
    <t>分区</t>
  </si>
  <si>
    <t>2018年预算</t>
  </si>
  <si>
    <t>2018年决算</t>
  </si>
  <si>
    <t>决算数为预算数的%</t>
  </si>
  <si>
    <t>罗湖区</t>
  </si>
  <si>
    <t>南山区</t>
  </si>
  <si>
    <t>盐田区</t>
  </si>
  <si>
    <t>龙岗区</t>
  </si>
  <si>
    <t>大鹏新区</t>
  </si>
  <si>
    <t>合计</t>
  </si>
  <si>
    <t>一、2017年末地方政府专项债务余额实际数</t>
  </si>
  <si>
    <t>二、2018年末地方政府专项债务余额限额</t>
  </si>
  <si>
    <t>三、2018年地方政府专项债务发行额</t>
  </si>
  <si>
    <t>四、2018年地方政府专项债务还本额</t>
  </si>
  <si>
    <t>五、2018年末地方政府专项债务余额执行数</t>
  </si>
  <si>
    <t>第三部分：国有资本经营决算表</t>
  </si>
  <si>
    <t>单位:万元</t>
  </si>
  <si>
    <t>预算科目</t>
  </si>
  <si>
    <t>决算数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</si>
  <si>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</si>
  <si>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</si>
  <si>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</si>
  <si>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</si>
  <si>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</si>
  <si>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</si>
  <si>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</si>
  <si>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</si>
  <si>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</si>
  <si>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</si>
  <si>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 年 收 入 合 计</t>
  </si>
  <si>
    <t>本 年 支 出 合 计</t>
  </si>
  <si>
    <t>年终结余</t>
  </si>
  <si>
    <t>收  入  总  计</t>
  </si>
  <si>
    <t>支  出  总  计</t>
  </si>
  <si>
    <t>2017年决算数</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</si>
  <si>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</si>
  <si>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</si>
  <si>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</si>
  <si>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</si>
  <si>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</si>
  <si>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</si>
  <si>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</si>
  <si>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</si>
  <si>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</si>
  <si>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</si>
  <si>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</si>
  <si>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</si>
  <si>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</si>
  <si>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</si>
  <si>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</si>
  <si>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</si>
  <si>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</si>
  <si>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</si>
  <si>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</si>
  <si>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</si>
  <si>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</si>
  <si>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</si>
  <si>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</si>
  <si>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</si>
  <si>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</si>
  <si>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</si>
  <si>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</si>
  <si>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</si>
  <si>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</si>
  <si>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</si>
  <si>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</si>
  <si>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</si>
  <si>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</si>
  <si>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</si>
  <si>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</si>
  <si>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</si>
  <si>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</si>
  <si>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</si>
  <si>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</si>
  <si>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</si>
  <si>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</si>
  <si>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</si>
  <si>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</si>
  <si>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</si>
  <si>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</si>
  <si>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</si>
  <si>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</si>
  <si>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</si>
  <si>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</si>
  <si>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</si>
  <si>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</si>
  <si>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</si>
  <si>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</si>
  <si>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</si>
  <si>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</si>
  <si>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</si>
  <si>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</si>
  <si>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</si>
  <si>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</si>
  <si>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</si>
  <si>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</si>
  <si>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</si>
  <si>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</si>
  <si>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</si>
  <si>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</si>
  <si>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第四部分：社会保险基金决算表(全国）</t>
  </si>
  <si>
    <t>2018年社会保险基金资产负债表</t>
  </si>
  <si>
    <t>深圳市</t>
  </si>
  <si>
    <t>单位：元</t>
  </si>
  <si>
    <t>项      目</t>
  </si>
  <si>
    <t>合      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</si>
  <si>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</si>
  <si>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</si>
  <si>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</si>
  <si>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</si>
  <si>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</si>
  <si>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</si>
  <si>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</si>
  <si>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</si>
  <si>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年初数</t>
  </si>
  <si>
    <t>年末数</t>
  </si>
  <si>
    <t>一、资产</t>
  </si>
  <si>
    <t xml:space="preserve">    现金</t>
  </si>
  <si>
    <t xml:space="preserve">    支出户存款</t>
  </si>
  <si>
    <t xml:space="preserve">    财政专户存款</t>
  </si>
  <si>
    <t xml:space="preserve">    暂付款</t>
  </si>
  <si>
    <t xml:space="preserve">    其中：委托上级投资</t>
  </si>
  <si>
    <t>×</t>
  </si>
  <si>
    <t xml:space="preserve">          异地就医预付金</t>
  </si>
  <si>
    <t xml:space="preserve">    债券投资</t>
  </si>
  <si>
    <t xml:space="preserve">    委托投资</t>
  </si>
  <si>
    <t>二、负债</t>
  </si>
  <si>
    <t xml:space="preserve">    借入款项</t>
  </si>
  <si>
    <t xml:space="preserve">    暂收款</t>
  </si>
  <si>
    <t xml:space="preserve">    其中：下级归集委托投资</t>
  </si>
  <si>
    <t xml:space="preserve">          异地就医资金</t>
  </si>
  <si>
    <t>三、基金</t>
  </si>
  <si>
    <t>第 1 页</t>
  </si>
  <si>
    <t>2018年社会保险基金决算收支总表</t>
  </si>
  <si>
    <t>社决02表</t>
  </si>
  <si>
    <t>项        目</t>
  </si>
  <si>
    <t>企业职工基本
养老保险基金</t>
  </si>
  <si>
    <t>城乡居民基本
养老保险基金</t>
  </si>
  <si>
    <t>机关事业单位基本
养老保险基金</t>
  </si>
  <si>
    <t>职工基本医疗
保险基金</t>
  </si>
  <si>
    <t>一、收入</t>
  </si>
  <si>
    <t xml:space="preserve">    其中： 1.保险费收入</t>
  </si>
  <si>
    <t xml:space="preserve">           2.利息收入</t>
  </si>
  <si>
    <t xml:space="preserve">           3.财政补贴收入</t>
  </si>
  <si>
    <t xml:space="preserve">           4.委托投资收益</t>
  </si>
  <si>
    <t xml:space="preserve">           5.其他收入</t>
  </si>
  <si>
    <t xml:space="preserve">           6.转移收入</t>
  </si>
  <si>
    <t xml:space="preserve">          7.中央调剂资金收入（省级专用）</t>
  </si>
  <si>
    <t xml:space="preserve">          8.中央调剂基金收入（中央专用）</t>
  </si>
  <si>
    <t>二、支出</t>
  </si>
  <si>
    <t xml:space="preserve">    其中： 1.社会保险待遇支出</t>
  </si>
  <si>
    <t xml:space="preserve">           2.其他支出</t>
  </si>
  <si>
    <t xml:space="preserve">           3.转移支出</t>
  </si>
  <si>
    <t xml:space="preserve">           4.中央调剂基金支出（中央专用）</t>
  </si>
  <si>
    <t xml:space="preserve">           5.中央调剂资金支出（省级专用）</t>
  </si>
  <si>
    <t>三、本年收支结余</t>
  </si>
  <si>
    <t>四、年末滚存结余</t>
  </si>
  <si>
    <t>第 2 页</t>
  </si>
  <si>
    <t>2018年社会保险基金收入决算表</t>
  </si>
  <si>
    <t>险种</t>
  </si>
  <si>
    <r>
      <t>决算</t>
    </r>
    <r>
      <rPr>
        <b/>
        <sz val="11"/>
        <rFont val="宋体"/>
        <charset val="134"/>
      </rPr>
      <t>数</t>
    </r>
  </si>
  <si>
    <t>总    计</t>
  </si>
  <si>
    <t>2018年社会保险基金支出决算表</t>
  </si>
  <si>
    <t>2018年企业职工基本养老保险基金收支表</t>
  </si>
  <si>
    <t>金      额</t>
  </si>
  <si>
    <t>一、基本养老保险费收入</t>
  </si>
  <si>
    <t>一、基本养老金支出</t>
  </si>
  <si>
    <t>二、利息收入</t>
  </si>
  <si>
    <t xml:space="preserve">    其中：离休金</t>
  </si>
  <si>
    <t xml:space="preserve">三、财政补贴收入 </t>
  </si>
  <si>
    <t>二、医疗补助金支出</t>
  </si>
  <si>
    <t>四、委托投资收益</t>
  </si>
  <si>
    <t>三、丧葬抚恤补助支出</t>
  </si>
  <si>
    <t>五、其他收入</t>
  </si>
  <si>
    <t xml:space="preserve">    其中：滞纳金</t>
  </si>
  <si>
    <t>六、转移收入</t>
  </si>
  <si>
    <t>五、转移支出</t>
  </si>
  <si>
    <t>七、本年收入小计</t>
  </si>
  <si>
    <t>六、本年支出小计</t>
  </si>
  <si>
    <t>八、上级补助收入</t>
  </si>
  <si>
    <t>七、补助下级支出</t>
  </si>
  <si>
    <t xml:space="preserve">    其中：中央调剂资金收入（省级专用）</t>
  </si>
  <si>
    <t xml:space="preserve">    其中：中央调剂基金支出（中央专用）</t>
  </si>
  <si>
    <t>九、下级上解收入</t>
  </si>
  <si>
    <t>八、上解上级支出</t>
  </si>
  <si>
    <t xml:space="preserve">    其中：中央调剂基金收入（中央专用）</t>
  </si>
  <si>
    <t xml:space="preserve">    其中：中央调剂资金支出（省级专用）</t>
  </si>
  <si>
    <t>十、本年收入合计</t>
  </si>
  <si>
    <t>九、本年支出合计</t>
  </si>
  <si>
    <t>十、本年收支结余</t>
  </si>
  <si>
    <t>十一、上年结余</t>
  </si>
  <si>
    <t>十一、年末滚存结余</t>
  </si>
  <si>
    <t>总   计</t>
  </si>
  <si>
    <t>第 3 页</t>
  </si>
  <si>
    <t>2018年城乡居民基本养老保险基金收支表</t>
  </si>
  <si>
    <t>项          目</t>
  </si>
  <si>
    <t>金额</t>
  </si>
  <si>
    <t>一、个人缴费收入</t>
  </si>
  <si>
    <t>一、基础养老金支出</t>
  </si>
  <si>
    <t xml:space="preserve">    其中：财政对困难人员代缴收入</t>
  </si>
  <si>
    <t>二、个人账户养老金支出</t>
  </si>
  <si>
    <t>二、集体补助收入</t>
  </si>
  <si>
    <t>三、利息收入</t>
  </si>
  <si>
    <t>四、财政补贴收入</t>
  </si>
  <si>
    <t xml:space="preserve">    其中：财政对基础养老金补贴</t>
  </si>
  <si>
    <t xml:space="preserve">          财政对个人缴费的补贴</t>
  </si>
  <si>
    <t>五、委托投资收益</t>
  </si>
  <si>
    <t>六、其他收入</t>
  </si>
  <si>
    <t>七、转移收入</t>
  </si>
  <si>
    <t>八、本年收入小计</t>
  </si>
  <si>
    <t>九、上级补助收入</t>
  </si>
  <si>
    <t>十、下级上解收入</t>
  </si>
  <si>
    <t>十一、本年收入合计</t>
  </si>
  <si>
    <t>十二、上年结余</t>
  </si>
  <si>
    <t>总        计</t>
  </si>
  <si>
    <t>总         计</t>
  </si>
  <si>
    <t>第 4 页</t>
  </si>
  <si>
    <t>2018年机关事业单位基本养老保险基金收支表</t>
  </si>
  <si>
    <t>其中:2018年当年数</t>
  </si>
  <si>
    <t>二、其他支出</t>
  </si>
  <si>
    <t>三、转移支出</t>
  </si>
  <si>
    <t>四、本年支出小计</t>
  </si>
  <si>
    <t>五、补助下级支出</t>
  </si>
  <si>
    <t>六、上解上级支出</t>
  </si>
  <si>
    <t>七、本年支出合计</t>
  </si>
  <si>
    <t>八、本年收支结余</t>
  </si>
  <si>
    <t>九、年末滚存结余</t>
  </si>
  <si>
    <t>第 5 页</t>
  </si>
  <si>
    <t>2018年职工基本医疗保险基金收支表</t>
  </si>
  <si>
    <t>统账结合</t>
  </si>
  <si>
    <t>单建统筹基金</t>
  </si>
  <si>
    <t>小   计</t>
  </si>
  <si>
    <t>基本医疗保险统筹基金</t>
  </si>
  <si>
    <t>医疗保险个人账户基金</t>
  </si>
  <si>
    <t>小      计</t>
  </si>
  <si>
    <t>一、基本医疗保险费收入</t>
  </si>
  <si>
    <t>一、基本医疗保险待遇支出</t>
  </si>
  <si>
    <t xml:space="preserve">    其中：单位缴费</t>
  </si>
  <si>
    <t>　  其中：住院支出</t>
  </si>
  <si>
    <t xml:space="preserve">          个人缴费</t>
  </si>
  <si>
    <t>　        门诊支出</t>
  </si>
  <si>
    <t xml:space="preserve">          生育医疗费用支出</t>
  </si>
  <si>
    <t>三、财政补贴收入</t>
  </si>
  <si>
    <t xml:space="preserve">          生育津贴支出</t>
  </si>
  <si>
    <t>四、其他收入</t>
  </si>
  <si>
    <t>五、转移收入</t>
  </si>
  <si>
    <t>六、本年收入小计</t>
  </si>
  <si>
    <t>七、上级补助收入</t>
  </si>
  <si>
    <t>八、下级上解收入</t>
  </si>
  <si>
    <t>九、本年收入合计</t>
  </si>
  <si>
    <t>十、上年结余</t>
  </si>
  <si>
    <t>总      计</t>
  </si>
  <si>
    <t>第 6 页</t>
  </si>
  <si>
    <t>2018年城乡居民基本医疗保险基金收支表</t>
  </si>
  <si>
    <t>城镇居民基本医
疗保险基金</t>
  </si>
  <si>
    <t>新型农村合作
医疗基金</t>
  </si>
  <si>
    <t>合并实施的城乡居民基本
医疗保险基金</t>
  </si>
  <si>
    <t>一、缴费收入</t>
  </si>
  <si>
    <t xml:space="preserve">    其中：个人缴费收入</t>
  </si>
  <si>
    <t>　　其中：住院支出</t>
  </si>
  <si>
    <t xml:space="preserve">          集体扶持收入</t>
  </si>
  <si>
    <t>　　　　　门诊支出</t>
  </si>
  <si>
    <t xml:space="preserve">          城乡医疗救助资助收入</t>
  </si>
  <si>
    <t>二、大病保险支出</t>
  </si>
  <si>
    <t xml:space="preserve">          财政对困难人员代缴收入</t>
  </si>
  <si>
    <t xml:space="preserve">      其中：政府按规定标准和参保（合）人数资助收入</t>
  </si>
  <si>
    <t>三、其他支出</t>
  </si>
  <si>
    <t>五、本年收入小计</t>
  </si>
  <si>
    <t>六、上级补助收入</t>
  </si>
  <si>
    <t>七、下级上解收入</t>
  </si>
  <si>
    <t>八、本年收入合计</t>
  </si>
  <si>
    <t>九、上年结余</t>
  </si>
  <si>
    <t>第 7 页</t>
  </si>
  <si>
    <t>2018年工伤保险基金收支表</t>
  </si>
  <si>
    <t>一、工伤保险费收入</t>
  </si>
  <si>
    <t>一、工伤保险待遇支出</t>
  </si>
  <si>
    <t>　　其中：医疗待遇支出</t>
  </si>
  <si>
    <t>二、劳动能力鉴定费支出</t>
  </si>
  <si>
    <t xml:space="preserve">四、其他收入   </t>
  </si>
  <si>
    <t>三、工伤预防费用支出</t>
  </si>
  <si>
    <t xml:space="preserve">    其中:滞纳金</t>
  </si>
  <si>
    <t>五、本年支出小计</t>
  </si>
  <si>
    <t>六、补助下级支出</t>
  </si>
  <si>
    <t xml:space="preserve">七、上解上级支出 </t>
  </si>
  <si>
    <t>八、本年支出合计</t>
  </si>
  <si>
    <t>九、本年收支结余</t>
  </si>
  <si>
    <t>十、年末滚存结余</t>
  </si>
  <si>
    <t xml:space="preserve">    其中：储备金</t>
  </si>
  <si>
    <t xml:space="preserve">      其中：储备金</t>
  </si>
  <si>
    <t>第 8 页</t>
  </si>
  <si>
    <t>2018年失业保险基金收支表</t>
  </si>
  <si>
    <t>一、失业保险费收入</t>
  </si>
  <si>
    <t>一、失业保险金支出</t>
  </si>
  <si>
    <t>二、基本医疗保险费支出（含医疗补助金支出）</t>
  </si>
  <si>
    <t>四、职业培训补贴支出</t>
  </si>
  <si>
    <t>五、职业介绍补贴支出</t>
  </si>
  <si>
    <t>六、稳定岗位补贴支出</t>
  </si>
  <si>
    <t>七、技能提升补贴支出</t>
  </si>
  <si>
    <t>八、其他费用支出</t>
  </si>
  <si>
    <t xml:space="preserve">九、其他支出    </t>
  </si>
  <si>
    <t>十、转移支出</t>
  </si>
  <si>
    <t>十一、本年支出小计</t>
  </si>
  <si>
    <t>十二、补助下级支出</t>
  </si>
  <si>
    <t xml:space="preserve">十三、上解上级支出 </t>
  </si>
  <si>
    <t>十四、本年支出合计</t>
  </si>
  <si>
    <t>十五、本年收支结余</t>
  </si>
  <si>
    <t>十六、按规定核减基金结余数</t>
  </si>
  <si>
    <t>十七、年末滚存结余</t>
  </si>
  <si>
    <t>第 09 页</t>
  </si>
  <si>
    <t>2018年生育保险基金收支表</t>
  </si>
  <si>
    <t>项       目</t>
  </si>
  <si>
    <t>一、生育保险费收入</t>
  </si>
  <si>
    <t>一、生育医疗费用支出</t>
  </si>
  <si>
    <t xml:space="preserve">    其中：计划生育医疗费用支出</t>
  </si>
  <si>
    <t>二、生育津贴支出</t>
  </si>
  <si>
    <t>第 10 页</t>
  </si>
  <si>
    <t>2018年社会保障基金财政专户资产负债表</t>
  </si>
  <si>
    <t>项     目</t>
  </si>
  <si>
    <t>合　　计</t>
  </si>
  <si>
    <t xml:space="preserve">城乡居民基本
养老保险基金  </t>
  </si>
  <si>
    <t>合并实施的城乡居民基本医疗保险基金</t>
  </si>
  <si>
    <t>新型农村合作医疗基金</t>
  </si>
  <si>
    <t>城镇居民基本医疗保险基金</t>
  </si>
  <si>
    <t>就业专项资金</t>
  </si>
  <si>
    <t>城市居民最低
生活保障资金</t>
  </si>
  <si>
    <t>农村最低
生活保障资金</t>
  </si>
  <si>
    <t>城乡医疗救助</t>
  </si>
  <si>
    <t>一、年初数</t>
  </si>
  <si>
    <t xml:space="preserve">   （一）资产合计</t>
  </si>
  <si>
    <t xml:space="preserve">      1、银行存款</t>
  </si>
  <si>
    <t xml:space="preserve">         其中：定期存款</t>
  </si>
  <si>
    <t xml:space="preserve">      2、暂付款</t>
  </si>
  <si>
    <t xml:space="preserve">         其中：委托上级投资</t>
  </si>
  <si>
    <t xml:space="preserve">      3、债券投资</t>
  </si>
  <si>
    <t xml:space="preserve">      4、委托投资</t>
  </si>
  <si>
    <t xml:space="preserve">   （二）负债合计</t>
  </si>
  <si>
    <t xml:space="preserve">      1、借入款项</t>
  </si>
  <si>
    <t xml:space="preserve">      2、暂收款</t>
  </si>
  <si>
    <t xml:space="preserve">   （三）基金</t>
  </si>
  <si>
    <t>二、年末数</t>
  </si>
  <si>
    <t>第 11 页</t>
  </si>
  <si>
    <t>企业职工基本养老
保险基金</t>
  </si>
  <si>
    <t>城乡居民基本养老
保险基金</t>
  </si>
  <si>
    <t>职工基本医疗保险
基金</t>
  </si>
  <si>
    <t>城市居民最低生活保障资金</t>
  </si>
  <si>
    <t>农村最低生活保障资金</t>
  </si>
  <si>
    <t>一、上年结余</t>
  </si>
  <si>
    <t>二、本年收入</t>
  </si>
  <si>
    <t xml:space="preserve">    其中：收入户划入</t>
  </si>
  <si>
    <t xml:space="preserve">          国库户划入</t>
  </si>
  <si>
    <t xml:space="preserve">          财政补贴收入</t>
  </si>
  <si>
    <t xml:space="preserve">          利息收入</t>
  </si>
  <si>
    <t xml:space="preserve">          委托投资收益</t>
  </si>
  <si>
    <t>三、本年支出</t>
  </si>
  <si>
    <t xml:space="preserve">     其中：划入支出户</t>
  </si>
  <si>
    <t>四、本年收支结余</t>
  </si>
  <si>
    <t>五、年末滚存结余</t>
  </si>
  <si>
    <t>第 12 页</t>
  </si>
  <si>
    <t>2018年财政对社会保险基金补助资金情况表</t>
  </si>
  <si>
    <t xml:space="preserve">项      目  </t>
  </si>
  <si>
    <t>一、上年预算结转</t>
  </si>
  <si>
    <t>　 （一）省级</t>
  </si>
  <si>
    <t>　 （二）地级</t>
  </si>
  <si>
    <t>　 （三）县级</t>
  </si>
  <si>
    <t>二、本年预算安排</t>
  </si>
  <si>
    <t xml:space="preserve">   （一）中央级</t>
  </si>
  <si>
    <t>　 （二）省级</t>
  </si>
  <si>
    <t>　 （三）地级</t>
  </si>
  <si>
    <t>　 （四）县级</t>
  </si>
  <si>
    <t>三、本年预算支出</t>
  </si>
  <si>
    <t>四、本年预算结转</t>
  </si>
  <si>
    <t>第 13 页</t>
  </si>
  <si>
    <t>2018年基本养老保险补充资料表</t>
  </si>
  <si>
    <t>单位</t>
  </si>
  <si>
    <t>数      量</t>
  </si>
  <si>
    <t>一、企业职工基本养老保险</t>
  </si>
  <si>
    <t>　     1.参保人数</t>
  </si>
  <si>
    <t>人</t>
  </si>
  <si>
    <t xml:space="preserve">   (三)养老金领取人员年末数</t>
  </si>
  <si>
    <t xml:space="preserve">   (一)参保人员年末数</t>
  </si>
  <si>
    <t>　     2.实际缴费人数</t>
  </si>
  <si>
    <t>　　 　其中：当年新领取人员年末数</t>
  </si>
  <si>
    <t>　     1.在职职工</t>
  </si>
  <si>
    <t>　     3.缴费基数总额</t>
  </si>
  <si>
    <t>元</t>
  </si>
  <si>
    <t xml:space="preserve">   (四)代缴困难群体保险费人员年末数</t>
  </si>
  <si>
    <t>　     2.离退休人员</t>
  </si>
  <si>
    <t xml:space="preserve">   (八)个人账户情况</t>
  </si>
  <si>
    <t xml:space="preserve">   (五)个人账户情况</t>
  </si>
  <si>
    <t>　      (1)离休人员</t>
  </si>
  <si>
    <t xml:space="preserve">       1.建立个人账户年末人数</t>
  </si>
  <si>
    <t>　      (2)退休、退职人员</t>
  </si>
  <si>
    <t xml:space="preserve">       2.年末个人账户记账金额</t>
  </si>
  <si>
    <t xml:space="preserve">         ①当年新增退休（退职）人员</t>
  </si>
  <si>
    <t xml:space="preserve">   (九)做实个人账户情况</t>
  </si>
  <si>
    <t>三、机关事业单位基本养老保险</t>
  </si>
  <si>
    <t xml:space="preserve">         ②当年死亡退休（退职）人员</t>
  </si>
  <si>
    <t xml:space="preserve">       1.上年末累计做实个人账户</t>
  </si>
  <si>
    <t xml:space="preserve">   (二)实际缴费人员年末数</t>
  </si>
  <si>
    <t>　     2.本年新增做实个人账户</t>
  </si>
  <si>
    <t xml:space="preserve">   (三)缴费基数总额</t>
  </si>
  <si>
    <t xml:space="preserve">       3.本年做实个人账户支出</t>
  </si>
  <si>
    <t>　     2.退休、退职人员</t>
  </si>
  <si>
    <t>　     1.单位</t>
  </si>
  <si>
    <t xml:space="preserve">       4.年末累计做实个人账户</t>
  </si>
  <si>
    <t xml:space="preserve">          其中：当年新退休（退职）人员</t>
  </si>
  <si>
    <t>　     2.个人</t>
  </si>
  <si>
    <t xml:space="preserve">  (十)基金暂存其他账户存款年末数</t>
  </si>
  <si>
    <t xml:space="preserve">   (四)财政补助做实个人账户</t>
  </si>
  <si>
    <t xml:space="preserve">       1.经办机构收入户</t>
  </si>
  <si>
    <t xml:space="preserve">       1.中央</t>
  </si>
  <si>
    <t xml:space="preserve">       2.国库户</t>
  </si>
  <si>
    <t xml:space="preserve">       2.省级</t>
  </si>
  <si>
    <t xml:space="preserve">   (十一)暂存税务过渡户存款年末数</t>
  </si>
  <si>
    <t xml:space="preserve">       3.市及市以下</t>
  </si>
  <si>
    <t xml:space="preserve">   (十二)调剂金情况</t>
  </si>
  <si>
    <t xml:space="preserve">   (四)保险费缴纳情况</t>
  </si>
  <si>
    <t xml:space="preserve">   (五)保险费缴纳情况</t>
  </si>
  <si>
    <t xml:space="preserve">       1.省级</t>
  </si>
  <si>
    <t xml:space="preserve">       1.上年末累计欠费</t>
  </si>
  <si>
    <t xml:space="preserve">       1.当期缴纳基本养老保险费</t>
  </si>
  <si>
    <t xml:space="preserve">        (1)上年结余</t>
  </si>
  <si>
    <t xml:space="preserve">       2.本年补缴以前年度欠费</t>
  </si>
  <si>
    <t xml:space="preserve">       2.欠费情况</t>
  </si>
  <si>
    <t xml:space="preserve">        (2)本年收入</t>
  </si>
  <si>
    <t xml:space="preserve">       3.本年新增欠费</t>
  </si>
  <si>
    <t xml:space="preserve">         (1)上年末累计欠费</t>
  </si>
  <si>
    <t xml:space="preserve">        (3)本年支出</t>
  </si>
  <si>
    <t xml:space="preserve">       4.年末累计欠费</t>
  </si>
  <si>
    <t xml:space="preserve">         (2)本年补缴以前年度欠费</t>
  </si>
  <si>
    <t xml:space="preserve">        (4)本年收支结余</t>
  </si>
  <si>
    <t xml:space="preserve">       5.本年预缴以后年度基本养老保险费</t>
  </si>
  <si>
    <t xml:space="preserve">         (3)本年新增欠费</t>
  </si>
  <si>
    <t xml:space="preserve">        (5)年末滚存结余</t>
  </si>
  <si>
    <t xml:space="preserve">       6.一次性补缴以前年度基本养老保险费</t>
  </si>
  <si>
    <t xml:space="preserve">         (4)年末累计欠费</t>
  </si>
  <si>
    <t xml:space="preserve">       2.地级</t>
  </si>
  <si>
    <t xml:space="preserve">       3.本年预缴以后年度基本养老保险费</t>
  </si>
  <si>
    <t xml:space="preserve">       4.一次性补缴以前年度基本养老保险费</t>
  </si>
  <si>
    <t xml:space="preserve">   (六)基本养老金发放情况</t>
  </si>
  <si>
    <t xml:space="preserve">   (六)暂存其他账户存款年末数</t>
  </si>
  <si>
    <t xml:space="preserve">       1.上年末累计欠发数</t>
  </si>
  <si>
    <t xml:space="preserve">       2.本年补发以前年度拖欠数</t>
  </si>
  <si>
    <t xml:space="preserve">       3.本年新增欠发数</t>
  </si>
  <si>
    <t>二、城乡居民基本养老保险</t>
  </si>
  <si>
    <t xml:space="preserve">   (七)暂存税务过渡户存款年末数</t>
  </si>
  <si>
    <t xml:space="preserve">       4.年末累计欠发数</t>
  </si>
  <si>
    <t xml:space="preserve">     (一)参保人员年末数</t>
  </si>
  <si>
    <t xml:space="preserve">   (七)以个人身份参保人员情况</t>
  </si>
  <si>
    <t xml:space="preserve">     (二)实际缴费人员年末数</t>
  </si>
  <si>
    <t>第 14 页</t>
  </si>
  <si>
    <t>一、职工基本医疗保险</t>
  </si>
  <si>
    <t xml:space="preserve">              退休人员</t>
  </si>
  <si>
    <t>人次</t>
  </si>
  <si>
    <t>二、工伤保险</t>
  </si>
  <si>
    <t xml:space="preserve">      1.在职职工</t>
  </si>
  <si>
    <t xml:space="preserve">    (一)参保人员年末数</t>
  </si>
  <si>
    <t xml:space="preserve">      2.退休人员</t>
  </si>
  <si>
    <t xml:space="preserve">    (二)实际缴费人员年末数</t>
  </si>
  <si>
    <t xml:space="preserve">   (二)缴费基数总额</t>
  </si>
  <si>
    <t xml:space="preserve">    (三)缴费基数总额</t>
  </si>
  <si>
    <t xml:space="preserve">      1.单位</t>
  </si>
  <si>
    <t xml:space="preserve">    (四)享受工伤保险待遇全年人数</t>
  </si>
  <si>
    <t xml:space="preserve">      2.个人</t>
  </si>
  <si>
    <t xml:space="preserve">    (五)保险费缴纳情况</t>
  </si>
  <si>
    <t xml:space="preserve">   (三)保险费缴纳情况</t>
  </si>
  <si>
    <t xml:space="preserve">       1.本年补缴以前年度欠费</t>
  </si>
  <si>
    <t>　    1.欠费情况</t>
  </si>
  <si>
    <t xml:space="preserve">       2.年末累计欠费</t>
  </si>
  <si>
    <t xml:space="preserve">       (1)上年末累计欠费</t>
  </si>
  <si>
    <t>　     3.本年预缴以后年度工伤保险费</t>
  </si>
  <si>
    <t xml:space="preserve">       (2)本年补缴以前年度欠费</t>
  </si>
  <si>
    <t xml:space="preserve">        4.一次性补缴以前年度工伤保险费</t>
  </si>
  <si>
    <t xml:space="preserve">       (3)本年新增欠费</t>
  </si>
  <si>
    <t xml:space="preserve">    (六)基金暂存其他账户存款年末数</t>
  </si>
  <si>
    <t xml:space="preserve">       (4)年末累计欠费</t>
  </si>
  <si>
    <t>　　   1.经办机构收入户</t>
  </si>
  <si>
    <t>　    2.本年预缴以后年度基本医疗保险费</t>
  </si>
  <si>
    <t>　　   2.国库户</t>
  </si>
  <si>
    <t xml:space="preserve">   (四)基金暂存其他账户存款年末数</t>
  </si>
  <si>
    <t xml:space="preserve">    (七)暂存税务过渡户存款年末数</t>
  </si>
  <si>
    <t>　　  1.经办机构收入户</t>
  </si>
  <si>
    <t>三、生育保险</t>
  </si>
  <si>
    <t>　    2.国库户</t>
  </si>
  <si>
    <t xml:space="preserve">   (五)暂存税务过渡户存款年末数</t>
  </si>
  <si>
    <t xml:space="preserve">    (二）缴费基数总额</t>
  </si>
  <si>
    <t xml:space="preserve">   (六)统筹基金待遇享受情况</t>
  </si>
  <si>
    <t xml:space="preserve">    (三)享受生育医疗费报销全年人次数</t>
  </si>
  <si>
    <t>　　　1.参保人员住院人次数</t>
  </si>
  <si>
    <t xml:space="preserve">    (四)享受生育津贴人次数</t>
  </si>
  <si>
    <t xml:space="preserve">        其中：在职职工</t>
  </si>
  <si>
    <t xml:space="preserve">    (五)基金暂存其他账户存款年末数</t>
  </si>
  <si>
    <t xml:space="preserve">      2.参保人员门诊人次数</t>
  </si>
  <si>
    <t xml:space="preserve">    (六)暂存税务过渡户存款年末数</t>
  </si>
  <si>
    <t>第 15 页</t>
  </si>
  <si>
    <t>2018年城乡居民基本医疗保险补充资料表</t>
  </si>
  <si>
    <t xml:space="preserve">项  目 </t>
  </si>
  <si>
    <t>数量</t>
  </si>
  <si>
    <t>一、合并实施的城乡居民基本医疗保险</t>
  </si>
  <si>
    <t>三、城镇居民基本医疗保险</t>
  </si>
  <si>
    <t xml:space="preserve">   （一）参保人员年末数</t>
  </si>
  <si>
    <t xml:space="preserve">         其中：代缴费人数</t>
  </si>
  <si>
    <t xml:space="preserve">       其中：未成年人及学生(含大学生)</t>
  </si>
  <si>
    <t xml:space="preserve">   （二）享受待遇人次数</t>
  </si>
  <si>
    <t xml:space="preserve">             60周岁以上老年人</t>
  </si>
  <si>
    <t xml:space="preserve">   （三）大病保险覆盖人数</t>
  </si>
  <si>
    <t xml:space="preserve">             其他人员</t>
  </si>
  <si>
    <t xml:space="preserve">   （四）享受大病保险待遇人次数</t>
  </si>
  <si>
    <t xml:space="preserve">       其中：代缴费人数</t>
  </si>
  <si>
    <t xml:space="preserve">   （五）大病保险报销数</t>
  </si>
  <si>
    <t xml:space="preserve">   (二)享受待遇人次数</t>
  </si>
  <si>
    <t xml:space="preserve">   (三)大病保险覆盖人数</t>
  </si>
  <si>
    <t>二、新型农村合作医疗</t>
  </si>
  <si>
    <t xml:space="preserve">   (四)享受大病保险待遇人次数</t>
  </si>
  <si>
    <t xml:space="preserve">   （一）参合人员年末数</t>
  </si>
  <si>
    <t xml:space="preserve">  （五）大病保险报销数</t>
  </si>
  <si>
    <t>四、大学生基本医疗保险(为城乡居民基本医疗保险数据的其中数)</t>
  </si>
  <si>
    <t xml:space="preserve">      其中：代缴费人数</t>
  </si>
  <si>
    <t xml:space="preserve">   （四）享受大病保险人次数</t>
  </si>
  <si>
    <t xml:space="preserve">   （六）暂存省级风险基金</t>
  </si>
  <si>
    <t>第 16 页</t>
  </si>
  <si>
    <t>2018年失业保险补充资料表</t>
  </si>
  <si>
    <t>一、参保人员年末数</t>
  </si>
  <si>
    <t xml:space="preserve">    (五)享受技能提升补贴人数</t>
  </si>
  <si>
    <t xml:space="preserve">    其中：实际缴费人员年末数</t>
  </si>
  <si>
    <t xml:space="preserve">     (六)享受农民合同制工人一次性生活补助人数</t>
  </si>
  <si>
    <t>二、缴费基数总额</t>
  </si>
  <si>
    <t xml:space="preserve">    (七)享受其他促进就业支出人数</t>
  </si>
  <si>
    <t xml:space="preserve">    (一)单位</t>
  </si>
  <si>
    <t>六、省级调剂金情况</t>
  </si>
  <si>
    <t xml:space="preserve">    (二)个人</t>
  </si>
  <si>
    <t xml:space="preserve">    (一)年初结余</t>
  </si>
  <si>
    <t>三、保险费缴纳情况</t>
  </si>
  <si>
    <t xml:space="preserve">    (二)本年收入</t>
  </si>
  <si>
    <t xml:space="preserve">    (一)上年末累计欠费</t>
  </si>
  <si>
    <t xml:space="preserve">    (三)本年支出</t>
  </si>
  <si>
    <t xml:space="preserve">    (二)本年补缴以前年度欠费</t>
  </si>
  <si>
    <t xml:space="preserve">    (四)本年收支结余</t>
  </si>
  <si>
    <t xml:space="preserve">    (三)本年新增欠费</t>
  </si>
  <si>
    <t xml:space="preserve">    (五)年末滚存结余</t>
  </si>
  <si>
    <t xml:space="preserve">    (四)年末累计欠费</t>
  </si>
  <si>
    <t>七、以前年度借出生产自救费处理情况</t>
  </si>
  <si>
    <t>四、领取失业保险金情况</t>
  </si>
  <si>
    <t>　　(一)年初数</t>
  </si>
  <si>
    <t xml:space="preserve">    (一)领取失业保险金年末人数</t>
  </si>
  <si>
    <t>　　(二)本年收回并入基金数</t>
  </si>
  <si>
    <t xml:space="preserve">    (二)全年领取失业保险金人数</t>
  </si>
  <si>
    <t>　　(三)本年收回留给经办机构数</t>
  </si>
  <si>
    <t xml:space="preserve">    (三)全年领取失业保险金人月数</t>
  </si>
  <si>
    <t>人月</t>
  </si>
  <si>
    <t>　　(四)本年核销数</t>
  </si>
  <si>
    <t xml:space="preserve">    (四)月人均领取失业保险金</t>
  </si>
  <si>
    <t>元/人月</t>
  </si>
  <si>
    <t>　　(五)年末数</t>
  </si>
  <si>
    <t>五、享受其他待遇情况</t>
  </si>
  <si>
    <t>八、基金暂存其他账户款年末数</t>
  </si>
  <si>
    <t xml:space="preserve">    (一)代缴医疗保险费人月数</t>
  </si>
  <si>
    <t xml:space="preserve">    (一)经办机构收入户</t>
  </si>
  <si>
    <t xml:space="preserve">    (二)享受职业培训补贴人数</t>
  </si>
  <si>
    <t xml:space="preserve">    (二)国库户</t>
  </si>
  <si>
    <t xml:space="preserve">    (三)享受职业介绍补贴人数</t>
  </si>
  <si>
    <t>九、暂存税务过渡户存款年末数</t>
  </si>
  <si>
    <t xml:space="preserve">     (四)享受稳定岗位补贴企业参加失业保险人数</t>
  </si>
  <si>
    <t>第 17 页</t>
  </si>
  <si>
    <t>2018年其他养老保险情况表</t>
  </si>
  <si>
    <t>机关事业单位
职业年金</t>
  </si>
  <si>
    <t>个人储蓄养老保险</t>
  </si>
  <si>
    <t>企业补充养老保险</t>
  </si>
  <si>
    <t>一、基金收支情况</t>
  </si>
  <si>
    <t xml:space="preserve">    （一）上年结余</t>
  </si>
  <si>
    <t xml:space="preserve">    （二）本年收入</t>
  </si>
  <si>
    <t xml:space="preserve">          1.缴费收入</t>
  </si>
  <si>
    <t xml:space="preserve">          2.投资收益</t>
  </si>
  <si>
    <t xml:space="preserve">            其中：记账利息收入</t>
  </si>
  <si>
    <t xml:space="preserve">    （三）本年支出</t>
  </si>
  <si>
    <t xml:space="preserve">          其中：养老金支出</t>
  </si>
  <si>
    <t xml:space="preserve">    （四）本年收支结余</t>
  </si>
  <si>
    <t xml:space="preserve">    （五）年末滚存结余</t>
  </si>
  <si>
    <t>二、参保人员年末数</t>
  </si>
  <si>
    <t xml:space="preserve">    （一）在职职工</t>
  </si>
  <si>
    <t xml:space="preserve">    （二）退休人员</t>
  </si>
  <si>
    <t>第 18 页</t>
  </si>
  <si>
    <t>2018年其他医疗保障情况表</t>
  </si>
  <si>
    <t>一、特殊人员医疗保障情况</t>
  </si>
  <si>
    <t>三、优抚对象医疗救助</t>
  </si>
  <si>
    <t xml:space="preserve">    （一）收支情况</t>
  </si>
  <si>
    <t xml:space="preserve">          1.上年结余</t>
  </si>
  <si>
    <t xml:space="preserve">          2.本年收入</t>
  </si>
  <si>
    <t xml:space="preserve">            其中：财政补贴收入</t>
  </si>
  <si>
    <t xml:space="preserve">          3.本年支出</t>
  </si>
  <si>
    <t xml:space="preserve">          4.本年收支结余</t>
  </si>
  <si>
    <t xml:space="preserve">          5.年末滚存结余</t>
  </si>
  <si>
    <t xml:space="preserve">    （二）全年累计救助人数</t>
  </si>
  <si>
    <t xml:space="preserve">    （二）保障人数</t>
  </si>
  <si>
    <t xml:space="preserve">          1.离休、老红军</t>
  </si>
  <si>
    <t xml:space="preserve">          2.六级以上残疾军人</t>
  </si>
  <si>
    <t>二、公务员医疗补助情况</t>
  </si>
  <si>
    <t>四、补充医疗保险情况</t>
  </si>
  <si>
    <t xml:space="preserve">    （一）基金收支情况</t>
  </si>
  <si>
    <t xml:space="preserve">    （二）参保人员年末数</t>
  </si>
  <si>
    <t>第 19 页</t>
  </si>
  <si>
    <t>2018年社会保险补充资料表</t>
  </si>
  <si>
    <t>单位:人、元</t>
  </si>
  <si>
    <t>全年平均数</t>
  </si>
  <si>
    <t xml:space="preserve">  （三）缴费费率(%)</t>
  </si>
  <si>
    <t xml:space="preserve">  （一）参保人数</t>
  </si>
  <si>
    <t xml:space="preserve">        其中：单位</t>
  </si>
  <si>
    <t xml:space="preserve">       1.在职职工</t>
  </si>
  <si>
    <t xml:space="preserve">              个人</t>
  </si>
  <si>
    <t xml:space="preserve">          其中：以个人身份参保</t>
  </si>
  <si>
    <t>五、城乡居民基本医疗保险</t>
  </si>
  <si>
    <t xml:space="preserve">       2.离退休人员</t>
  </si>
  <si>
    <t xml:space="preserve">  （一）个人缴费标准</t>
  </si>
  <si>
    <t xml:space="preserve">        （1）离休人员</t>
  </si>
  <si>
    <t xml:space="preserve">  （二）财政补贴标准</t>
  </si>
  <si>
    <t>　　    （2）退休、退职人员</t>
  </si>
  <si>
    <t>六、新型农村合作医疗</t>
  </si>
  <si>
    <t xml:space="preserve">  （二）实际缴费人数</t>
  </si>
  <si>
    <t xml:space="preserve">        其中：以个人身份参保</t>
  </si>
  <si>
    <t>七、城镇居民基本医疗保险</t>
  </si>
  <si>
    <t xml:space="preserve">  （二）财政对基础养老金补贴标准(年)</t>
  </si>
  <si>
    <t>八、工伤保险</t>
  </si>
  <si>
    <t xml:space="preserve">  （三）财政对个人缴费补贴标准</t>
  </si>
  <si>
    <t>（四）养老金领取人数</t>
  </si>
  <si>
    <t>九、失业保险</t>
  </si>
  <si>
    <t xml:space="preserve">        1.在职职工</t>
  </si>
  <si>
    <t xml:space="preserve">        2.退休、退职人员</t>
  </si>
  <si>
    <t>十、生育保险</t>
  </si>
  <si>
    <t>四、职工基本医疗保险</t>
  </si>
  <si>
    <t xml:space="preserve">   (二) 实际缴费人数</t>
  </si>
  <si>
    <t xml:space="preserve">        2.退休人员</t>
  </si>
  <si>
    <t>十一、补充医疗保险参保人数</t>
  </si>
  <si>
    <t>十二、统筹地区上年度社会平均工资（元/年）</t>
  </si>
  <si>
    <t>第 20 页</t>
  </si>
  <si>
    <t>填报说明：
一、关于【人数】的说明：【人数】涉及【年末数】和【全年平均数】两个口径。其中，由于基础资料表已填报【年末数】，本表【年末数】直接从基础资料表取得；【全年平均数】指全年各月对应【人数】之和÷12，在本表填报。需要另外注意的是【城镇职工基本医疗保险】和【生育保险】的【实际缴费人数年末数】也应在本表填报。
二、关于【缴费费率】的说明：①应填写当地政策规定的缴费费率。其中，对于【缴费费率】分档次的险种，填写以各档次对应【缴费基数总额】为权重的加权平均费率；年度中【缴费费率】政策出现变动的，填写全年按月平均【缴费费率】；因为可能存在【预缴收入】、【补缴收入】与【欠费】，【缴费费率】不应简单用【保险费收入】÷【缴费基数总额】得出。②对于【企业职工基本养老保险】，【缴费费率】由系统内置公式计算得出，公式为【缴费费率】=（【当期缴纳基本养老保险费】+【本年新增欠费】）÷【缴费基数总额:个人】=（【保险费收入】-【本年补缴以前年度欠费】-【本年预缴以后年度基本养老保险费】-【一次性补缴以前年度基本养老保险费】+【本年新增欠费】）÷【缴费基数总额:个人】
三、关于【个人缴费标准】与【财政补贴标准】（以下合称【标准】）的说明：①【标准】的单位均为【元/人年】；②应填写当地政策规定的标准。其中，对于【标准】分档次的险种，填写以各档次对应【人数】为权重的加权平均标准；因为可能存在【预缴收入】、【补缴收入】、【欠费】与【财政补助收入】的【结算】和【结转】，【标准】不应简单用【保险费收入】÷【缴费人数】或【财政补贴收入】÷对应【人数】得出。
四、关于汇总方式的说明：①对于【人数】类，系统以累加方式汇总各直接下级数据；②对于【缴费费率】，系统通过加权平均方式汇总直接下级数据，权数为各下级单位对应【缴费基数总额】；③对于【标准】，系统通过加权平均方式汇总直接下级数据，权数为各下级单位对应【人数】；④对于【统筹地区上年度社会平均工资】，上级不做汇总，请手工填写。</t>
  </si>
  <si>
    <t>2018年深圳市自有社会保险基金资产负债表</t>
  </si>
  <si>
    <r>
      <t xml:space="preserve">   社自决0</t>
    </r>
    <r>
      <rPr>
        <sz val="12"/>
        <color indexed="8"/>
        <rFont val="宋体"/>
        <charset val="134"/>
      </rPr>
      <t>1</t>
    </r>
    <r>
      <rPr>
        <sz val="12"/>
        <color indexed="8"/>
        <rFont val="宋体"/>
        <charset val="134"/>
      </rPr>
      <t>表</t>
    </r>
  </si>
  <si>
    <t>编制单位：深圳市</t>
  </si>
  <si>
    <r>
      <t>项</t>
    </r>
    <r>
      <rPr>
        <sz val="12"/>
        <rFont val="Arial Narrow"/>
        <family val="2"/>
      </rPr>
      <t xml:space="preserve">      </t>
    </r>
    <r>
      <rPr>
        <sz val="12"/>
        <rFont val="宋体"/>
        <charset val="134"/>
      </rPr>
      <t>目</t>
    </r>
  </si>
  <si>
    <r>
      <t>合</t>
    </r>
    <r>
      <rPr>
        <sz val="12"/>
        <rFont val="Arial Narrow"/>
        <family val="2"/>
      </rPr>
      <t xml:space="preserve">      </t>
    </r>
    <r>
      <rPr>
        <sz val="12"/>
        <rFont val="宋体"/>
        <charset val="134"/>
      </rPr>
      <t>计</t>
    </r>
  </si>
  <si>
    <t>地方补充养
老保险基金</t>
  </si>
  <si>
    <t>地方补充医
疗保险基金</t>
  </si>
  <si>
    <r>
      <t xml:space="preserve">    </t>
    </r>
    <r>
      <rPr>
        <sz val="12"/>
        <rFont val="宋体"/>
        <charset val="134"/>
      </rPr>
      <t>现金</t>
    </r>
  </si>
  <si>
    <r>
      <t xml:space="preserve">    </t>
    </r>
    <r>
      <rPr>
        <sz val="12"/>
        <rFont val="宋体"/>
        <charset val="134"/>
      </rPr>
      <t>支出户存款</t>
    </r>
  </si>
  <si>
    <r>
      <t xml:space="preserve">    </t>
    </r>
    <r>
      <rPr>
        <sz val="12"/>
        <rFont val="宋体"/>
        <charset val="134"/>
      </rPr>
      <t>财政专户存款</t>
    </r>
  </si>
  <si>
    <r>
      <t xml:space="preserve">    </t>
    </r>
    <r>
      <rPr>
        <sz val="12"/>
        <rFont val="宋体"/>
        <charset val="134"/>
      </rPr>
      <t>暂付款</t>
    </r>
  </si>
  <si>
    <r>
      <t xml:space="preserve">      </t>
    </r>
    <r>
      <rPr>
        <sz val="12"/>
        <rFont val="宋体"/>
        <charset val="134"/>
      </rPr>
      <t>其中：委托运营基金</t>
    </r>
  </si>
  <si>
    <r>
      <t xml:space="preserve">    </t>
    </r>
    <r>
      <rPr>
        <sz val="12"/>
        <rFont val="宋体"/>
        <charset val="134"/>
      </rPr>
      <t>债券投资</t>
    </r>
  </si>
  <si>
    <r>
      <t xml:space="preserve">    </t>
    </r>
    <r>
      <rPr>
        <sz val="12"/>
        <rFont val="宋体"/>
        <charset val="134"/>
      </rPr>
      <t>临时借款</t>
    </r>
  </si>
  <si>
    <r>
      <t xml:space="preserve">    </t>
    </r>
    <r>
      <rPr>
        <sz val="12"/>
        <rFont val="宋体"/>
        <charset val="134"/>
      </rPr>
      <t>暂收款</t>
    </r>
  </si>
  <si>
    <r>
      <t xml:space="preserve">   社决</t>
    </r>
    <r>
      <rPr>
        <sz val="12"/>
        <color indexed="8"/>
        <rFont val="宋体"/>
        <charset val="134"/>
      </rPr>
      <t>02表</t>
    </r>
  </si>
  <si>
    <t>七、本年收入合计</t>
  </si>
  <si>
    <t>八、上年结余</t>
  </si>
  <si>
    <t>2018年社会保险基金收入决算表（深圳自有险种）</t>
  </si>
  <si>
    <t>地方补充养老保险基金</t>
  </si>
  <si>
    <t>地方补充医疗保险基金</t>
  </si>
  <si>
    <t>2018年社会保险基金支出决算表（深圳自有险种）</t>
  </si>
  <si>
    <t>2018年地方补充养老保险基金收支表</t>
  </si>
  <si>
    <r>
      <t xml:space="preserve">   社自决0</t>
    </r>
    <r>
      <rPr>
        <sz val="12"/>
        <color indexed="8"/>
        <rFont val="宋体"/>
        <charset val="134"/>
      </rPr>
      <t>3</t>
    </r>
    <r>
      <rPr>
        <sz val="12"/>
        <color indexed="8"/>
        <rFont val="宋体"/>
        <charset val="134"/>
      </rPr>
      <t>表</t>
    </r>
  </si>
  <si>
    <t>2018年地方补充医疗保险基金收支表</t>
  </si>
  <si>
    <r>
      <t xml:space="preserve">   社自决0</t>
    </r>
    <r>
      <rPr>
        <sz val="12"/>
        <color indexed="8"/>
        <rFont val="宋体"/>
        <charset val="134"/>
      </rPr>
      <t>4表</t>
    </r>
  </si>
  <si>
    <t>一、地方补充医疗保险费收入</t>
  </si>
  <si>
    <t>一、地方补充医疗保险待遇支出</t>
  </si>
  <si>
    <t xml:space="preserve">    其中：1.住院支出</t>
  </si>
  <si>
    <t xml:space="preserve">          2.门诊支出</t>
  </si>
  <si>
    <t>2018年深圳市自有社会保险基础资料表</t>
  </si>
  <si>
    <t>社自决附01表</t>
  </si>
  <si>
    <t>一、机关事业单位基本养老保险</t>
  </si>
  <si>
    <t>三、地方补充医疗保险</t>
  </si>
  <si>
    <t xml:space="preserve">  (一)参保人员年末数</t>
  </si>
  <si>
    <t xml:space="preserve">  (二)实际缴费人员年末数</t>
  </si>
  <si>
    <t xml:space="preserve">  (三)缴费基数总额</t>
  </si>
  <si>
    <t>二、地方补充养老保险</t>
  </si>
  <si>
    <t>1.2018年深圳市一般公共预算收支决算表（草案）</t>
    <phoneticPr fontId="62" type="noConversion"/>
  </si>
  <si>
    <r>
      <t>5.</t>
    </r>
    <r>
      <rPr>
        <sz val="18"/>
        <color indexed="8"/>
        <rFont val="宋体"/>
        <charset val="134"/>
      </rPr>
      <t>2018</t>
    </r>
    <r>
      <rPr>
        <sz val="18"/>
        <color indexed="8"/>
        <rFont val="宋体"/>
        <charset val="134"/>
      </rPr>
      <t>年度深圳市国有资本经营预算收入决算情况表</t>
    </r>
    <phoneticPr fontId="62" type="noConversion"/>
  </si>
  <si>
    <r>
      <t>6.</t>
    </r>
    <r>
      <rPr>
        <sz val="18"/>
        <color indexed="8"/>
        <rFont val="宋体"/>
        <charset val="134"/>
      </rPr>
      <t>2018</t>
    </r>
    <r>
      <rPr>
        <sz val="18"/>
        <color indexed="8"/>
        <rFont val="宋体"/>
        <charset val="134"/>
      </rPr>
      <t>年度深圳市国有资本经营预算支出决算情况表</t>
    </r>
    <phoneticPr fontId="62" type="noConversion"/>
  </si>
  <si>
    <t>2018年深圳市本级一般公共预算收支决算表（草案）</t>
    <phoneticPr fontId="62" type="noConversion"/>
  </si>
  <si>
    <t>2018年深圳市本级一般公共预算基本支出决算经济分类表</t>
    <phoneticPr fontId="65" type="noConversion"/>
  </si>
  <si>
    <t xml:space="preserve">  补充全国社会保障基金</t>
  </si>
  <si>
    <t>10.2018年深圳市地方政府债务限额及余额情况表（草案）</t>
    <phoneticPr fontId="62" type="noConversion"/>
  </si>
  <si>
    <t>11.2018年深圳市地方政府一般债务限额及余额情况表（草案）</t>
    <phoneticPr fontId="62" type="noConversion"/>
  </si>
  <si>
    <t>12.2018年深圳市地方政府债券使用情况表（草案）</t>
    <phoneticPr fontId="62" type="noConversion"/>
  </si>
  <si>
    <t>13.2018年深圳市地方政府债务发行及还本付息情况表（草案）</t>
    <phoneticPr fontId="62" type="noConversion"/>
  </si>
  <si>
    <t>2018年深圳市地方政府债务限额及余额情况表（草案）</t>
    <phoneticPr fontId="62" type="noConversion"/>
  </si>
  <si>
    <t>2018年深圳市地方政府一般债务限额及余额情况表（草案）</t>
    <phoneticPr fontId="62" type="noConversion"/>
  </si>
  <si>
    <t>2018年深圳市地方政府债券使用情况表（草案）</t>
    <phoneticPr fontId="62" type="noConversion"/>
  </si>
  <si>
    <t>2018年深圳市地方政府债务发行及还本付息情况表（草案）</t>
    <phoneticPr fontId="62" type="noConversion"/>
  </si>
  <si>
    <t>2018年深圳市地方政府专项债务限额及余额情况表（草案）</t>
    <phoneticPr fontId="62" type="noConversion"/>
  </si>
  <si>
    <t>2018年度深圳市政府性基金预算收入决算表</t>
    <phoneticPr fontId="65" type="noConversion"/>
  </si>
  <si>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</si>
  <si>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</si>
  <si>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</si>
  <si>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</si>
  <si>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</si>
  <si>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</si>
  <si>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</si>
  <si>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</si>
  <si>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</si>
  <si>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</si>
  <si>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</si>
  <si>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</si>
  <si>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</si>
  <si>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</si>
  <si>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</si>
  <si>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</si>
  <si>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</si>
  <si>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</si>
  <si>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</si>
  <si>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</si>
  <si>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</si>
  <si>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</si>
  <si>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</si>
  <si>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</si>
  <si>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</si>
  <si>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</si>
  <si>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</si>
  <si>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</si>
  <si>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</si>
  <si>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</si>
  <si>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</si>
  <si>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</si>
  <si>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</si>
  <si>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</si>
  <si>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</si>
  <si>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</si>
  <si>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</si>
  <si>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</si>
  <si>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</si>
  <si>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</si>
  <si>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</si>
  <si>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</si>
  <si>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</si>
  <si>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</si>
  <si>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</si>
  <si>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</si>
  <si>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</si>
  <si>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</si>
  <si>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</si>
  <si>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</si>
  <si>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</si>
  <si>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</si>
  <si>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</si>
  <si>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</si>
  <si>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</si>
  <si>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</si>
  <si>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政府性基金预算上级补助收入</t>
  </si>
  <si>
    <t>政府性基金预算下级上解收入</t>
  </si>
  <si>
    <t>待偿债置换专项债券上年结余</t>
  </si>
  <si>
    <t>政府性基金预算上年结余</t>
  </si>
  <si>
    <t>政府性基金预算调入资金</t>
  </si>
  <si>
    <t xml:space="preserve">  一般公共预算调入</t>
  </si>
  <si>
    <t xml:space="preserve">  调入专项收入</t>
  </si>
  <si>
    <t xml:space="preserve">  其他调入资金</t>
  </si>
  <si>
    <t xml:space="preserve">  地方政府债务收入</t>
  </si>
  <si>
    <t xml:space="preserve">    专项债务收入</t>
  </si>
  <si>
    <t>债务转贷收入</t>
  </si>
  <si>
    <t xml:space="preserve">  地方政府专项债务转贷收入</t>
  </si>
  <si>
    <t>政府性基金预算省补助计划单列市收入</t>
  </si>
  <si>
    <t>政府性基金预算计划单列市上解省收入</t>
  </si>
  <si>
    <t>收　　入　　总　　计　</t>
  </si>
  <si>
    <t>2018年度深圳市政府性基金预算支出决算功能分类表</t>
    <phoneticPr fontId="65" type="noConversion"/>
  </si>
  <si>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</si>
  <si>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</si>
  <si>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</si>
  <si>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</si>
  <si>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</si>
  <si>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</si>
  <si>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</si>
  <si>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</si>
  <si>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</si>
  <si>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文化体育与传媒支出</t>
  </si>
  <si>
    <t xml:space="preserve">    资助国产影片放映</t>
  </si>
  <si>
    <t xml:space="preserve">    资助城市影院</t>
  </si>
  <si>
    <t xml:space="preserve">    资助少数民族电影译制</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</si>
  <si>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</si>
  <si>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</si>
  <si>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</si>
  <si>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</si>
  <si>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</si>
  <si>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</si>
  <si>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</si>
  <si>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</si>
  <si>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</si>
  <si>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</si>
  <si>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</si>
  <si>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</si>
  <si>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</si>
  <si>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</si>
  <si>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</si>
  <si>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</si>
  <si>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</si>
  <si>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</si>
  <si>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</si>
  <si>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</si>
  <si>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</si>
  <si>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</si>
  <si>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</si>
  <si>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</si>
  <si>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</si>
  <si>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代征手续费</t>
  </si>
  <si>
    <t xml:space="preserve">    其他污水处理费安排的支出</t>
  </si>
  <si>
    <t>农林水支出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</si>
  <si>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</si>
  <si>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</si>
  <si>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</si>
  <si>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</si>
  <si>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</si>
  <si>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</si>
  <si>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</si>
  <si>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</si>
  <si>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</si>
  <si>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</si>
  <si>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</si>
  <si>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</si>
  <si>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</si>
  <si>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</si>
  <si>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</si>
  <si>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</si>
  <si>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</si>
  <si>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</si>
  <si>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</si>
  <si>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</si>
  <si>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</si>
  <si>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</si>
  <si>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</si>
  <si>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</si>
  <si>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</si>
  <si>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</si>
  <si>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</si>
  <si>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</si>
  <si>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</si>
  <si>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</si>
  <si>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</si>
  <si>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</si>
  <si>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</si>
  <si>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</si>
  <si>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</si>
  <si>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</si>
  <si>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</si>
  <si>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</si>
  <si>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</si>
  <si>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</si>
  <si>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空管系统建设</t>
  </si>
  <si>
    <t xml:space="preserve">    民航安全</t>
  </si>
  <si>
    <t xml:space="preserve">    航线和机场补贴</t>
  </si>
  <si>
    <t xml:space="preserve">    民航节能减排</t>
  </si>
  <si>
    <t xml:space="preserve">    通用航空发展</t>
  </si>
  <si>
    <t xml:space="preserve">    征管经费</t>
  </si>
  <si>
    <t>资源勘探信息等支出</t>
  </si>
  <si>
    <t xml:space="preserve">  农网还贷资金支出</t>
  </si>
  <si>
    <t xml:space="preserve">    中央农网还贷资金支出</t>
  </si>
  <si>
    <t xml:space="preserve">    地方农网还贷资金支出</t>
  </si>
  <si>
    <t xml:space="preserve">    其他农网还贷资金支出</t>
  </si>
  <si>
    <t>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</si>
  <si>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</si>
  <si>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</si>
  <si>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</si>
  <si>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</si>
  <si>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</si>
  <si>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</si>
  <si>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金融支出</t>
  </si>
  <si>
    <t xml:space="preserve">  金融调控支出</t>
  </si>
  <si>
    <t xml:space="preserve">    中央特别国债经营基金支出</t>
  </si>
  <si>
    <t xml:space="preserve">    中央特别国债经营基金财务支出</t>
  </si>
  <si>
    <t xml:space="preserve">    福利彩票发行机构的业务费支出</t>
  </si>
  <si>
    <t xml:space="preserve">    体育彩票发行机构的业务费支出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</si>
  <si>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</si>
  <si>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</si>
  <si>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</si>
  <si>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</si>
  <si>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</si>
  <si>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用于教育事业的彩票公益金支出</t>
  </si>
  <si>
    <t xml:space="preserve">    用于红十字事业的彩票公益金支出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</si>
  <si>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</si>
  <si>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</si>
  <si>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</si>
  <si>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</si>
  <si>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</si>
  <si>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</si>
  <si>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</si>
  <si>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</si>
  <si>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</si>
  <si>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</si>
  <si>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</si>
  <si>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</si>
  <si>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</si>
  <si>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</si>
  <si>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</si>
  <si>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</si>
  <si>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</si>
  <si>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</si>
  <si>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</si>
  <si>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</si>
  <si>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</si>
  <si>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其他政府性基金债务付息支出</t>
  </si>
  <si>
    <t>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</si>
  <si>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</si>
  <si>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</si>
  <si>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</si>
  <si>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</si>
  <si>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</si>
  <si>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</si>
  <si>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</si>
  <si>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</si>
  <si>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</si>
  <si>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</si>
  <si>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</si>
  <si>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</si>
  <si>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</si>
  <si>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</si>
  <si>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其他政府性基金债务发行费用支出</t>
  </si>
  <si>
    <t>政府性基金预算补助下级支出</t>
  </si>
  <si>
    <t>政府性基金预算上解上级支出</t>
  </si>
  <si>
    <t>政府性基金预算调出资金</t>
  </si>
  <si>
    <t>债务还本支出</t>
  </si>
  <si>
    <t xml:space="preserve">  地方政府专项债务还本支出</t>
  </si>
  <si>
    <t>政府性基金预算计划单列市上解省支出</t>
  </si>
  <si>
    <t>政府性基金预算省补助计划单列市支出</t>
  </si>
  <si>
    <t>待偿债置换专项债券结余</t>
  </si>
  <si>
    <t>政府性基金预算年终结余</t>
  </si>
  <si>
    <t>支　　出　　总　　计　</t>
  </si>
  <si>
    <t>国有资本经营预算收入</t>
  </si>
  <si>
    <t>非税收入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</si>
  <si>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</si>
  <si>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</si>
  <si>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</si>
  <si>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</si>
  <si>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</si>
  <si>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</si>
  <si>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</si>
  <si>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</si>
  <si>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</si>
  <si>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</si>
  <si>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</si>
  <si>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</si>
  <si>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</si>
  <si>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</si>
  <si>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</si>
  <si>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</si>
  <si>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</si>
  <si>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</si>
  <si>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</si>
  <si>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</si>
  <si>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</si>
  <si>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</si>
  <si>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</si>
  <si>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</si>
  <si>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</si>
  <si>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</si>
  <si>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</si>
  <si>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</si>
  <si>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</si>
  <si>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</si>
  <si>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</si>
  <si>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</si>
  <si>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</si>
  <si>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</si>
  <si>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</si>
  <si>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</si>
  <si>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</si>
  <si>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</si>
  <si>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</si>
  <si>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</si>
  <si>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</si>
  <si>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</si>
  <si>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</si>
  <si>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</si>
  <si>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</si>
  <si>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</si>
  <si>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</si>
  <si>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</si>
  <si>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</si>
  <si>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</si>
  <si>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</si>
  <si>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</si>
  <si>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</si>
  <si>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</si>
  <si>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单位：万元</t>
    <phoneticPr fontId="65" type="noConversion"/>
  </si>
  <si>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</si>
  <si>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</si>
  <si>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</si>
  <si>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</si>
  <si>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</si>
  <si>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</si>
  <si>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</si>
  <si>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</si>
  <si>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</si>
  <si>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</si>
  <si>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</si>
  <si>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</si>
  <si>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</si>
  <si>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</si>
  <si>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</si>
  <si>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</si>
  <si>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</si>
  <si>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</si>
  <si>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</si>
  <si>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</si>
  <si>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</si>
  <si>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</si>
  <si>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</si>
  <si>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</si>
  <si>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</si>
  <si>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</si>
  <si>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</si>
  <si>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</si>
  <si>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</si>
  <si>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</si>
  <si>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</si>
  <si>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</si>
  <si>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</si>
  <si>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</si>
  <si>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</si>
  <si>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2018年深圳市国有资本经营预算支出决算情况表</t>
    <phoneticPr fontId="65" type="noConversion"/>
  </si>
  <si>
    <t>2018年深圳市国有资本经营预算收入决算情况表</t>
    <phoneticPr fontId="65" type="noConversion"/>
  </si>
  <si>
    <r>
      <t>7</t>
    </r>
    <r>
      <rPr>
        <sz val="18"/>
        <color indexed="8"/>
        <rFont val="宋体"/>
        <charset val="134"/>
      </rPr>
      <t>.2018年深圳市政府性基金预算收入决算表</t>
    </r>
    <phoneticPr fontId="62" type="noConversion"/>
  </si>
  <si>
    <r>
      <t>8</t>
    </r>
    <r>
      <rPr>
        <sz val="18"/>
        <color indexed="8"/>
        <rFont val="宋体"/>
        <charset val="134"/>
      </rPr>
      <t>.2018年深圳市政府性基金预算支出决算功能分类表</t>
    </r>
    <phoneticPr fontId="62" type="noConversion"/>
  </si>
  <si>
    <t>2018年社会保障基金财政专户收支表</t>
    <phoneticPr fontId="62" type="noConversion"/>
  </si>
  <si>
    <t>第五部分：社会保险基金决算表(深圳自有）</t>
    <phoneticPr fontId="62" type="noConversion"/>
  </si>
  <si>
    <t>1.2018年社会保险基金资产负债表</t>
    <phoneticPr fontId="62" type="noConversion"/>
  </si>
  <si>
    <t>2.2018年社会保险基金决算收支总表</t>
    <phoneticPr fontId="62" type="noConversion"/>
  </si>
  <si>
    <t>5.2018年企业职工基本养老保险基金收支表</t>
    <phoneticPr fontId="62" type="noConversion"/>
  </si>
  <si>
    <t>6.2018年城乡居民基本养老保险基金收支表</t>
    <phoneticPr fontId="62" type="noConversion"/>
  </si>
  <si>
    <t>7.2018年机关事业单位基本养老保险基金收支表</t>
    <phoneticPr fontId="62" type="noConversion"/>
  </si>
  <si>
    <t>8.2018年职工基本医疗保险基金收支表</t>
    <phoneticPr fontId="62" type="noConversion"/>
  </si>
  <si>
    <t>9.2018年城乡居民基本医疗保险基金收支表</t>
    <phoneticPr fontId="62" type="noConversion"/>
  </si>
  <si>
    <t>10.2018年工伤保险基金收支表</t>
    <phoneticPr fontId="62" type="noConversion"/>
  </si>
  <si>
    <t>11.2018年失业保险基金收支表</t>
    <phoneticPr fontId="62" type="noConversion"/>
  </si>
  <si>
    <t>12.2018年生育保险基金收支表</t>
    <phoneticPr fontId="62" type="noConversion"/>
  </si>
  <si>
    <t>13.2018年社会保障基金财政专户资产负债表</t>
    <phoneticPr fontId="62" type="noConversion"/>
  </si>
  <si>
    <t>14.2018年社会保障基金财政专户收支表</t>
    <phoneticPr fontId="62" type="noConversion"/>
  </si>
  <si>
    <t>15.2018年财政对社会保险基金补助资金情况表</t>
    <phoneticPr fontId="62" type="noConversion"/>
  </si>
  <si>
    <t>16.2018年基本养老保险补充资料表</t>
    <phoneticPr fontId="62" type="noConversion"/>
  </si>
  <si>
    <t>18.2018年居民基本医疗保险补充资料表</t>
    <phoneticPr fontId="62" type="noConversion"/>
  </si>
  <si>
    <t>19.2018年失业保险补充资料表</t>
    <phoneticPr fontId="62" type="noConversion"/>
  </si>
  <si>
    <t>20.2018年其他养老保险情况表</t>
    <phoneticPr fontId="62" type="noConversion"/>
  </si>
  <si>
    <t>21.2018年其他医疗保障情况表</t>
    <phoneticPr fontId="62" type="noConversion"/>
  </si>
  <si>
    <t>22.2018年社会保险补充资料表</t>
    <phoneticPr fontId="62" type="noConversion"/>
  </si>
  <si>
    <t>3.2018年社会保险基金收入决算表</t>
    <phoneticPr fontId="62" type="noConversion"/>
  </si>
  <si>
    <t>4.2018年社会保险基金支出决算表</t>
    <phoneticPr fontId="62" type="noConversion"/>
  </si>
  <si>
    <t>1.2018年深圳市自有社会保险基金资产负债表</t>
    <phoneticPr fontId="62" type="noConversion"/>
  </si>
  <si>
    <t>2.2018年机关事业单位基本养老保险基金收支表</t>
    <phoneticPr fontId="62" type="noConversion"/>
  </si>
  <si>
    <t>5.2018年地方补充养老保险基金收支表</t>
    <phoneticPr fontId="62" type="noConversion"/>
  </si>
  <si>
    <t>6.2018年地方补充医疗保险基金收支表</t>
    <phoneticPr fontId="62" type="noConversion"/>
  </si>
  <si>
    <t>7.2018年深圳市自有社会保险基础资料表</t>
    <phoneticPr fontId="62" type="noConversion"/>
  </si>
  <si>
    <t>2018年职工基本医疗保险、工伤保险、生育保险补充资料表</t>
    <phoneticPr fontId="62" type="noConversion"/>
  </si>
  <si>
    <t>17.2018年职工基本医疗保险、工伤保险、生育保险补充资料表</t>
    <phoneticPr fontId="62" type="noConversion"/>
  </si>
  <si>
    <t>4.2018年深圳市本级一般公共预算收支决算表（草案）</t>
    <phoneticPr fontId="62" type="noConversion"/>
  </si>
  <si>
    <t>5.2018年深圳市本级一般公共预算收入决算表（草案）</t>
    <phoneticPr fontId="62" type="noConversion"/>
  </si>
  <si>
    <t>6.2018年深圳市本级一般公共预算支出决算表（草案）</t>
    <phoneticPr fontId="62" type="noConversion"/>
  </si>
  <si>
    <t>9.2018年深圳市本级对各区税收返还和转移支付决算表（草案）</t>
    <phoneticPr fontId="62" type="noConversion"/>
  </si>
  <si>
    <t>1.2018年深圳市本级政府性基金收支决算表(草案)</t>
    <phoneticPr fontId="62" type="noConversion"/>
  </si>
  <si>
    <t>2.2018年深圳市本级政府性基金收入决算表(草案)</t>
    <phoneticPr fontId="62" type="noConversion"/>
  </si>
  <si>
    <t>3.2018年深圳市本级政府性基金支出决算表(草案)</t>
    <phoneticPr fontId="62" type="noConversion"/>
  </si>
  <si>
    <t>4.2018年深圳市本级政府性基金对区转移支付情况表（草案）</t>
    <phoneticPr fontId="62" type="noConversion"/>
  </si>
  <si>
    <t>5.2018年深圳市本级国土基金对区转移支付情况表（草案）</t>
    <phoneticPr fontId="62" type="noConversion"/>
  </si>
  <si>
    <t>1.2018年深圳市本级国有资本经营收支决算总表（草案）</t>
    <phoneticPr fontId="62" type="noConversion"/>
  </si>
  <si>
    <t>2.2018年深圳市本级国有资本经营收入决算表（草案）</t>
    <phoneticPr fontId="62" type="noConversion"/>
  </si>
  <si>
    <t>3.2018年深圳市本级国有资本经营支出决算表（草案）</t>
    <phoneticPr fontId="62" type="noConversion"/>
  </si>
  <si>
    <t>4.2018年深圳市本级国有资本经营收支决算明细表（草案）</t>
    <phoneticPr fontId="62" type="noConversion"/>
  </si>
  <si>
    <t>2018年深圳市一般公共预算支出决算（草案）</t>
    <phoneticPr fontId="62" type="noConversion"/>
  </si>
  <si>
    <t>2018年深圳市本级政府性基金收入决算(草案)</t>
    <phoneticPr fontId="62" type="noConversion"/>
  </si>
  <si>
    <t>2018年深圳市本级政府性基金支出决算(草案)</t>
    <phoneticPr fontId="62" type="noConversion"/>
  </si>
  <si>
    <t>2018年深圳市本级对各区税收返还和转移支付决算表（草案）</t>
    <phoneticPr fontId="62" type="noConversion"/>
  </si>
  <si>
    <t>2018年深圳市本级政府性基金收支决算表(草案)</t>
    <phoneticPr fontId="62" type="noConversion"/>
  </si>
  <si>
    <t>2018年深圳市本级政府性基金对区转移支付情况表（草案）</t>
    <phoneticPr fontId="62" type="noConversion"/>
  </si>
  <si>
    <t>2018年深圳市本级国土基金对区转移支付情况表（草案）</t>
    <phoneticPr fontId="62" type="noConversion"/>
  </si>
  <si>
    <t>2018年深圳市本级国有资本经营收支决算总表（草案）</t>
    <phoneticPr fontId="62" type="noConversion"/>
  </si>
  <si>
    <t>2018年深圳市本级国有资本经营收入决算表（草案）</t>
    <phoneticPr fontId="62" type="noConversion"/>
  </si>
  <si>
    <t>2018年深圳市本级国有资本经营支出决算表（草案）</t>
    <phoneticPr fontId="62" type="noConversion"/>
  </si>
  <si>
    <t>2018年深圳市本级国有资本经营收支决算明细表（草案）</t>
    <phoneticPr fontId="62" type="noConversion"/>
  </si>
  <si>
    <t>2018年深圳市本级一般公共预算支出决算表（草案）</t>
    <phoneticPr fontId="62" type="noConversion"/>
  </si>
  <si>
    <t>2018年度深圳市本级一般公共预算支出经济分类决算表（草案）</t>
    <phoneticPr fontId="62" type="noConversion"/>
  </si>
  <si>
    <t>8.2018年深圳市本级一般公共预算基本支出决算经济分类表</t>
    <phoneticPr fontId="62" type="noConversion"/>
  </si>
  <si>
    <t>7.2018年深圳市本级一般公共预算支出决算经济分类表（草案）</t>
    <phoneticPr fontId="62" type="noConversion"/>
  </si>
  <si>
    <t>6.2018年深圳市地方政府专项债务限额及余额情况表（草案）</t>
    <phoneticPr fontId="62" type="noConversion"/>
  </si>
</sst>
</file>

<file path=xl/styles.xml><?xml version="1.0" encoding="utf-8"?>
<styleSheet xmlns="http://schemas.openxmlformats.org/spreadsheetml/2006/main">
  <numFmts count="14">
    <numFmt numFmtId="43" formatCode="_ * #,##0.00_ ;_ * \-#,##0.00_ ;_ * &quot;-&quot;??_ ;_ @_ "/>
    <numFmt numFmtId="176" formatCode="#,##0_ ;\-#,##0;;"/>
    <numFmt numFmtId="177" formatCode="#,##0_ "/>
    <numFmt numFmtId="178" formatCode="#,##0.00_ ;\-#,##0.00;;"/>
    <numFmt numFmtId="179" formatCode="#,##0.00_ "/>
    <numFmt numFmtId="180" formatCode="#,##0.00_ ;\-#,##0.00"/>
    <numFmt numFmtId="181" formatCode="#,##0_ ;\-#,##0"/>
    <numFmt numFmtId="182" formatCode="0.0%"/>
    <numFmt numFmtId="183" formatCode="_ * #,##0_ ;_ * \-#,##0_ ;_ * &quot;-&quot;??_ ;_ @_ "/>
    <numFmt numFmtId="184" formatCode="#,##0.000000"/>
    <numFmt numFmtId="185" formatCode="#,##0.0_ "/>
    <numFmt numFmtId="186" formatCode="0_ "/>
    <numFmt numFmtId="187" formatCode="0.0_ "/>
    <numFmt numFmtId="188" formatCode="#,##0_);[Red]\(#,##0\)"/>
  </numFmts>
  <fonts count="77">
    <font>
      <sz val="12"/>
      <name val="宋体"/>
      <charset val="134"/>
    </font>
    <font>
      <sz val="11"/>
      <color indexed="8"/>
      <name val="宋体"/>
      <charset val="134"/>
    </font>
    <font>
      <sz val="10"/>
      <name val="宋体"/>
      <charset val="134"/>
    </font>
    <font>
      <sz val="29"/>
      <color indexed="8"/>
      <name val="宋体"/>
      <charset val="134"/>
    </font>
    <font>
      <sz val="12"/>
      <color indexed="8"/>
      <name val="宋体"/>
      <charset val="134"/>
    </font>
    <font>
      <b/>
      <sz val="12"/>
      <color indexed="8"/>
      <name val="宋体"/>
      <charset val="134"/>
    </font>
    <font>
      <sz val="12"/>
      <name val="黑体"/>
      <family val="3"/>
      <charset val="134"/>
    </font>
    <font>
      <sz val="20"/>
      <name val="宋体"/>
      <charset val="134"/>
    </font>
    <font>
      <sz val="20"/>
      <name val="Times New Roman"/>
      <family val="1"/>
    </font>
    <font>
      <b/>
      <sz val="12"/>
      <name val="Times New Roman"/>
      <family val="1"/>
    </font>
    <font>
      <sz val="11"/>
      <name val="宋体"/>
      <charset val="134"/>
    </font>
    <font>
      <b/>
      <sz val="11"/>
      <name val="宋体"/>
      <charset val="134"/>
    </font>
    <font>
      <sz val="12"/>
      <name val="Arial Narrow"/>
      <family val="2"/>
    </font>
    <font>
      <sz val="9"/>
      <name val="Arial Narrow"/>
      <family val="2"/>
    </font>
    <font>
      <sz val="29"/>
      <name val="宋体"/>
      <charset val="134"/>
    </font>
    <font>
      <sz val="10"/>
      <name val="Arial Narrow"/>
      <family val="2"/>
    </font>
    <font>
      <b/>
      <sz val="29"/>
      <color indexed="8"/>
      <name val="宋体"/>
      <charset val="134"/>
    </font>
    <font>
      <b/>
      <sz val="27"/>
      <color indexed="8"/>
      <name val="宋体"/>
      <charset val="134"/>
    </font>
    <font>
      <sz val="10"/>
      <color indexed="8"/>
      <name val="宋体"/>
      <charset val="134"/>
    </font>
    <font>
      <sz val="10"/>
      <color indexed="9"/>
      <name val="宋体"/>
      <charset val="134"/>
    </font>
    <font>
      <b/>
      <sz val="24"/>
      <color indexed="8"/>
      <name val="宋体"/>
      <charset val="134"/>
    </font>
    <font>
      <b/>
      <sz val="11"/>
      <color indexed="8"/>
      <name val="华文中宋"/>
      <charset val="134"/>
    </font>
    <font>
      <sz val="9"/>
      <color indexed="8"/>
      <name val="宋体"/>
      <charset val="134"/>
    </font>
    <font>
      <b/>
      <sz val="29"/>
      <name val="宋体"/>
      <charset val="134"/>
    </font>
    <font>
      <b/>
      <sz val="29"/>
      <name val="Times New Roman"/>
      <family val="1"/>
    </font>
    <font>
      <sz val="9"/>
      <color indexed="8"/>
      <name val="Arial Narrow"/>
      <family val="2"/>
    </font>
    <font>
      <b/>
      <sz val="10"/>
      <name val="宋体"/>
      <charset val="134"/>
    </font>
    <font>
      <sz val="28"/>
      <name val="宋体"/>
      <charset val="134"/>
    </font>
    <font>
      <b/>
      <sz val="12"/>
      <name val="宋体"/>
      <charset val="134"/>
    </font>
    <font>
      <b/>
      <sz val="18"/>
      <name val="宋体"/>
      <charset val="134"/>
    </font>
    <font>
      <sz val="18"/>
      <name val="宋体"/>
      <charset val="134"/>
    </font>
    <font>
      <sz val="9"/>
      <name val="SimSun"/>
      <charset val="134"/>
    </font>
    <font>
      <b/>
      <sz val="15"/>
      <name val="SimSun"/>
      <charset val="134"/>
    </font>
    <font>
      <sz val="10"/>
      <name val="SimSun"/>
      <charset val="134"/>
    </font>
    <font>
      <b/>
      <sz val="11"/>
      <name val="SimSun"/>
      <charset val="134"/>
    </font>
    <font>
      <sz val="11"/>
      <name val="SimSun"/>
      <charset val="134"/>
    </font>
    <font>
      <sz val="16"/>
      <name val="黑体"/>
      <family val="3"/>
      <charset val="134"/>
    </font>
    <font>
      <b/>
      <sz val="16"/>
      <name val="宋体"/>
      <charset val="134"/>
    </font>
    <font>
      <b/>
      <sz val="11"/>
      <color indexed="8"/>
      <name val="宋体"/>
      <charset val="134"/>
    </font>
    <font>
      <b/>
      <sz val="20"/>
      <name val="宋体"/>
      <charset val="134"/>
    </font>
    <font>
      <sz val="18"/>
      <color indexed="8"/>
      <name val="宋体"/>
      <charset val="134"/>
    </font>
    <font>
      <b/>
      <sz val="30"/>
      <color indexed="8"/>
      <name val="宋体"/>
      <charset val="134"/>
    </font>
    <font>
      <b/>
      <sz val="15"/>
      <color indexed="8"/>
      <name val="宋体"/>
      <charset val="134"/>
    </font>
    <font>
      <b/>
      <sz val="18"/>
      <color indexed="8"/>
      <name val="宋体"/>
      <charset val="134"/>
    </font>
    <font>
      <sz val="11"/>
      <color indexed="9"/>
      <name val="宋体"/>
      <charset val="134"/>
    </font>
    <font>
      <b/>
      <sz val="11"/>
      <color indexed="52"/>
      <name val="宋体"/>
      <charset val="134"/>
    </font>
    <font>
      <sz val="11"/>
      <color indexed="10"/>
      <name val="宋体"/>
      <charset val="134"/>
    </font>
    <font>
      <b/>
      <sz val="11"/>
      <color indexed="9"/>
      <name val="宋体"/>
      <charset val="134"/>
    </font>
    <font>
      <sz val="11"/>
      <color indexed="20"/>
      <name val="宋体"/>
      <charset val="134"/>
    </font>
    <font>
      <sz val="12"/>
      <color indexed="17"/>
      <name val="宋体"/>
      <charset val="134"/>
    </font>
    <font>
      <b/>
      <sz val="13"/>
      <color indexed="56"/>
      <name val="宋体"/>
      <charset val="134"/>
    </font>
    <font>
      <sz val="12"/>
      <name val="Times New Roman"/>
      <family val="1"/>
    </font>
    <font>
      <b/>
      <sz val="11"/>
      <color indexed="63"/>
      <name val="宋体"/>
      <charset val="134"/>
    </font>
    <font>
      <b/>
      <sz val="15"/>
      <color indexed="56"/>
      <name val="宋体"/>
      <charset val="134"/>
    </font>
    <font>
      <b/>
      <sz val="18"/>
      <color indexed="56"/>
      <name val="宋体"/>
      <charset val="134"/>
    </font>
    <font>
      <b/>
      <sz val="11"/>
      <color indexed="56"/>
      <name val="宋体"/>
      <charset val="134"/>
    </font>
    <font>
      <sz val="11"/>
      <color indexed="60"/>
      <name val="宋体"/>
      <charset val="134"/>
    </font>
    <font>
      <sz val="11"/>
      <color indexed="62"/>
      <name val="宋体"/>
      <charset val="134"/>
    </font>
    <font>
      <i/>
      <sz val="11"/>
      <color indexed="23"/>
      <name val="宋体"/>
      <charset val="134"/>
    </font>
    <font>
      <sz val="11"/>
      <color indexed="52"/>
      <name val="宋体"/>
      <charset val="134"/>
    </font>
    <font>
      <sz val="11"/>
      <color indexed="17"/>
      <name val="宋体"/>
      <charset val="134"/>
    </font>
    <font>
      <sz val="12"/>
      <color indexed="20"/>
      <name val="宋体"/>
      <charset val="134"/>
    </font>
    <font>
      <sz val="9"/>
      <name val="宋体"/>
      <charset val="134"/>
    </font>
    <font>
      <sz val="12"/>
      <name val="宋体"/>
      <charset val="134"/>
    </font>
    <font>
      <sz val="18"/>
      <color indexed="8"/>
      <name val="宋体"/>
      <charset val="134"/>
    </font>
    <font>
      <sz val="9"/>
      <name val="宋体"/>
      <charset val="134"/>
    </font>
    <font>
      <b/>
      <sz val="18"/>
      <name val="宋体"/>
      <charset val="134"/>
    </font>
    <font>
      <sz val="10"/>
      <name val="宋体"/>
      <charset val="134"/>
    </font>
    <font>
      <b/>
      <sz val="10"/>
      <name val="宋体"/>
      <charset val="134"/>
    </font>
    <font>
      <b/>
      <sz val="10"/>
      <name val="宋体"/>
      <charset val="134"/>
    </font>
    <font>
      <sz val="10"/>
      <name val="宋体"/>
      <charset val="134"/>
    </font>
    <font>
      <b/>
      <sz val="18"/>
      <name val="宋体"/>
      <charset val="134"/>
    </font>
    <font>
      <sz val="12"/>
      <color rgb="FFFF0000"/>
      <name val="宋体"/>
      <charset val="134"/>
    </font>
    <font>
      <sz val="12"/>
      <color rgb="FFFF0000"/>
      <name val="黑体"/>
      <family val="3"/>
      <charset val="134"/>
    </font>
    <font>
      <sz val="11"/>
      <color theme="1"/>
      <name val="宋体"/>
      <charset val="134"/>
    </font>
    <font>
      <b/>
      <sz val="11"/>
      <color theme="1"/>
      <name val="宋体"/>
      <charset val="134"/>
    </font>
    <font>
      <sz val="16"/>
      <color theme="1"/>
      <name val="黑体"/>
      <family val="3"/>
      <charset val="134"/>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mediumGray">
        <fgColor indexed="9"/>
      </patternFill>
    </fill>
    <fill>
      <patternFill patternType="solid">
        <fgColor theme="0"/>
        <bgColor indexed="64"/>
      </patternFill>
    </fill>
  </fills>
  <borders count="86">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8"/>
      </right>
      <top style="medium">
        <color indexed="64"/>
      </top>
      <bottom/>
      <diagonal/>
    </border>
    <border>
      <left/>
      <right/>
      <top style="medium">
        <color indexed="64"/>
      </top>
      <bottom/>
      <diagonal/>
    </border>
    <border>
      <left style="medium">
        <color indexed="64"/>
      </left>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style="medium">
        <color indexed="64"/>
      </left>
      <right/>
      <top/>
      <bottom style="medium">
        <color indexed="64"/>
      </bottom>
      <diagonal/>
    </border>
    <border>
      <left style="medium">
        <color indexed="64"/>
      </left>
      <right style="thin">
        <color indexed="8"/>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right style="thin">
        <color indexed="8"/>
      </right>
      <top style="thin">
        <color indexed="8"/>
      </top>
      <bottom/>
      <diagonal/>
    </border>
    <border>
      <left style="thin">
        <color indexed="8"/>
      </left>
      <right style="medium">
        <color indexed="64"/>
      </right>
      <top style="thin">
        <color indexed="8"/>
      </top>
      <bottom/>
      <diagonal/>
    </border>
    <border>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medium">
        <color indexed="64"/>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style="thin">
        <color indexed="8"/>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8"/>
      </left>
      <right style="thin">
        <color indexed="8"/>
      </right>
      <top style="medium">
        <color indexed="64"/>
      </top>
      <bottom style="thin">
        <color indexed="8"/>
      </bottom>
      <diagonal/>
    </border>
  </borders>
  <cellStyleXfs count="102">
    <xf numFmtId="0" fontId="0" fillId="0" borderId="0">
      <alignment vertical="center"/>
    </xf>
    <xf numFmtId="0" fontId="51"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4" fillId="12" borderId="0" applyNumberFormat="0" applyBorder="0" applyAlignment="0" applyProtection="0">
      <alignment vertical="center"/>
    </xf>
    <xf numFmtId="0" fontId="44" fillId="9" borderId="0" applyNumberFormat="0" applyBorder="0" applyAlignment="0" applyProtection="0">
      <alignment vertical="center"/>
    </xf>
    <xf numFmtId="0" fontId="44" fillId="10"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9" fontId="63" fillId="0" borderId="0" applyFont="0" applyFill="0" applyBorder="0" applyAlignment="0" applyProtection="0">
      <alignment vertical="center"/>
    </xf>
    <xf numFmtId="9" fontId="63" fillId="0" borderId="0" applyFont="0" applyFill="0" applyBorder="0" applyAlignment="0" applyProtection="0">
      <alignment vertical="center"/>
    </xf>
    <xf numFmtId="9" fontId="63" fillId="0" borderId="0" applyFont="0" applyFill="0" applyBorder="0" applyAlignment="0" applyProtection="0">
      <alignment vertical="center"/>
    </xf>
    <xf numFmtId="9" fontId="63" fillId="0" borderId="0" applyFont="0" applyFill="0" applyBorder="0" applyAlignment="0" applyProtection="0">
      <alignment vertical="center"/>
    </xf>
    <xf numFmtId="0" fontId="53" fillId="0" borderId="1" applyNumberFormat="0" applyFill="0" applyAlignment="0" applyProtection="0">
      <alignment vertical="center"/>
    </xf>
    <xf numFmtId="0" fontId="50" fillId="0" borderId="2" applyNumberFormat="0" applyFill="0" applyAlignment="0" applyProtection="0">
      <alignment vertical="center"/>
    </xf>
    <xf numFmtId="0" fontId="55" fillId="0" borderId="3" applyNumberFormat="0" applyFill="0" applyAlignment="0" applyProtection="0">
      <alignment vertical="center"/>
    </xf>
    <xf numFmtId="0" fontId="5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61"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1" fillId="0" borderId="0">
      <alignment vertical="center"/>
    </xf>
    <xf numFmtId="0" fontId="1" fillId="0" borderId="0">
      <alignment vertical="center"/>
    </xf>
    <xf numFmtId="0" fontId="63" fillId="0" borderId="0">
      <alignment vertical="center"/>
    </xf>
    <xf numFmtId="0" fontId="2" fillId="0" borderId="0">
      <alignment vertical="center"/>
    </xf>
    <xf numFmtId="0" fontId="2"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10" fillId="0" borderId="0">
      <alignment vertical="center"/>
    </xf>
    <xf numFmtId="0" fontId="63" fillId="0" borderId="0">
      <alignment vertical="center"/>
    </xf>
    <xf numFmtId="0" fontId="63" fillId="0" borderId="0">
      <alignment vertical="center"/>
    </xf>
    <xf numFmtId="0" fontId="63" fillId="0" borderId="0" applyNumberFormat="0" applyFont="0" applyFill="0" applyBorder="0" applyAlignment="0" applyProtection="0">
      <alignment vertical="center"/>
    </xf>
    <xf numFmtId="0" fontId="63" fillId="0" borderId="0">
      <alignment vertical="center"/>
    </xf>
    <xf numFmtId="0" fontId="6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3" fillId="0" borderId="0">
      <alignment vertical="center"/>
    </xf>
    <xf numFmtId="0" fontId="63" fillId="0" borderId="0">
      <alignment vertical="center"/>
    </xf>
    <xf numFmtId="0" fontId="63" fillId="0" borderId="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49"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38" fillId="0" borderId="4" applyNumberFormat="0" applyFill="0" applyAlignment="0" applyProtection="0">
      <alignment vertical="center"/>
    </xf>
    <xf numFmtId="0" fontId="45" fillId="16" borderId="5" applyNumberFormat="0" applyAlignment="0" applyProtection="0">
      <alignment vertical="center"/>
    </xf>
    <xf numFmtId="0" fontId="47" fillId="17" borderId="6" applyNumberFormat="0" applyAlignment="0" applyProtection="0">
      <alignment vertical="center"/>
    </xf>
    <xf numFmtId="0" fontId="5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9" fillId="0" borderId="7" applyNumberFormat="0" applyFill="0" applyAlignment="0" applyProtection="0">
      <alignment vertical="center"/>
    </xf>
    <xf numFmtId="43" fontId="63" fillId="0" borderId="0" applyFont="0" applyFill="0" applyBorder="0" applyAlignment="0" applyProtection="0">
      <alignment vertical="center"/>
    </xf>
    <xf numFmtId="43" fontId="63" fillId="0" borderId="0" applyFont="0" applyFill="0" applyBorder="0" applyAlignment="0" applyProtection="0">
      <alignment vertical="center"/>
    </xf>
    <xf numFmtId="43" fontId="63" fillId="0" borderId="0" applyFont="0" applyFill="0" applyBorder="0" applyAlignment="0" applyProtection="0">
      <alignment vertical="center"/>
    </xf>
    <xf numFmtId="43" fontId="63" fillId="0" borderId="0" applyFont="0" applyFill="0" applyBorder="0" applyAlignment="0" applyProtection="0">
      <alignment vertical="center"/>
    </xf>
    <xf numFmtId="43" fontId="63" fillId="0" borderId="0" applyFont="0" applyFill="0" applyBorder="0" applyAlignment="0" applyProtection="0">
      <alignment vertical="center"/>
    </xf>
    <xf numFmtId="43" fontId="63" fillId="0" borderId="0" applyFont="0" applyFill="0" applyBorder="0" applyAlignment="0" applyProtection="0">
      <alignment vertical="center"/>
    </xf>
    <xf numFmtId="43" fontId="63" fillId="0" borderId="0" applyFont="0" applyFill="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4" fillId="21" borderId="0" applyNumberFormat="0" applyBorder="0" applyAlignment="0" applyProtection="0">
      <alignment vertical="center"/>
    </xf>
    <xf numFmtId="0" fontId="56" fillId="22" borderId="0" applyNumberFormat="0" applyBorder="0" applyAlignment="0" applyProtection="0">
      <alignment vertical="center"/>
    </xf>
    <xf numFmtId="0" fontId="52" fillId="16" borderId="8" applyNumberFormat="0" applyAlignment="0" applyProtection="0">
      <alignment vertical="center"/>
    </xf>
    <xf numFmtId="0" fontId="57" fillId="7" borderId="5" applyNumberFormat="0" applyAlignment="0" applyProtection="0">
      <alignment vertical="center"/>
    </xf>
    <xf numFmtId="0" fontId="51" fillId="0" borderId="0">
      <alignment vertical="center"/>
    </xf>
    <xf numFmtId="0" fontId="63" fillId="23" borderId="9" applyNumberFormat="0" applyFont="0" applyAlignment="0" applyProtection="0">
      <alignment vertical="center"/>
    </xf>
  </cellStyleXfs>
  <cellXfs count="649">
    <xf numFmtId="0" fontId="0" fillId="0" borderId="0" xfId="0">
      <alignment vertical="center"/>
    </xf>
    <xf numFmtId="0" fontId="1" fillId="0" borderId="0" xfId="0" applyFont="1" applyFill="1" applyBorder="1" applyAlignment="1"/>
    <xf numFmtId="0" fontId="2" fillId="0" borderId="0" xfId="0" applyFont="1" applyAlignment="1"/>
    <xf numFmtId="0" fontId="4" fillId="24" borderId="0" xfId="0" applyNumberFormat="1" applyFont="1" applyFill="1" applyBorder="1" applyAlignment="1" applyProtection="1">
      <alignment vertical="center"/>
    </xf>
    <xf numFmtId="0" fontId="4" fillId="24" borderId="0" xfId="0" applyNumberFormat="1" applyFont="1" applyFill="1" applyBorder="1" applyAlignment="1" applyProtection="1">
      <alignment horizontal="center" vertical="center" wrapText="1"/>
    </xf>
    <xf numFmtId="0" fontId="4" fillId="24" borderId="0" xfId="0" applyNumberFormat="1" applyFont="1" applyFill="1" applyBorder="1" applyAlignment="1" applyProtection="1">
      <alignment vertical="center" wrapText="1"/>
    </xf>
    <xf numFmtId="0" fontId="4" fillId="24" borderId="0" xfId="0" applyNumberFormat="1" applyFont="1" applyFill="1" applyBorder="1" applyAlignment="1" applyProtection="1">
      <alignment horizontal="right" vertical="center"/>
    </xf>
    <xf numFmtId="0" fontId="4" fillId="24" borderId="10" xfId="0" applyNumberFormat="1" applyFont="1" applyFill="1" applyBorder="1" applyAlignment="1" applyProtection="1">
      <alignment horizontal="center" vertical="center" wrapText="1"/>
    </xf>
    <xf numFmtId="0" fontId="4" fillId="24" borderId="11" xfId="0" applyNumberFormat="1" applyFont="1" applyFill="1" applyBorder="1" applyAlignment="1" applyProtection="1">
      <alignment horizontal="center" vertical="center" wrapText="1"/>
    </xf>
    <xf numFmtId="0" fontId="4" fillId="24" borderId="12" xfId="0" applyNumberFormat="1" applyFont="1" applyFill="1" applyBorder="1" applyAlignment="1" applyProtection="1">
      <alignment horizontal="center" vertical="center"/>
    </xf>
    <xf numFmtId="0" fontId="4" fillId="24" borderId="13" xfId="0" applyNumberFormat="1" applyFont="1" applyFill="1" applyBorder="1" applyAlignment="1" applyProtection="1">
      <alignment horizontal="center" vertical="center"/>
    </xf>
    <xf numFmtId="0" fontId="4" fillId="24" borderId="11" xfId="0" applyNumberFormat="1" applyFont="1" applyFill="1" applyBorder="1" applyAlignment="1" applyProtection="1">
      <alignment horizontal="center" vertical="center"/>
    </xf>
    <xf numFmtId="0" fontId="4" fillId="24" borderId="14" xfId="0" applyNumberFormat="1" applyFont="1" applyFill="1" applyBorder="1" applyAlignment="1" applyProtection="1">
      <alignment horizontal="left" vertical="center" wrapText="1"/>
    </xf>
    <xf numFmtId="0" fontId="4" fillId="24" borderId="15" xfId="0" applyNumberFormat="1" applyFont="1" applyFill="1" applyBorder="1" applyAlignment="1" applyProtection="1">
      <alignment horizontal="center" vertical="center"/>
    </xf>
    <xf numFmtId="0" fontId="4" fillId="24" borderId="16" xfId="0" applyNumberFormat="1" applyFont="1" applyFill="1" applyBorder="1" applyAlignment="1" applyProtection="1">
      <alignment horizontal="center" vertical="center" wrapText="1"/>
    </xf>
    <xf numFmtId="0" fontId="4" fillId="24" borderId="17" xfId="0" applyNumberFormat="1" applyFont="1" applyFill="1" applyBorder="1" applyAlignment="1" applyProtection="1">
      <alignment horizontal="left" vertical="center" wrapText="1"/>
    </xf>
    <xf numFmtId="0" fontId="4" fillId="24" borderId="15" xfId="0" applyNumberFormat="1" applyFont="1" applyFill="1" applyBorder="1" applyAlignment="1" applyProtection="1">
      <alignment horizontal="center" vertical="center" wrapText="1"/>
    </xf>
    <xf numFmtId="0" fontId="4" fillId="24" borderId="18" xfId="0" applyNumberFormat="1" applyFont="1" applyFill="1" applyBorder="1" applyAlignment="1" applyProtection="1">
      <alignment horizontal="left" vertical="center" wrapText="1"/>
    </xf>
    <xf numFmtId="0" fontId="4" fillId="24" borderId="19" xfId="0" applyNumberFormat="1" applyFont="1" applyFill="1" applyBorder="1" applyAlignment="1" applyProtection="1">
      <alignment horizontal="center" vertical="center"/>
    </xf>
    <xf numFmtId="176" fontId="4" fillId="0" borderId="20" xfId="0" applyNumberFormat="1" applyFont="1" applyFill="1" applyBorder="1" applyAlignment="1" applyProtection="1">
      <alignment horizontal="right" vertical="center"/>
    </xf>
    <xf numFmtId="0" fontId="4" fillId="24" borderId="21" xfId="0" applyNumberFormat="1" applyFont="1" applyFill="1" applyBorder="1" applyAlignment="1" applyProtection="1">
      <alignment horizontal="left" vertical="center" wrapText="1"/>
    </xf>
    <xf numFmtId="0" fontId="4" fillId="24" borderId="19" xfId="0" applyNumberFormat="1" applyFont="1" applyFill="1" applyBorder="1" applyAlignment="1" applyProtection="1">
      <alignment horizontal="center" vertical="center" wrapText="1"/>
    </xf>
    <xf numFmtId="177" fontId="4" fillId="0" borderId="20" xfId="0" applyNumberFormat="1" applyFont="1" applyFill="1" applyBorder="1" applyAlignment="1" applyProtection="1">
      <alignment horizontal="right" vertical="center"/>
    </xf>
    <xf numFmtId="0" fontId="4" fillId="24" borderId="21" xfId="0" applyNumberFormat="1" applyFont="1" applyFill="1" applyBorder="1" applyAlignment="1" applyProtection="1">
      <alignment vertical="center"/>
    </xf>
    <xf numFmtId="0" fontId="4" fillId="24" borderId="21" xfId="0" applyNumberFormat="1" applyFont="1" applyFill="1" applyBorder="1" applyAlignment="1" applyProtection="1">
      <alignment horizontal="left" vertical="center"/>
    </xf>
    <xf numFmtId="177" fontId="4" fillId="0" borderId="20" xfId="0" applyNumberFormat="1" applyFont="1" applyFill="1" applyBorder="1" applyAlignment="1" applyProtection="1">
      <alignment horizontal="center" vertical="center"/>
    </xf>
    <xf numFmtId="0" fontId="4" fillId="24" borderId="21" xfId="0" applyNumberFormat="1" applyFont="1" applyFill="1" applyBorder="1" applyAlignment="1" applyProtection="1">
      <alignment horizontal="center" vertical="center"/>
    </xf>
    <xf numFmtId="0" fontId="4" fillId="24" borderId="22" xfId="0" applyNumberFormat="1" applyFont="1" applyFill="1" applyBorder="1" applyAlignment="1" applyProtection="1">
      <alignment horizontal="left" vertical="center" wrapText="1"/>
    </xf>
    <xf numFmtId="0" fontId="4" fillId="24" borderId="23" xfId="0" applyNumberFormat="1" applyFont="1" applyFill="1" applyBorder="1" applyAlignment="1" applyProtection="1">
      <alignment horizontal="center" vertical="center"/>
    </xf>
    <xf numFmtId="176" fontId="4" fillId="0" borderId="24" xfId="0" applyNumberFormat="1" applyFont="1" applyFill="1" applyBorder="1" applyAlignment="1" applyProtection="1">
      <alignment horizontal="right" vertical="center"/>
    </xf>
    <xf numFmtId="0" fontId="4" fillId="24" borderId="25" xfId="0" applyNumberFormat="1" applyFont="1" applyFill="1" applyBorder="1" applyAlignment="1" applyProtection="1">
      <alignment horizontal="center" vertical="center"/>
    </xf>
    <xf numFmtId="177" fontId="4" fillId="0" borderId="24"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vertical="center"/>
    </xf>
    <xf numFmtId="0" fontId="4" fillId="0" borderId="26" xfId="0" applyNumberFormat="1" applyFont="1" applyFill="1" applyBorder="1" applyAlignment="1" applyProtection="1">
      <alignment horizontal="center" vertical="center"/>
    </xf>
    <xf numFmtId="0" fontId="4" fillId="0" borderId="27" xfId="0" applyNumberFormat="1" applyFont="1" applyFill="1" applyBorder="1" applyAlignment="1" applyProtection="1">
      <alignment horizontal="center" vertical="center"/>
    </xf>
    <xf numFmtId="0" fontId="4" fillId="0" borderId="28" xfId="0" applyNumberFormat="1" applyFont="1" applyFill="1" applyBorder="1" applyAlignment="1" applyProtection="1">
      <alignment horizontal="center" vertical="center"/>
    </xf>
    <xf numFmtId="0" fontId="4" fillId="0" borderId="29" xfId="0" applyNumberFormat="1" applyFont="1" applyFill="1" applyBorder="1" applyAlignment="1" applyProtection="1">
      <alignment vertical="center"/>
    </xf>
    <xf numFmtId="178" fontId="4" fillId="0" borderId="30" xfId="0" applyNumberFormat="1" applyFont="1" applyFill="1" applyBorder="1" applyAlignment="1" applyProtection="1">
      <alignment horizontal="right" vertical="center"/>
    </xf>
    <xf numFmtId="178" fontId="0" fillId="0" borderId="31" xfId="0" applyNumberFormat="1" applyFont="1" applyFill="1" applyBorder="1" applyAlignment="1" applyProtection="1">
      <alignment horizontal="right" vertical="center"/>
    </xf>
    <xf numFmtId="0" fontId="4" fillId="0" borderId="32" xfId="0" applyNumberFormat="1" applyFont="1" applyFill="1" applyBorder="1" applyAlignment="1" applyProtection="1">
      <alignment horizontal="left" vertical="center"/>
    </xf>
    <xf numFmtId="178" fontId="4" fillId="0" borderId="33" xfId="0" applyNumberFormat="1" applyFont="1" applyFill="1" applyBorder="1" applyAlignment="1" applyProtection="1">
      <alignment horizontal="right" vertical="center"/>
    </xf>
    <xf numFmtId="0" fontId="4" fillId="0" borderId="32" xfId="0" applyNumberFormat="1" applyFont="1" applyFill="1" applyBorder="1" applyAlignment="1" applyProtection="1">
      <alignment vertical="center"/>
    </xf>
    <xf numFmtId="178" fontId="4" fillId="0" borderId="34" xfId="0" applyNumberFormat="1" applyFont="1" applyFill="1" applyBorder="1" applyAlignment="1" applyProtection="1">
      <alignment horizontal="right" vertical="center"/>
    </xf>
    <xf numFmtId="178" fontId="4" fillId="0" borderId="32" xfId="0" applyNumberFormat="1" applyFont="1" applyFill="1" applyBorder="1" applyAlignment="1" applyProtection="1">
      <alignment horizontal="right" vertical="center"/>
    </xf>
    <xf numFmtId="0" fontId="4" fillId="0" borderId="32" xfId="0" applyNumberFormat="1" applyFont="1" applyFill="1" applyBorder="1" applyAlignment="1" applyProtection="1">
      <alignment horizontal="center" vertical="center"/>
    </xf>
    <xf numFmtId="0" fontId="4" fillId="0" borderId="33" xfId="0" applyNumberFormat="1" applyFont="1" applyFill="1" applyBorder="1" applyAlignment="1" applyProtection="1">
      <alignment horizontal="center" vertical="center"/>
    </xf>
    <xf numFmtId="0" fontId="4" fillId="0" borderId="35" xfId="0" applyNumberFormat="1" applyFont="1" applyFill="1" applyBorder="1" applyAlignment="1" applyProtection="1">
      <alignment vertical="center"/>
    </xf>
    <xf numFmtId="178" fontId="4" fillId="0" borderId="36" xfId="0" applyNumberFormat="1" applyFont="1" applyFill="1" applyBorder="1" applyAlignment="1" applyProtection="1">
      <alignment horizontal="right" vertical="center"/>
    </xf>
    <xf numFmtId="178" fontId="4" fillId="0" borderId="37" xfId="0" applyNumberFormat="1" applyFont="1" applyFill="1" applyBorder="1" applyAlignment="1" applyProtection="1">
      <alignment horizontal="right" vertical="center"/>
    </xf>
    <xf numFmtId="0" fontId="4" fillId="0" borderId="38" xfId="0" applyNumberFormat="1" applyFont="1" applyFill="1" applyBorder="1" applyAlignment="1" applyProtection="1">
      <alignment horizontal="center" vertical="center"/>
    </xf>
    <xf numFmtId="178" fontId="4" fillId="0" borderId="39" xfId="0" applyNumberFormat="1" applyFont="1" applyFill="1" applyBorder="1" applyAlignment="1" applyProtection="1">
      <alignment horizontal="right" vertical="center"/>
    </xf>
    <xf numFmtId="178" fontId="4" fillId="0" borderId="4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xf>
    <xf numFmtId="0" fontId="4" fillId="0" borderId="41" xfId="0" applyNumberFormat="1" applyFont="1" applyFill="1" applyBorder="1" applyAlignment="1" applyProtection="1">
      <alignment horizontal="center" vertical="center"/>
    </xf>
    <xf numFmtId="0" fontId="4" fillId="0" borderId="42" xfId="0" applyNumberFormat="1" applyFont="1" applyFill="1" applyBorder="1" applyAlignment="1" applyProtection="1">
      <alignment horizontal="center" vertical="center"/>
    </xf>
    <xf numFmtId="0" fontId="4" fillId="0" borderId="43" xfId="0" applyNumberFormat="1" applyFont="1" applyFill="1" applyBorder="1" applyAlignment="1" applyProtection="1">
      <alignment horizontal="center" vertical="center"/>
    </xf>
    <xf numFmtId="0" fontId="4" fillId="0" borderId="30" xfId="0" applyNumberFormat="1" applyFont="1" applyFill="1" applyBorder="1" applyAlignment="1" applyProtection="1">
      <alignment vertical="center"/>
    </xf>
    <xf numFmtId="178" fontId="4" fillId="0" borderId="44" xfId="0" applyNumberFormat="1" applyFont="1" applyFill="1" applyBorder="1" applyAlignment="1" applyProtection="1">
      <alignment vertical="center"/>
    </xf>
    <xf numFmtId="0" fontId="4" fillId="0" borderId="45" xfId="0" applyNumberFormat="1" applyFont="1" applyFill="1" applyBorder="1" applyAlignment="1" applyProtection="1">
      <alignment vertical="center"/>
    </xf>
    <xf numFmtId="0" fontId="4" fillId="0" borderId="33" xfId="0" applyNumberFormat="1" applyFont="1" applyFill="1" applyBorder="1" applyAlignment="1" applyProtection="1">
      <alignment vertical="center"/>
    </xf>
    <xf numFmtId="178" fontId="4" fillId="0" borderId="46" xfId="0" applyNumberFormat="1" applyFont="1" applyFill="1" applyBorder="1" applyAlignment="1" applyProtection="1">
      <alignment vertical="center"/>
    </xf>
    <xf numFmtId="0" fontId="4" fillId="0" borderId="47" xfId="0" applyNumberFormat="1" applyFont="1" applyFill="1" applyBorder="1" applyAlignment="1" applyProtection="1">
      <alignment vertical="center"/>
    </xf>
    <xf numFmtId="0" fontId="4" fillId="0" borderId="47" xfId="0" applyNumberFormat="1" applyFont="1" applyFill="1" applyBorder="1" applyAlignment="1" applyProtection="1">
      <alignment horizontal="center" vertical="center"/>
    </xf>
    <xf numFmtId="179" fontId="4" fillId="0" borderId="46" xfId="0" applyNumberFormat="1" applyFont="1" applyFill="1" applyBorder="1" applyAlignment="1" applyProtection="1">
      <alignment horizontal="center" vertical="center"/>
    </xf>
    <xf numFmtId="0" fontId="4" fillId="0" borderId="48" xfId="0" applyNumberFormat="1" applyFont="1" applyFill="1" applyBorder="1" applyAlignment="1" applyProtection="1">
      <alignment vertical="center"/>
    </xf>
    <xf numFmtId="0" fontId="4" fillId="0" borderId="49" xfId="0" applyNumberFormat="1" applyFont="1" applyFill="1" applyBorder="1" applyAlignment="1" applyProtection="1">
      <alignment vertical="center"/>
    </xf>
    <xf numFmtId="178" fontId="4" fillId="0" borderId="50" xfId="0" applyNumberFormat="1" applyFont="1" applyFill="1" applyBorder="1" applyAlignment="1" applyProtection="1">
      <alignment vertical="center"/>
    </xf>
    <xf numFmtId="178" fontId="4" fillId="0" borderId="42" xfId="0" applyNumberFormat="1" applyFont="1" applyFill="1" applyBorder="1" applyAlignment="1" applyProtection="1">
      <alignment vertical="center"/>
    </xf>
    <xf numFmtId="0" fontId="0" fillId="0" borderId="0" xfId="0" applyFont="1" applyAlignment="1"/>
    <xf numFmtId="0" fontId="2" fillId="0" borderId="0" xfId="0" applyFont="1" applyAlignment="1">
      <alignment horizontal="center"/>
    </xf>
    <xf numFmtId="0" fontId="2" fillId="0" borderId="0" xfId="0" applyFont="1" applyAlignment="1">
      <alignment horizontal="right"/>
    </xf>
    <xf numFmtId="0" fontId="6" fillId="0" borderId="0" xfId="0" applyFont="1" applyFill="1" applyAlignment="1"/>
    <xf numFmtId="0" fontId="0" fillId="0" borderId="0" xfId="0" applyFont="1" applyFill="1" applyAlignment="1">
      <alignment horizontal="right"/>
    </xf>
    <xf numFmtId="0" fontId="9" fillId="0" borderId="0" xfId="0" applyFont="1" applyFill="1" applyBorder="1" applyAlignment="1">
      <alignment horizontal="center"/>
    </xf>
    <xf numFmtId="0" fontId="10" fillId="0" borderId="0" xfId="0" applyFont="1" applyFill="1" applyBorder="1" applyAlignment="1">
      <alignment horizontal="right"/>
    </xf>
    <xf numFmtId="0" fontId="11" fillId="0" borderId="19" xfId="0" applyFont="1" applyFill="1" applyBorder="1" applyAlignment="1">
      <alignment horizontal="center" vertical="center" wrapText="1"/>
    </xf>
    <xf numFmtId="0" fontId="4" fillId="0" borderId="19" xfId="0" applyNumberFormat="1" applyFont="1" applyFill="1" applyBorder="1" applyAlignment="1" applyProtection="1">
      <alignment horizontal="center" vertical="center" wrapText="1"/>
    </xf>
    <xf numFmtId="179" fontId="10" fillId="0" borderId="19" xfId="0" applyNumberFormat="1" applyFont="1" applyFill="1" applyBorder="1" applyAlignment="1">
      <alignment horizontal="right" vertical="center"/>
    </xf>
    <xf numFmtId="0" fontId="10" fillId="0" borderId="19" xfId="0" applyFont="1" applyFill="1" applyBorder="1" applyAlignment="1">
      <alignment horizontal="center" vertical="center" wrapText="1"/>
    </xf>
    <xf numFmtId="179" fontId="11" fillId="0" borderId="19" xfId="0" applyNumberFormat="1" applyFont="1" applyFill="1" applyBorder="1" applyAlignment="1">
      <alignment horizontal="right" vertical="center"/>
    </xf>
    <xf numFmtId="0" fontId="0" fillId="0" borderId="0" xfId="0" applyFont="1" applyBorder="1" applyAlignment="1"/>
    <xf numFmtId="0" fontId="0" fillId="0" borderId="0" xfId="0" applyFont="1" applyAlignment="1">
      <alignment horizontal="right"/>
    </xf>
    <xf numFmtId="0" fontId="4" fillId="0" borderId="51" xfId="0" applyNumberFormat="1" applyFont="1" applyFill="1" applyBorder="1" applyAlignment="1" applyProtection="1">
      <alignment horizontal="center" vertical="center"/>
    </xf>
    <xf numFmtId="0" fontId="4" fillId="0" borderId="52" xfId="0" applyNumberFormat="1" applyFont="1" applyFill="1" applyBorder="1" applyAlignment="1" applyProtection="1">
      <alignment horizontal="center" vertical="center"/>
    </xf>
    <xf numFmtId="178" fontId="4" fillId="0" borderId="53" xfId="0" applyNumberFormat="1" applyFont="1" applyFill="1" applyBorder="1" applyAlignment="1" applyProtection="1">
      <alignment vertical="center"/>
    </xf>
    <xf numFmtId="0" fontId="4" fillId="0" borderId="19" xfId="0" applyNumberFormat="1" applyFont="1" applyFill="1" applyBorder="1" applyAlignment="1" applyProtection="1">
      <alignment vertical="center"/>
    </xf>
    <xf numFmtId="178" fontId="4" fillId="0" borderId="19" xfId="0" applyNumberFormat="1" applyFont="1" applyFill="1" applyBorder="1" applyAlignment="1" applyProtection="1">
      <alignment vertical="center"/>
    </xf>
    <xf numFmtId="178" fontId="4" fillId="0" borderId="54" xfId="0" applyNumberFormat="1" applyFont="1" applyFill="1" applyBorder="1" applyAlignment="1" applyProtection="1">
      <alignment vertical="center"/>
    </xf>
    <xf numFmtId="178" fontId="4" fillId="0" borderId="19" xfId="0" applyNumberFormat="1" applyFont="1" applyFill="1" applyBorder="1" applyAlignment="1" applyProtection="1">
      <alignment horizontal="right" vertical="center"/>
    </xf>
    <xf numFmtId="0" fontId="4" fillId="0" borderId="55" xfId="0" applyNumberFormat="1" applyFont="1" applyFill="1" applyBorder="1" applyAlignment="1" applyProtection="1">
      <alignment vertical="center"/>
    </xf>
    <xf numFmtId="178" fontId="4" fillId="0" borderId="56" xfId="0" applyNumberFormat="1" applyFont="1" applyFill="1" applyBorder="1" applyAlignment="1" applyProtection="1">
      <alignment vertical="center"/>
    </xf>
    <xf numFmtId="0" fontId="12" fillId="0" borderId="0" xfId="0" applyFont="1" applyAlignment="1"/>
    <xf numFmtId="0" fontId="13" fillId="0" borderId="0" xfId="0" applyFont="1" applyAlignment="1"/>
    <xf numFmtId="0" fontId="0"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right" vertical="center"/>
    </xf>
    <xf numFmtId="0" fontId="0" fillId="0" borderId="57" xfId="0" applyNumberFormat="1" applyFont="1" applyFill="1" applyBorder="1" applyAlignment="1" applyProtection="1">
      <alignment horizontal="center" vertical="center"/>
    </xf>
    <xf numFmtId="0" fontId="0" fillId="0" borderId="58" xfId="0" applyNumberFormat="1" applyFont="1" applyFill="1" applyBorder="1" applyAlignment="1" applyProtection="1">
      <alignment horizontal="center" vertical="center"/>
    </xf>
    <xf numFmtId="0" fontId="0" fillId="0" borderId="59" xfId="0" applyNumberFormat="1" applyFont="1" applyFill="1" applyBorder="1" applyAlignment="1" applyProtection="1">
      <alignment horizontal="center" vertical="center"/>
    </xf>
    <xf numFmtId="0" fontId="0" fillId="0" borderId="60" xfId="0" applyNumberFormat="1" applyFont="1" applyFill="1" applyBorder="1" applyAlignment="1" applyProtection="1">
      <alignment vertical="center"/>
    </xf>
    <xf numFmtId="178" fontId="15" fillId="0" borderId="55" xfId="0" applyNumberFormat="1" applyFont="1" applyFill="1" applyBorder="1" applyAlignment="1" applyProtection="1">
      <alignment vertical="center" wrapText="1"/>
    </xf>
    <xf numFmtId="178" fontId="15" fillId="0" borderId="56" xfId="0" applyNumberFormat="1" applyFont="1" applyFill="1" applyBorder="1" applyAlignment="1" applyProtection="1">
      <alignment vertical="center" wrapText="1"/>
    </xf>
    <xf numFmtId="178" fontId="15" fillId="0" borderId="61" xfId="0" applyNumberFormat="1" applyFont="1" applyFill="1" applyBorder="1" applyAlignment="1" applyProtection="1">
      <alignment vertical="center" wrapText="1"/>
    </xf>
    <xf numFmtId="0" fontId="12" fillId="0" borderId="34" xfId="0" applyNumberFormat="1" applyFont="1" applyFill="1" applyBorder="1" applyAlignment="1" applyProtection="1">
      <alignment vertical="center"/>
    </xf>
    <xf numFmtId="178" fontId="15" fillId="0" borderId="47" xfId="0" applyNumberFormat="1" applyFont="1" applyFill="1" applyBorder="1" applyAlignment="1" applyProtection="1">
      <alignment vertical="center" wrapText="1"/>
    </xf>
    <xf numFmtId="178" fontId="15" fillId="0" borderId="46" xfId="0" applyNumberFormat="1" applyFont="1" applyFill="1" applyBorder="1" applyAlignment="1" applyProtection="1">
      <alignment vertical="center" wrapText="1"/>
    </xf>
    <xf numFmtId="178" fontId="15" fillId="0" borderId="62" xfId="0" applyNumberFormat="1" applyFont="1" applyFill="1" applyBorder="1" applyAlignment="1" applyProtection="1">
      <alignment vertical="center" wrapText="1"/>
    </xf>
    <xf numFmtId="49" fontId="15" fillId="0" borderId="62" xfId="0" applyNumberFormat="1" applyFont="1" applyFill="1" applyBorder="1" applyAlignment="1" applyProtection="1">
      <alignment horizontal="center" vertical="center" wrapText="1"/>
    </xf>
    <xf numFmtId="0" fontId="0" fillId="0" borderId="34" xfId="0" applyNumberFormat="1" applyFont="1" applyFill="1" applyBorder="1" applyAlignment="1" applyProtection="1">
      <alignment vertical="center"/>
    </xf>
    <xf numFmtId="0" fontId="0" fillId="0" borderId="37" xfId="0" applyNumberFormat="1" applyFont="1" applyFill="1" applyBorder="1" applyAlignment="1" applyProtection="1">
      <alignment vertical="center"/>
    </xf>
    <xf numFmtId="178" fontId="15" fillId="0" borderId="57" xfId="0" applyNumberFormat="1" applyFont="1" applyFill="1" applyBorder="1" applyAlignment="1" applyProtection="1">
      <alignment vertical="center" wrapText="1"/>
    </xf>
    <xf numFmtId="178" fontId="15" fillId="0" borderId="58" xfId="0" applyNumberFormat="1" applyFont="1" applyFill="1" applyBorder="1" applyAlignment="1" applyProtection="1">
      <alignment vertical="center" wrapText="1"/>
    </xf>
    <xf numFmtId="178" fontId="15" fillId="0" borderId="59" xfId="0" applyNumberFormat="1" applyFont="1" applyFill="1" applyBorder="1" applyAlignment="1" applyProtection="1">
      <alignment vertical="center" wrapText="1"/>
    </xf>
    <xf numFmtId="49" fontId="15" fillId="0" borderId="46" xfId="0" applyNumberFormat="1" applyFont="1" applyFill="1" applyBorder="1" applyAlignment="1" applyProtection="1">
      <alignment horizontal="center" vertical="center" wrapText="1"/>
    </xf>
    <xf numFmtId="0" fontId="4" fillId="0" borderId="63" xfId="0" applyNumberFormat="1" applyFont="1" applyFill="1" applyBorder="1" applyAlignment="1" applyProtection="1"/>
    <xf numFmtId="0" fontId="4" fillId="0" borderId="63" xfId="0" applyNumberFormat="1" applyFont="1" applyFill="1" applyBorder="1" applyAlignment="1" applyProtection="1">
      <alignment vertical="center"/>
    </xf>
    <xf numFmtId="0" fontId="4" fillId="0" borderId="63" xfId="0" applyNumberFormat="1" applyFont="1" applyFill="1" applyBorder="1" applyAlignment="1" applyProtection="1">
      <alignment horizontal="right" vertical="center"/>
    </xf>
    <xf numFmtId="0" fontId="4" fillId="0" borderId="62" xfId="0" applyNumberFormat="1" applyFont="1" applyFill="1" applyBorder="1" applyAlignment="1" applyProtection="1">
      <alignment horizontal="center" vertical="center"/>
    </xf>
    <xf numFmtId="0" fontId="4" fillId="0" borderId="64" xfId="0" applyNumberFormat="1" applyFont="1" applyFill="1" applyBorder="1" applyAlignment="1" applyProtection="1">
      <alignment horizontal="center" vertical="center"/>
    </xf>
    <xf numFmtId="0" fontId="4" fillId="0" borderId="65" xfId="0" applyNumberFormat="1" applyFont="1" applyFill="1" applyBorder="1" applyAlignment="1" applyProtection="1">
      <alignment vertical="center"/>
    </xf>
    <xf numFmtId="0" fontId="4" fillId="0" borderId="66" xfId="0" applyNumberFormat="1" applyFont="1" applyFill="1" applyBorder="1" applyAlignment="1" applyProtection="1">
      <alignment horizontal="center" vertical="center"/>
    </xf>
    <xf numFmtId="0" fontId="4" fillId="0" borderId="67" xfId="0" applyNumberFormat="1" applyFont="1" applyFill="1" applyBorder="1" applyAlignment="1" applyProtection="1">
      <alignment horizontal="center" vertical="center"/>
    </xf>
    <xf numFmtId="0" fontId="4" fillId="0" borderId="62" xfId="0" applyNumberFormat="1" applyFont="1" applyFill="1" applyBorder="1" applyAlignment="1" applyProtection="1">
      <alignment vertical="center"/>
    </xf>
    <xf numFmtId="178" fontId="4" fillId="0" borderId="65" xfId="0" applyNumberFormat="1" applyFont="1" applyFill="1" applyBorder="1" applyAlignment="1" applyProtection="1">
      <alignment horizontal="right" vertical="center"/>
    </xf>
    <xf numFmtId="0" fontId="4" fillId="0" borderId="19" xfId="0" applyNumberFormat="1" applyFont="1" applyFill="1" applyBorder="1" applyAlignment="1" applyProtection="1">
      <alignment horizontal="center" vertical="center"/>
    </xf>
    <xf numFmtId="176" fontId="4" fillId="0" borderId="62" xfId="0" applyNumberFormat="1" applyFont="1" applyFill="1" applyBorder="1" applyAlignment="1" applyProtection="1">
      <alignment horizontal="right" vertical="center"/>
    </xf>
    <xf numFmtId="176" fontId="4" fillId="0" borderId="64" xfId="0" applyNumberFormat="1" applyFont="1" applyFill="1" applyBorder="1" applyAlignment="1" applyProtection="1">
      <alignment horizontal="right" vertical="center"/>
    </xf>
    <xf numFmtId="0" fontId="4" fillId="0" borderId="64" xfId="0" applyNumberFormat="1" applyFont="1" applyFill="1" applyBorder="1" applyAlignment="1" applyProtection="1">
      <alignment vertical="center"/>
    </xf>
    <xf numFmtId="178" fontId="4" fillId="0" borderId="68" xfId="0" applyNumberFormat="1" applyFont="1" applyFill="1" applyBorder="1" applyAlignment="1" applyProtection="1">
      <alignment horizontal="right" vertical="center"/>
    </xf>
    <xf numFmtId="0" fontId="4" fillId="0" borderId="69" xfId="0" applyNumberFormat="1" applyFont="1" applyFill="1" applyBorder="1" applyAlignment="1" applyProtection="1">
      <alignment horizontal="center" vertical="center"/>
    </xf>
    <xf numFmtId="0" fontId="4" fillId="0" borderId="70" xfId="0" applyNumberFormat="1" applyFont="1" applyFill="1" applyBorder="1" applyAlignment="1" applyProtection="1">
      <alignment vertical="center"/>
    </xf>
    <xf numFmtId="178" fontId="4" fillId="0" borderId="64" xfId="0" applyNumberFormat="1" applyFont="1" applyFill="1" applyBorder="1" applyAlignment="1" applyProtection="1">
      <alignment horizontal="right" vertical="center"/>
    </xf>
    <xf numFmtId="0" fontId="4" fillId="0" borderId="71" xfId="0" applyNumberFormat="1" applyFont="1" applyFill="1" applyBorder="1" applyAlignment="1" applyProtection="1">
      <alignment vertical="center"/>
    </xf>
    <xf numFmtId="0" fontId="4" fillId="0" borderId="72" xfId="0" applyNumberFormat="1" applyFont="1" applyFill="1" applyBorder="1" applyAlignment="1" applyProtection="1">
      <alignment vertical="center"/>
    </xf>
    <xf numFmtId="0" fontId="4" fillId="0" borderId="73" xfId="0" applyNumberFormat="1" applyFont="1" applyFill="1" applyBorder="1" applyAlignment="1" applyProtection="1">
      <alignment vertical="center"/>
    </xf>
    <xf numFmtId="0" fontId="4" fillId="0" borderId="73" xfId="0" applyNumberFormat="1" applyFont="1" applyFill="1" applyBorder="1" applyAlignment="1" applyProtection="1">
      <alignment horizontal="right" vertical="center"/>
    </xf>
    <xf numFmtId="0" fontId="4" fillId="0" borderId="74" xfId="0" applyNumberFormat="1" applyFont="1" applyFill="1" applyBorder="1" applyAlignment="1" applyProtection="1">
      <alignment vertical="center"/>
    </xf>
    <xf numFmtId="0" fontId="4" fillId="0" borderId="74" xfId="0" applyNumberFormat="1" applyFont="1" applyFill="1" applyBorder="1" applyAlignment="1" applyProtection="1">
      <alignment horizontal="right" vertical="center"/>
    </xf>
    <xf numFmtId="0" fontId="4" fillId="24" borderId="0" xfId="0" applyNumberFormat="1" applyFont="1" applyFill="1" applyBorder="1" applyAlignment="1" applyProtection="1">
      <alignment horizontal="center" vertical="center"/>
    </xf>
    <xf numFmtId="0" fontId="4" fillId="0" borderId="63" xfId="0" applyNumberFormat="1" applyFont="1" applyFill="1" applyBorder="1" applyAlignment="1" applyProtection="1">
      <alignment horizontal="center" vertical="center"/>
    </xf>
    <xf numFmtId="0" fontId="4" fillId="0" borderId="62" xfId="0" applyNumberFormat="1" applyFont="1" applyFill="1" applyBorder="1" applyAlignment="1" applyProtection="1">
      <alignment horizontal="center" vertical="center" wrapText="1"/>
    </xf>
    <xf numFmtId="0" fontId="4" fillId="0" borderId="64" xfId="0" applyNumberFormat="1" applyFont="1" applyFill="1" applyBorder="1" applyAlignment="1" applyProtection="1">
      <alignment horizontal="center" vertical="center" wrapText="1"/>
    </xf>
    <xf numFmtId="178" fontId="4" fillId="0" borderId="69" xfId="0" applyNumberFormat="1" applyFont="1" applyFill="1" applyBorder="1" applyAlignment="1" applyProtection="1">
      <alignment horizontal="right" vertical="center"/>
    </xf>
    <xf numFmtId="0" fontId="4" fillId="0" borderId="68" xfId="0" applyNumberFormat="1" applyFont="1" applyFill="1" applyBorder="1" applyAlignment="1" applyProtection="1">
      <alignment vertical="center"/>
    </xf>
    <xf numFmtId="176" fontId="4" fillId="0" borderId="19" xfId="0" applyNumberFormat="1" applyFont="1" applyFill="1" applyBorder="1" applyAlignment="1" applyProtection="1">
      <alignment horizontal="right" vertical="center"/>
    </xf>
    <xf numFmtId="0" fontId="2" fillId="24" borderId="0" xfId="0" applyNumberFormat="1" applyFont="1" applyFill="1" applyBorder="1" applyAlignment="1" applyProtection="1"/>
    <xf numFmtId="0" fontId="2" fillId="0" borderId="63" xfId="0" applyNumberFormat="1" applyFont="1" applyFill="1" applyBorder="1" applyAlignment="1" applyProtection="1"/>
    <xf numFmtId="0" fontId="4" fillId="0" borderId="75" xfId="0" applyNumberFormat="1" applyFont="1" applyFill="1" applyBorder="1" applyAlignment="1" applyProtection="1">
      <alignment horizontal="right" vertical="center"/>
    </xf>
    <xf numFmtId="0" fontId="4" fillId="0" borderId="65" xfId="0" applyNumberFormat="1" applyFont="1" applyFill="1" applyBorder="1" applyAlignment="1" applyProtection="1">
      <alignment horizontal="center" vertical="center" wrapText="1"/>
    </xf>
    <xf numFmtId="178" fontId="4" fillId="0" borderId="62" xfId="0" applyNumberFormat="1" applyFont="1" applyFill="1" applyBorder="1" applyAlignment="1" applyProtection="1">
      <alignment horizontal="right" vertical="center"/>
    </xf>
    <xf numFmtId="176" fontId="4" fillId="0" borderId="47" xfId="0" applyNumberFormat="1" applyFont="1" applyFill="1" applyBorder="1" applyAlignment="1" applyProtection="1">
      <alignment horizontal="right" vertical="center"/>
    </xf>
    <xf numFmtId="0" fontId="4" fillId="0" borderId="72" xfId="0" applyNumberFormat="1" applyFont="1" applyFill="1" applyBorder="1" applyAlignment="1" applyProtection="1">
      <alignment horizontal="center" vertical="center"/>
    </xf>
    <xf numFmtId="0" fontId="2" fillId="0" borderId="0" xfId="0" applyNumberFormat="1" applyFont="1" applyFill="1" applyBorder="1" applyAlignment="1" applyProtection="1"/>
    <xf numFmtId="176" fontId="4" fillId="0" borderId="65" xfId="0" applyNumberFormat="1" applyFont="1" applyFill="1" applyBorder="1" applyAlignment="1" applyProtection="1">
      <alignment horizontal="right" vertical="center"/>
    </xf>
    <xf numFmtId="0" fontId="18" fillId="0" borderId="19" xfId="0" applyNumberFormat="1" applyFont="1" applyFill="1" applyBorder="1" applyAlignment="1" applyProtection="1"/>
    <xf numFmtId="0" fontId="18" fillId="0" borderId="19" xfId="0" applyNumberFormat="1" applyFont="1" applyFill="1" applyBorder="1" applyAlignment="1" applyProtection="1">
      <alignment horizontal="center" vertical="center"/>
    </xf>
    <xf numFmtId="176" fontId="19" fillId="0" borderId="19" xfId="0" applyNumberFormat="1" applyFont="1" applyFill="1" applyBorder="1" applyAlignment="1" applyProtection="1"/>
    <xf numFmtId="176" fontId="4" fillId="0" borderId="68" xfId="0" applyNumberFormat="1" applyFont="1" applyFill="1" applyBorder="1" applyAlignment="1" applyProtection="1">
      <alignment horizontal="right" vertical="center"/>
    </xf>
    <xf numFmtId="0" fontId="4" fillId="0" borderId="76" xfId="0" applyNumberFormat="1" applyFont="1" applyFill="1" applyBorder="1" applyAlignment="1" applyProtection="1">
      <alignment vertical="center"/>
    </xf>
    <xf numFmtId="0" fontId="4" fillId="0" borderId="76" xfId="0" applyNumberFormat="1" applyFont="1" applyFill="1" applyBorder="1" applyAlignment="1" applyProtection="1">
      <alignment horizontal="center" vertical="center"/>
    </xf>
    <xf numFmtId="178" fontId="4" fillId="0" borderId="71" xfId="0" applyNumberFormat="1" applyFont="1" applyFill="1" applyBorder="1" applyAlignment="1" applyProtection="1">
      <alignment horizontal="center" vertical="center"/>
    </xf>
    <xf numFmtId="178" fontId="4" fillId="0" borderId="76" xfId="0" applyNumberFormat="1" applyFont="1" applyFill="1" applyBorder="1" applyAlignment="1" applyProtection="1">
      <alignment horizontal="right" vertical="center"/>
    </xf>
    <xf numFmtId="0" fontId="4" fillId="0" borderId="76" xfId="0" applyNumberFormat="1" applyFont="1" applyFill="1" applyBorder="1" applyAlignment="1" applyProtection="1">
      <alignment horizontal="left" vertical="center" wrapText="1"/>
    </xf>
    <xf numFmtId="0" fontId="4" fillId="0" borderId="71" xfId="0" applyNumberFormat="1" applyFont="1" applyFill="1" applyBorder="1" applyAlignment="1" applyProtection="1">
      <alignment horizontal="center" vertical="center" wrapText="1"/>
    </xf>
    <xf numFmtId="178" fontId="18" fillId="0" borderId="19" xfId="0" applyNumberFormat="1" applyFont="1" applyFill="1" applyBorder="1" applyAlignment="1" applyProtection="1">
      <alignment horizontal="right" vertical="center"/>
    </xf>
    <xf numFmtId="0" fontId="4" fillId="0" borderId="76" xfId="0" applyNumberFormat="1" applyFont="1" applyFill="1" applyBorder="1" applyAlignment="1" applyProtection="1">
      <alignment horizontal="center" vertical="center" wrapText="1"/>
    </xf>
    <xf numFmtId="178" fontId="4" fillId="0" borderId="72" xfId="0" applyNumberFormat="1" applyFont="1" applyFill="1" applyBorder="1" applyAlignment="1" applyProtection="1">
      <alignment horizontal="right" vertical="center"/>
    </xf>
    <xf numFmtId="0" fontId="4" fillId="0" borderId="72" xfId="0" applyNumberFormat="1" applyFont="1" applyFill="1" applyBorder="1" applyAlignment="1" applyProtection="1">
      <alignment horizontal="left" vertical="center" wrapText="1"/>
    </xf>
    <xf numFmtId="0" fontId="4" fillId="0" borderId="72" xfId="0" applyNumberFormat="1" applyFont="1" applyFill="1" applyBorder="1" applyAlignment="1" applyProtection="1">
      <alignment horizontal="center" vertical="center" wrapText="1"/>
    </xf>
    <xf numFmtId="178" fontId="4" fillId="0" borderId="62" xfId="0" applyNumberFormat="1" applyFont="1" applyFill="1" applyBorder="1" applyAlignment="1" applyProtection="1">
      <alignment horizontal="center" vertical="center"/>
    </xf>
    <xf numFmtId="176" fontId="4" fillId="0" borderId="72" xfId="0" applyNumberFormat="1" applyFont="1" applyFill="1" applyBorder="1" applyAlignment="1" applyProtection="1">
      <alignment horizontal="right" vertical="center"/>
    </xf>
    <xf numFmtId="0" fontId="4" fillId="0" borderId="65" xfId="0" applyNumberFormat="1" applyFont="1" applyFill="1" applyBorder="1" applyAlignment="1" applyProtection="1">
      <alignment horizontal="center" vertical="center"/>
    </xf>
    <xf numFmtId="176" fontId="18" fillId="0" borderId="69" xfId="0" applyNumberFormat="1" applyFont="1" applyFill="1" applyBorder="1" applyAlignment="1" applyProtection="1">
      <alignment horizontal="right" vertical="center"/>
    </xf>
    <xf numFmtId="176" fontId="4" fillId="0" borderId="76" xfId="0" applyNumberFormat="1" applyFont="1" applyFill="1" applyBorder="1" applyAlignment="1" applyProtection="1">
      <alignment horizontal="right" vertical="center"/>
    </xf>
    <xf numFmtId="0" fontId="4" fillId="0" borderId="76" xfId="0" applyNumberFormat="1" applyFont="1" applyFill="1" applyBorder="1" applyAlignment="1" applyProtection="1">
      <alignment vertical="center" wrapText="1"/>
    </xf>
    <xf numFmtId="0" fontId="4" fillId="0" borderId="68" xfId="0" applyNumberFormat="1" applyFont="1" applyFill="1" applyBorder="1" applyAlignment="1" applyProtection="1">
      <alignment horizontal="center" vertical="center"/>
    </xf>
    <xf numFmtId="176" fontId="4" fillId="0" borderId="19" xfId="0" applyNumberFormat="1" applyFont="1" applyFill="1" applyBorder="1" applyAlignment="1" applyProtection="1">
      <alignment vertical="center"/>
    </xf>
    <xf numFmtId="0" fontId="18" fillId="0" borderId="66" xfId="0" applyNumberFormat="1" applyFont="1" applyFill="1" applyBorder="1" applyAlignment="1" applyProtection="1">
      <alignment horizontal="center" vertical="center"/>
    </xf>
    <xf numFmtId="0" fontId="4" fillId="0" borderId="62" xfId="0" applyNumberFormat="1" applyFont="1" applyFill="1" applyBorder="1" applyAlignment="1" applyProtection="1">
      <alignment vertical="center" wrapText="1"/>
    </xf>
    <xf numFmtId="0" fontId="4" fillId="0" borderId="68" xfId="0" applyNumberFormat="1" applyFont="1" applyFill="1" applyBorder="1" applyAlignment="1" applyProtection="1">
      <alignment vertical="center" wrapText="1"/>
    </xf>
    <xf numFmtId="0" fontId="18" fillId="0" borderId="69" xfId="0" applyNumberFormat="1" applyFont="1" applyFill="1" applyBorder="1" applyAlignment="1" applyProtection="1">
      <alignment horizontal="center" vertical="center"/>
    </xf>
    <xf numFmtId="180" fontId="4" fillId="0" borderId="76" xfId="0" applyNumberFormat="1" applyFont="1" applyFill="1" applyBorder="1" applyAlignment="1" applyProtection="1">
      <alignment horizontal="right" vertical="center"/>
    </xf>
    <xf numFmtId="0" fontId="18" fillId="0" borderId="19" xfId="0" applyNumberFormat="1" applyFont="1" applyFill="1" applyBorder="1" applyAlignment="1" applyProtection="1">
      <alignment horizontal="left" vertical="center"/>
    </xf>
    <xf numFmtId="0" fontId="18" fillId="0" borderId="67" xfId="0" applyNumberFormat="1" applyFont="1" applyFill="1" applyBorder="1" applyAlignment="1" applyProtection="1">
      <alignment horizontal="center" vertical="center"/>
    </xf>
    <xf numFmtId="180" fontId="4" fillId="0" borderId="70" xfId="0" applyNumberFormat="1" applyFont="1" applyFill="1" applyBorder="1" applyAlignment="1" applyProtection="1">
      <alignment horizontal="right" vertical="center"/>
    </xf>
    <xf numFmtId="181" fontId="4" fillId="0" borderId="69" xfId="0" applyNumberFormat="1" applyFont="1" applyFill="1" applyBorder="1" applyAlignment="1" applyProtection="1">
      <alignment horizontal="right" vertical="center"/>
    </xf>
    <xf numFmtId="0" fontId="4" fillId="0" borderId="76" xfId="0" applyNumberFormat="1" applyFont="1" applyFill="1" applyBorder="1" applyAlignment="1" applyProtection="1">
      <alignment horizontal="left" vertical="center"/>
    </xf>
    <xf numFmtId="0" fontId="4" fillId="0" borderId="72" xfId="0" applyNumberFormat="1" applyFont="1" applyFill="1" applyBorder="1" applyAlignment="1" applyProtection="1">
      <alignment horizontal="left" vertical="center"/>
    </xf>
    <xf numFmtId="180" fontId="4" fillId="0" borderId="72" xfId="0" applyNumberFormat="1" applyFont="1" applyFill="1" applyBorder="1" applyAlignment="1" applyProtection="1">
      <alignment horizontal="right" vertical="center"/>
    </xf>
    <xf numFmtId="0" fontId="0" fillId="0" borderId="0" xfId="0" applyNumberFormat="1" applyFont="1" applyFill="1" applyBorder="1" applyAlignment="1" applyProtection="1"/>
    <xf numFmtId="0" fontId="0" fillId="0" borderId="74" xfId="0" applyNumberFormat="1" applyFont="1" applyFill="1" applyBorder="1" applyAlignment="1" applyProtection="1"/>
    <xf numFmtId="0" fontId="4" fillId="0" borderId="62" xfId="0" applyNumberFormat="1" applyFont="1" applyFill="1" applyBorder="1" applyAlignment="1" applyProtection="1">
      <alignment horizontal="left" vertical="center" wrapText="1"/>
    </xf>
    <xf numFmtId="0" fontId="4" fillId="0" borderId="62" xfId="0" applyNumberFormat="1" applyFont="1" applyFill="1" applyBorder="1" applyAlignment="1" applyProtection="1">
      <alignment horizontal="left" vertical="center"/>
    </xf>
    <xf numFmtId="181" fontId="4" fillId="0" borderId="62" xfId="0" applyNumberFormat="1" applyFont="1" applyFill="1" applyBorder="1" applyAlignment="1" applyProtection="1">
      <alignment horizontal="center" vertical="center"/>
    </xf>
    <xf numFmtId="180" fontId="4" fillId="0" borderId="62" xfId="0" applyNumberFormat="1" applyFont="1" applyFill="1" applyBorder="1" applyAlignment="1" applyProtection="1">
      <alignment horizontal="right" vertical="center"/>
    </xf>
    <xf numFmtId="0" fontId="4" fillId="0" borderId="19" xfId="0" applyNumberFormat="1" applyFont="1" applyFill="1" applyBorder="1" applyAlignment="1" applyProtection="1">
      <alignment horizontal="left" vertical="center" wrapText="1"/>
    </xf>
    <xf numFmtId="0" fontId="4" fillId="0" borderId="69" xfId="0" applyNumberFormat="1" applyFont="1" applyFill="1" applyBorder="1" applyAlignment="1" applyProtection="1">
      <alignment horizontal="center" vertical="center" wrapText="1"/>
    </xf>
    <xf numFmtId="0" fontId="4" fillId="0" borderId="69" xfId="0" applyNumberFormat="1" applyFont="1" applyFill="1" applyBorder="1" applyAlignment="1" applyProtection="1">
      <alignment horizontal="left" vertical="center"/>
    </xf>
    <xf numFmtId="0" fontId="4" fillId="0" borderId="63" xfId="0" applyNumberFormat="1" applyFont="1" applyFill="1" applyBorder="1" applyAlignment="1" applyProtection="1">
      <alignment vertical="center" wrapText="1"/>
    </xf>
    <xf numFmtId="0" fontId="4" fillId="0" borderId="77" xfId="0" applyNumberFormat="1" applyFont="1" applyFill="1" applyBorder="1" applyAlignment="1" applyProtection="1">
      <alignment horizontal="center" vertical="center" wrapText="1"/>
    </xf>
    <xf numFmtId="0" fontId="4" fillId="0" borderId="74" xfId="0" applyNumberFormat="1" applyFont="1" applyFill="1" applyBorder="1" applyAlignment="1" applyProtection="1"/>
    <xf numFmtId="0" fontId="2" fillId="0" borderId="74" xfId="0" applyNumberFormat="1" applyFont="1" applyFill="1" applyBorder="1" applyAlignment="1" applyProtection="1"/>
    <xf numFmtId="0" fontId="4" fillId="24" borderId="0" xfId="0" applyNumberFormat="1" applyFont="1" applyFill="1" applyBorder="1" applyAlignment="1" applyProtection="1">
      <alignment horizontal="right" vertical="center" wrapText="1"/>
    </xf>
    <xf numFmtId="0" fontId="4" fillId="0" borderId="63" xfId="0" applyNumberFormat="1" applyFont="1" applyFill="1" applyBorder="1" applyAlignment="1" applyProtection="1">
      <alignment horizontal="right" vertical="center" wrapText="1"/>
    </xf>
    <xf numFmtId="0" fontId="4" fillId="0" borderId="74" xfId="0" applyNumberFormat="1" applyFont="1" applyFill="1" applyBorder="1" applyAlignment="1" applyProtection="1">
      <alignment horizontal="right" vertical="center" wrapText="1"/>
    </xf>
    <xf numFmtId="0" fontId="2" fillId="0" borderId="0" xfId="0" applyFont="1" applyFill="1" applyAlignment="1"/>
    <xf numFmtId="0" fontId="2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right" vertical="center"/>
    </xf>
    <xf numFmtId="0" fontId="1" fillId="0" borderId="63" xfId="0" applyNumberFormat="1" applyFont="1" applyFill="1" applyBorder="1" applyAlignment="1" applyProtection="1">
      <alignment vertical="center"/>
    </xf>
    <xf numFmtId="0" fontId="1" fillId="0" borderId="63" xfId="0" applyNumberFormat="1" applyFont="1" applyFill="1" applyBorder="1" applyAlignment="1" applyProtection="1">
      <alignment horizontal="right" vertical="center"/>
    </xf>
    <xf numFmtId="178" fontId="4" fillId="0" borderId="47" xfId="0" applyNumberFormat="1" applyFont="1" applyFill="1" applyBorder="1" applyAlignment="1" applyProtection="1">
      <alignment horizontal="right" vertical="center"/>
    </xf>
    <xf numFmtId="0" fontId="22" fillId="0" borderId="0" xfId="0" applyNumberFormat="1" applyFont="1" applyFill="1" applyBorder="1" applyAlignment="1" applyProtection="1">
      <alignment vertical="center"/>
    </xf>
    <xf numFmtId="0" fontId="4" fillId="0" borderId="63" xfId="0" applyNumberFormat="1" applyFont="1" applyFill="1" applyBorder="1" applyAlignment="1" applyProtection="1">
      <alignment horizontal="left" vertical="center"/>
    </xf>
    <xf numFmtId="0" fontId="22" fillId="24" borderId="0" xfId="0" applyNumberFormat="1" applyFont="1" applyFill="1" applyBorder="1" applyAlignment="1" applyProtection="1">
      <alignment vertical="center"/>
    </xf>
    <xf numFmtId="178" fontId="4" fillId="0" borderId="66" xfId="0" applyNumberFormat="1" applyFont="1" applyFill="1" applyBorder="1" applyAlignment="1" applyProtection="1">
      <alignment horizontal="right" vertical="center"/>
    </xf>
    <xf numFmtId="178" fontId="4" fillId="0" borderId="67" xfId="0" applyNumberFormat="1" applyFont="1" applyFill="1" applyBorder="1" applyAlignment="1" applyProtection="1">
      <alignment horizontal="right" vertical="center"/>
    </xf>
    <xf numFmtId="0" fontId="4" fillId="0" borderId="78" xfId="0" applyNumberFormat="1" applyFont="1" applyFill="1" applyBorder="1" applyAlignment="1" applyProtection="1">
      <alignment vertical="center"/>
    </xf>
    <xf numFmtId="0" fontId="4" fillId="0" borderId="0" xfId="0" applyNumberFormat="1" applyFont="1" applyFill="1" applyBorder="1" applyAlignment="1" applyProtection="1">
      <alignment horizontal="right" vertical="center" wrapText="1"/>
    </xf>
    <xf numFmtId="0" fontId="0"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right" vertical="center"/>
    </xf>
    <xf numFmtId="0" fontId="0" fillId="0" borderId="75" xfId="0" applyNumberFormat="1" applyFont="1" applyFill="1" applyBorder="1" applyAlignment="1" applyProtection="1">
      <alignment vertical="center"/>
    </xf>
    <xf numFmtId="0" fontId="0" fillId="0" borderId="75" xfId="0" applyNumberFormat="1" applyFont="1" applyFill="1" applyBorder="1" applyAlignment="1" applyProtection="1">
      <alignment horizontal="right" vertical="center"/>
    </xf>
    <xf numFmtId="0" fontId="2" fillId="0" borderId="75" xfId="0" applyNumberFormat="1" applyFont="1" applyFill="1" applyBorder="1" applyAlignment="1" applyProtection="1"/>
    <xf numFmtId="0" fontId="0" fillId="0" borderId="75" xfId="0" applyNumberFormat="1" applyFont="1" applyFill="1" applyBorder="1" applyAlignment="1" applyProtection="1">
      <alignment horizontal="center" vertical="center"/>
    </xf>
    <xf numFmtId="0" fontId="0" fillId="0" borderId="19" xfId="0" applyNumberFormat="1" applyFont="1" applyFill="1" applyBorder="1" applyAlignment="1" applyProtection="1">
      <alignment horizontal="center" vertical="center"/>
    </xf>
    <xf numFmtId="0" fontId="2" fillId="0" borderId="15" xfId="0" applyNumberFormat="1" applyFont="1" applyFill="1" applyBorder="1" applyAlignment="1" applyProtection="1"/>
    <xf numFmtId="0" fontId="0" fillId="0" borderId="19" xfId="0" applyNumberFormat="1" applyFont="1" applyFill="1" applyBorder="1" applyAlignment="1" applyProtection="1">
      <alignment vertical="center"/>
    </xf>
    <xf numFmtId="178" fontId="0" fillId="0" borderId="19" xfId="0" applyNumberFormat="1" applyFont="1" applyFill="1" applyBorder="1" applyAlignment="1" applyProtection="1">
      <alignment horizontal="right" vertical="center"/>
    </xf>
    <xf numFmtId="178" fontId="0" fillId="0" borderId="19" xfId="0" applyNumberFormat="1" applyFont="1" applyFill="1" applyBorder="1" applyAlignment="1" applyProtection="1">
      <alignment horizontal="center" vertical="center"/>
    </xf>
    <xf numFmtId="0" fontId="0" fillId="0" borderId="74" xfId="0" applyNumberFormat="1" applyFont="1" applyFill="1" applyBorder="1" applyAlignment="1" applyProtection="1">
      <alignment vertical="center"/>
    </xf>
    <xf numFmtId="0" fontId="0" fillId="0" borderId="74" xfId="0" applyNumberFormat="1" applyFont="1" applyFill="1" applyBorder="1" applyAlignment="1" applyProtection="1">
      <alignment horizontal="right" vertical="center"/>
    </xf>
    <xf numFmtId="0" fontId="4" fillId="0" borderId="79" xfId="0" applyNumberFormat="1" applyFont="1" applyFill="1" applyBorder="1" applyAlignment="1" applyProtection="1">
      <alignment vertical="center"/>
    </xf>
    <xf numFmtId="178" fontId="4" fillId="0" borderId="79" xfId="0" applyNumberFormat="1" applyFont="1" applyFill="1" applyBorder="1" applyAlignment="1" applyProtection="1">
      <alignment horizontal="right" vertical="center"/>
    </xf>
    <xf numFmtId="178" fontId="4" fillId="0" borderId="54" xfId="0" applyNumberFormat="1" applyFont="1" applyFill="1" applyBorder="1" applyAlignment="1" applyProtection="1">
      <alignment horizontal="right" vertical="center"/>
    </xf>
    <xf numFmtId="0" fontId="4" fillId="0" borderId="54"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vertical="center"/>
    </xf>
    <xf numFmtId="0" fontId="25" fillId="0" borderId="63" xfId="0" applyNumberFormat="1" applyFont="1" applyFill="1" applyBorder="1" applyAlignment="1" applyProtection="1">
      <alignment vertical="center"/>
    </xf>
    <xf numFmtId="0" fontId="4" fillId="0" borderId="47" xfId="0" applyNumberFormat="1" applyFont="1" applyFill="1" applyBorder="1" applyAlignment="1" applyProtection="1">
      <alignment horizontal="center" vertical="center" wrapText="1"/>
    </xf>
    <xf numFmtId="0" fontId="4" fillId="0" borderId="61" xfId="0" applyNumberFormat="1" applyFont="1" applyFill="1" applyBorder="1" applyAlignment="1" applyProtection="1">
      <alignment horizontal="left" vertical="center"/>
    </xf>
    <xf numFmtId="180" fontId="4" fillId="0" borderId="64" xfId="0" applyNumberFormat="1" applyFont="1" applyFill="1" applyBorder="1" applyAlignment="1" applyProtection="1">
      <alignment horizontal="right" vertical="center"/>
    </xf>
    <xf numFmtId="180" fontId="4" fillId="0" borderId="65" xfId="0" applyNumberFormat="1" applyFont="1" applyFill="1" applyBorder="1" applyAlignment="1" applyProtection="1">
      <alignment horizontal="right" vertical="center"/>
    </xf>
    <xf numFmtId="180" fontId="4" fillId="0" borderId="68" xfId="0" applyNumberFormat="1" applyFont="1" applyFill="1" applyBorder="1" applyAlignment="1" applyProtection="1">
      <alignment horizontal="right" vertical="center"/>
    </xf>
    <xf numFmtId="178" fontId="4" fillId="0" borderId="77" xfId="0" applyNumberFormat="1" applyFont="1" applyFill="1" applyBorder="1" applyAlignment="1" applyProtection="1">
      <alignment horizontal="right" vertical="center"/>
    </xf>
    <xf numFmtId="180" fontId="4" fillId="0" borderId="77" xfId="0" applyNumberFormat="1" applyFont="1" applyFill="1" applyBorder="1" applyAlignment="1" applyProtection="1">
      <alignment horizontal="right" vertical="center"/>
    </xf>
    <xf numFmtId="0" fontId="4" fillId="0" borderId="80" xfId="0" applyNumberFormat="1" applyFont="1" applyFill="1" applyBorder="1" applyAlignment="1" applyProtection="1">
      <alignment horizontal="right" vertical="center"/>
    </xf>
    <xf numFmtId="0" fontId="27" fillId="0" borderId="0" xfId="0" applyFont="1">
      <alignment vertical="center"/>
    </xf>
    <xf numFmtId="0" fontId="28" fillId="0" borderId="0" xfId="51" applyFont="1" applyFill="1" applyAlignment="1"/>
    <xf numFmtId="0" fontId="11" fillId="0" borderId="0" xfId="51" applyFont="1" applyFill="1" applyAlignment="1"/>
    <xf numFmtId="3" fontId="0" fillId="0" borderId="0" xfId="51" applyNumberFormat="1" applyFont="1" applyFill="1" applyAlignment="1" applyProtection="1"/>
    <xf numFmtId="0" fontId="0" fillId="0" borderId="0" xfId="51" applyFont="1" applyFill="1" applyAlignment="1"/>
    <xf numFmtId="3" fontId="2" fillId="0" borderId="0" xfId="51" applyNumberFormat="1" applyFont="1" applyFill="1" applyAlignment="1" applyProtection="1">
      <alignment vertical="center"/>
    </xf>
    <xf numFmtId="3" fontId="2" fillId="0" borderId="0" xfId="51" applyNumberFormat="1" applyFont="1" applyFill="1" applyAlignment="1" applyProtection="1">
      <alignment horizontal="right" vertical="center"/>
    </xf>
    <xf numFmtId="3" fontId="11" fillId="0" borderId="81" xfId="51" applyNumberFormat="1" applyFont="1" applyFill="1" applyBorder="1" applyAlignment="1" applyProtection="1">
      <alignment horizontal="center" vertical="center"/>
    </xf>
    <xf numFmtId="182" fontId="11" fillId="0" borderId="19" xfId="100" applyNumberFormat="1" applyFont="1" applyFill="1" applyBorder="1" applyAlignment="1">
      <alignment horizontal="center" vertical="center" wrapText="1"/>
    </xf>
    <xf numFmtId="3" fontId="26" fillId="0" borderId="19" xfId="0" applyNumberFormat="1" applyFont="1" applyFill="1" applyBorder="1" applyAlignment="1" applyProtection="1">
      <alignment vertical="center"/>
    </xf>
    <xf numFmtId="183" fontId="2" fillId="0" borderId="19" xfId="84" applyNumberFormat="1" applyFont="1" applyFill="1" applyBorder="1" applyAlignment="1" applyProtection="1">
      <alignment vertical="center"/>
    </xf>
    <xf numFmtId="177" fontId="2" fillId="0" borderId="19" xfId="0" applyNumberFormat="1" applyFont="1" applyBorder="1" applyAlignment="1">
      <alignment horizontal="right" vertical="center"/>
    </xf>
    <xf numFmtId="182" fontId="2" fillId="0" borderId="19" xfId="20" applyNumberFormat="1" applyFont="1" applyFill="1" applyBorder="1" applyAlignment="1" applyProtection="1">
      <alignment vertical="center"/>
    </xf>
    <xf numFmtId="3" fontId="2" fillId="0" borderId="19" xfId="0" applyNumberFormat="1" applyFont="1" applyFill="1" applyBorder="1" applyAlignment="1" applyProtection="1">
      <alignment vertical="center"/>
    </xf>
    <xf numFmtId="177" fontId="2" fillId="0" borderId="19" xfId="0" applyNumberFormat="1" applyFont="1" applyBorder="1" applyAlignment="1">
      <alignment vertical="center"/>
    </xf>
    <xf numFmtId="0" fontId="2" fillId="0" borderId="19" xfId="0" applyNumberFormat="1" applyFont="1" applyFill="1" applyBorder="1" applyAlignment="1" applyProtection="1">
      <alignment vertical="center"/>
    </xf>
    <xf numFmtId="3" fontId="2" fillId="0" borderId="19" xfId="0" applyNumberFormat="1" applyFont="1" applyFill="1" applyBorder="1" applyAlignment="1" applyProtection="1">
      <alignment horizontal="center" vertical="center"/>
    </xf>
    <xf numFmtId="183" fontId="2" fillId="0" borderId="19" xfId="84" applyNumberFormat="1" applyFont="1" applyFill="1" applyBorder="1" applyAlignment="1" applyProtection="1">
      <alignment horizontal="center" vertical="center"/>
    </xf>
    <xf numFmtId="3" fontId="2" fillId="0" borderId="81" xfId="51" applyNumberFormat="1" applyFont="1" applyFill="1" applyBorder="1" applyAlignment="1" applyProtection="1">
      <alignment vertical="center"/>
    </xf>
    <xf numFmtId="183" fontId="2" fillId="0" borderId="81" xfId="84" applyNumberFormat="1" applyFont="1" applyFill="1" applyBorder="1" applyAlignment="1" applyProtection="1">
      <alignment vertical="center"/>
    </xf>
    <xf numFmtId="177" fontId="2" fillId="0" borderId="19" xfId="0" applyNumberFormat="1" applyFont="1" applyFill="1" applyBorder="1" applyAlignment="1">
      <alignment vertical="center"/>
    </xf>
    <xf numFmtId="3" fontId="2" fillId="0" borderId="19" xfId="0" applyNumberFormat="1" applyFont="1" applyFill="1" applyBorder="1" applyAlignment="1" applyProtection="1">
      <alignment horizontal="right" vertical="center"/>
    </xf>
    <xf numFmtId="182" fontId="2" fillId="0" borderId="81" xfId="20" applyNumberFormat="1" applyFont="1" applyFill="1" applyBorder="1" applyAlignment="1" applyProtection="1">
      <alignment vertical="center"/>
    </xf>
    <xf numFmtId="3" fontId="26" fillId="0" borderId="19" xfId="51" applyNumberFormat="1" applyFont="1" applyFill="1" applyBorder="1" applyAlignment="1" applyProtection="1">
      <alignment horizontal="center" vertical="center"/>
    </xf>
    <xf numFmtId="183" fontId="26" fillId="0" borderId="19" xfId="84" applyNumberFormat="1" applyFont="1" applyFill="1" applyBorder="1" applyAlignment="1" applyProtection="1">
      <alignment horizontal="center" vertical="center"/>
    </xf>
    <xf numFmtId="182" fontId="26" fillId="0" borderId="19" xfId="20" applyNumberFormat="1" applyFont="1" applyFill="1" applyBorder="1" applyAlignment="1" applyProtection="1">
      <alignment vertical="center"/>
    </xf>
    <xf numFmtId="3" fontId="0" fillId="0" borderId="0" xfId="51" applyNumberFormat="1" applyFont="1" applyFill="1" applyAlignment="1" applyProtection="1">
      <alignment horizontal="right" vertical="center"/>
    </xf>
    <xf numFmtId="3" fontId="28" fillId="0" borderId="0" xfId="51" applyNumberFormat="1" applyFont="1" applyFill="1" applyAlignment="1" applyProtection="1">
      <alignment horizontal="right" vertical="center"/>
    </xf>
    <xf numFmtId="3" fontId="2" fillId="0" borderId="0" xfId="51" applyNumberFormat="1" applyFont="1" applyFill="1" applyBorder="1" applyAlignment="1" applyProtection="1">
      <alignment vertical="center"/>
    </xf>
    <xf numFmtId="3" fontId="2" fillId="0" borderId="0" xfId="51" applyNumberFormat="1" applyFont="1" applyFill="1" applyBorder="1" applyAlignment="1" applyProtection="1">
      <alignment horizontal="right" vertical="center"/>
    </xf>
    <xf numFmtId="3" fontId="10" fillId="0" borderId="19" xfId="51" applyNumberFormat="1" applyFont="1" applyFill="1" applyBorder="1" applyAlignment="1" applyProtection="1">
      <alignment horizontal="center" vertical="center"/>
    </xf>
    <xf numFmtId="3" fontId="10" fillId="0" borderId="19" xfId="0" applyNumberFormat="1" applyFont="1" applyFill="1" applyBorder="1" applyAlignment="1" applyProtection="1">
      <alignment horizontal="left" vertical="center"/>
    </xf>
    <xf numFmtId="183" fontId="10" fillId="0" borderId="19" xfId="84" applyNumberFormat="1" applyFont="1" applyFill="1" applyBorder="1" applyAlignment="1" applyProtection="1">
      <alignment horizontal="left" vertical="center"/>
    </xf>
    <xf numFmtId="3" fontId="10" fillId="0" borderId="15" xfId="51" applyNumberFormat="1" applyFont="1" applyFill="1" applyBorder="1" applyAlignment="1" applyProtection="1">
      <alignment horizontal="left" vertical="center"/>
    </xf>
    <xf numFmtId="183" fontId="10" fillId="0" borderId="15" xfId="84" applyNumberFormat="1" applyFont="1" applyFill="1" applyBorder="1" applyAlignment="1" applyProtection="1">
      <alignment horizontal="left" vertical="center"/>
    </xf>
    <xf numFmtId="3" fontId="11" fillId="0" borderId="15" xfId="51" applyNumberFormat="1" applyFont="1" applyFill="1" applyBorder="1" applyAlignment="1" applyProtection="1">
      <alignment horizontal="center" vertical="center"/>
    </xf>
    <xf numFmtId="183" fontId="11" fillId="0" borderId="15" xfId="84" applyNumberFormat="1" applyFont="1" applyFill="1" applyBorder="1" applyAlignment="1" applyProtection="1">
      <alignment horizontal="center" vertical="center"/>
    </xf>
    <xf numFmtId="182" fontId="28" fillId="0" borderId="0" xfId="20" applyNumberFormat="1" applyFont="1" applyFill="1" applyAlignment="1" applyProtection="1">
      <alignment horizontal="right" vertical="center"/>
    </xf>
    <xf numFmtId="3" fontId="10" fillId="0" borderId="19" xfId="51" applyNumberFormat="1" applyFont="1" applyFill="1" applyBorder="1" applyAlignment="1" applyProtection="1">
      <alignment horizontal="left" vertical="center"/>
    </xf>
    <xf numFmtId="3" fontId="11" fillId="0" borderId="19" xfId="51" applyNumberFormat="1" applyFont="1" applyFill="1" applyBorder="1" applyAlignment="1" applyProtection="1">
      <alignment horizontal="center" vertical="center"/>
    </xf>
    <xf numFmtId="183" fontId="11" fillId="0" borderId="19" xfId="84" applyNumberFormat="1" applyFont="1" applyFill="1" applyBorder="1" applyAlignment="1" applyProtection="1">
      <alignment horizontal="center" vertical="center"/>
    </xf>
    <xf numFmtId="3" fontId="0" fillId="0" borderId="0" xfId="51" applyNumberFormat="1" applyFont="1" applyFill="1" applyBorder="1" applyAlignment="1" applyProtection="1">
      <alignment horizontal="right" vertical="center"/>
    </xf>
    <xf numFmtId="3" fontId="0" fillId="0" borderId="19" xfId="51" applyNumberFormat="1" applyFont="1" applyFill="1" applyBorder="1" applyAlignment="1" applyProtection="1">
      <alignment horizontal="right" vertical="center"/>
    </xf>
    <xf numFmtId="183" fontId="0" fillId="0" borderId="19" xfId="84" applyNumberFormat="1" applyFont="1" applyFill="1" applyBorder="1" applyAlignment="1" applyProtection="1">
      <alignment horizontal="right" vertical="center"/>
    </xf>
    <xf numFmtId="0" fontId="72" fillId="0" borderId="0" xfId="0" applyFont="1" applyFill="1" applyBorder="1" applyAlignment="1">
      <alignment vertical="center"/>
    </xf>
    <xf numFmtId="0" fontId="73" fillId="0" borderId="0" xfId="47" applyFont="1" applyFill="1" applyBorder="1" applyAlignment="1">
      <alignment vertical="center"/>
    </xf>
    <xf numFmtId="182" fontId="73" fillId="0" borderId="0" xfId="20" applyNumberFormat="1" applyFont="1" applyFill="1" applyBorder="1" applyAlignment="1" applyProtection="1">
      <alignment vertical="center"/>
    </xf>
    <xf numFmtId="0" fontId="28" fillId="0" borderId="0" xfId="0" applyFont="1" applyFill="1">
      <alignment vertical="center"/>
    </xf>
    <xf numFmtId="0" fontId="0" fillId="0" borderId="0" xfId="0" applyFill="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28" fillId="0" borderId="19" xfId="0" applyFont="1" applyFill="1" applyBorder="1" applyAlignment="1">
      <alignment horizontal="center" vertical="center"/>
    </xf>
    <xf numFmtId="0" fontId="28" fillId="0" borderId="19" xfId="59" applyFont="1" applyFill="1" applyBorder="1" applyAlignment="1">
      <alignment horizontal="center" vertical="center"/>
    </xf>
    <xf numFmtId="0" fontId="0" fillId="0" borderId="19" xfId="0" applyFont="1" applyFill="1" applyBorder="1" applyAlignment="1">
      <alignment horizontal="center" vertical="center"/>
    </xf>
    <xf numFmtId="183" fontId="0" fillId="0" borderId="19" xfId="84" applyNumberFormat="1" applyFont="1" applyFill="1" applyBorder="1">
      <alignment vertical="center"/>
    </xf>
    <xf numFmtId="3" fontId="10" fillId="25" borderId="19" xfId="0" applyNumberFormat="1" applyFont="1" applyFill="1" applyBorder="1" applyAlignment="1" applyProtection="1">
      <alignment horizontal="right" vertical="center"/>
    </xf>
    <xf numFmtId="182" fontId="0" fillId="0" borderId="19" xfId="20" applyNumberFormat="1" applyFont="1" applyFill="1" applyBorder="1">
      <alignment vertical="center"/>
    </xf>
    <xf numFmtId="183" fontId="1" fillId="24" borderId="19" xfId="84" applyNumberFormat="1" applyFont="1" applyFill="1" applyBorder="1" applyAlignment="1">
      <alignment horizontal="right" vertical="center"/>
    </xf>
    <xf numFmtId="0" fontId="0" fillId="0" borderId="82" xfId="0" applyFont="1" applyFill="1" applyBorder="1" applyAlignment="1">
      <alignment horizontal="center" vertical="center"/>
    </xf>
    <xf numFmtId="183" fontId="0" fillId="0" borderId="19" xfId="84" applyNumberFormat="1" applyFont="1" applyFill="1" applyBorder="1" applyAlignment="1">
      <alignment horizontal="center" vertical="center"/>
    </xf>
    <xf numFmtId="183" fontId="28" fillId="0" borderId="19" xfId="0" applyNumberFormat="1" applyFont="1" applyFill="1" applyBorder="1">
      <alignment vertical="center"/>
    </xf>
    <xf numFmtId="0" fontId="28" fillId="0" borderId="0" xfId="0" applyFont="1">
      <alignment vertical="center"/>
    </xf>
    <xf numFmtId="0" fontId="28" fillId="0" borderId="81" xfId="59" applyFont="1" applyFill="1" applyBorder="1" applyAlignment="1">
      <alignment horizontal="center" vertical="center"/>
    </xf>
    <xf numFmtId="177" fontId="0" fillId="0" borderId="19" xfId="84" applyNumberFormat="1" applyFont="1" applyBorder="1" applyAlignment="1">
      <alignment horizontal="right" vertical="center"/>
    </xf>
    <xf numFmtId="182" fontId="0" fillId="0" borderId="19" xfId="20" applyNumberFormat="1" applyFont="1" applyFill="1" applyBorder="1" applyAlignment="1">
      <alignment horizontal="center" vertical="center"/>
    </xf>
    <xf numFmtId="183" fontId="28" fillId="0" borderId="21" xfId="84" applyNumberFormat="1" applyFont="1" applyFill="1" applyBorder="1" applyAlignment="1">
      <alignment horizontal="center" vertical="center"/>
    </xf>
    <xf numFmtId="182" fontId="28" fillId="0" borderId="19" xfId="20" applyNumberFormat="1" applyFont="1" applyFill="1" applyBorder="1" applyAlignment="1">
      <alignment horizontal="center" vertical="center"/>
    </xf>
    <xf numFmtId="0" fontId="0" fillId="0" borderId="0" xfId="48" applyFont="1" applyFill="1" applyAlignment="1">
      <alignment vertical="center"/>
    </xf>
    <xf numFmtId="0" fontId="2" fillId="0" borderId="0" xfId="48" applyFont="1" applyFill="1" applyAlignment="1">
      <alignment vertical="center"/>
    </xf>
    <xf numFmtId="0" fontId="26" fillId="0" borderId="0" xfId="48" applyFont="1" applyFill="1" applyAlignment="1">
      <alignment vertical="center"/>
    </xf>
    <xf numFmtId="0" fontId="30" fillId="0" borderId="0" xfId="48" applyFont="1" applyFill="1" applyBorder="1" applyAlignment="1">
      <alignment horizontal="center" vertical="center"/>
    </xf>
    <xf numFmtId="0" fontId="2" fillId="0" borderId="0" xfId="48" applyFont="1" applyFill="1" applyBorder="1" applyAlignment="1">
      <alignment horizontal="center" vertical="center"/>
    </xf>
    <xf numFmtId="182" fontId="2" fillId="0" borderId="75" xfId="48" applyNumberFormat="1" applyFont="1" applyFill="1" applyBorder="1" applyAlignment="1">
      <alignment horizontal="right" vertical="center"/>
    </xf>
    <xf numFmtId="1" fontId="2" fillId="0" borderId="19" xfId="100" applyNumberFormat="1" applyFont="1" applyFill="1" applyBorder="1" applyAlignment="1">
      <alignment horizontal="center" vertical="center" wrapText="1"/>
    </xf>
    <xf numFmtId="0" fontId="26" fillId="0" borderId="21" xfId="100" applyFont="1" applyFill="1" applyBorder="1" applyAlignment="1">
      <alignment horizontal="center" vertical="center" wrapText="1"/>
    </xf>
    <xf numFmtId="0" fontId="26" fillId="0" borderId="19" xfId="100" applyFont="1" applyFill="1" applyBorder="1" applyAlignment="1">
      <alignment horizontal="center" vertical="center" wrapText="1"/>
    </xf>
    <xf numFmtId="0" fontId="26" fillId="0" borderId="19" xfId="48" applyNumberFormat="1" applyFont="1" applyFill="1" applyBorder="1" applyAlignment="1" applyProtection="1">
      <alignment horizontal="left" vertical="center" wrapText="1"/>
    </xf>
    <xf numFmtId="183" fontId="26" fillId="0" borderId="19" xfId="84" applyNumberFormat="1" applyFont="1" applyFill="1" applyBorder="1" applyAlignment="1" applyProtection="1">
      <alignment horizontal="left" vertical="center" wrapText="1"/>
    </xf>
    <xf numFmtId="182" fontId="26" fillId="0" borderId="19" xfId="20" applyNumberFormat="1" applyFont="1" applyFill="1" applyBorder="1" applyAlignment="1" applyProtection="1">
      <alignment horizontal="right" vertical="center"/>
    </xf>
    <xf numFmtId="0" fontId="2" fillId="0" borderId="19" xfId="48" applyNumberFormat="1" applyFont="1" applyFill="1" applyBorder="1" applyAlignment="1" applyProtection="1">
      <alignment horizontal="left" vertical="center" wrapText="1"/>
    </xf>
    <xf numFmtId="183" fontId="2" fillId="0" borderId="19" xfId="84" applyNumberFormat="1" applyFont="1" applyFill="1" applyBorder="1" applyAlignment="1" applyProtection="1">
      <alignment horizontal="left" vertical="center" wrapText="1"/>
    </xf>
    <xf numFmtId="182" fontId="2" fillId="0" borderId="19" xfId="20" applyNumberFormat="1" applyFont="1" applyFill="1" applyBorder="1" applyAlignment="1" applyProtection="1">
      <alignment horizontal="right" vertical="center"/>
    </xf>
    <xf numFmtId="183" fontId="26" fillId="0" borderId="19" xfId="84" applyNumberFormat="1" applyFont="1" applyFill="1" applyBorder="1" applyAlignment="1" applyProtection="1">
      <alignment vertical="center" wrapText="1"/>
    </xf>
    <xf numFmtId="1" fontId="2" fillId="0" borderId="19" xfId="65" applyNumberFormat="1" applyFont="1" applyFill="1" applyBorder="1" applyAlignment="1" applyProtection="1">
      <alignment vertical="center" wrapText="1"/>
      <protection locked="0"/>
    </xf>
    <xf numFmtId="183" fontId="2" fillId="0" borderId="19" xfId="84" applyNumberFormat="1" applyFont="1" applyFill="1" applyBorder="1" applyAlignment="1" applyProtection="1">
      <alignment vertical="center" wrapText="1"/>
      <protection locked="0"/>
    </xf>
    <xf numFmtId="0" fontId="2" fillId="0" borderId="19" xfId="48" applyFont="1" applyFill="1" applyBorder="1" applyAlignment="1">
      <alignment vertical="center" wrapText="1"/>
    </xf>
    <xf numFmtId="183" fontId="2" fillId="0" borderId="19" xfId="84" applyNumberFormat="1" applyFont="1" applyFill="1" applyBorder="1" applyAlignment="1" applyProtection="1">
      <alignment vertical="center" wrapText="1"/>
    </xf>
    <xf numFmtId="183" fontId="2" fillId="0" borderId="19" xfId="84" applyNumberFormat="1" applyFont="1" applyFill="1" applyBorder="1" applyAlignment="1" applyProtection="1">
      <alignment horizontal="center" vertical="center" wrapText="1"/>
      <protection locked="0"/>
    </xf>
    <xf numFmtId="183" fontId="2" fillId="0" borderId="81" xfId="84" applyNumberFormat="1" applyFont="1" applyFill="1" applyBorder="1" applyAlignment="1" applyProtection="1">
      <alignment vertical="center" wrapText="1"/>
    </xf>
    <xf numFmtId="0" fontId="2" fillId="0" borderId="81" xfId="48" applyFont="1" applyFill="1" applyBorder="1" applyAlignment="1">
      <alignment vertical="center" wrapText="1"/>
    </xf>
    <xf numFmtId="1" fontId="26" fillId="0" borderId="19" xfId="65" applyNumberFormat="1" applyFont="1" applyFill="1" applyBorder="1" applyAlignment="1" applyProtection="1">
      <alignment horizontal="center" vertical="center"/>
      <protection locked="0"/>
    </xf>
    <xf numFmtId="0" fontId="26" fillId="0" borderId="19" xfId="47" applyFont="1" applyFill="1" applyBorder="1" applyAlignment="1">
      <alignment vertical="center"/>
    </xf>
    <xf numFmtId="0" fontId="2" fillId="0" borderId="19" xfId="0" applyFont="1" applyFill="1" applyBorder="1" applyAlignment="1">
      <alignment vertical="center"/>
    </xf>
    <xf numFmtId="3" fontId="2" fillId="0" borderId="19" xfId="48" applyNumberFormat="1" applyFont="1" applyFill="1" applyBorder="1" applyAlignment="1">
      <alignment vertical="center"/>
    </xf>
    <xf numFmtId="1" fontId="2" fillId="0" borderId="19" xfId="65" applyNumberFormat="1" applyFont="1" applyFill="1" applyBorder="1" applyAlignment="1" applyProtection="1">
      <alignment vertical="center"/>
      <protection locked="0"/>
    </xf>
    <xf numFmtId="0" fontId="2" fillId="0" borderId="19" xfId="48" applyFont="1" applyFill="1" applyBorder="1" applyAlignment="1">
      <alignment vertical="center"/>
    </xf>
    <xf numFmtId="1" fontId="2" fillId="0" borderId="81" xfId="65" applyNumberFormat="1" applyFont="1" applyFill="1" applyBorder="1" applyAlignment="1" applyProtection="1">
      <alignment vertical="center"/>
      <protection locked="0"/>
    </xf>
    <xf numFmtId="3" fontId="2" fillId="0" borderId="81" xfId="48" applyNumberFormat="1" applyFont="1" applyFill="1" applyBorder="1" applyAlignment="1">
      <alignment vertical="center"/>
    </xf>
    <xf numFmtId="182" fontId="2" fillId="0" borderId="81" xfId="20" applyNumberFormat="1" applyFont="1" applyFill="1" applyBorder="1" applyAlignment="1" applyProtection="1">
      <alignment horizontal="right" vertical="center"/>
    </xf>
    <xf numFmtId="0" fontId="2" fillId="0" borderId="73" xfId="48" applyFont="1" applyFill="1" applyBorder="1" applyAlignment="1">
      <alignment vertical="center"/>
    </xf>
    <xf numFmtId="0" fontId="0" fillId="0" borderId="21" xfId="48" applyFont="1" applyFill="1" applyBorder="1" applyAlignment="1">
      <alignment vertical="center"/>
    </xf>
    <xf numFmtId="0" fontId="0" fillId="0" borderId="19" xfId="48" applyFont="1" applyFill="1" applyBorder="1" applyAlignment="1">
      <alignment vertical="center"/>
    </xf>
    <xf numFmtId="1" fontId="2" fillId="0" borderId="15" xfId="65" applyNumberFormat="1" applyFont="1" applyFill="1" applyBorder="1" applyAlignment="1" applyProtection="1">
      <alignment vertical="center"/>
      <protection locked="0"/>
    </xf>
    <xf numFmtId="3" fontId="2" fillId="0" borderId="83" xfId="48" applyNumberFormat="1" applyFont="1" applyFill="1" applyBorder="1" applyAlignment="1">
      <alignment vertical="center"/>
    </xf>
    <xf numFmtId="182" fontId="2" fillId="0" borderId="17" xfId="20" applyNumberFormat="1" applyFont="1" applyFill="1" applyBorder="1" applyAlignment="1" applyProtection="1">
      <alignment horizontal="right" vertical="center"/>
    </xf>
    <xf numFmtId="3" fontId="2" fillId="0" borderId="15" xfId="48" applyNumberFormat="1" applyFont="1" applyFill="1" applyBorder="1" applyAlignment="1">
      <alignment vertical="center"/>
    </xf>
    <xf numFmtId="182" fontId="2" fillId="0" borderId="15" xfId="20" applyNumberFormat="1" applyFont="1" applyFill="1" applyBorder="1" applyAlignment="1" applyProtection="1">
      <alignment horizontal="right" vertical="center"/>
    </xf>
    <xf numFmtId="183" fontId="26" fillId="0" borderId="15" xfId="84" applyNumberFormat="1" applyFont="1" applyFill="1" applyBorder="1" applyAlignment="1" applyProtection="1">
      <alignment vertical="center" wrapText="1"/>
    </xf>
    <xf numFmtId="0" fontId="30" fillId="0" borderId="75" xfId="48" applyFont="1" applyFill="1" applyBorder="1" applyAlignment="1">
      <alignment horizontal="center" vertical="center"/>
    </xf>
    <xf numFmtId="1" fontId="26" fillId="0" borderId="19" xfId="100" applyNumberFormat="1" applyFont="1" applyFill="1" applyBorder="1" applyAlignment="1">
      <alignment horizontal="center" vertical="center" wrapText="1"/>
    </xf>
    <xf numFmtId="0" fontId="26" fillId="0" borderId="19" xfId="48" applyFont="1" applyFill="1" applyBorder="1" applyAlignment="1" applyProtection="1">
      <alignment horizontal="left" vertical="center" wrapText="1"/>
    </xf>
    <xf numFmtId="183" fontId="26" fillId="0" borderId="19" xfId="84" applyNumberFormat="1" applyFont="1" applyFill="1" applyBorder="1" applyAlignment="1" applyProtection="1">
      <alignment horizontal="right" vertical="center" wrapText="1"/>
    </xf>
    <xf numFmtId="182" fontId="26" fillId="0" borderId="19" xfId="20" applyNumberFormat="1" applyFont="1" applyFill="1" applyBorder="1" applyAlignment="1" applyProtection="1">
      <alignment horizontal="right" vertical="center" wrapText="1"/>
    </xf>
    <xf numFmtId="0" fontId="26" fillId="0" borderId="19" xfId="64" applyNumberFormat="1" applyFont="1" applyFill="1" applyBorder="1" applyAlignment="1" applyProtection="1">
      <alignment vertical="center"/>
    </xf>
    <xf numFmtId="183" fontId="26" fillId="0" borderId="19" xfId="84" applyNumberFormat="1" applyFont="1" applyFill="1" applyBorder="1" applyAlignment="1" applyProtection="1">
      <alignment horizontal="right" vertical="center"/>
    </xf>
    <xf numFmtId="0" fontId="26" fillId="0" borderId="19" xfId="64" applyNumberFormat="1" applyFont="1" applyFill="1" applyBorder="1" applyAlignment="1" applyProtection="1">
      <alignment vertical="center" wrapText="1"/>
    </xf>
    <xf numFmtId="0" fontId="2" fillId="0" borderId="19" xfId="64" applyNumberFormat="1" applyFont="1" applyFill="1" applyBorder="1" applyAlignment="1" applyProtection="1">
      <alignment vertical="center"/>
    </xf>
    <xf numFmtId="183" fontId="2" fillId="0" borderId="19" xfId="84" applyNumberFormat="1" applyFont="1" applyFill="1" applyBorder="1" applyAlignment="1" applyProtection="1">
      <alignment horizontal="right" vertical="center"/>
    </xf>
    <xf numFmtId="182" fontId="2" fillId="0" borderId="19" xfId="20" applyNumberFormat="1" applyFont="1" applyFill="1" applyBorder="1" applyAlignment="1" applyProtection="1">
      <alignment horizontal="right" vertical="center" wrapText="1"/>
    </xf>
    <xf numFmtId="183" fontId="2" fillId="0" borderId="19" xfId="84" applyNumberFormat="1" applyFont="1" applyFill="1" applyBorder="1" applyAlignment="1" applyProtection="1">
      <alignment horizontal="right" vertical="center" wrapText="1"/>
    </xf>
    <xf numFmtId="0" fontId="26" fillId="0" borderId="19" xfId="48" applyFont="1" applyFill="1" applyBorder="1" applyAlignment="1">
      <alignment vertical="center"/>
    </xf>
    <xf numFmtId="0" fontId="26" fillId="0" borderId="19" xfId="64" applyFont="1" applyFill="1" applyBorder="1" applyAlignment="1" applyProtection="1">
      <alignment vertical="center" wrapText="1"/>
    </xf>
    <xf numFmtId="0" fontId="2" fillId="0" borderId="19" xfId="64" applyFont="1" applyFill="1" applyBorder="1" applyAlignment="1" applyProtection="1">
      <alignment vertical="center" wrapText="1"/>
    </xf>
    <xf numFmtId="0" fontId="26" fillId="0" borderId="19" xfId="64" applyFont="1" applyFill="1" applyBorder="1" applyAlignment="1" applyProtection="1">
      <alignment vertical="center"/>
    </xf>
    <xf numFmtId="183" fontId="26" fillId="0" borderId="19" xfId="84" applyNumberFormat="1" applyFont="1" applyFill="1" applyBorder="1" applyAlignment="1" applyProtection="1">
      <alignment horizontal="right" vertical="center"/>
      <protection locked="0"/>
    </xf>
    <xf numFmtId="0" fontId="26" fillId="0" borderId="19" xfId="49" applyFont="1" applyFill="1" applyBorder="1" applyAlignment="1">
      <alignment vertical="center"/>
    </xf>
    <xf numFmtId="0" fontId="2" fillId="0" borderId="19" xfId="0" applyNumberFormat="1" applyFont="1" applyFill="1" applyBorder="1" applyAlignment="1" applyProtection="1">
      <alignment horizontal="left" vertical="center"/>
    </xf>
    <xf numFmtId="182" fontId="2" fillId="0" borderId="82" xfId="20" applyNumberFormat="1" applyFont="1" applyFill="1" applyBorder="1" applyAlignment="1" applyProtection="1">
      <alignment horizontal="right" vertical="center" wrapText="1"/>
    </xf>
    <xf numFmtId="1" fontId="2" fillId="0" borderId="19" xfId="65" applyNumberFormat="1" applyFont="1" applyFill="1" applyBorder="1" applyAlignment="1" applyProtection="1">
      <alignment horizontal="left" vertical="center"/>
      <protection locked="0"/>
    </xf>
    <xf numFmtId="183" fontId="2" fillId="0" borderId="19" xfId="84" applyNumberFormat="1" applyFont="1" applyFill="1" applyBorder="1" applyAlignment="1" applyProtection="1">
      <alignment horizontal="right" vertical="center"/>
      <protection locked="0"/>
    </xf>
    <xf numFmtId="0" fontId="0" fillId="0" borderId="0" xfId="0" applyFont="1">
      <alignment vertical="center"/>
    </xf>
    <xf numFmtId="0" fontId="31" fillId="0" borderId="0" xfId="0" applyFont="1" applyBorder="1" applyAlignment="1">
      <alignment vertical="center" wrapText="1"/>
    </xf>
    <xf numFmtId="0" fontId="33" fillId="0" borderId="0" xfId="0" applyFont="1" applyBorder="1" applyAlignment="1">
      <alignment horizontal="right" vertical="center" wrapText="1"/>
    </xf>
    <xf numFmtId="0" fontId="34" fillId="0" borderId="19" xfId="0" applyFont="1" applyBorder="1" applyAlignment="1">
      <alignment horizontal="center" vertical="center" wrapText="1"/>
    </xf>
    <xf numFmtId="0" fontId="35" fillId="0" borderId="19" xfId="0" applyFont="1" applyBorder="1" applyAlignment="1">
      <alignment horizontal="left" vertical="center" wrapText="1"/>
    </xf>
    <xf numFmtId="4" fontId="35" fillId="0" borderId="19" xfId="0" applyNumberFormat="1" applyFont="1" applyBorder="1" applyAlignment="1">
      <alignment horizontal="right" vertical="center" wrapText="1"/>
    </xf>
    <xf numFmtId="0" fontId="0" fillId="0" borderId="0" xfId="0" applyAlignment="1">
      <alignment horizontal="center" vertical="center"/>
    </xf>
    <xf numFmtId="0" fontId="35" fillId="0" borderId="19" xfId="0" applyFont="1" applyBorder="1" applyAlignment="1">
      <alignment horizontal="center" vertical="center" wrapText="1"/>
    </xf>
    <xf numFmtId="0" fontId="35" fillId="0" borderId="19" xfId="0" applyFont="1" applyBorder="1" applyAlignment="1">
      <alignment vertical="center" wrapText="1"/>
    </xf>
    <xf numFmtId="184" fontId="35" fillId="24" borderId="19" xfId="0" applyNumberFormat="1" applyFont="1" applyFill="1" applyBorder="1" applyAlignment="1">
      <alignment horizontal="center" vertical="center" wrapText="1"/>
    </xf>
    <xf numFmtId="4" fontId="35" fillId="0" borderId="19" xfId="0" applyNumberFormat="1" applyFont="1" applyBorder="1" applyAlignment="1">
      <alignment vertical="center" wrapText="1"/>
    </xf>
    <xf numFmtId="0" fontId="35" fillId="24" borderId="19" xfId="0" applyFont="1" applyFill="1" applyBorder="1" applyAlignment="1">
      <alignment vertical="center" wrapText="1"/>
    </xf>
    <xf numFmtId="0" fontId="35" fillId="24" borderId="19" xfId="0" applyFont="1" applyFill="1" applyBorder="1" applyAlignment="1">
      <alignment horizontal="center" vertical="center" wrapText="1"/>
    </xf>
    <xf numFmtId="4" fontId="35" fillId="24" borderId="19" xfId="0" applyNumberFormat="1"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xf numFmtId="0" fontId="6" fillId="0" borderId="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11" fillId="0" borderId="19" xfId="0" applyFont="1" applyFill="1" applyBorder="1" applyAlignment="1">
      <alignment horizontal="center" vertical="center"/>
    </xf>
    <xf numFmtId="0" fontId="10" fillId="0" borderId="19" xfId="0" applyFont="1" applyFill="1" applyBorder="1" applyAlignment="1">
      <alignment vertical="center" wrapText="1"/>
    </xf>
    <xf numFmtId="43" fontId="10" fillId="0" borderId="19" xfId="84" applyFont="1" applyBorder="1" applyAlignment="1">
      <alignment vertical="center" wrapText="1"/>
    </xf>
    <xf numFmtId="0" fontId="31" fillId="0" borderId="0" xfId="0" applyFont="1" applyBorder="1" applyAlignment="1">
      <alignment horizontal="right" vertical="center" wrapText="1"/>
    </xf>
    <xf numFmtId="0" fontId="2" fillId="0" borderId="0" xfId="0" applyFont="1" applyFill="1" applyAlignment="1">
      <alignment horizontal="left" vertical="center"/>
    </xf>
    <xf numFmtId="185" fontId="28" fillId="24" borderId="19" xfId="46" applyNumberFormat="1" applyFont="1" applyFill="1" applyBorder="1" applyAlignment="1">
      <alignment horizontal="center" vertical="center"/>
    </xf>
    <xf numFmtId="0" fontId="11" fillId="0" borderId="19" xfId="0" applyFont="1" applyBorder="1">
      <alignment vertical="center"/>
    </xf>
    <xf numFmtId="177" fontId="28" fillId="0" borderId="19" xfId="0" applyNumberFormat="1" applyFont="1" applyBorder="1">
      <alignment vertical="center"/>
    </xf>
    <xf numFmtId="185" fontId="1" fillId="24" borderId="19" xfId="46" applyNumberFormat="1" applyFont="1" applyFill="1" applyBorder="1" applyAlignment="1">
      <alignment vertical="center"/>
    </xf>
    <xf numFmtId="177" fontId="0" fillId="0" borderId="19" xfId="0" applyNumberFormat="1" applyFont="1" applyBorder="1">
      <alignment vertical="center"/>
    </xf>
    <xf numFmtId="185" fontId="38" fillId="24" borderId="19" xfId="46" applyNumberFormat="1" applyFont="1" applyFill="1" applyBorder="1" applyAlignment="1">
      <alignment vertical="center"/>
    </xf>
    <xf numFmtId="185" fontId="1" fillId="24" borderId="19" xfId="46" applyNumberFormat="1" applyFont="1" applyFill="1" applyBorder="1" applyAlignment="1">
      <alignment horizontal="left" vertical="center"/>
    </xf>
    <xf numFmtId="0" fontId="10" fillId="0" borderId="19" xfId="0" applyFont="1" applyBorder="1" applyAlignment="1">
      <alignment horizontal="left" vertical="center" wrapText="1"/>
    </xf>
    <xf numFmtId="0" fontId="0" fillId="0" borderId="0" xfId="43" applyFont="1" applyAlignment="1"/>
    <xf numFmtId="0" fontId="28" fillId="0" borderId="0" xfId="43" applyFont="1" applyAlignment="1"/>
    <xf numFmtId="0" fontId="11" fillId="0" borderId="0" xfId="43" applyFont="1" applyAlignment="1"/>
    <xf numFmtId="0" fontId="10" fillId="0" borderId="0" xfId="43" applyFont="1" applyAlignment="1"/>
    <xf numFmtId="0" fontId="0" fillId="0" borderId="0" xfId="43" applyFont="1" applyFill="1" applyAlignment="1"/>
    <xf numFmtId="0" fontId="63" fillId="0" borderId="0" xfId="43" applyAlignment="1"/>
    <xf numFmtId="0" fontId="0" fillId="0" borderId="0" xfId="43" applyFont="1" applyAlignment="1">
      <alignment horizontal="right"/>
    </xf>
    <xf numFmtId="0" fontId="11" fillId="0" borderId="19" xfId="0" applyNumberFormat="1" applyFont="1" applyFill="1" applyBorder="1" applyAlignment="1" applyProtection="1">
      <alignment horizontal="left" vertical="center"/>
    </xf>
    <xf numFmtId="183" fontId="11" fillId="0" borderId="19" xfId="84" applyNumberFormat="1" applyFont="1" applyFill="1" applyBorder="1" applyAlignment="1" applyProtection="1">
      <alignment horizontal="left" vertical="center"/>
    </xf>
    <xf numFmtId="0" fontId="10" fillId="0" borderId="19" xfId="0" applyNumberFormat="1" applyFont="1" applyFill="1" applyBorder="1" applyAlignment="1" applyProtection="1">
      <alignment horizontal="left" vertical="center"/>
    </xf>
    <xf numFmtId="183" fontId="10" fillId="0" borderId="81" xfId="84" applyNumberFormat="1" applyFont="1" applyFill="1" applyBorder="1" applyAlignment="1" applyProtection="1">
      <alignment horizontal="left" vertical="center"/>
    </xf>
    <xf numFmtId="0" fontId="10" fillId="0" borderId="81" xfId="0" applyNumberFormat="1" applyFont="1" applyFill="1" applyBorder="1" applyAlignment="1" applyProtection="1">
      <alignment horizontal="left" vertical="center"/>
    </xf>
    <xf numFmtId="0" fontId="11" fillId="0" borderId="19" xfId="0" applyNumberFormat="1" applyFont="1" applyFill="1" applyBorder="1" applyAlignment="1" applyProtection="1">
      <alignment horizontal="center" vertical="center"/>
    </xf>
    <xf numFmtId="0" fontId="0" fillId="0" borderId="0" xfId="0" applyFont="1" applyFill="1">
      <alignment vertical="center"/>
    </xf>
    <xf numFmtId="0" fontId="26" fillId="0" borderId="0" xfId="0" applyFont="1" applyFill="1">
      <alignment vertical="center"/>
    </xf>
    <xf numFmtId="0" fontId="2" fillId="0" borderId="0" xfId="0" applyFont="1" applyFill="1">
      <alignment vertical="center"/>
    </xf>
    <xf numFmtId="182" fontId="2" fillId="0" borderId="0" xfId="0" applyNumberFormat="1" applyFont="1" applyFill="1">
      <alignment vertical="center"/>
    </xf>
    <xf numFmtId="0" fontId="2" fillId="0" borderId="0" xfId="0" applyFont="1" applyFill="1" applyAlignment="1">
      <alignment vertical="center" wrapText="1"/>
    </xf>
    <xf numFmtId="0" fontId="39" fillId="0" borderId="0" xfId="0" applyFont="1" applyFill="1" applyBorder="1" applyAlignment="1">
      <alignment vertical="center"/>
    </xf>
    <xf numFmtId="182" fontId="2" fillId="0" borderId="75"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0" xfId="0" applyFont="1" applyFill="1" applyAlignment="1">
      <alignment horizontal="center" vertical="center"/>
    </xf>
    <xf numFmtId="177" fontId="2" fillId="0" borderId="75" xfId="0" applyNumberFormat="1" applyFont="1" applyFill="1" applyBorder="1" applyAlignment="1">
      <alignment horizontal="right" vertical="center"/>
    </xf>
    <xf numFmtId="0" fontId="26" fillId="0" borderId="19" xfId="0" applyFont="1" applyFill="1" applyBorder="1" applyAlignment="1">
      <alignment horizontal="center" vertical="center"/>
    </xf>
    <xf numFmtId="0" fontId="26" fillId="0" borderId="81" xfId="100" applyFont="1" applyFill="1" applyBorder="1" applyAlignment="1">
      <alignment horizontal="center" vertical="center" wrapText="1"/>
    </xf>
    <xf numFmtId="0" fontId="26" fillId="0" borderId="81" xfId="100" applyNumberFormat="1" applyFont="1" applyFill="1" applyBorder="1" applyAlignment="1">
      <alignment horizontal="center" vertical="center" wrapText="1"/>
    </xf>
    <xf numFmtId="0" fontId="26" fillId="0" borderId="21" xfId="0" applyNumberFormat="1" applyFont="1" applyFill="1" applyBorder="1" applyAlignment="1" applyProtection="1">
      <alignment horizontal="left" vertical="center"/>
    </xf>
    <xf numFmtId="0" fontId="26" fillId="0" borderId="19" xfId="0" applyFont="1" applyFill="1" applyBorder="1" applyAlignment="1">
      <alignment vertical="center"/>
    </xf>
    <xf numFmtId="38" fontId="38" fillId="0" borderId="19" xfId="0" applyNumberFormat="1" applyFont="1" applyFill="1" applyBorder="1" applyAlignment="1">
      <alignment vertical="center" wrapText="1"/>
    </xf>
    <xf numFmtId="182" fontId="11" fillId="0" borderId="19" xfId="20" applyNumberFormat="1" applyFont="1" applyFill="1" applyBorder="1" applyAlignment="1">
      <alignment vertical="center"/>
    </xf>
    <xf numFmtId="0" fontId="2" fillId="0" borderId="21" xfId="0" applyNumberFormat="1" applyFont="1" applyFill="1" applyBorder="1" applyAlignment="1" applyProtection="1">
      <alignment horizontal="left" vertical="center"/>
    </xf>
    <xf numFmtId="186" fontId="26" fillId="0" borderId="19" xfId="0" applyNumberFormat="1" applyFont="1" applyFill="1" applyBorder="1" applyAlignment="1" applyProtection="1">
      <alignment horizontal="left" vertical="center"/>
      <protection locked="0"/>
    </xf>
    <xf numFmtId="38" fontId="1" fillId="0" borderId="19" xfId="0" applyNumberFormat="1" applyFont="1" applyFill="1" applyBorder="1" applyAlignment="1">
      <alignment vertical="center" wrapText="1"/>
    </xf>
    <xf numFmtId="182" fontId="10" fillId="0" borderId="19" xfId="20" applyNumberFormat="1" applyFont="1" applyFill="1" applyBorder="1" applyAlignment="1">
      <alignment vertical="center"/>
    </xf>
    <xf numFmtId="186" fontId="2" fillId="0" borderId="19" xfId="0" applyNumberFormat="1" applyFont="1" applyFill="1" applyBorder="1" applyAlignment="1" applyProtection="1">
      <alignment horizontal="left" vertical="center"/>
      <protection locked="0"/>
    </xf>
    <xf numFmtId="187" fontId="2" fillId="0" borderId="19" xfId="0" applyNumberFormat="1" applyFont="1" applyFill="1" applyBorder="1" applyAlignment="1" applyProtection="1">
      <alignment horizontal="left" vertical="center"/>
      <protection locked="0"/>
    </xf>
    <xf numFmtId="38" fontId="10" fillId="0" borderId="19" xfId="0" applyNumberFormat="1" applyFont="1" applyFill="1" applyBorder="1" applyAlignment="1">
      <alignment vertical="center" wrapText="1"/>
    </xf>
    <xf numFmtId="187" fontId="26" fillId="0" borderId="19" xfId="0" applyNumberFormat="1" applyFont="1" applyFill="1" applyBorder="1" applyAlignment="1" applyProtection="1">
      <alignment horizontal="left" vertical="center"/>
      <protection locked="0"/>
    </xf>
    <xf numFmtId="177" fontId="2" fillId="0" borderId="75" xfId="0" applyNumberFormat="1" applyFont="1" applyFill="1" applyBorder="1" applyAlignment="1">
      <alignment horizontal="right" vertical="center" wrapText="1"/>
    </xf>
    <xf numFmtId="0" fontId="26" fillId="0" borderId="19" xfId="0" applyFont="1" applyBorder="1" applyAlignment="1">
      <alignment vertical="center" wrapText="1"/>
    </xf>
    <xf numFmtId="0" fontId="2" fillId="0" borderId="19" xfId="0" applyFont="1" applyBorder="1" applyAlignment="1">
      <alignment vertical="center" wrapText="1"/>
    </xf>
    <xf numFmtId="0" fontId="2" fillId="0" borderId="19" xfId="0" applyFont="1" applyFill="1" applyBorder="1" applyAlignment="1">
      <alignment vertical="center" wrapText="1"/>
    </xf>
    <xf numFmtId="0" fontId="18" fillId="0" borderId="19" xfId="0" applyFont="1" applyFill="1" applyBorder="1" applyAlignment="1">
      <alignment vertical="center" wrapText="1"/>
    </xf>
    <xf numFmtId="0" fontId="18" fillId="0" borderId="19" xfId="0" applyFont="1" applyBorder="1" applyAlignment="1">
      <alignment vertical="center" wrapText="1"/>
    </xf>
    <xf numFmtId="3" fontId="26" fillId="0" borderId="19" xfId="0" applyNumberFormat="1" applyFont="1" applyFill="1" applyBorder="1" applyAlignment="1" applyProtection="1">
      <alignment horizontal="right" vertical="center"/>
    </xf>
    <xf numFmtId="0" fontId="26" fillId="0" borderId="19" xfId="0" applyNumberFormat="1" applyFont="1" applyFill="1" applyBorder="1" applyAlignment="1" applyProtection="1">
      <alignment horizontal="left" vertical="center"/>
    </xf>
    <xf numFmtId="38" fontId="11" fillId="24" borderId="19" xfId="0" applyNumberFormat="1" applyFont="1" applyFill="1" applyBorder="1" applyAlignment="1">
      <alignment vertical="center" wrapText="1"/>
    </xf>
    <xf numFmtId="0" fontId="2" fillId="24" borderId="19" xfId="0" applyFont="1" applyFill="1" applyBorder="1" applyAlignment="1">
      <alignment vertical="center"/>
    </xf>
    <xf numFmtId="38" fontId="11" fillId="0" borderId="19" xfId="0" applyNumberFormat="1" applyFont="1" applyFill="1" applyBorder="1" applyAlignment="1">
      <alignment vertical="center" wrapText="1"/>
    </xf>
    <xf numFmtId="188" fontId="10" fillId="0" borderId="19" xfId="0" applyNumberFormat="1" applyFont="1" applyFill="1" applyBorder="1" applyAlignment="1">
      <alignment vertical="center"/>
    </xf>
    <xf numFmtId="0" fontId="26" fillId="0" borderId="19" xfId="0" applyFont="1" applyFill="1" applyBorder="1" applyAlignment="1">
      <alignment vertical="center" wrapText="1"/>
    </xf>
    <xf numFmtId="0" fontId="2" fillId="0" borderId="19" xfId="0" applyFont="1" applyFill="1" applyBorder="1" applyAlignment="1">
      <alignment horizontal="left" vertical="center" wrapText="1"/>
    </xf>
    <xf numFmtId="0" fontId="2" fillId="0" borderId="81" xfId="0" applyFont="1" applyBorder="1" applyAlignment="1">
      <alignment vertical="center" wrapText="1"/>
    </xf>
    <xf numFmtId="10" fontId="2" fillId="0" borderId="19" xfId="0" applyNumberFormat="1" applyFont="1" applyFill="1" applyBorder="1" applyAlignment="1" applyProtection="1">
      <alignment horizontal="left" vertical="center" wrapText="1"/>
    </xf>
    <xf numFmtId="0" fontId="18" fillId="0" borderId="15" xfId="0" applyFont="1" applyBorder="1" applyAlignment="1">
      <alignment vertical="center" wrapText="1"/>
    </xf>
    <xf numFmtId="188" fontId="11" fillId="0" borderId="19" xfId="0" applyNumberFormat="1" applyFont="1" applyFill="1" applyBorder="1" applyAlignment="1">
      <alignment vertical="center"/>
    </xf>
    <xf numFmtId="0" fontId="26" fillId="0" borderId="19" xfId="64" applyNumberFormat="1" applyFont="1" applyFill="1" applyBorder="1" applyAlignment="1" applyProtection="1">
      <alignment horizontal="center" vertical="center"/>
    </xf>
    <xf numFmtId="0" fontId="26" fillId="0" borderId="19" xfId="63" applyFont="1" applyFill="1" applyBorder="1">
      <alignment vertical="center"/>
    </xf>
    <xf numFmtId="177" fontId="26" fillId="0" borderId="19" xfId="0" applyNumberFormat="1" applyFont="1" applyFill="1" applyBorder="1" applyAlignment="1">
      <alignment vertical="center" wrapText="1"/>
    </xf>
    <xf numFmtId="0" fontId="2" fillId="0" borderId="19" xfId="63" applyFont="1" applyFill="1" applyBorder="1" applyAlignment="1">
      <alignment horizontal="left" vertical="center"/>
    </xf>
    <xf numFmtId="3" fontId="2" fillId="0" borderId="19" xfId="51" applyNumberFormat="1" applyFont="1" applyFill="1" applyBorder="1" applyAlignment="1" applyProtection="1">
      <alignment horizontal="right" vertical="center"/>
    </xf>
    <xf numFmtId="182" fontId="2" fillId="0" borderId="19" xfId="0" applyNumberFormat="1" applyFont="1" applyFill="1" applyBorder="1">
      <alignment vertical="center"/>
    </xf>
    <xf numFmtId="0" fontId="2" fillId="0" borderId="19" xfId="63" applyFont="1" applyFill="1" applyBorder="1" applyAlignment="1">
      <alignment vertical="center"/>
    </xf>
    <xf numFmtId="0" fontId="2" fillId="0" borderId="19" xfId="63" applyFont="1" applyFill="1" applyBorder="1" applyAlignment="1">
      <alignment horizontal="left" vertical="center" wrapText="1"/>
    </xf>
    <xf numFmtId="3" fontId="2" fillId="0" borderId="19" xfId="0" applyNumberFormat="1" applyFont="1" applyFill="1" applyBorder="1" applyAlignment="1" applyProtection="1">
      <alignment horizontal="left" vertical="center"/>
    </xf>
    <xf numFmtId="0" fontId="2" fillId="0" borderId="19" xfId="63" applyFont="1" applyFill="1" applyBorder="1">
      <alignment vertical="center"/>
    </xf>
    <xf numFmtId="0" fontId="26" fillId="0" borderId="19" xfId="63" applyFont="1" applyFill="1" applyBorder="1" applyAlignment="1">
      <alignment horizontal="center" vertical="center"/>
    </xf>
    <xf numFmtId="182" fontId="2" fillId="0" borderId="19" xfId="20" applyNumberFormat="1" applyFont="1" applyFill="1" applyBorder="1">
      <alignment vertical="center"/>
    </xf>
    <xf numFmtId="0" fontId="26" fillId="0" borderId="82" xfId="64" applyNumberFormat="1" applyFont="1" applyFill="1" applyBorder="1" applyAlignment="1" applyProtection="1">
      <alignment vertical="center"/>
    </xf>
    <xf numFmtId="183" fontId="26" fillId="0" borderId="82" xfId="84" applyNumberFormat="1" applyFont="1" applyFill="1" applyBorder="1" applyAlignment="1" applyProtection="1">
      <alignment horizontal="right" vertical="center"/>
    </xf>
    <xf numFmtId="182" fontId="26" fillId="0" borderId="19" xfId="0" applyNumberFormat="1" applyFont="1" applyFill="1" applyBorder="1" applyAlignment="1">
      <alignment vertical="center" wrapText="1"/>
    </xf>
    <xf numFmtId="0" fontId="2" fillId="0" borderId="82" xfId="64" applyNumberFormat="1" applyFont="1" applyFill="1" applyBorder="1" applyAlignment="1" applyProtection="1">
      <alignment vertical="center"/>
    </xf>
    <xf numFmtId="183" fontId="2" fillId="0" borderId="82" xfId="84" applyNumberFormat="1" applyFont="1" applyFill="1" applyBorder="1" applyAlignment="1" applyProtection="1">
      <alignment horizontal="right" vertical="center"/>
    </xf>
    <xf numFmtId="182" fontId="2" fillId="0" borderId="19" xfId="0" applyNumberFormat="1" applyFont="1" applyFill="1" applyBorder="1" applyAlignment="1">
      <alignment vertical="center" wrapText="1"/>
    </xf>
    <xf numFmtId="182" fontId="26" fillId="0" borderId="15" xfId="0" applyNumberFormat="1" applyFont="1" applyFill="1" applyBorder="1" applyAlignment="1">
      <alignment vertical="center" wrapText="1"/>
    </xf>
    <xf numFmtId="0" fontId="2" fillId="0" borderId="19" xfId="64" applyNumberFormat="1" applyFont="1" applyFill="1" applyBorder="1" applyAlignment="1" applyProtection="1">
      <alignment vertical="center" wrapText="1"/>
    </xf>
    <xf numFmtId="0" fontId="2" fillId="0" borderId="19" xfId="0" applyFont="1" applyFill="1" applyBorder="1">
      <alignment vertical="center"/>
    </xf>
    <xf numFmtId="182" fontId="26" fillId="0" borderId="19" xfId="20" applyNumberFormat="1" applyFont="1" applyFill="1" applyBorder="1" applyAlignment="1" applyProtection="1">
      <alignment horizontal="center" vertical="center"/>
    </xf>
    <xf numFmtId="1" fontId="26" fillId="0" borderId="19" xfId="63" applyNumberFormat="1" applyFont="1" applyFill="1" applyBorder="1">
      <alignment vertical="center"/>
    </xf>
    <xf numFmtId="1" fontId="2" fillId="0" borderId="19" xfId="63" applyNumberFormat="1" applyFont="1" applyFill="1" applyBorder="1">
      <alignment vertical="center"/>
    </xf>
    <xf numFmtId="177" fontId="2" fillId="0" borderId="19" xfId="0" applyNumberFormat="1" applyFont="1" applyFill="1" applyBorder="1" applyAlignment="1">
      <alignment vertical="center" wrapText="1"/>
    </xf>
    <xf numFmtId="182" fontId="2" fillId="0" borderId="19" xfId="20" applyNumberFormat="1" applyFont="1" applyFill="1" applyBorder="1" applyAlignment="1" applyProtection="1">
      <alignment horizontal="center" vertical="center"/>
    </xf>
    <xf numFmtId="183" fontId="26" fillId="0" borderId="19" xfId="84" applyNumberFormat="1" applyFont="1" applyFill="1" applyBorder="1" applyAlignment="1">
      <alignment horizontal="center" vertical="center"/>
    </xf>
    <xf numFmtId="177" fontId="0" fillId="0" borderId="0" xfId="0" applyNumberFormat="1" applyFont="1" applyFill="1">
      <alignment vertical="center"/>
    </xf>
    <xf numFmtId="0" fontId="0" fillId="0" borderId="19" xfId="0" applyFont="1" applyFill="1" applyBorder="1">
      <alignment vertical="center"/>
    </xf>
    <xf numFmtId="0" fontId="0" fillId="0" borderId="0" xfId="0" applyFont="1" applyFill="1" applyAlignment="1">
      <alignment horizontal="center" vertical="center" wrapText="1"/>
    </xf>
    <xf numFmtId="0" fontId="26" fillId="0" borderId="19" xfId="0" applyFont="1" applyFill="1" applyBorder="1">
      <alignment vertical="center"/>
    </xf>
    <xf numFmtId="0" fontId="0" fillId="0" borderId="0" xfId="0" applyFill="1" applyAlignment="1">
      <alignment vertical="center"/>
    </xf>
    <xf numFmtId="0" fontId="28" fillId="0" borderId="0" xfId="0" applyFont="1" applyFill="1" applyAlignment="1">
      <alignment vertical="center"/>
    </xf>
    <xf numFmtId="182" fontId="2" fillId="0" borderId="0" xfId="0" applyNumberFormat="1" applyFont="1" applyFill="1" applyAlignment="1">
      <alignment vertical="center"/>
    </xf>
    <xf numFmtId="0" fontId="0" fillId="0" borderId="75" xfId="0" applyFill="1" applyBorder="1" applyAlignment="1">
      <alignment horizontal="center" vertical="center"/>
    </xf>
    <xf numFmtId="0" fontId="0" fillId="0" borderId="0" xfId="0" applyFill="1" applyAlignment="1">
      <alignment horizontal="center" vertical="center"/>
    </xf>
    <xf numFmtId="0" fontId="26" fillId="0" borderId="19" xfId="100" applyNumberFormat="1" applyFont="1" applyFill="1" applyBorder="1" applyAlignment="1">
      <alignment horizontal="center" vertical="center" wrapText="1"/>
    </xf>
    <xf numFmtId="0" fontId="26" fillId="0" borderId="81" xfId="0" applyNumberFormat="1" applyFont="1" applyFill="1" applyBorder="1" applyAlignment="1" applyProtection="1">
      <alignment horizontal="left" vertical="center"/>
    </xf>
    <xf numFmtId="3" fontId="2" fillId="0" borderId="81" xfId="0" applyNumberFormat="1" applyFont="1" applyFill="1" applyBorder="1" applyAlignment="1" applyProtection="1">
      <alignment horizontal="right" vertical="center"/>
    </xf>
    <xf numFmtId="182" fontId="26" fillId="0" borderId="81" xfId="20" applyNumberFormat="1" applyFont="1" applyFill="1" applyBorder="1" applyAlignment="1" applyProtection="1">
      <alignment horizontal="right" vertical="center"/>
    </xf>
    <xf numFmtId="0" fontId="26" fillId="0" borderId="15" xfId="64" applyNumberFormat="1" applyFont="1" applyFill="1" applyBorder="1" applyAlignment="1" applyProtection="1">
      <alignment horizontal="center" vertical="center"/>
    </xf>
    <xf numFmtId="182" fontId="26" fillId="0" borderId="15" xfId="20" applyNumberFormat="1" applyFont="1" applyFill="1" applyBorder="1" applyAlignment="1" applyProtection="1">
      <alignment horizontal="right" vertical="center"/>
    </xf>
    <xf numFmtId="0" fontId="2" fillId="0" borderId="82" xfId="0" applyNumberFormat="1" applyFont="1" applyFill="1" applyBorder="1" applyAlignment="1" applyProtection="1">
      <alignment horizontal="left" vertical="center"/>
    </xf>
    <xf numFmtId="182" fontId="2" fillId="0" borderId="19" xfId="0" applyNumberFormat="1" applyFont="1" applyFill="1" applyBorder="1" applyAlignment="1">
      <alignment vertical="center"/>
    </xf>
    <xf numFmtId="0" fontId="26" fillId="0" borderId="82" xfId="0" applyNumberFormat="1" applyFont="1" applyFill="1" applyBorder="1" applyAlignment="1" applyProtection="1">
      <alignment horizontal="left" vertical="center"/>
    </xf>
    <xf numFmtId="0" fontId="26" fillId="0" borderId="19" xfId="63" applyFont="1" applyFill="1" applyBorder="1" applyAlignment="1">
      <alignment vertical="center"/>
    </xf>
    <xf numFmtId="182" fontId="26" fillId="0" borderId="19" xfId="0" applyNumberFormat="1" applyFont="1" applyFill="1" applyBorder="1" applyAlignment="1">
      <alignment vertical="center"/>
    </xf>
    <xf numFmtId="179" fontId="2" fillId="0" borderId="19" xfId="0" applyNumberFormat="1" applyFont="1" applyFill="1" applyBorder="1" applyAlignment="1">
      <alignment vertical="center" wrapText="1"/>
    </xf>
    <xf numFmtId="182" fontId="26" fillId="0" borderId="0" xfId="0" applyNumberFormat="1" applyFont="1" applyFill="1" applyAlignment="1">
      <alignment vertical="center"/>
    </xf>
    <xf numFmtId="0" fontId="2" fillId="0" borderId="19" xfId="64" applyNumberFormat="1" applyFont="1" applyFill="1" applyBorder="1" applyAlignment="1" applyProtection="1">
      <alignment horizontal="left" vertical="center"/>
    </xf>
    <xf numFmtId="182" fontId="2" fillId="0" borderId="21" xfId="0" applyNumberFormat="1" applyFont="1" applyFill="1" applyBorder="1" applyAlignment="1">
      <alignment vertical="center" wrapText="1"/>
    </xf>
    <xf numFmtId="1" fontId="26" fillId="0" borderId="19" xfId="63" applyNumberFormat="1" applyFont="1" applyFill="1" applyBorder="1" applyAlignment="1">
      <alignment vertical="center"/>
    </xf>
    <xf numFmtId="1" fontId="2" fillId="0" borderId="19" xfId="63" applyNumberFormat="1" applyFont="1" applyFill="1" applyBorder="1" applyAlignment="1">
      <alignment vertical="center"/>
    </xf>
    <xf numFmtId="3" fontId="2" fillId="0" borderId="19" xfId="84" applyNumberFormat="1" applyFont="1" applyFill="1" applyBorder="1" applyAlignment="1" applyProtection="1">
      <alignment vertical="center" wrapText="1"/>
      <protection locked="0"/>
    </xf>
    <xf numFmtId="182" fontId="2" fillId="0" borderId="19" xfId="20" applyNumberFormat="1" applyFont="1" applyFill="1" applyBorder="1" applyAlignment="1">
      <alignment vertical="center"/>
    </xf>
    <xf numFmtId="0" fontId="26" fillId="0" borderId="19" xfId="63" quotePrefix="1" applyFont="1" applyFill="1" applyBorder="1" applyAlignment="1">
      <alignment horizontal="center" vertical="center"/>
    </xf>
    <xf numFmtId="0" fontId="63" fillId="0" borderId="0" xfId="46" applyFont="1" applyAlignment="1"/>
    <xf numFmtId="0" fontId="2" fillId="0" borderId="0" xfId="46" applyFont="1" applyAlignment="1">
      <alignment vertical="center"/>
    </xf>
    <xf numFmtId="0" fontId="2" fillId="0" borderId="0" xfId="46" applyFont="1" applyAlignment="1">
      <alignment horizontal="right" vertical="center"/>
    </xf>
    <xf numFmtId="0" fontId="63" fillId="0" borderId="0" xfId="46" applyFont="1" applyAlignment="1">
      <alignment wrapText="1"/>
    </xf>
    <xf numFmtId="0" fontId="63" fillId="0" borderId="0" xfId="46" applyAlignment="1"/>
    <xf numFmtId="0" fontId="1" fillId="26" borderId="0" xfId="0" applyFont="1" applyFill="1" applyBorder="1" applyAlignment="1"/>
    <xf numFmtId="0" fontId="41" fillId="26" borderId="0" xfId="0" applyFont="1" applyFill="1" applyBorder="1" applyAlignment="1">
      <alignment horizontal="center" vertical="center"/>
    </xf>
    <xf numFmtId="0" fontId="41" fillId="26" borderId="0" xfId="0" applyFont="1" applyFill="1" applyBorder="1" applyAlignment="1">
      <alignment vertical="center"/>
    </xf>
    <xf numFmtId="0" fontId="16" fillId="26" borderId="0" xfId="0" applyNumberFormat="1" applyFont="1" applyFill="1" applyBorder="1" applyAlignment="1" applyProtection="1">
      <alignment horizontal="center" vertical="center"/>
    </xf>
    <xf numFmtId="0" fontId="20" fillId="26" borderId="0" xfId="0" applyFont="1" applyFill="1" applyBorder="1" applyAlignment="1">
      <alignment horizontal="center" vertical="center"/>
    </xf>
    <xf numFmtId="0" fontId="20" fillId="26" borderId="0" xfId="0" applyFont="1" applyFill="1" applyBorder="1" applyAlignment="1">
      <alignment vertical="center"/>
    </xf>
    <xf numFmtId="0" fontId="42" fillId="26" borderId="0" xfId="0" applyNumberFormat="1" applyFont="1" applyFill="1" applyBorder="1" applyAlignment="1" applyProtection="1">
      <alignment horizontal="left" vertical="center"/>
    </xf>
    <xf numFmtId="0" fontId="42" fillId="26" borderId="0" xfId="0" applyFont="1" applyFill="1" applyBorder="1" applyAlignment="1">
      <alignment horizontal="left" vertical="center"/>
    </xf>
    <xf numFmtId="0" fontId="4" fillId="26" borderId="0" xfId="0" applyNumberFormat="1" applyFont="1" applyFill="1" applyBorder="1" applyAlignment="1" applyProtection="1">
      <alignment horizontal="left" vertical="center"/>
    </xf>
    <xf numFmtId="0" fontId="43" fillId="26" borderId="0" xfId="0" applyFont="1" applyFill="1" applyBorder="1" applyAlignment="1">
      <alignment horizontal="left" vertical="center"/>
    </xf>
    <xf numFmtId="0" fontId="40" fillId="26" borderId="0" xfId="0" applyFont="1" applyFill="1" applyBorder="1" applyAlignment="1"/>
    <xf numFmtId="0" fontId="40" fillId="26" borderId="0" xfId="0" applyNumberFormat="1" applyFont="1" applyFill="1" applyBorder="1" applyAlignment="1"/>
    <xf numFmtId="0" fontId="40" fillId="26" borderId="0" xfId="0" applyFont="1" applyFill="1" applyBorder="1" applyAlignment="1">
      <alignment horizontal="left" vertical="center"/>
    </xf>
    <xf numFmtId="0" fontId="2" fillId="26" borderId="0" xfId="0" applyFont="1" applyFill="1" applyAlignment="1"/>
    <xf numFmtId="0" fontId="64" fillId="26" borderId="0" xfId="0" applyFont="1" applyFill="1" applyBorder="1" applyAlignment="1"/>
    <xf numFmtId="0" fontId="2" fillId="26" borderId="0" xfId="0" applyFont="1" applyFill="1" applyBorder="1" applyAlignment="1"/>
    <xf numFmtId="0" fontId="0" fillId="26" borderId="0" xfId="0" applyFill="1" applyBorder="1" applyAlignment="1"/>
    <xf numFmtId="0" fontId="2" fillId="26" borderId="0" xfId="0" applyNumberFormat="1" applyFont="1" applyFill="1" applyBorder="1" applyAlignment="1"/>
    <xf numFmtId="0" fontId="74" fillId="0" borderId="0" xfId="0" applyFont="1" applyFill="1" applyBorder="1" applyAlignment="1">
      <alignment vertical="center" wrapText="1"/>
    </xf>
    <xf numFmtId="0" fontId="74" fillId="0" borderId="0" xfId="0" applyFont="1" applyFill="1" applyBorder="1" applyAlignment="1">
      <alignment horizontal="right" vertical="center" wrapText="1"/>
    </xf>
    <xf numFmtId="0" fontId="75" fillId="0" borderId="19" xfId="0" applyFont="1" applyFill="1" applyBorder="1" applyAlignment="1">
      <alignment horizontal="center" vertical="center"/>
    </xf>
    <xf numFmtId="0" fontId="75" fillId="0" borderId="19" xfId="0" applyFont="1" applyFill="1" applyBorder="1" applyAlignment="1">
      <alignment horizontal="center" vertical="center" wrapText="1"/>
    </xf>
    <xf numFmtId="0" fontId="74" fillId="0" borderId="19" xfId="0" applyFont="1" applyFill="1" applyBorder="1" applyAlignment="1">
      <alignment vertical="center" wrapText="1"/>
    </xf>
    <xf numFmtId="43" fontId="74" fillId="0" borderId="19" xfId="84" applyFont="1" applyBorder="1" applyAlignment="1">
      <alignment vertical="center" wrapText="1"/>
    </xf>
    <xf numFmtId="0" fontId="2" fillId="26" borderId="0" xfId="46" applyFont="1" applyFill="1" applyAlignment="1">
      <alignment vertical="center"/>
    </xf>
    <xf numFmtId="0" fontId="2" fillId="26" borderId="0" xfId="46" applyFont="1" applyFill="1" applyAlignment="1">
      <alignment horizontal="right" vertical="center"/>
    </xf>
    <xf numFmtId="0" fontId="26" fillId="26" borderId="19" xfId="46" applyNumberFormat="1" applyFont="1" applyFill="1" applyBorder="1" applyAlignment="1" applyProtection="1">
      <alignment horizontal="center" vertical="center"/>
    </xf>
    <xf numFmtId="0" fontId="26" fillId="26" borderId="19" xfId="46" applyNumberFormat="1" applyFont="1" applyFill="1" applyBorder="1" applyAlignment="1" applyProtection="1">
      <alignment horizontal="left" vertical="center"/>
    </xf>
    <xf numFmtId="3" fontId="2" fillId="26" borderId="19" xfId="46" applyNumberFormat="1" applyFont="1" applyFill="1" applyBorder="1" applyAlignment="1" applyProtection="1">
      <alignment horizontal="right" vertical="center"/>
    </xf>
    <xf numFmtId="0" fontId="2" fillId="26" borderId="19" xfId="46" applyNumberFormat="1" applyFont="1" applyFill="1" applyBorder="1" applyAlignment="1" applyProtection="1">
      <alignment horizontal="left" vertical="center"/>
    </xf>
    <xf numFmtId="0" fontId="26" fillId="26" borderId="19" xfId="46" applyNumberFormat="1" applyFont="1" applyFill="1" applyBorder="1" applyAlignment="1" applyProtection="1">
      <alignment vertical="center"/>
    </xf>
    <xf numFmtId="0" fontId="2" fillId="26" borderId="19" xfId="46" applyNumberFormat="1" applyFont="1" applyFill="1" applyBorder="1" applyAlignment="1" applyProtection="1">
      <alignment vertical="center"/>
    </xf>
    <xf numFmtId="0" fontId="2" fillId="26" borderId="19" xfId="0" applyNumberFormat="1" applyFont="1" applyFill="1" applyBorder="1" applyAlignment="1" applyProtection="1">
      <alignment vertical="center"/>
    </xf>
    <xf numFmtId="3" fontId="2" fillId="26" borderId="19" xfId="0" applyNumberFormat="1" applyFont="1" applyFill="1" applyBorder="1" applyAlignment="1" applyProtection="1">
      <alignment horizontal="right" vertical="center"/>
    </xf>
    <xf numFmtId="0" fontId="63" fillId="26" borderId="0" xfId="46" applyFont="1" applyFill="1" applyAlignment="1"/>
    <xf numFmtId="0" fontId="26" fillId="26" borderId="19" xfId="0" applyNumberFormat="1" applyFont="1" applyFill="1" applyBorder="1" applyAlignment="1" applyProtection="1">
      <alignment horizontal="center" vertical="center"/>
    </xf>
    <xf numFmtId="0" fontId="63" fillId="26" borderId="0" xfId="46" applyFill="1" applyAlignment="1"/>
    <xf numFmtId="0" fontId="2" fillId="26" borderId="19" xfId="0" applyNumberFormat="1" applyFont="1" applyFill="1" applyBorder="1" applyAlignment="1" applyProtection="1">
      <alignment horizontal="right" vertical="center"/>
    </xf>
    <xf numFmtId="0" fontId="2" fillId="26" borderId="75" xfId="46" applyNumberFormat="1" applyFont="1" applyFill="1" applyBorder="1" applyAlignment="1" applyProtection="1">
      <alignment horizontal="right" vertical="center"/>
    </xf>
    <xf numFmtId="0" fontId="67" fillId="26" borderId="19" xfId="0" applyNumberFormat="1" applyFont="1" applyFill="1" applyBorder="1" applyAlignment="1" applyProtection="1">
      <alignment vertical="center"/>
    </xf>
    <xf numFmtId="3" fontId="67" fillId="26" borderId="19" xfId="0" applyNumberFormat="1" applyFont="1" applyFill="1" applyBorder="1" applyAlignment="1" applyProtection="1">
      <alignment horizontal="right" vertical="center"/>
    </xf>
    <xf numFmtId="0" fontId="67" fillId="26" borderId="19" xfId="0" applyNumberFormat="1" applyFont="1" applyFill="1" applyBorder="1" applyAlignment="1" applyProtection="1">
      <alignment horizontal="right" vertical="center"/>
    </xf>
    <xf numFmtId="0" fontId="68" fillId="26" borderId="19" xfId="0" applyNumberFormat="1" applyFont="1" applyFill="1" applyBorder="1" applyAlignment="1" applyProtection="1">
      <alignment horizontal="center" vertical="center"/>
    </xf>
    <xf numFmtId="0" fontId="29" fillId="26" borderId="0" xfId="46" applyNumberFormat="1" applyFont="1" applyFill="1" applyAlignment="1" applyProtection="1">
      <alignment vertical="center"/>
    </xf>
    <xf numFmtId="0" fontId="2" fillId="26" borderId="0" xfId="46" applyNumberFormat="1" applyFont="1" applyFill="1" applyAlignment="1" applyProtection="1">
      <alignment vertical="center"/>
    </xf>
    <xf numFmtId="0" fontId="2" fillId="26" borderId="0" xfId="46" applyNumberFormat="1" applyFont="1" applyFill="1" applyAlignment="1" applyProtection="1">
      <alignment horizontal="right" vertical="center"/>
    </xf>
    <xf numFmtId="183" fontId="2" fillId="26" borderId="19" xfId="84" applyNumberFormat="1" applyFont="1" applyFill="1" applyBorder="1" applyAlignment="1" applyProtection="1">
      <alignment vertical="center"/>
    </xf>
    <xf numFmtId="0" fontId="68" fillId="26" borderId="19" xfId="46" applyNumberFormat="1" applyFont="1" applyFill="1" applyBorder="1" applyAlignment="1" applyProtection="1">
      <alignment vertical="center"/>
    </xf>
    <xf numFmtId="183" fontId="68" fillId="26" borderId="19" xfId="84" applyNumberFormat="1" applyFont="1" applyFill="1" applyBorder="1" applyAlignment="1" applyProtection="1">
      <alignment vertical="center"/>
    </xf>
    <xf numFmtId="0" fontId="69" fillId="26" borderId="19" xfId="0" applyNumberFormat="1" applyFont="1" applyFill="1" applyBorder="1" applyAlignment="1" applyProtection="1">
      <alignment vertical="center"/>
    </xf>
    <xf numFmtId="0" fontId="70" fillId="26" borderId="19" xfId="46" applyNumberFormat="1" applyFont="1" applyFill="1" applyBorder="1" applyAlignment="1" applyProtection="1">
      <alignment vertical="center"/>
    </xf>
    <xf numFmtId="3" fontId="70" fillId="26" borderId="19" xfId="0" applyNumberFormat="1" applyFont="1" applyFill="1" applyBorder="1" applyAlignment="1" applyProtection="1">
      <alignment horizontal="right" vertical="center"/>
    </xf>
    <xf numFmtId="0" fontId="69" fillId="26" borderId="19" xfId="46" applyNumberFormat="1" applyFont="1" applyFill="1" applyBorder="1" applyAlignment="1" applyProtection="1">
      <alignment vertical="center"/>
    </xf>
    <xf numFmtId="0" fontId="39" fillId="0" borderId="0" xfId="0" applyFont="1" applyFill="1" applyBorder="1" applyAlignment="1">
      <alignment horizontal="center" vertical="center"/>
    </xf>
    <xf numFmtId="0" fontId="39" fillId="0" borderId="0" xfId="0" applyFont="1" applyFill="1" applyAlignment="1">
      <alignment horizontal="center" vertical="center"/>
    </xf>
    <xf numFmtId="0" fontId="37" fillId="0" borderId="0" xfId="43" applyNumberFormat="1" applyFont="1" applyFill="1" applyAlignment="1" applyProtection="1">
      <alignment horizontal="center" vertical="center"/>
    </xf>
    <xf numFmtId="0" fontId="2" fillId="0" borderId="0" xfId="43" applyNumberFormat="1" applyFont="1" applyFill="1" applyBorder="1" applyAlignment="1">
      <alignment horizontal="left" vertical="center" wrapText="1"/>
    </xf>
    <xf numFmtId="0" fontId="28" fillId="0" borderId="19" xfId="43" applyNumberFormat="1" applyFont="1" applyFill="1" applyBorder="1" applyAlignment="1" applyProtection="1">
      <alignment horizontal="center" vertical="center"/>
    </xf>
    <xf numFmtId="0" fontId="28" fillId="0" borderId="81" xfId="43" applyNumberFormat="1" applyFont="1" applyFill="1" applyBorder="1" applyAlignment="1" applyProtection="1">
      <alignment horizontal="center" vertical="center"/>
    </xf>
    <xf numFmtId="0" fontId="28" fillId="0" borderId="84" xfId="43" applyNumberFormat="1" applyFont="1" applyFill="1" applyBorder="1" applyAlignment="1" applyProtection="1">
      <alignment horizontal="center" vertical="center"/>
    </xf>
    <xf numFmtId="0" fontId="28" fillId="0" borderId="15" xfId="43" applyNumberFormat="1" applyFont="1" applyFill="1" applyBorder="1" applyAlignment="1" applyProtection="1">
      <alignment horizontal="center" vertical="center"/>
    </xf>
    <xf numFmtId="0" fontId="29" fillId="26" borderId="0" xfId="46" applyNumberFormat="1" applyFont="1" applyFill="1" applyAlignment="1" applyProtection="1">
      <alignment horizontal="center" vertical="center"/>
    </xf>
    <xf numFmtId="0" fontId="26" fillId="26" borderId="19" xfId="46" applyNumberFormat="1" applyFont="1" applyFill="1" applyBorder="1" applyAlignment="1" applyProtection="1">
      <alignment horizontal="center" vertical="center" wrapText="1"/>
    </xf>
    <xf numFmtId="0" fontId="26" fillId="26" borderId="81" xfId="46" applyNumberFormat="1" applyFont="1" applyFill="1" applyBorder="1" applyAlignment="1" applyProtection="1">
      <alignment horizontal="center" vertical="center" wrapText="1"/>
    </xf>
    <xf numFmtId="0" fontId="37" fillId="0" borderId="0" xfId="0" applyFont="1" applyFill="1" applyAlignment="1">
      <alignment horizontal="center" vertical="center"/>
    </xf>
    <xf numFmtId="0" fontId="32" fillId="0" borderId="0" xfId="0" applyFont="1" applyBorder="1" applyAlignment="1">
      <alignment horizontal="center" vertical="center" wrapText="1"/>
    </xf>
    <xf numFmtId="0" fontId="34" fillId="0" borderId="19" xfId="0" applyFont="1" applyBorder="1" applyAlignment="1">
      <alignment horizontal="center" vertical="center" wrapText="1"/>
    </xf>
    <xf numFmtId="0" fontId="36" fillId="0" borderId="0" xfId="0" applyFont="1" applyFill="1" applyBorder="1" applyAlignment="1">
      <alignment horizontal="center" vertical="center" wrapText="1"/>
    </xf>
    <xf numFmtId="0" fontId="32" fillId="0" borderId="0" xfId="0" applyFont="1" applyAlignment="1">
      <alignment horizontal="center" vertical="center" wrapText="1"/>
    </xf>
    <xf numFmtId="0" fontId="33" fillId="0" borderId="0" xfId="0" applyFont="1" applyBorder="1" applyAlignment="1">
      <alignment horizontal="right" vertical="center" wrapText="1"/>
    </xf>
    <xf numFmtId="0" fontId="29" fillId="0" borderId="0" xfId="48" applyFont="1" applyFill="1" applyBorder="1" applyAlignment="1">
      <alignment horizontal="center" vertical="center"/>
    </xf>
    <xf numFmtId="0" fontId="26" fillId="0" borderId="0" xfId="48" applyFont="1" applyFill="1" applyBorder="1" applyAlignment="1">
      <alignment horizontal="center" vertical="center"/>
    </xf>
    <xf numFmtId="0" fontId="29" fillId="0" borderId="0" xfId="48" applyFont="1" applyFill="1" applyAlignment="1">
      <alignment horizontal="center" vertical="center"/>
    </xf>
    <xf numFmtId="0" fontId="28" fillId="0" borderId="82" xfId="0" applyFont="1" applyFill="1" applyBorder="1" applyAlignment="1">
      <alignment horizontal="center" vertical="center"/>
    </xf>
    <xf numFmtId="0" fontId="28" fillId="0" borderId="21" xfId="0" applyFont="1" applyFill="1" applyBorder="1" applyAlignment="1">
      <alignment horizontal="center" vertical="center"/>
    </xf>
    <xf numFmtId="0" fontId="29" fillId="0" borderId="0" xfId="0" applyFont="1" applyFill="1" applyAlignment="1">
      <alignment horizontal="center" vertical="center"/>
    </xf>
    <xf numFmtId="0" fontId="76" fillId="0" borderId="0" xfId="0" applyFont="1" applyFill="1" applyBorder="1" applyAlignment="1">
      <alignment horizontal="center" vertical="center" wrapText="1"/>
    </xf>
    <xf numFmtId="0" fontId="29" fillId="0" borderId="0" xfId="46" applyNumberFormat="1" applyFont="1" applyFill="1" applyAlignment="1" applyProtection="1">
      <alignment horizontal="center" vertical="center"/>
    </xf>
    <xf numFmtId="3" fontId="29" fillId="0" borderId="0" xfId="51" applyNumberFormat="1" applyFont="1" applyFill="1" applyBorder="1" applyAlignment="1" applyProtection="1">
      <alignment horizontal="center" vertical="center"/>
    </xf>
    <xf numFmtId="3" fontId="29" fillId="0" borderId="0" xfId="51" applyNumberFormat="1" applyFont="1" applyFill="1" applyAlignment="1" applyProtection="1">
      <alignment horizontal="center" vertical="center"/>
    </xf>
    <xf numFmtId="0" fontId="66" fillId="0" borderId="0" xfId="46" applyNumberFormat="1" applyFont="1" applyFill="1" applyAlignment="1" applyProtection="1">
      <alignment horizontal="center" vertical="center"/>
    </xf>
    <xf numFmtId="0" fontId="2" fillId="0" borderId="0" xfId="46" applyNumberFormat="1" applyFont="1" applyFill="1" applyAlignment="1" applyProtection="1">
      <alignment horizontal="right" vertical="center"/>
    </xf>
    <xf numFmtId="0" fontId="2" fillId="26" borderId="0" xfId="46" applyNumberFormat="1" applyFont="1" applyFill="1" applyAlignment="1" applyProtection="1">
      <alignment horizontal="right" vertical="center"/>
    </xf>
    <xf numFmtId="0" fontId="71" fillId="26" borderId="0" xfId="46" applyNumberFormat="1" applyFont="1" applyFill="1" applyAlignment="1" applyProtection="1">
      <alignment horizontal="center" vertical="center"/>
    </xf>
    <xf numFmtId="0" fontId="4" fillId="0" borderId="62"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xf numFmtId="0" fontId="4" fillId="0" borderId="65" xfId="0" applyNumberFormat="1" applyFont="1" applyFill="1" applyBorder="1" applyAlignment="1" applyProtection="1">
      <alignment horizontal="center" vertical="center"/>
    </xf>
    <xf numFmtId="0" fontId="4" fillId="0" borderId="77" xfId="0" applyNumberFormat="1" applyFont="1" applyFill="1" applyBorder="1" applyAlignment="1" applyProtection="1">
      <alignment horizontal="center" vertical="center"/>
    </xf>
    <xf numFmtId="0" fontId="23" fillId="0" borderId="0" xfId="0" applyFont="1" applyFill="1" applyBorder="1" applyAlignment="1">
      <alignment horizontal="center"/>
    </xf>
    <xf numFmtId="0" fontId="24" fillId="0" borderId="0" xfId="0" applyFont="1" applyFill="1" applyBorder="1" applyAlignment="1">
      <alignment horizontal="right"/>
    </xf>
    <xf numFmtId="0" fontId="16" fillId="26" borderId="0" xfId="0" applyNumberFormat="1" applyFont="1" applyFill="1" applyBorder="1" applyAlignment="1" applyProtection="1">
      <alignment horizontal="center" vertical="center"/>
    </xf>
    <xf numFmtId="0" fontId="2" fillId="24" borderId="0" xfId="0" applyNumberFormat="1" applyFont="1" applyFill="1" applyBorder="1" applyAlignment="1" applyProtection="1"/>
    <xf numFmtId="0" fontId="0" fillId="0" borderId="81" xfId="0" applyNumberFormat="1" applyFont="1" applyFill="1" applyBorder="1" applyAlignment="1" applyProtection="1">
      <alignment horizontal="center" vertical="center"/>
    </xf>
    <xf numFmtId="0" fontId="2" fillId="0" borderId="19" xfId="0" applyNumberFormat="1" applyFont="1" applyFill="1" applyBorder="1" applyAlignment="1" applyProtection="1"/>
    <xf numFmtId="0" fontId="0" fillId="0" borderId="19" xfId="0" applyNumberFormat="1" applyFont="1" applyFill="1" applyBorder="1" applyAlignment="1" applyProtection="1">
      <alignment horizontal="center" vertical="center"/>
    </xf>
    <xf numFmtId="0" fontId="4" fillId="0" borderId="6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xf numFmtId="0" fontId="21" fillId="0" borderId="0" xfId="0" applyNumberFormat="1" applyFont="1" applyFill="1" applyBorder="1" applyAlignment="1" applyProtection="1">
      <alignment horizontal="center" vertical="center"/>
    </xf>
    <xf numFmtId="0" fontId="16" fillId="24"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xf>
    <xf numFmtId="0" fontId="17" fillId="24" borderId="0" xfId="0" applyNumberFormat="1" applyFont="1" applyFill="1" applyBorder="1" applyAlignment="1" applyProtection="1">
      <alignment horizontal="center" vertical="center"/>
    </xf>
    <xf numFmtId="0" fontId="4" fillId="0" borderId="74" xfId="0" applyNumberFormat="1" applyFont="1" applyFill="1" applyBorder="1" applyAlignment="1" applyProtection="1">
      <alignment vertical="center" wrapText="1"/>
    </xf>
    <xf numFmtId="0" fontId="4" fillId="0" borderId="74" xfId="0" applyNumberFormat="1" applyFont="1" applyFill="1" applyBorder="1" applyAlignment="1" applyProtection="1">
      <alignment vertical="center"/>
    </xf>
    <xf numFmtId="0" fontId="4" fillId="0" borderId="74" xfId="0" applyNumberFormat="1" applyFont="1" applyFill="1" applyBorder="1" applyAlignment="1" applyProtection="1">
      <alignment horizontal="right" vertical="center"/>
    </xf>
    <xf numFmtId="0" fontId="1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right" vertical="center"/>
    </xf>
    <xf numFmtId="0" fontId="0" fillId="0" borderId="45" xfId="0" applyNumberFormat="1" applyFont="1" applyFill="1" applyBorder="1" applyAlignment="1" applyProtection="1">
      <alignment horizontal="center" vertical="center"/>
    </xf>
    <xf numFmtId="0" fontId="12" fillId="0" borderId="44" xfId="0" applyNumberFormat="1" applyFont="1" applyFill="1" applyBorder="1" applyAlignment="1" applyProtection="1">
      <alignment horizontal="center" vertical="center"/>
    </xf>
    <xf numFmtId="0" fontId="0" fillId="0" borderId="85" xfId="0" applyNumberFormat="1" applyFont="1" applyFill="1" applyBorder="1" applyAlignment="1" applyProtection="1">
      <alignment horizontal="center" vertical="center" wrapText="1"/>
    </xf>
    <xf numFmtId="0" fontId="12" fillId="0" borderId="85" xfId="0" applyNumberFormat="1" applyFont="1" applyFill="1" applyBorder="1" applyAlignment="1" applyProtection="1">
      <alignment horizontal="center" vertical="center"/>
    </xf>
    <xf numFmtId="0" fontId="0" fillId="0" borderId="31" xfId="0" applyNumberFormat="1" applyFont="1" applyFill="1" applyBorder="1" applyAlignment="1" applyProtection="1">
      <alignment horizontal="center" vertical="center"/>
    </xf>
    <xf numFmtId="0" fontId="12" fillId="0" borderId="37"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7" fillId="0" borderId="0" xfId="0" applyFont="1" applyFill="1" applyBorder="1" applyAlignment="1">
      <alignment horizontal="center"/>
    </xf>
    <xf numFmtId="0" fontId="8" fillId="0" borderId="0" xfId="0" applyFont="1" applyFill="1" applyBorder="1" applyAlignment="1">
      <alignment horizontal="right"/>
    </xf>
    <xf numFmtId="0" fontId="3" fillId="24" borderId="0" xfId="0" applyNumberFormat="1" applyFont="1" applyFill="1" applyBorder="1" applyAlignment="1" applyProtection="1">
      <alignment horizontal="center" vertical="center" wrapText="1"/>
    </xf>
  </cellXfs>
  <cellStyles count="102">
    <cellStyle name="_ET_STYLE_NoName_00_" xfId="1"/>
    <cellStyle name="20% - 强调文字颜色 1 2" xfId="2"/>
    <cellStyle name="20% - 强调文字颜色 2 2" xfId="3"/>
    <cellStyle name="20% - 强调文字颜色 3 2" xfId="4"/>
    <cellStyle name="20% - 强调文字颜色 4 2" xfId="5"/>
    <cellStyle name="20% - 强调文字颜色 5 2" xfId="6"/>
    <cellStyle name="20% - 强调文字颜色 6 2" xfId="7"/>
    <cellStyle name="40% - 强调文字颜色 1 2" xfId="8"/>
    <cellStyle name="40% - 强调文字颜色 2 2" xfId="9"/>
    <cellStyle name="40% - 强调文字颜色 3 2" xfId="10"/>
    <cellStyle name="40% - 强调文字颜色 4 2" xfId="11"/>
    <cellStyle name="40% - 强调文字颜色 5 2" xfId="12"/>
    <cellStyle name="40% - 强调文字颜色 6 2" xfId="13"/>
    <cellStyle name="60% - 强调文字颜色 1 2" xfId="14"/>
    <cellStyle name="60% - 强调文字颜色 2 2" xfId="15"/>
    <cellStyle name="60% - 强调文字颜色 3 2" xfId="16"/>
    <cellStyle name="60% - 强调文字颜色 4 2" xfId="17"/>
    <cellStyle name="60% - 强调文字颜色 5 2" xfId="18"/>
    <cellStyle name="60% - 强调文字颜色 6 2" xfId="19"/>
    <cellStyle name="百分比" xfId="20" builtinId="5"/>
    <cellStyle name="百分比 2" xfId="21"/>
    <cellStyle name="百分比 2 2" xfId="22"/>
    <cellStyle name="百分比 3" xfId="23"/>
    <cellStyle name="标题 1 2" xfId="24"/>
    <cellStyle name="标题 2 2" xfId="25"/>
    <cellStyle name="标题 3 2" xfId="26"/>
    <cellStyle name="标题 4 2" xfId="27"/>
    <cellStyle name="标题 5" xfId="28"/>
    <cellStyle name="差 2" xfId="29"/>
    <cellStyle name="差_Sheet1" xfId="30"/>
    <cellStyle name="差_Sheet1_（大鹏新区）2014年收支决算（草案）" xfId="31"/>
    <cellStyle name="差_Sheet1_（龙华新区）2014年收支决算（草案）" xfId="32"/>
    <cellStyle name="差_Sheet1_国库：2014年新区收支决算（草案）-1" xfId="33"/>
    <cellStyle name="差_StartUp" xfId="34"/>
    <cellStyle name="差_Xl0000078" xfId="35"/>
    <cellStyle name="差_Xl0000079" xfId="36"/>
    <cellStyle name="差_附件1：经济分类科目2" xfId="37"/>
    <cellStyle name="差_附件1：经济分类科目2_（大鹏新区）2014年收支决算（草案）" xfId="38"/>
    <cellStyle name="差_附件1：经济分类科目2_（龙华新区）2014年收支决算（草案）" xfId="39"/>
    <cellStyle name="差_附件1：经济分类科目2_国库：2014年新区收支决算（草案）-1" xfId="40"/>
    <cellStyle name="常规" xfId="0" builtinId="0"/>
    <cellStyle name="常规 10" xfId="41"/>
    <cellStyle name="常规 10 2" xfId="42"/>
    <cellStyle name="常规 11" xfId="43"/>
    <cellStyle name="常规 12" xfId="44"/>
    <cellStyle name="常规 13" xfId="45"/>
    <cellStyle name="常规 2" xfId="46"/>
    <cellStyle name="常规 2 2" xfId="47"/>
    <cellStyle name="常规 2 2 2" xfId="48"/>
    <cellStyle name="常规 2 2 3" xfId="49"/>
    <cellStyle name="常规 2 3" xfId="50"/>
    <cellStyle name="常规 2 4" xfId="51"/>
    <cellStyle name="常规 2_（光明新区）2014年收支决算（草案）" xfId="52"/>
    <cellStyle name="常规 3" xfId="53"/>
    <cellStyle name="常规 3 2" xfId="54"/>
    <cellStyle name="常规 30" xfId="55"/>
    <cellStyle name="常规 4" xfId="56"/>
    <cellStyle name="常规 5" xfId="57"/>
    <cellStyle name="常规 56" xfId="58"/>
    <cellStyle name="常规 6" xfId="59"/>
    <cellStyle name="常规 7" xfId="60"/>
    <cellStyle name="常规 8" xfId="61"/>
    <cellStyle name="常规 9" xfId="62"/>
    <cellStyle name="常规_2010年财政一般预算收支预算（草案）20100315" xfId="63"/>
    <cellStyle name="常规_Sheet1" xfId="64"/>
    <cellStyle name="常规_附件：2011年本级财政预算（草案）" xfId="65"/>
    <cellStyle name="好 2" xfId="66"/>
    <cellStyle name="好_Sheet1" xfId="67"/>
    <cellStyle name="好_Sheet1_（大鹏新区）2014年收支决算（草案）" xfId="68"/>
    <cellStyle name="好_Sheet1_（龙华新区）2014年收支决算（草案）" xfId="69"/>
    <cellStyle name="好_Sheet1_国库：2014年新区收支决算（草案）-1" xfId="70"/>
    <cellStyle name="好_StartUp" xfId="71"/>
    <cellStyle name="好_Xl0000078" xfId="72"/>
    <cellStyle name="好_Xl0000079" xfId="73"/>
    <cellStyle name="好_附件1：经济分类科目2" xfId="74"/>
    <cellStyle name="好_附件1：经济分类科目2_（大鹏新区）2014年收支决算（草案）" xfId="75"/>
    <cellStyle name="好_附件1：经济分类科目2_（龙华新区）2014年收支决算（草案）" xfId="76"/>
    <cellStyle name="好_附件1：经济分类科目2_国库：2014年新区收支决算（草案）-1" xfId="77"/>
    <cellStyle name="汇总 2" xfId="78"/>
    <cellStyle name="计算 2" xfId="79"/>
    <cellStyle name="检查单元格 2" xfId="80"/>
    <cellStyle name="解释性文本 2" xfId="81"/>
    <cellStyle name="警告文本 2" xfId="82"/>
    <cellStyle name="链接单元格 2" xfId="83"/>
    <cellStyle name="千位分隔" xfId="84" builtinId="3"/>
    <cellStyle name="千位分隔 2" xfId="85"/>
    <cellStyle name="千位分隔 2 2" xfId="86"/>
    <cellStyle name="千位分隔 3" xfId="87"/>
    <cellStyle name="千位分隔 4" xfId="88"/>
    <cellStyle name="千位分隔 5" xfId="89"/>
    <cellStyle name="千位分隔 6" xfId="90"/>
    <cellStyle name="强调文字颜色 1 2" xfId="91"/>
    <cellStyle name="强调文字颜色 2 2" xfId="92"/>
    <cellStyle name="强调文字颜色 3 2" xfId="93"/>
    <cellStyle name="强调文字颜色 4 2" xfId="94"/>
    <cellStyle name="强调文字颜色 5 2" xfId="95"/>
    <cellStyle name="强调文字颜色 6 2" xfId="96"/>
    <cellStyle name="适中 2" xfId="97"/>
    <cellStyle name="输出 2" xfId="98"/>
    <cellStyle name="输入 2" xfId="99"/>
    <cellStyle name="样式 1" xfId="100"/>
    <cellStyle name="注释 2" xfId="10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cuments/My%20RTX%20Files/songchunping/2018&#24180;&#28145;&#22323;&#24066;&#26412;&#32423;&#25910;&#25903;&#20915;&#31639;&#33609;&#26696;&#65288;&#21021;&#31295;&#65289;-&#23435;&#26149;&#241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AppData/Local/Microsoft/Windows/Temporary%20Internet%20Files/Content.IE5/DB0CT5KE/2018&#24180;&#26412;&#32423;&#20915;&#31639;&#26368;&#26032;&#31295;/&#22269;&#36164;&#22996;&#30340;&#25968;&#25454;%202018&#24180;&#28145;&#22323;&#24066;&#26412;&#32423;&#25910;&#25903;&#20915;&#31639;&#33609;&#26696;&#65288;&#22269;&#36164;&#37096;&#20998;&#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第一部分"/>
      <sheetName val="01.（全市）一般公共预算 "/>
      <sheetName val="02.（本级）一般公共预算"/>
      <sheetName val="03.经济分类表"/>
      <sheetName val="04.本级对各区税收返还和转移支付情况表"/>
      <sheetName val="05.债务余额总表"/>
      <sheetName val="06.债务分项目情况表 "/>
      <sheetName val="07.债务到期情况表"/>
      <sheetName val="第二部分"/>
      <sheetName val="8.（本级）政府性基金 "/>
      <sheetName val="9.政府性基金对区转移支付表"/>
      <sheetName val="10.国土基金对区转移支付表 "/>
      <sheetName val="第三部分"/>
      <sheetName val="11.国资预算"/>
      <sheetName val="12.国资预算明细表 "/>
      <sheetName val="第四部分"/>
      <sheetName val="目录"/>
      <sheetName val="01.社会保险基金资产负债表 "/>
      <sheetName val="02.社会保险基金决算收支总表"/>
      <sheetName val="03.企业职工基本养老保险基金收支表 "/>
      <sheetName val="04.城乡居民基本养老保险基金收支表"/>
      <sheetName val="05.机关事业基本养老保险基金收支表"/>
      <sheetName val="06.职工基本医疗保险基金收支表"/>
      <sheetName val="07.城乡居民基本医疗保险基金收支表"/>
      <sheetName val="08.新型农村合作医疗保险基金收支表"/>
      <sheetName val="09.城镇居民基本医疗保险基金收支表"/>
      <sheetName val="10.工伤保险基金收支表"/>
      <sheetName val="11.失业保险基金收支表"/>
      <sheetName val="12.生育保险基金收支表"/>
      <sheetName val="13.社会保障基金财政专户资产负债表"/>
      <sheetName val="14.社会保障基金财政专户收支表"/>
      <sheetName val="15.财政对社会保险基金补助资金情况表"/>
      <sheetName val="16.基本养老保险补充资料表"/>
      <sheetName val="17.基本医疗工伤生育补充资料表"/>
      <sheetName val="18.居民基本医疗保险补充资料表"/>
      <sheetName val="19.失业保险补充资料表"/>
      <sheetName val="20.其他养老保险情况表"/>
      <sheetName val="21.其他医疗保障情况表"/>
      <sheetName val="社会保险补充资料表"/>
      <sheetName val="自有目录 "/>
      <sheetName val="01.自有资负表"/>
      <sheetName val="02.机关养老"/>
      <sheetName val="03.地补养老"/>
      <sheetName val="04.地补医疗"/>
      <sheetName val="05.自有基础资料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三部分"/>
      <sheetName val="11.国资预算"/>
      <sheetName val="12.国资预算明细表 "/>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IV67"/>
  <sheetViews>
    <sheetView tabSelected="1" zoomScaleSheetLayoutView="100" workbookViewId="0">
      <selection activeCell="B30" sqref="B30"/>
    </sheetView>
  </sheetViews>
  <sheetFormatPr defaultColWidth="8" defaultRowHeight="14.25"/>
  <cols>
    <col min="1" max="1" width="20" style="546" customWidth="1"/>
    <col min="2" max="2" width="97.375" style="546" customWidth="1"/>
    <col min="3" max="3" width="15.375" style="546" customWidth="1"/>
    <col min="4" max="4" width="12.5" style="531" customWidth="1"/>
    <col min="5" max="5" width="8" style="531"/>
    <col min="6" max="6" width="29.125" style="544" customWidth="1"/>
    <col min="7" max="7" width="22" style="531" customWidth="1"/>
    <col min="8" max="238" width="8" style="531"/>
    <col min="239" max="16384" width="8" style="547"/>
  </cols>
  <sheetData>
    <row r="1" spans="1:9" s="531" customFormat="1" ht="43.5" customHeight="1">
      <c r="B1" s="532" t="s">
        <v>0</v>
      </c>
      <c r="C1" s="533"/>
      <c r="F1" s="534"/>
    </row>
    <row r="2" spans="1:9" s="531" customFormat="1" ht="43.5" customHeight="1">
      <c r="B2" s="535" t="s">
        <v>1</v>
      </c>
      <c r="C2" s="536"/>
      <c r="F2" s="537"/>
    </row>
    <row r="3" spans="1:9" s="531" customFormat="1" ht="17.25" customHeight="1">
      <c r="A3" s="538"/>
      <c r="B3" s="538"/>
      <c r="C3" s="538"/>
      <c r="F3" s="539"/>
    </row>
    <row r="4" spans="1:9" s="541" customFormat="1" ht="35.1" customHeight="1">
      <c r="A4" s="540"/>
      <c r="B4" s="540" t="s">
        <v>2</v>
      </c>
      <c r="F4" s="539"/>
      <c r="G4" s="542"/>
      <c r="I4" s="531"/>
    </row>
    <row r="5" spans="1:9" s="541" customFormat="1" ht="35.1" customHeight="1">
      <c r="A5" s="543"/>
      <c r="B5" s="543" t="s">
        <v>2074</v>
      </c>
      <c r="F5" s="539"/>
      <c r="G5" s="542"/>
      <c r="H5" s="531"/>
      <c r="I5" s="531"/>
    </row>
    <row r="6" spans="1:9" s="541" customFormat="1" ht="35.1" customHeight="1">
      <c r="A6" s="543"/>
      <c r="B6" s="543" t="s">
        <v>3</v>
      </c>
      <c r="F6" s="539"/>
      <c r="G6" s="542"/>
      <c r="I6" s="531"/>
    </row>
    <row r="7" spans="1:9" s="541" customFormat="1" ht="35.1" customHeight="1">
      <c r="A7" s="543"/>
      <c r="B7" s="543" t="s">
        <v>4</v>
      </c>
      <c r="F7" s="539"/>
      <c r="G7" s="542"/>
      <c r="H7" s="531"/>
      <c r="I7" s="531"/>
    </row>
    <row r="8" spans="1:9" s="541" customFormat="1" ht="35.1" customHeight="1">
      <c r="A8" s="543"/>
      <c r="B8" s="543" t="s">
        <v>2448</v>
      </c>
      <c r="F8" s="539"/>
      <c r="G8" s="542"/>
      <c r="I8" s="531"/>
    </row>
    <row r="9" spans="1:9" s="541" customFormat="1" ht="35.1" customHeight="1">
      <c r="A9" s="543"/>
      <c r="B9" s="543" t="s">
        <v>2449</v>
      </c>
      <c r="F9" s="539"/>
      <c r="G9" s="542"/>
      <c r="H9" s="531"/>
      <c r="I9" s="531"/>
    </row>
    <row r="10" spans="1:9" s="541" customFormat="1" ht="35.1" customHeight="1">
      <c r="A10" s="543"/>
      <c r="B10" s="543" t="s">
        <v>2450</v>
      </c>
      <c r="F10" s="539"/>
      <c r="G10" s="542"/>
      <c r="I10" s="531"/>
    </row>
    <row r="11" spans="1:9" s="541" customFormat="1" ht="35.1" customHeight="1">
      <c r="A11" s="543"/>
      <c r="B11" s="543" t="s">
        <v>2475</v>
      </c>
      <c r="F11" s="539"/>
      <c r="G11" s="542"/>
      <c r="H11" s="531"/>
      <c r="I11" s="531"/>
    </row>
    <row r="12" spans="1:9" s="541" customFormat="1" ht="35.1" customHeight="1">
      <c r="A12" s="543"/>
      <c r="B12" s="543" t="s">
        <v>2474</v>
      </c>
      <c r="F12" s="539"/>
      <c r="G12" s="542"/>
      <c r="H12" s="531"/>
      <c r="I12" s="531"/>
    </row>
    <row r="13" spans="1:9" s="541" customFormat="1" ht="35.1" customHeight="1">
      <c r="A13" s="540"/>
      <c r="B13" s="543" t="s">
        <v>2451</v>
      </c>
      <c r="F13" s="539"/>
      <c r="G13" s="542"/>
      <c r="I13" s="531"/>
    </row>
    <row r="14" spans="1:9" s="541" customFormat="1" ht="35.1" customHeight="1">
      <c r="A14" s="543"/>
      <c r="B14" s="543" t="s">
        <v>2080</v>
      </c>
      <c r="F14" s="539"/>
      <c r="G14" s="542"/>
      <c r="H14" s="531"/>
      <c r="I14" s="531"/>
    </row>
    <row r="15" spans="1:9" s="541" customFormat="1" ht="35.1" customHeight="1">
      <c r="A15" s="543"/>
      <c r="B15" s="543" t="s">
        <v>2081</v>
      </c>
      <c r="F15" s="539"/>
      <c r="G15" s="542"/>
      <c r="I15" s="531"/>
    </row>
    <row r="16" spans="1:9" s="541" customFormat="1" ht="35.1" customHeight="1">
      <c r="A16" s="543"/>
      <c r="B16" s="543" t="s">
        <v>2082</v>
      </c>
      <c r="F16" s="539"/>
      <c r="G16" s="542"/>
      <c r="H16" s="531"/>
      <c r="I16" s="531"/>
    </row>
    <row r="17" spans="1:256" s="541" customFormat="1" ht="35.1" customHeight="1">
      <c r="A17" s="543"/>
      <c r="B17" s="543" t="s">
        <v>2083</v>
      </c>
      <c r="F17" s="539"/>
      <c r="G17" s="542"/>
      <c r="I17" s="531"/>
    </row>
    <row r="18" spans="1:256" s="541" customFormat="1" ht="35.1" customHeight="1">
      <c r="A18" s="540"/>
      <c r="B18" s="540" t="s">
        <v>5</v>
      </c>
      <c r="F18" s="539"/>
      <c r="G18" s="542"/>
      <c r="H18" s="531"/>
      <c r="I18" s="531"/>
    </row>
    <row r="19" spans="1:256" s="541" customFormat="1" ht="35.1" customHeight="1">
      <c r="A19" s="543"/>
      <c r="B19" s="543" t="s">
        <v>2452</v>
      </c>
      <c r="F19" s="539"/>
      <c r="G19" s="542"/>
      <c r="I19" s="531"/>
    </row>
    <row r="20" spans="1:256" s="541" customFormat="1" ht="35.1" customHeight="1">
      <c r="A20" s="543"/>
      <c r="B20" s="543" t="s">
        <v>2453</v>
      </c>
      <c r="F20" s="539"/>
      <c r="G20" s="542"/>
      <c r="H20" s="531"/>
      <c r="I20" s="531"/>
    </row>
    <row r="21" spans="1:256" s="541" customFormat="1" ht="35.1" customHeight="1">
      <c r="A21" s="540"/>
      <c r="B21" s="543" t="s">
        <v>2454</v>
      </c>
      <c r="F21" s="539"/>
      <c r="G21" s="542"/>
      <c r="I21" s="531"/>
    </row>
    <row r="22" spans="1:256" s="541" customFormat="1" ht="35.1" customHeight="1">
      <c r="A22" s="543"/>
      <c r="B22" s="543" t="s">
        <v>2455</v>
      </c>
      <c r="F22" s="539"/>
      <c r="G22" s="542"/>
      <c r="H22" s="531"/>
      <c r="I22" s="531"/>
    </row>
    <row r="23" spans="1:256" s="541" customFormat="1" ht="35.1" customHeight="1">
      <c r="A23" s="543"/>
      <c r="B23" s="543" t="s">
        <v>2456</v>
      </c>
      <c r="F23" s="539"/>
      <c r="G23" s="542"/>
      <c r="I23" s="531"/>
    </row>
    <row r="24" spans="1:256" s="541" customFormat="1" ht="32.1" customHeight="1">
      <c r="A24" s="543"/>
      <c r="B24" s="543" t="s">
        <v>2476</v>
      </c>
      <c r="F24" s="544"/>
      <c r="G24" s="542"/>
      <c r="I24" s="531"/>
    </row>
    <row r="25" spans="1:256" s="541" customFormat="1" ht="32.1" customHeight="1">
      <c r="A25" s="543"/>
      <c r="B25" s="543" t="s">
        <v>2416</v>
      </c>
      <c r="D25" s="545"/>
      <c r="F25" s="544"/>
      <c r="G25" s="542"/>
      <c r="I25" s="531"/>
    </row>
    <row r="26" spans="1:256" s="541" customFormat="1" ht="32.1" customHeight="1">
      <c r="A26" s="543"/>
      <c r="B26" s="543" t="s">
        <v>2417</v>
      </c>
      <c r="D26" s="545"/>
      <c r="F26" s="544"/>
      <c r="G26" s="542"/>
      <c r="I26" s="531"/>
    </row>
    <row r="27" spans="1:256" s="541" customFormat="1" ht="32.1" customHeight="1">
      <c r="A27" s="543"/>
      <c r="B27" s="540" t="s">
        <v>6</v>
      </c>
      <c r="F27" s="544"/>
      <c r="G27" s="542"/>
      <c r="I27" s="531"/>
    </row>
    <row r="28" spans="1:256" s="541" customFormat="1" ht="32.1" customHeight="1">
      <c r="A28" s="543"/>
      <c r="B28" s="543" t="s">
        <v>2457</v>
      </c>
      <c r="F28" s="544"/>
    </row>
    <row r="29" spans="1:256" s="541" customFormat="1" ht="32.1" customHeight="1">
      <c r="A29" s="543"/>
      <c r="B29" s="543" t="s">
        <v>2458</v>
      </c>
      <c r="F29" s="544"/>
    </row>
    <row r="30" spans="1:256" s="531" customFormat="1" ht="32.1" customHeight="1">
      <c r="A30" s="546"/>
      <c r="B30" s="543" t="s">
        <v>2459</v>
      </c>
      <c r="C30" s="541"/>
      <c r="D30" s="541"/>
      <c r="F30" s="544"/>
      <c r="G30" s="541"/>
      <c r="IE30" s="547"/>
      <c r="IF30" s="547"/>
      <c r="IG30" s="547"/>
      <c r="IH30" s="547"/>
      <c r="II30" s="547"/>
      <c r="IJ30" s="547"/>
      <c r="IK30" s="547"/>
      <c r="IL30" s="547"/>
      <c r="IM30" s="547"/>
      <c r="IN30" s="547"/>
      <c r="IO30" s="547"/>
      <c r="IP30" s="547"/>
      <c r="IQ30" s="547"/>
      <c r="IR30" s="547"/>
      <c r="IS30" s="547"/>
      <c r="IT30" s="547"/>
      <c r="IU30" s="547"/>
      <c r="IV30" s="547"/>
    </row>
    <row r="31" spans="1:256" s="531" customFormat="1" ht="32.1" customHeight="1">
      <c r="A31" s="546"/>
      <c r="B31" s="543" t="s">
        <v>2460</v>
      </c>
      <c r="C31" s="541"/>
      <c r="F31" s="544"/>
      <c r="G31" s="541"/>
      <c r="IE31" s="547"/>
      <c r="IF31" s="547"/>
      <c r="IG31" s="547"/>
      <c r="IH31" s="547"/>
      <c r="II31" s="547"/>
      <c r="IJ31" s="547"/>
      <c r="IK31" s="547"/>
      <c r="IL31" s="547"/>
      <c r="IM31" s="547"/>
      <c r="IN31" s="547"/>
      <c r="IO31" s="547"/>
      <c r="IP31" s="547"/>
      <c r="IQ31" s="547"/>
      <c r="IR31" s="547"/>
      <c r="IS31" s="547"/>
      <c r="IT31" s="547"/>
      <c r="IU31" s="547"/>
      <c r="IV31" s="547"/>
    </row>
    <row r="32" spans="1:256" s="541" customFormat="1" ht="32.1" customHeight="1">
      <c r="A32" s="543"/>
      <c r="B32" s="543" t="s">
        <v>2075</v>
      </c>
      <c r="D32" s="545"/>
      <c r="F32" s="544"/>
      <c r="G32" s="542"/>
      <c r="I32" s="531"/>
    </row>
    <row r="33" spans="1:256" s="541" customFormat="1" ht="32.1" customHeight="1">
      <c r="A33" s="543"/>
      <c r="B33" s="543" t="s">
        <v>2076</v>
      </c>
      <c r="D33" s="545"/>
      <c r="F33" s="544"/>
      <c r="G33" s="542"/>
      <c r="I33" s="531"/>
    </row>
    <row r="34" spans="1:256" s="531" customFormat="1" ht="32.1" customHeight="1">
      <c r="A34" s="546"/>
      <c r="B34" s="543"/>
      <c r="C34" s="541"/>
      <c r="F34" s="544"/>
      <c r="G34" s="541"/>
      <c r="IE34" s="547"/>
      <c r="IF34" s="547"/>
      <c r="IG34" s="547"/>
      <c r="IH34" s="547"/>
      <c r="II34" s="547"/>
      <c r="IJ34" s="547"/>
      <c r="IK34" s="547"/>
      <c r="IL34" s="547"/>
      <c r="IM34" s="547"/>
      <c r="IN34" s="547"/>
      <c r="IO34" s="547"/>
      <c r="IP34" s="547"/>
      <c r="IQ34" s="547"/>
      <c r="IR34" s="547"/>
      <c r="IS34" s="547"/>
      <c r="IT34" s="547"/>
      <c r="IU34" s="547"/>
      <c r="IV34" s="547"/>
    </row>
    <row r="35" spans="1:256" s="531" customFormat="1" ht="32.1" customHeight="1">
      <c r="A35" s="546"/>
      <c r="B35" s="540" t="s">
        <v>7</v>
      </c>
      <c r="C35" s="546"/>
      <c r="F35" s="544"/>
      <c r="IE35" s="547"/>
      <c r="IF35" s="547"/>
      <c r="IG35" s="547"/>
      <c r="IH35" s="547"/>
      <c r="II35" s="547"/>
      <c r="IJ35" s="547"/>
      <c r="IK35" s="547"/>
      <c r="IL35" s="547"/>
      <c r="IM35" s="547"/>
      <c r="IN35" s="547"/>
      <c r="IO35" s="547"/>
      <c r="IP35" s="547"/>
      <c r="IQ35" s="547"/>
      <c r="IR35" s="547"/>
      <c r="IS35" s="547"/>
      <c r="IT35" s="547"/>
      <c r="IU35" s="547"/>
      <c r="IV35" s="547"/>
    </row>
    <row r="36" spans="1:256" s="531" customFormat="1" ht="32.1" customHeight="1">
      <c r="A36" s="546"/>
      <c r="B36" s="543" t="s">
        <v>2420</v>
      </c>
      <c r="C36" s="546"/>
      <c r="F36" s="544"/>
      <c r="IE36" s="547"/>
      <c r="IF36" s="547"/>
      <c r="IG36" s="547"/>
      <c r="IH36" s="547"/>
      <c r="II36" s="547"/>
      <c r="IJ36" s="547"/>
      <c r="IK36" s="547"/>
      <c r="IL36" s="547"/>
      <c r="IM36" s="547"/>
      <c r="IN36" s="547"/>
      <c r="IO36" s="547"/>
      <c r="IP36" s="547"/>
      <c r="IQ36" s="547"/>
      <c r="IR36" s="547"/>
      <c r="IS36" s="547"/>
      <c r="IT36" s="547"/>
      <c r="IU36" s="547"/>
      <c r="IV36" s="547"/>
    </row>
    <row r="37" spans="1:256" s="531" customFormat="1" ht="32.1" customHeight="1">
      <c r="A37" s="546"/>
      <c r="B37" s="543" t="s">
        <v>2421</v>
      </c>
      <c r="C37" s="546"/>
      <c r="F37" s="544"/>
      <c r="IE37" s="547"/>
      <c r="IF37" s="547"/>
      <c r="IG37" s="547"/>
      <c r="IH37" s="547"/>
      <c r="II37" s="547"/>
      <c r="IJ37" s="547"/>
      <c r="IK37" s="547"/>
      <c r="IL37" s="547"/>
      <c r="IM37" s="547"/>
      <c r="IN37" s="547"/>
      <c r="IO37" s="547"/>
      <c r="IP37" s="547"/>
      <c r="IQ37" s="547"/>
      <c r="IR37" s="547"/>
      <c r="IS37" s="547"/>
      <c r="IT37" s="547"/>
      <c r="IU37" s="547"/>
      <c r="IV37" s="547"/>
    </row>
    <row r="38" spans="1:256" s="531" customFormat="1" ht="32.1" customHeight="1">
      <c r="A38" s="546"/>
      <c r="B38" s="543" t="s">
        <v>2439</v>
      </c>
      <c r="C38" s="541"/>
      <c r="D38" s="541"/>
      <c r="F38" s="544"/>
      <c r="IE38" s="547"/>
      <c r="IF38" s="547"/>
      <c r="IG38" s="547"/>
      <c r="IH38" s="547"/>
      <c r="II38" s="547"/>
      <c r="IJ38" s="547"/>
      <c r="IK38" s="547"/>
      <c r="IL38" s="547"/>
      <c r="IM38" s="547"/>
      <c r="IN38" s="547"/>
      <c r="IO38" s="547"/>
      <c r="IP38" s="547"/>
      <c r="IQ38" s="547"/>
      <c r="IR38" s="547"/>
      <c r="IS38" s="547"/>
      <c r="IT38" s="547"/>
      <c r="IU38" s="547"/>
      <c r="IV38" s="547"/>
    </row>
    <row r="39" spans="1:256" s="531" customFormat="1" ht="32.1" customHeight="1">
      <c r="A39" s="546"/>
      <c r="B39" s="543" t="s">
        <v>2440</v>
      </c>
      <c r="C39" s="541"/>
      <c r="D39" s="541"/>
      <c r="F39" s="544"/>
      <c r="IE39" s="547"/>
      <c r="IF39" s="547"/>
      <c r="IG39" s="547"/>
      <c r="IH39" s="547"/>
      <c r="II39" s="547"/>
      <c r="IJ39" s="547"/>
      <c r="IK39" s="547"/>
      <c r="IL39" s="547"/>
      <c r="IM39" s="547"/>
      <c r="IN39" s="547"/>
      <c r="IO39" s="547"/>
      <c r="IP39" s="547"/>
      <c r="IQ39" s="547"/>
      <c r="IR39" s="547"/>
      <c r="IS39" s="547"/>
      <c r="IT39" s="547"/>
      <c r="IU39" s="547"/>
      <c r="IV39" s="547"/>
    </row>
    <row r="40" spans="1:256" s="531" customFormat="1" ht="32.1" customHeight="1">
      <c r="A40" s="546"/>
      <c r="B40" s="543" t="s">
        <v>2422</v>
      </c>
      <c r="C40" s="546"/>
      <c r="F40" s="544"/>
      <c r="IE40" s="547"/>
      <c r="IF40" s="547"/>
      <c r="IG40" s="547"/>
      <c r="IH40" s="547"/>
      <c r="II40" s="547"/>
      <c r="IJ40" s="547"/>
      <c r="IK40" s="547"/>
      <c r="IL40" s="547"/>
      <c r="IM40" s="547"/>
      <c r="IN40" s="547"/>
      <c r="IO40" s="547"/>
      <c r="IP40" s="547"/>
      <c r="IQ40" s="547"/>
      <c r="IR40" s="547"/>
      <c r="IS40" s="547"/>
      <c r="IT40" s="547"/>
      <c r="IU40" s="547"/>
      <c r="IV40" s="547"/>
    </row>
    <row r="41" spans="1:256" s="531" customFormat="1" ht="32.1" customHeight="1">
      <c r="A41" s="546"/>
      <c r="B41" s="543" t="s">
        <v>2423</v>
      </c>
      <c r="C41" s="546"/>
      <c r="F41" s="544"/>
      <c r="IE41" s="547"/>
      <c r="IF41" s="547"/>
      <c r="IG41" s="547"/>
      <c r="IH41" s="547"/>
      <c r="II41" s="547"/>
      <c r="IJ41" s="547"/>
      <c r="IK41" s="547"/>
      <c r="IL41" s="547"/>
      <c r="IM41" s="547"/>
      <c r="IN41" s="547"/>
      <c r="IO41" s="547"/>
      <c r="IP41" s="547"/>
      <c r="IQ41" s="547"/>
      <c r="IR41" s="547"/>
      <c r="IS41" s="547"/>
      <c r="IT41" s="547"/>
      <c r="IU41" s="547"/>
      <c r="IV41" s="547"/>
    </row>
    <row r="42" spans="1:256" s="531" customFormat="1" ht="32.1" customHeight="1">
      <c r="A42" s="546"/>
      <c r="B42" s="543" t="s">
        <v>2424</v>
      </c>
      <c r="C42" s="546"/>
      <c r="F42" s="544"/>
      <c r="IE42" s="547"/>
      <c r="IF42" s="547"/>
      <c r="IG42" s="547"/>
      <c r="IH42" s="547"/>
      <c r="II42" s="547"/>
      <c r="IJ42" s="547"/>
      <c r="IK42" s="547"/>
      <c r="IL42" s="547"/>
      <c r="IM42" s="547"/>
      <c r="IN42" s="547"/>
      <c r="IO42" s="547"/>
      <c r="IP42" s="547"/>
      <c r="IQ42" s="547"/>
      <c r="IR42" s="547"/>
      <c r="IS42" s="547"/>
      <c r="IT42" s="547"/>
      <c r="IU42" s="547"/>
      <c r="IV42" s="547"/>
    </row>
    <row r="43" spans="1:256" s="531" customFormat="1" ht="32.1" customHeight="1">
      <c r="A43" s="546"/>
      <c r="B43" s="543" t="s">
        <v>2425</v>
      </c>
      <c r="C43" s="546"/>
      <c r="F43" s="544"/>
      <c r="IE43" s="547"/>
      <c r="IF43" s="547"/>
      <c r="IG43" s="547"/>
      <c r="IH43" s="547"/>
      <c r="II43" s="547"/>
      <c r="IJ43" s="547"/>
      <c r="IK43" s="547"/>
      <c r="IL43" s="547"/>
      <c r="IM43" s="547"/>
      <c r="IN43" s="547"/>
      <c r="IO43" s="547"/>
      <c r="IP43" s="547"/>
      <c r="IQ43" s="547"/>
      <c r="IR43" s="547"/>
      <c r="IS43" s="547"/>
      <c r="IT43" s="547"/>
      <c r="IU43" s="547"/>
      <c r="IV43" s="547"/>
    </row>
    <row r="44" spans="1:256" s="531" customFormat="1" ht="32.1" customHeight="1">
      <c r="A44" s="546"/>
      <c r="B44" s="543" t="s">
        <v>2426</v>
      </c>
      <c r="C44" s="546"/>
      <c r="F44" s="544"/>
      <c r="IE44" s="547"/>
      <c r="IF44" s="547"/>
      <c r="IG44" s="547"/>
      <c r="IH44" s="547"/>
      <c r="II44" s="547"/>
      <c r="IJ44" s="547"/>
      <c r="IK44" s="547"/>
      <c r="IL44" s="547"/>
      <c r="IM44" s="547"/>
      <c r="IN44" s="547"/>
      <c r="IO44" s="547"/>
      <c r="IP44" s="547"/>
      <c r="IQ44" s="547"/>
      <c r="IR44" s="547"/>
      <c r="IS44" s="547"/>
      <c r="IT44" s="547"/>
      <c r="IU44" s="547"/>
      <c r="IV44" s="547"/>
    </row>
    <row r="45" spans="1:256" s="531" customFormat="1" ht="32.1" customHeight="1">
      <c r="A45" s="546"/>
      <c r="B45" s="543" t="s">
        <v>2427</v>
      </c>
      <c r="C45" s="546"/>
      <c r="F45" s="544"/>
      <c r="IE45" s="547"/>
      <c r="IF45" s="547"/>
      <c r="IG45" s="547"/>
      <c r="IH45" s="547"/>
      <c r="II45" s="547"/>
      <c r="IJ45" s="547"/>
      <c r="IK45" s="547"/>
      <c r="IL45" s="547"/>
      <c r="IM45" s="547"/>
      <c r="IN45" s="547"/>
      <c r="IO45" s="547"/>
      <c r="IP45" s="547"/>
      <c r="IQ45" s="547"/>
      <c r="IR45" s="547"/>
      <c r="IS45" s="547"/>
      <c r="IT45" s="547"/>
      <c r="IU45" s="547"/>
      <c r="IV45" s="547"/>
    </row>
    <row r="46" spans="1:256" s="531" customFormat="1" ht="32.1" customHeight="1">
      <c r="A46" s="546"/>
      <c r="B46" s="543" t="s">
        <v>2428</v>
      </c>
      <c r="C46" s="546"/>
      <c r="F46" s="544"/>
      <c r="IE46" s="547"/>
      <c r="IF46" s="547"/>
      <c r="IG46" s="547"/>
      <c r="IH46" s="547"/>
      <c r="II46" s="547"/>
      <c r="IJ46" s="547"/>
      <c r="IK46" s="547"/>
      <c r="IL46" s="547"/>
      <c r="IM46" s="547"/>
      <c r="IN46" s="547"/>
      <c r="IO46" s="547"/>
      <c r="IP46" s="547"/>
      <c r="IQ46" s="547"/>
      <c r="IR46" s="547"/>
      <c r="IS46" s="547"/>
      <c r="IT46" s="547"/>
      <c r="IU46" s="547"/>
      <c r="IV46" s="547"/>
    </row>
    <row r="47" spans="1:256" s="531" customFormat="1" ht="32.1" customHeight="1">
      <c r="A47" s="546"/>
      <c r="B47" s="543" t="s">
        <v>2429</v>
      </c>
      <c r="C47" s="546"/>
      <c r="F47" s="544"/>
      <c r="IE47" s="547"/>
      <c r="IF47" s="547"/>
      <c r="IG47" s="547"/>
      <c r="IH47" s="547"/>
      <c r="II47" s="547"/>
      <c r="IJ47" s="547"/>
      <c r="IK47" s="547"/>
      <c r="IL47" s="547"/>
      <c r="IM47" s="547"/>
      <c r="IN47" s="547"/>
      <c r="IO47" s="547"/>
      <c r="IP47" s="547"/>
      <c r="IQ47" s="547"/>
      <c r="IR47" s="547"/>
      <c r="IS47" s="547"/>
      <c r="IT47" s="547"/>
      <c r="IU47" s="547"/>
      <c r="IV47" s="547"/>
    </row>
    <row r="48" spans="1:256" s="531" customFormat="1" ht="32.1" customHeight="1">
      <c r="A48" s="546"/>
      <c r="B48" s="543" t="s">
        <v>2430</v>
      </c>
      <c r="C48" s="546"/>
      <c r="F48" s="544"/>
      <c r="IE48" s="547"/>
      <c r="IF48" s="547"/>
      <c r="IG48" s="547"/>
      <c r="IH48" s="547"/>
      <c r="II48" s="547"/>
      <c r="IJ48" s="547"/>
      <c r="IK48" s="547"/>
      <c r="IL48" s="547"/>
      <c r="IM48" s="547"/>
      <c r="IN48" s="547"/>
      <c r="IO48" s="547"/>
      <c r="IP48" s="547"/>
      <c r="IQ48" s="547"/>
      <c r="IR48" s="547"/>
      <c r="IS48" s="547"/>
      <c r="IT48" s="547"/>
      <c r="IU48" s="547"/>
      <c r="IV48" s="547"/>
    </row>
    <row r="49" spans="1:256" s="531" customFormat="1" ht="32.1" customHeight="1">
      <c r="A49" s="546"/>
      <c r="B49" s="543" t="s">
        <v>2431</v>
      </c>
      <c r="C49" s="546"/>
      <c r="F49" s="544"/>
      <c r="IE49" s="547"/>
      <c r="IF49" s="547"/>
      <c r="IG49" s="547"/>
      <c r="IH49" s="547"/>
      <c r="II49" s="547"/>
      <c r="IJ49" s="547"/>
      <c r="IK49" s="547"/>
      <c r="IL49" s="547"/>
      <c r="IM49" s="547"/>
      <c r="IN49" s="547"/>
      <c r="IO49" s="547"/>
      <c r="IP49" s="547"/>
      <c r="IQ49" s="547"/>
      <c r="IR49" s="547"/>
      <c r="IS49" s="547"/>
      <c r="IT49" s="547"/>
      <c r="IU49" s="547"/>
      <c r="IV49" s="547"/>
    </row>
    <row r="50" spans="1:256" s="531" customFormat="1" ht="32.1" customHeight="1">
      <c r="A50" s="546"/>
      <c r="B50" s="543" t="s">
        <v>2432</v>
      </c>
      <c r="C50" s="546"/>
      <c r="F50" s="544"/>
      <c r="IE50" s="547"/>
      <c r="IF50" s="547"/>
      <c r="IG50" s="547"/>
      <c r="IH50" s="547"/>
      <c r="II50" s="547"/>
      <c r="IJ50" s="547"/>
      <c r="IK50" s="547"/>
      <c r="IL50" s="547"/>
      <c r="IM50" s="547"/>
      <c r="IN50" s="547"/>
      <c r="IO50" s="547"/>
      <c r="IP50" s="547"/>
      <c r="IQ50" s="547"/>
      <c r="IR50" s="547"/>
      <c r="IS50" s="547"/>
      <c r="IT50" s="547"/>
      <c r="IU50" s="547"/>
      <c r="IV50" s="547"/>
    </row>
    <row r="51" spans="1:256" s="531" customFormat="1" ht="32.1" customHeight="1">
      <c r="A51" s="546"/>
      <c r="B51" s="543" t="s">
        <v>2433</v>
      </c>
      <c r="C51" s="546"/>
      <c r="F51" s="544"/>
      <c r="IE51" s="547"/>
      <c r="IF51" s="547"/>
      <c r="IG51" s="547"/>
      <c r="IH51" s="547"/>
      <c r="II51" s="547"/>
      <c r="IJ51" s="547"/>
      <c r="IK51" s="547"/>
      <c r="IL51" s="547"/>
      <c r="IM51" s="547"/>
      <c r="IN51" s="547"/>
      <c r="IO51" s="547"/>
      <c r="IP51" s="547"/>
      <c r="IQ51" s="547"/>
      <c r="IR51" s="547"/>
      <c r="IS51" s="547"/>
      <c r="IT51" s="547"/>
      <c r="IU51" s="547"/>
      <c r="IV51" s="547"/>
    </row>
    <row r="52" spans="1:256" s="531" customFormat="1" ht="32.1" customHeight="1">
      <c r="A52" s="546"/>
      <c r="B52" s="543" t="s">
        <v>2447</v>
      </c>
      <c r="C52" s="546"/>
      <c r="F52" s="544"/>
      <c r="IE52" s="547"/>
      <c r="IF52" s="547"/>
      <c r="IG52" s="547"/>
      <c r="IH52" s="547"/>
      <c r="II52" s="547"/>
      <c r="IJ52" s="547"/>
      <c r="IK52" s="547"/>
      <c r="IL52" s="547"/>
      <c r="IM52" s="547"/>
      <c r="IN52" s="547"/>
      <c r="IO52" s="547"/>
      <c r="IP52" s="547"/>
      <c r="IQ52" s="547"/>
      <c r="IR52" s="547"/>
      <c r="IS52" s="547"/>
      <c r="IT52" s="547"/>
      <c r="IU52" s="547"/>
      <c r="IV52" s="547"/>
    </row>
    <row r="53" spans="1:256" s="531" customFormat="1" ht="32.1" customHeight="1">
      <c r="A53" s="546"/>
      <c r="B53" s="543" t="s">
        <v>2434</v>
      </c>
      <c r="C53" s="546"/>
      <c r="F53" s="544"/>
      <c r="IE53" s="547"/>
      <c r="IF53" s="547"/>
      <c r="IG53" s="547"/>
      <c r="IH53" s="547"/>
      <c r="II53" s="547"/>
      <c r="IJ53" s="547"/>
      <c r="IK53" s="547"/>
      <c r="IL53" s="547"/>
      <c r="IM53" s="547"/>
      <c r="IN53" s="547"/>
      <c r="IO53" s="547"/>
      <c r="IP53" s="547"/>
      <c r="IQ53" s="547"/>
      <c r="IR53" s="547"/>
      <c r="IS53" s="547"/>
      <c r="IT53" s="547"/>
      <c r="IU53" s="547"/>
      <c r="IV53" s="547"/>
    </row>
    <row r="54" spans="1:256" s="531" customFormat="1" ht="32.1" customHeight="1">
      <c r="A54" s="546"/>
      <c r="B54" s="543" t="s">
        <v>2435</v>
      </c>
      <c r="C54" s="546"/>
      <c r="F54" s="544"/>
      <c r="IE54" s="547"/>
      <c r="IF54" s="547"/>
      <c r="IG54" s="547"/>
      <c r="IH54" s="547"/>
      <c r="II54" s="547"/>
      <c r="IJ54" s="547"/>
      <c r="IK54" s="547"/>
      <c r="IL54" s="547"/>
      <c r="IM54" s="547"/>
      <c r="IN54" s="547"/>
      <c r="IO54" s="547"/>
      <c r="IP54" s="547"/>
      <c r="IQ54" s="547"/>
      <c r="IR54" s="547"/>
      <c r="IS54" s="547"/>
      <c r="IT54" s="547"/>
      <c r="IU54" s="547"/>
      <c r="IV54" s="547"/>
    </row>
    <row r="55" spans="1:256" s="531" customFormat="1" ht="32.1" customHeight="1">
      <c r="A55" s="546"/>
      <c r="B55" s="543" t="s">
        <v>2436</v>
      </c>
      <c r="C55" s="546"/>
      <c r="F55" s="544"/>
      <c r="IE55" s="547"/>
      <c r="IF55" s="547"/>
      <c r="IG55" s="547"/>
      <c r="IH55" s="547"/>
      <c r="II55" s="547"/>
      <c r="IJ55" s="547"/>
      <c r="IK55" s="547"/>
      <c r="IL55" s="547"/>
      <c r="IM55" s="547"/>
      <c r="IN55" s="547"/>
      <c r="IO55" s="547"/>
      <c r="IP55" s="547"/>
      <c r="IQ55" s="547"/>
      <c r="IR55" s="547"/>
      <c r="IS55" s="547"/>
      <c r="IT55" s="547"/>
      <c r="IU55" s="547"/>
      <c r="IV55" s="547"/>
    </row>
    <row r="56" spans="1:256" s="531" customFormat="1" ht="32.1" customHeight="1">
      <c r="A56" s="546"/>
      <c r="B56" s="543" t="s">
        <v>2437</v>
      </c>
      <c r="C56" s="546"/>
      <c r="F56" s="544"/>
      <c r="IE56" s="547"/>
      <c r="IF56" s="547"/>
      <c r="IG56" s="547"/>
      <c r="IH56" s="547"/>
      <c r="II56" s="547"/>
      <c r="IJ56" s="547"/>
      <c r="IK56" s="547"/>
      <c r="IL56" s="547"/>
      <c r="IM56" s="547"/>
      <c r="IN56" s="547"/>
      <c r="IO56" s="547"/>
      <c r="IP56" s="547"/>
      <c r="IQ56" s="547"/>
      <c r="IR56" s="547"/>
      <c r="IS56" s="547"/>
      <c r="IT56" s="547"/>
      <c r="IU56" s="547"/>
      <c r="IV56" s="547"/>
    </row>
    <row r="57" spans="1:256" s="531" customFormat="1" ht="35.1" customHeight="1">
      <c r="A57" s="546"/>
      <c r="B57" s="543" t="s">
        <v>2438</v>
      </c>
      <c r="C57" s="546"/>
      <c r="F57" s="544"/>
      <c r="IE57" s="547"/>
      <c r="IF57" s="547"/>
      <c r="IG57" s="547"/>
      <c r="IH57" s="547"/>
      <c r="II57" s="547"/>
      <c r="IJ57" s="547"/>
      <c r="IK57" s="547"/>
      <c r="IL57" s="547"/>
      <c r="IM57" s="547"/>
      <c r="IN57" s="547"/>
      <c r="IO57" s="547"/>
      <c r="IP57" s="547"/>
      <c r="IQ57" s="547"/>
      <c r="IR57" s="547"/>
      <c r="IS57" s="547"/>
      <c r="IT57" s="547"/>
      <c r="IU57" s="547"/>
      <c r="IV57" s="547"/>
    </row>
    <row r="58" spans="1:256" s="531" customFormat="1" ht="35.1" customHeight="1">
      <c r="A58" s="546"/>
      <c r="B58" s="540" t="s">
        <v>8</v>
      </c>
      <c r="C58" s="546"/>
      <c r="F58" s="544"/>
      <c r="IE58" s="547"/>
      <c r="IF58" s="547"/>
      <c r="IG58" s="547"/>
      <c r="IH58" s="547"/>
      <c r="II58" s="547"/>
      <c r="IJ58" s="547"/>
      <c r="IK58" s="547"/>
      <c r="IL58" s="547"/>
      <c r="IM58" s="547"/>
      <c r="IN58" s="547"/>
      <c r="IO58" s="547"/>
      <c r="IP58" s="547"/>
      <c r="IQ58" s="547"/>
      <c r="IR58" s="547"/>
      <c r="IS58" s="547"/>
      <c r="IT58" s="547"/>
      <c r="IU58" s="547"/>
      <c r="IV58" s="547"/>
    </row>
    <row r="59" spans="1:256" s="531" customFormat="1" ht="35.1" customHeight="1">
      <c r="A59" s="546"/>
      <c r="B59" s="543" t="s">
        <v>2441</v>
      </c>
      <c r="C59" s="546"/>
      <c r="F59" s="544"/>
      <c r="IE59" s="547"/>
      <c r="IF59" s="547"/>
      <c r="IG59" s="547"/>
      <c r="IH59" s="547"/>
      <c r="II59" s="547"/>
      <c r="IJ59" s="547"/>
      <c r="IK59" s="547"/>
      <c r="IL59" s="547"/>
      <c r="IM59" s="547"/>
      <c r="IN59" s="547"/>
      <c r="IO59" s="547"/>
      <c r="IP59" s="547"/>
      <c r="IQ59" s="547"/>
      <c r="IR59" s="547"/>
      <c r="IS59" s="547"/>
      <c r="IT59" s="547"/>
      <c r="IU59" s="547"/>
      <c r="IV59" s="547"/>
    </row>
    <row r="60" spans="1:256" s="531" customFormat="1" ht="35.1" customHeight="1">
      <c r="A60" s="546"/>
      <c r="B60" s="543" t="s">
        <v>2442</v>
      </c>
      <c r="C60" s="548"/>
      <c r="F60" s="544"/>
      <c r="IE60" s="547"/>
      <c r="IF60" s="547"/>
      <c r="IG60" s="547"/>
      <c r="IH60" s="547"/>
      <c r="II60" s="547"/>
      <c r="IJ60" s="547"/>
      <c r="IK60" s="547"/>
      <c r="IL60" s="547"/>
      <c r="IM60" s="547"/>
      <c r="IN60" s="547"/>
      <c r="IO60" s="547"/>
      <c r="IP60" s="547"/>
      <c r="IQ60" s="547"/>
      <c r="IR60" s="547"/>
      <c r="IS60" s="547"/>
      <c r="IT60" s="547"/>
      <c r="IU60" s="547"/>
      <c r="IV60" s="547"/>
    </row>
    <row r="61" spans="1:256" s="531" customFormat="1" ht="35.1" customHeight="1">
      <c r="A61" s="546"/>
      <c r="B61" s="543" t="s">
        <v>9</v>
      </c>
      <c r="C61" s="548"/>
      <c r="D61" s="541"/>
      <c r="F61" s="544"/>
      <c r="IE61" s="547"/>
      <c r="IF61" s="547"/>
      <c r="IG61" s="547"/>
      <c r="IH61" s="547"/>
      <c r="II61" s="547"/>
      <c r="IJ61" s="547"/>
      <c r="IK61" s="547"/>
      <c r="IL61" s="547"/>
      <c r="IM61" s="547"/>
      <c r="IN61" s="547"/>
      <c r="IO61" s="547"/>
      <c r="IP61" s="547"/>
      <c r="IQ61" s="547"/>
      <c r="IR61" s="547"/>
      <c r="IS61" s="547"/>
      <c r="IT61" s="547"/>
      <c r="IU61" s="547"/>
      <c r="IV61" s="547"/>
    </row>
    <row r="62" spans="1:256" s="531" customFormat="1" ht="35.1" customHeight="1">
      <c r="A62" s="546"/>
      <c r="B62" s="543" t="s">
        <v>10</v>
      </c>
      <c r="C62" s="548"/>
      <c r="D62" s="541"/>
      <c r="F62" s="544"/>
      <c r="IE62" s="547"/>
      <c r="IF62" s="547"/>
      <c r="IG62" s="547"/>
      <c r="IH62" s="547"/>
      <c r="II62" s="547"/>
      <c r="IJ62" s="547"/>
      <c r="IK62" s="547"/>
      <c r="IL62" s="547"/>
      <c r="IM62" s="547"/>
      <c r="IN62" s="547"/>
      <c r="IO62" s="547"/>
      <c r="IP62" s="547"/>
      <c r="IQ62" s="547"/>
      <c r="IR62" s="547"/>
      <c r="IS62" s="547"/>
      <c r="IT62" s="547"/>
      <c r="IU62" s="547"/>
      <c r="IV62" s="547"/>
    </row>
    <row r="63" spans="1:256" s="531" customFormat="1" ht="35.1" customHeight="1">
      <c r="A63" s="546"/>
      <c r="B63" s="543" t="s">
        <v>2443</v>
      </c>
      <c r="C63" s="548"/>
      <c r="D63" s="541"/>
      <c r="F63" s="544"/>
      <c r="IE63" s="547"/>
      <c r="IF63" s="547"/>
      <c r="IG63" s="547"/>
      <c r="IH63" s="547"/>
      <c r="II63" s="547"/>
      <c r="IJ63" s="547"/>
      <c r="IK63" s="547"/>
      <c r="IL63" s="547"/>
      <c r="IM63" s="547"/>
      <c r="IN63" s="547"/>
      <c r="IO63" s="547"/>
      <c r="IP63" s="547"/>
      <c r="IQ63" s="547"/>
      <c r="IR63" s="547"/>
      <c r="IS63" s="547"/>
      <c r="IT63" s="547"/>
      <c r="IU63" s="547"/>
      <c r="IV63" s="547"/>
    </row>
    <row r="64" spans="1:256" s="531" customFormat="1" ht="35.1" customHeight="1">
      <c r="A64" s="546"/>
      <c r="B64" s="543" t="s">
        <v>2444</v>
      </c>
      <c r="C64" s="546"/>
      <c r="D64" s="541"/>
      <c r="F64" s="544"/>
      <c r="IE64" s="547"/>
      <c r="IF64" s="547"/>
      <c r="IG64" s="547"/>
      <c r="IH64" s="547"/>
      <c r="II64" s="547"/>
      <c r="IJ64" s="547"/>
      <c r="IK64" s="547"/>
      <c r="IL64" s="547"/>
      <c r="IM64" s="547"/>
      <c r="IN64" s="547"/>
      <c r="IO64" s="547"/>
      <c r="IP64" s="547"/>
      <c r="IQ64" s="547"/>
      <c r="IR64" s="547"/>
      <c r="IS64" s="547"/>
      <c r="IT64" s="547"/>
      <c r="IU64" s="547"/>
      <c r="IV64" s="547"/>
    </row>
    <row r="65" spans="1:256" s="531" customFormat="1" ht="35.1" customHeight="1">
      <c r="A65" s="546"/>
      <c r="B65" s="543" t="s">
        <v>2445</v>
      </c>
      <c r="C65" s="546"/>
      <c r="F65" s="544"/>
      <c r="IE65" s="547"/>
      <c r="IF65" s="547"/>
      <c r="IG65" s="547"/>
      <c r="IH65" s="547"/>
      <c r="II65" s="547"/>
      <c r="IJ65" s="547"/>
      <c r="IK65" s="547"/>
      <c r="IL65" s="547"/>
      <c r="IM65" s="547"/>
      <c r="IN65" s="547"/>
      <c r="IO65" s="547"/>
      <c r="IP65" s="547"/>
      <c r="IQ65" s="547"/>
      <c r="IR65" s="547"/>
      <c r="IS65" s="547"/>
      <c r="IT65" s="547"/>
      <c r="IU65" s="547"/>
      <c r="IV65" s="547"/>
    </row>
    <row r="66" spans="1:256" ht="22.5">
      <c r="B66" s="543"/>
    </row>
    <row r="67" spans="1:256" ht="22.5">
      <c r="B67" s="543"/>
    </row>
  </sheetData>
  <phoneticPr fontId="62" type="noConversion"/>
  <pageMargins left="0.74803149606299213" right="0.74803149606299213" top="0.98425196850393704" bottom="0.98425196850393704" header="0.51181102362204722" footer="0.51181102362204722"/>
  <pageSetup paperSize="9" orientation="landscape" r:id="rId1"/>
</worksheet>
</file>

<file path=xl/worksheets/sheet10.xml><?xml version="1.0" encoding="utf-8"?>
<worksheet xmlns="http://schemas.openxmlformats.org/spreadsheetml/2006/main" xmlns:r="http://schemas.openxmlformats.org/officeDocument/2006/relationships">
  <dimension ref="A1:IV71"/>
  <sheetViews>
    <sheetView workbookViewId="0">
      <selection activeCell="C7" activeCellId="7" sqref="C66 C58 C52 C42 C38 C23 C12 C7"/>
    </sheetView>
  </sheetViews>
  <sheetFormatPr defaultColWidth="14.625" defaultRowHeight="14.25"/>
  <cols>
    <col min="1" max="1" width="8.75" style="526" customWidth="1"/>
    <col min="2" max="2" width="39.125" style="526" customWidth="1"/>
    <col min="3" max="3" width="40.25" style="526" customWidth="1"/>
    <col min="4" max="251" width="9.125" style="530" customWidth="1"/>
    <col min="252" max="252" width="8.75" style="530" customWidth="1"/>
    <col min="253" max="253" width="35.375" style="530" customWidth="1"/>
    <col min="254" max="254" width="15.25" style="530" customWidth="1"/>
    <col min="255" max="16384" width="14.625" style="530"/>
  </cols>
  <sheetData>
    <row r="1" spans="1:256" ht="34.5" customHeight="1">
      <c r="A1" s="592" t="s">
        <v>2078</v>
      </c>
      <c r="B1" s="592"/>
      <c r="C1" s="592"/>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526"/>
      <c r="DK1" s="526"/>
      <c r="DL1" s="526"/>
      <c r="DM1" s="526"/>
      <c r="DN1" s="526"/>
      <c r="DO1" s="526"/>
      <c r="DP1" s="526"/>
      <c r="DQ1" s="526"/>
      <c r="DR1" s="526"/>
      <c r="DS1" s="526"/>
      <c r="DT1" s="526"/>
      <c r="DU1" s="526"/>
      <c r="DV1" s="526"/>
      <c r="DW1" s="526"/>
      <c r="DX1" s="526"/>
      <c r="DY1" s="526"/>
      <c r="DZ1" s="526"/>
      <c r="EA1" s="526"/>
      <c r="EB1" s="526"/>
      <c r="EC1" s="526"/>
      <c r="ED1" s="526"/>
      <c r="EE1" s="526"/>
      <c r="EF1" s="526"/>
      <c r="EG1" s="526"/>
      <c r="EH1" s="526"/>
      <c r="EI1" s="526"/>
      <c r="EJ1" s="526"/>
      <c r="EK1" s="526"/>
      <c r="EL1" s="526"/>
      <c r="EM1" s="526"/>
      <c r="EN1" s="526"/>
      <c r="EO1" s="526"/>
      <c r="EP1" s="526"/>
      <c r="EQ1" s="526"/>
      <c r="ER1" s="526"/>
      <c r="ES1" s="526"/>
      <c r="ET1" s="526"/>
      <c r="EU1" s="526"/>
      <c r="EV1" s="526"/>
      <c r="EW1" s="526"/>
      <c r="EX1" s="526"/>
      <c r="EY1" s="526"/>
      <c r="EZ1" s="526"/>
      <c r="FA1" s="526"/>
      <c r="FB1" s="526"/>
      <c r="FC1" s="526"/>
      <c r="FD1" s="526"/>
      <c r="FE1" s="526"/>
      <c r="FF1" s="526"/>
      <c r="FG1" s="526"/>
      <c r="FH1" s="526"/>
      <c r="FI1" s="526"/>
      <c r="FJ1" s="526"/>
      <c r="FK1" s="526"/>
      <c r="FL1" s="526"/>
      <c r="FM1" s="526"/>
      <c r="FN1" s="526"/>
      <c r="FO1" s="526"/>
      <c r="FP1" s="526"/>
      <c r="FQ1" s="526"/>
      <c r="FR1" s="526"/>
      <c r="FS1" s="526"/>
      <c r="FT1" s="526"/>
      <c r="FU1" s="526"/>
      <c r="FV1" s="526"/>
      <c r="FW1" s="526"/>
      <c r="FX1" s="526"/>
      <c r="FY1" s="526"/>
      <c r="FZ1" s="526"/>
      <c r="GA1" s="526"/>
      <c r="GB1" s="526"/>
      <c r="GC1" s="526"/>
      <c r="GD1" s="526"/>
      <c r="GE1" s="526"/>
      <c r="GF1" s="526"/>
      <c r="GG1" s="526"/>
      <c r="GH1" s="526"/>
      <c r="GI1" s="526"/>
      <c r="GJ1" s="526"/>
      <c r="GK1" s="526"/>
      <c r="GL1" s="526"/>
      <c r="GM1" s="526"/>
      <c r="GN1" s="526"/>
      <c r="GO1" s="526"/>
      <c r="GP1" s="526"/>
      <c r="GQ1" s="526"/>
      <c r="GR1" s="526"/>
      <c r="GS1" s="526"/>
      <c r="GT1" s="526"/>
      <c r="GU1" s="526"/>
      <c r="GV1" s="526"/>
      <c r="GW1" s="526"/>
      <c r="GX1" s="526"/>
      <c r="GY1" s="526"/>
      <c r="GZ1" s="526"/>
      <c r="HA1" s="526"/>
      <c r="HB1" s="526"/>
      <c r="HC1" s="526"/>
      <c r="HD1" s="526"/>
      <c r="HE1" s="526"/>
      <c r="HF1" s="526"/>
      <c r="HG1" s="526"/>
      <c r="HH1" s="526"/>
      <c r="HI1" s="526"/>
      <c r="HJ1" s="526"/>
      <c r="HK1" s="526"/>
      <c r="HL1" s="526"/>
      <c r="HM1" s="526"/>
      <c r="HN1" s="526"/>
      <c r="HO1" s="526"/>
      <c r="HP1" s="526"/>
      <c r="HQ1" s="526"/>
      <c r="HR1" s="526"/>
      <c r="HS1" s="526"/>
      <c r="HT1" s="526"/>
      <c r="HU1" s="526"/>
      <c r="HV1" s="526"/>
      <c r="HW1" s="526"/>
      <c r="HX1" s="526"/>
      <c r="HY1" s="526"/>
      <c r="HZ1" s="526"/>
      <c r="IA1" s="526"/>
      <c r="IB1" s="526"/>
      <c r="IC1" s="526"/>
      <c r="ID1" s="526"/>
      <c r="IE1" s="526"/>
      <c r="IF1" s="526"/>
      <c r="IG1" s="526"/>
      <c r="IH1" s="526"/>
      <c r="II1" s="526"/>
      <c r="IJ1" s="526"/>
      <c r="IK1" s="526"/>
      <c r="IL1" s="526"/>
      <c r="IM1" s="526"/>
      <c r="IN1" s="526"/>
      <c r="IO1" s="526"/>
      <c r="IP1" s="526"/>
      <c r="IQ1" s="526"/>
      <c r="IR1" s="526"/>
      <c r="IS1" s="526"/>
      <c r="IT1" s="526"/>
      <c r="IU1" s="526"/>
      <c r="IV1" s="526"/>
    </row>
    <row r="2" spans="1:256">
      <c r="A2" s="555"/>
      <c r="B2" s="555"/>
      <c r="C2" s="555"/>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6"/>
      <c r="BG2" s="526"/>
      <c r="BH2" s="526"/>
      <c r="BI2" s="526"/>
      <c r="BJ2" s="526"/>
      <c r="BK2" s="526"/>
      <c r="BL2" s="526"/>
      <c r="BM2" s="526"/>
      <c r="BN2" s="526"/>
      <c r="BO2" s="526"/>
      <c r="BP2" s="526"/>
      <c r="BQ2" s="526"/>
      <c r="BR2" s="526"/>
      <c r="BS2" s="526"/>
      <c r="BT2" s="526"/>
      <c r="BU2" s="526"/>
      <c r="BV2" s="526"/>
      <c r="BW2" s="526"/>
      <c r="BX2" s="526"/>
      <c r="BY2" s="526"/>
      <c r="BZ2" s="526"/>
      <c r="CA2" s="526"/>
      <c r="CB2" s="526"/>
      <c r="CC2" s="526"/>
      <c r="CD2" s="526"/>
      <c r="CE2" s="526"/>
      <c r="CF2" s="526"/>
      <c r="CG2" s="526"/>
      <c r="CH2" s="526"/>
      <c r="CI2" s="526"/>
      <c r="CJ2" s="526"/>
      <c r="CK2" s="526"/>
      <c r="CL2" s="526"/>
      <c r="CM2" s="526"/>
      <c r="CN2" s="526"/>
      <c r="CO2" s="526"/>
      <c r="CP2" s="526"/>
      <c r="CQ2" s="526"/>
      <c r="CR2" s="526"/>
      <c r="CS2" s="526"/>
      <c r="CT2" s="526"/>
      <c r="CU2" s="526"/>
      <c r="CV2" s="526"/>
      <c r="CW2" s="526"/>
      <c r="CX2" s="526"/>
      <c r="CY2" s="526"/>
      <c r="CZ2" s="526"/>
      <c r="DA2" s="526"/>
      <c r="DB2" s="526"/>
      <c r="DC2" s="526"/>
      <c r="DD2" s="526"/>
      <c r="DE2" s="526"/>
      <c r="DF2" s="526"/>
      <c r="DG2" s="526"/>
      <c r="DH2" s="526"/>
      <c r="DI2" s="526"/>
      <c r="DJ2" s="526"/>
      <c r="DK2" s="526"/>
      <c r="DL2" s="526"/>
      <c r="DM2" s="526"/>
      <c r="DN2" s="526"/>
      <c r="DO2" s="526"/>
      <c r="DP2" s="526"/>
      <c r="DQ2" s="526"/>
      <c r="DR2" s="526"/>
      <c r="DS2" s="526"/>
      <c r="DT2" s="526"/>
      <c r="DU2" s="526"/>
      <c r="DV2" s="526"/>
      <c r="DW2" s="526"/>
      <c r="DX2" s="526"/>
      <c r="DY2" s="526"/>
      <c r="DZ2" s="526"/>
      <c r="EA2" s="526"/>
      <c r="EB2" s="526"/>
      <c r="EC2" s="526"/>
      <c r="ED2" s="526"/>
      <c r="EE2" s="526"/>
      <c r="EF2" s="526"/>
      <c r="EG2" s="526"/>
      <c r="EH2" s="526"/>
      <c r="EI2" s="526"/>
      <c r="EJ2" s="526"/>
      <c r="EK2" s="526"/>
      <c r="EL2" s="526"/>
      <c r="EM2" s="526"/>
      <c r="EN2" s="526"/>
      <c r="EO2" s="526"/>
      <c r="EP2" s="526"/>
      <c r="EQ2" s="526"/>
      <c r="ER2" s="526"/>
      <c r="ES2" s="526"/>
      <c r="ET2" s="526"/>
      <c r="EU2" s="526"/>
      <c r="EV2" s="526"/>
      <c r="EW2" s="526"/>
      <c r="EX2" s="526"/>
      <c r="EY2" s="526"/>
      <c r="EZ2" s="526"/>
      <c r="FA2" s="526"/>
      <c r="FB2" s="526"/>
      <c r="FC2" s="526"/>
      <c r="FD2" s="526"/>
      <c r="FE2" s="526"/>
      <c r="FF2" s="526"/>
      <c r="FG2" s="526"/>
      <c r="FH2" s="526"/>
      <c r="FI2" s="526"/>
      <c r="FJ2" s="526"/>
      <c r="FK2" s="526"/>
      <c r="FL2" s="526"/>
      <c r="FM2" s="526"/>
      <c r="FN2" s="526"/>
      <c r="FO2" s="526"/>
      <c r="FP2" s="526"/>
      <c r="FQ2" s="526"/>
      <c r="FR2" s="526"/>
      <c r="FS2" s="526"/>
      <c r="FT2" s="526"/>
      <c r="FU2" s="526"/>
      <c r="FV2" s="526"/>
      <c r="FW2" s="526"/>
      <c r="FX2" s="526"/>
      <c r="FY2" s="526"/>
      <c r="FZ2" s="526"/>
      <c r="GA2" s="526"/>
      <c r="GB2" s="526"/>
      <c r="GC2" s="526"/>
      <c r="GD2" s="526"/>
      <c r="GE2" s="526"/>
      <c r="GF2" s="526"/>
      <c r="GG2" s="526"/>
      <c r="GH2" s="526"/>
      <c r="GI2" s="526"/>
      <c r="GJ2" s="526"/>
      <c r="GK2" s="526"/>
      <c r="GL2" s="526"/>
      <c r="GM2" s="526"/>
      <c r="GN2" s="526"/>
      <c r="GO2" s="526"/>
      <c r="GP2" s="526"/>
      <c r="GQ2" s="526"/>
      <c r="GR2" s="526"/>
      <c r="GS2" s="526"/>
      <c r="GT2" s="526"/>
      <c r="GU2" s="526"/>
      <c r="GV2" s="526"/>
      <c r="GW2" s="526"/>
      <c r="GX2" s="526"/>
      <c r="GY2" s="526"/>
      <c r="GZ2" s="526"/>
      <c r="HA2" s="526"/>
      <c r="HB2" s="526"/>
      <c r="HC2" s="526"/>
      <c r="HD2" s="526"/>
      <c r="HE2" s="526"/>
      <c r="HF2" s="526"/>
      <c r="HG2" s="526"/>
      <c r="HH2" s="526"/>
      <c r="HI2" s="526"/>
      <c r="HJ2" s="526"/>
      <c r="HK2" s="526"/>
      <c r="HL2" s="526"/>
      <c r="HM2" s="526"/>
      <c r="HN2" s="526"/>
      <c r="HO2" s="526"/>
      <c r="HP2" s="526"/>
      <c r="HQ2" s="526"/>
      <c r="HR2" s="526"/>
      <c r="HS2" s="526"/>
      <c r="HT2" s="526"/>
      <c r="HU2" s="526"/>
      <c r="HV2" s="526"/>
      <c r="HW2" s="526"/>
      <c r="HX2" s="526"/>
      <c r="HY2" s="526"/>
      <c r="HZ2" s="526"/>
      <c r="IA2" s="526"/>
      <c r="IB2" s="526"/>
      <c r="IC2" s="526"/>
      <c r="ID2" s="526"/>
      <c r="IE2" s="526"/>
      <c r="IF2" s="526"/>
      <c r="IG2" s="526"/>
      <c r="IH2" s="526"/>
      <c r="II2" s="526"/>
      <c r="IJ2" s="526"/>
      <c r="IK2" s="526"/>
      <c r="IL2" s="526"/>
      <c r="IM2" s="526"/>
      <c r="IN2" s="526"/>
      <c r="IO2" s="526"/>
      <c r="IP2" s="526"/>
      <c r="IQ2" s="526"/>
      <c r="IR2" s="526"/>
      <c r="IS2" s="526"/>
      <c r="IT2" s="526"/>
      <c r="IU2" s="526"/>
      <c r="IV2" s="526"/>
    </row>
    <row r="3" spans="1:256">
      <c r="A3" s="555"/>
      <c r="B3" s="555"/>
      <c r="C3" s="556" t="s">
        <v>1417</v>
      </c>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26"/>
      <c r="ED3" s="526"/>
      <c r="EE3" s="526"/>
      <c r="EF3" s="526"/>
      <c r="EG3" s="526"/>
      <c r="EH3" s="526"/>
      <c r="EI3" s="526"/>
      <c r="EJ3" s="526"/>
      <c r="EK3" s="526"/>
      <c r="EL3" s="526"/>
      <c r="EM3" s="526"/>
      <c r="EN3" s="526"/>
      <c r="EO3" s="526"/>
      <c r="EP3" s="526"/>
      <c r="EQ3" s="526"/>
      <c r="ER3" s="526"/>
      <c r="ES3" s="526"/>
      <c r="ET3" s="526"/>
      <c r="EU3" s="526"/>
      <c r="EV3" s="526"/>
      <c r="EW3" s="526"/>
      <c r="EX3" s="526"/>
      <c r="EY3" s="526"/>
      <c r="EZ3" s="526"/>
      <c r="FA3" s="526"/>
      <c r="FB3" s="526"/>
      <c r="FC3" s="526"/>
      <c r="FD3" s="526"/>
      <c r="FE3" s="526"/>
      <c r="FF3" s="526"/>
      <c r="FG3" s="526"/>
      <c r="FH3" s="526"/>
      <c r="FI3" s="526"/>
      <c r="FJ3" s="526"/>
      <c r="FK3" s="526"/>
      <c r="FL3" s="526"/>
      <c r="FM3" s="526"/>
      <c r="FN3" s="526"/>
      <c r="FO3" s="526"/>
      <c r="FP3" s="526"/>
      <c r="FQ3" s="526"/>
      <c r="FR3" s="526"/>
      <c r="FS3" s="526"/>
      <c r="FT3" s="526"/>
      <c r="FU3" s="526"/>
      <c r="FV3" s="526"/>
      <c r="FW3" s="526"/>
      <c r="FX3" s="526"/>
      <c r="FY3" s="526"/>
      <c r="FZ3" s="526"/>
      <c r="GA3" s="526"/>
      <c r="GB3" s="526"/>
      <c r="GC3" s="526"/>
      <c r="GD3" s="526"/>
      <c r="GE3" s="526"/>
      <c r="GF3" s="526"/>
      <c r="GG3" s="526"/>
      <c r="GH3" s="526"/>
      <c r="GI3" s="526"/>
      <c r="GJ3" s="526"/>
      <c r="GK3" s="526"/>
      <c r="GL3" s="526"/>
      <c r="GM3" s="526"/>
      <c r="GN3" s="526"/>
      <c r="GO3" s="526"/>
      <c r="GP3" s="526"/>
      <c r="GQ3" s="526"/>
      <c r="GR3" s="526"/>
      <c r="GS3" s="526"/>
      <c r="GT3" s="526"/>
      <c r="GU3" s="526"/>
      <c r="GV3" s="526"/>
      <c r="GW3" s="526"/>
      <c r="GX3" s="526"/>
      <c r="GY3" s="526"/>
      <c r="GZ3" s="526"/>
      <c r="HA3" s="526"/>
      <c r="HB3" s="526"/>
      <c r="HC3" s="526"/>
      <c r="HD3" s="526"/>
      <c r="HE3" s="526"/>
      <c r="HF3" s="526"/>
      <c r="HG3" s="526"/>
      <c r="HH3" s="526"/>
      <c r="HI3" s="526"/>
      <c r="HJ3" s="526"/>
      <c r="HK3" s="526"/>
      <c r="HL3" s="526"/>
      <c r="HM3" s="526"/>
      <c r="HN3" s="526"/>
      <c r="HO3" s="526"/>
      <c r="HP3" s="526"/>
      <c r="HQ3" s="526"/>
      <c r="HR3" s="526"/>
      <c r="HS3" s="526"/>
      <c r="HT3" s="526"/>
      <c r="HU3" s="526"/>
      <c r="HV3" s="526"/>
      <c r="HW3" s="526"/>
      <c r="HX3" s="526"/>
      <c r="HY3" s="526"/>
      <c r="HZ3" s="526"/>
      <c r="IA3" s="526"/>
      <c r="IB3" s="526"/>
      <c r="IC3" s="526"/>
      <c r="ID3" s="526"/>
      <c r="IE3" s="526"/>
      <c r="IF3" s="526"/>
      <c r="IG3" s="526"/>
      <c r="IH3" s="526"/>
      <c r="II3" s="526"/>
      <c r="IJ3" s="526"/>
      <c r="IK3" s="526"/>
      <c r="IL3" s="526"/>
      <c r="IM3" s="526"/>
      <c r="IN3" s="526"/>
      <c r="IO3" s="526"/>
      <c r="IP3" s="526"/>
      <c r="IQ3" s="526"/>
      <c r="IR3" s="526"/>
      <c r="IS3" s="526"/>
      <c r="IT3" s="526"/>
      <c r="IU3" s="526"/>
      <c r="IV3" s="526"/>
    </row>
    <row r="4" spans="1:256">
      <c r="A4" s="593" t="s">
        <v>21</v>
      </c>
      <c r="B4" s="593" t="s">
        <v>1118</v>
      </c>
      <c r="C4" s="593" t="s">
        <v>1177</v>
      </c>
      <c r="D4" s="529"/>
      <c r="E4" s="529"/>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c r="AI4" s="529"/>
      <c r="AJ4" s="529"/>
      <c r="AK4" s="529"/>
      <c r="AL4" s="529"/>
      <c r="AM4" s="529"/>
      <c r="AN4" s="529"/>
      <c r="AO4" s="529"/>
      <c r="AP4" s="529"/>
      <c r="AQ4" s="529"/>
      <c r="AR4" s="529"/>
      <c r="AS4" s="529"/>
      <c r="AT4" s="529"/>
      <c r="AU4" s="529"/>
      <c r="AV4" s="529"/>
      <c r="AW4" s="529"/>
      <c r="AX4" s="529"/>
      <c r="AY4" s="529"/>
      <c r="AZ4" s="529"/>
      <c r="BA4" s="529"/>
      <c r="BB4" s="529"/>
      <c r="BC4" s="529"/>
      <c r="BD4" s="529"/>
      <c r="BE4" s="529"/>
      <c r="BF4" s="529"/>
      <c r="BG4" s="529"/>
      <c r="BH4" s="529"/>
      <c r="BI4" s="529"/>
      <c r="BJ4" s="529"/>
      <c r="BK4" s="529"/>
      <c r="BL4" s="529"/>
      <c r="BM4" s="529"/>
      <c r="BN4" s="529"/>
      <c r="BO4" s="529"/>
      <c r="BP4" s="529"/>
      <c r="BQ4" s="529"/>
      <c r="BR4" s="529"/>
      <c r="BS4" s="529"/>
      <c r="BT4" s="529"/>
      <c r="BU4" s="529"/>
      <c r="BV4" s="529"/>
      <c r="BW4" s="529"/>
      <c r="BX4" s="529"/>
      <c r="BY4" s="529"/>
      <c r="BZ4" s="529"/>
      <c r="CA4" s="529"/>
      <c r="CB4" s="529"/>
      <c r="CC4" s="529"/>
      <c r="CD4" s="529"/>
      <c r="CE4" s="529"/>
      <c r="CF4" s="529"/>
      <c r="CG4" s="529"/>
      <c r="CH4" s="529"/>
      <c r="CI4" s="529"/>
      <c r="CJ4" s="529"/>
      <c r="CK4" s="529"/>
      <c r="CL4" s="529"/>
      <c r="CM4" s="529"/>
      <c r="CN4" s="529"/>
      <c r="CO4" s="529"/>
      <c r="CP4" s="529"/>
      <c r="CQ4" s="529"/>
      <c r="CR4" s="529"/>
      <c r="CS4" s="529"/>
      <c r="CT4" s="529"/>
      <c r="CU4" s="529"/>
      <c r="CV4" s="529"/>
      <c r="CW4" s="529"/>
      <c r="CX4" s="529"/>
      <c r="CY4" s="529"/>
      <c r="CZ4" s="529"/>
      <c r="DA4" s="529"/>
      <c r="DB4" s="529"/>
      <c r="DC4" s="529"/>
      <c r="DD4" s="529"/>
      <c r="DE4" s="529"/>
      <c r="DF4" s="529"/>
      <c r="DG4" s="529"/>
      <c r="DH4" s="529"/>
      <c r="DI4" s="529"/>
      <c r="DJ4" s="529"/>
      <c r="DK4" s="529"/>
      <c r="DL4" s="529"/>
      <c r="DM4" s="529"/>
      <c r="DN4" s="529"/>
      <c r="DO4" s="529"/>
      <c r="DP4" s="529"/>
      <c r="DQ4" s="529"/>
      <c r="DR4" s="529"/>
      <c r="DS4" s="529"/>
      <c r="DT4" s="529"/>
      <c r="DU4" s="529"/>
      <c r="DV4" s="529"/>
      <c r="DW4" s="529"/>
      <c r="DX4" s="529"/>
      <c r="DY4" s="529"/>
      <c r="DZ4" s="529"/>
      <c r="EA4" s="529"/>
      <c r="EB4" s="529"/>
      <c r="EC4" s="529"/>
      <c r="ED4" s="529"/>
      <c r="EE4" s="529"/>
      <c r="EF4" s="529"/>
      <c r="EG4" s="529"/>
      <c r="EH4" s="529"/>
      <c r="EI4" s="529"/>
      <c r="EJ4" s="529"/>
      <c r="EK4" s="529"/>
      <c r="EL4" s="529"/>
      <c r="EM4" s="529"/>
      <c r="EN4" s="529"/>
      <c r="EO4" s="529"/>
      <c r="EP4" s="529"/>
      <c r="EQ4" s="529"/>
      <c r="ER4" s="529"/>
      <c r="ES4" s="529"/>
      <c r="ET4" s="529"/>
      <c r="EU4" s="529"/>
      <c r="EV4" s="529"/>
      <c r="EW4" s="529"/>
      <c r="EX4" s="529"/>
      <c r="EY4" s="529"/>
      <c r="EZ4" s="529"/>
      <c r="FA4" s="529"/>
      <c r="FB4" s="529"/>
      <c r="FC4" s="529"/>
      <c r="FD4" s="529"/>
      <c r="FE4" s="529"/>
      <c r="FF4" s="529"/>
      <c r="FG4" s="529"/>
      <c r="FH4" s="529"/>
      <c r="FI4" s="529"/>
      <c r="FJ4" s="529"/>
      <c r="FK4" s="529"/>
      <c r="FL4" s="529"/>
      <c r="FM4" s="529"/>
      <c r="FN4" s="529"/>
      <c r="FO4" s="529"/>
      <c r="FP4" s="529"/>
      <c r="FQ4" s="529"/>
      <c r="FR4" s="529"/>
      <c r="FS4" s="529"/>
      <c r="FT4" s="529"/>
      <c r="FU4" s="529"/>
      <c r="FV4" s="529"/>
      <c r="FW4" s="529"/>
      <c r="FX4" s="529"/>
      <c r="FY4" s="529"/>
      <c r="FZ4" s="529"/>
      <c r="GA4" s="529"/>
      <c r="GB4" s="529"/>
      <c r="GC4" s="529"/>
      <c r="GD4" s="529"/>
      <c r="GE4" s="529"/>
      <c r="GF4" s="529"/>
      <c r="GG4" s="529"/>
      <c r="GH4" s="529"/>
      <c r="GI4" s="529"/>
      <c r="GJ4" s="529"/>
      <c r="GK4" s="529"/>
      <c r="GL4" s="529"/>
      <c r="GM4" s="529"/>
      <c r="GN4" s="529"/>
      <c r="GO4" s="529"/>
      <c r="GP4" s="529"/>
      <c r="GQ4" s="529"/>
      <c r="GR4" s="529"/>
      <c r="GS4" s="529"/>
      <c r="GT4" s="529"/>
      <c r="GU4" s="529"/>
      <c r="GV4" s="529"/>
      <c r="GW4" s="529"/>
      <c r="GX4" s="529"/>
      <c r="GY4" s="529"/>
      <c r="GZ4" s="529"/>
      <c r="HA4" s="529"/>
      <c r="HB4" s="529"/>
      <c r="HC4" s="529"/>
      <c r="HD4" s="529"/>
      <c r="HE4" s="529"/>
      <c r="HF4" s="529"/>
      <c r="HG4" s="529"/>
      <c r="HH4" s="529"/>
      <c r="HI4" s="529"/>
      <c r="HJ4" s="529"/>
      <c r="HK4" s="529"/>
      <c r="HL4" s="529"/>
      <c r="HM4" s="529"/>
      <c r="HN4" s="529"/>
      <c r="HO4" s="529"/>
      <c r="HP4" s="529"/>
      <c r="HQ4" s="529"/>
      <c r="HR4" s="529"/>
      <c r="HS4" s="529"/>
      <c r="HT4" s="529"/>
      <c r="HU4" s="529"/>
      <c r="HV4" s="529"/>
      <c r="HW4" s="529"/>
      <c r="HX4" s="529"/>
      <c r="HY4" s="529"/>
      <c r="HZ4" s="529"/>
      <c r="IA4" s="529"/>
      <c r="IB4" s="529"/>
      <c r="IC4" s="529"/>
      <c r="ID4" s="529"/>
      <c r="IE4" s="529"/>
      <c r="IF4" s="529"/>
      <c r="IG4" s="529"/>
      <c r="IH4" s="529"/>
      <c r="II4" s="529"/>
      <c r="IJ4" s="529"/>
      <c r="IK4" s="529"/>
      <c r="IL4" s="529"/>
      <c r="IM4" s="529"/>
      <c r="IN4" s="529"/>
      <c r="IO4" s="529"/>
      <c r="IP4" s="529"/>
      <c r="IQ4" s="529"/>
      <c r="IR4" s="529"/>
      <c r="IS4" s="529"/>
      <c r="IT4" s="529"/>
      <c r="IU4" s="529"/>
      <c r="IV4" s="529"/>
    </row>
    <row r="5" spans="1:256">
      <c r="A5" s="594"/>
      <c r="B5" s="594"/>
      <c r="C5" s="593"/>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529"/>
      <c r="AL5" s="529"/>
      <c r="AM5" s="529"/>
      <c r="AN5" s="529"/>
      <c r="AO5" s="529"/>
      <c r="AP5" s="529"/>
      <c r="AQ5" s="529"/>
      <c r="AR5" s="529"/>
      <c r="AS5" s="529"/>
      <c r="AT5" s="529"/>
      <c r="AU5" s="529"/>
      <c r="AV5" s="529"/>
      <c r="AW5" s="529"/>
      <c r="AX5" s="529"/>
      <c r="AY5" s="529"/>
      <c r="AZ5" s="529"/>
      <c r="BA5" s="529"/>
      <c r="BB5" s="529"/>
      <c r="BC5" s="529"/>
      <c r="BD5" s="529"/>
      <c r="BE5" s="529"/>
      <c r="BF5" s="529"/>
      <c r="BG5" s="529"/>
      <c r="BH5" s="529"/>
      <c r="BI5" s="529"/>
      <c r="BJ5" s="529"/>
      <c r="BK5" s="529"/>
      <c r="BL5" s="529"/>
      <c r="BM5" s="529"/>
      <c r="BN5" s="529"/>
      <c r="BO5" s="529"/>
      <c r="BP5" s="529"/>
      <c r="BQ5" s="529"/>
      <c r="BR5" s="529"/>
      <c r="BS5" s="529"/>
      <c r="BT5" s="529"/>
      <c r="BU5" s="529"/>
      <c r="BV5" s="529"/>
      <c r="BW5" s="529"/>
      <c r="BX5" s="529"/>
      <c r="BY5" s="529"/>
      <c r="BZ5" s="529"/>
      <c r="CA5" s="529"/>
      <c r="CB5" s="529"/>
      <c r="CC5" s="529"/>
      <c r="CD5" s="529"/>
      <c r="CE5" s="529"/>
      <c r="CF5" s="529"/>
      <c r="CG5" s="529"/>
      <c r="CH5" s="529"/>
      <c r="CI5" s="529"/>
      <c r="CJ5" s="529"/>
      <c r="CK5" s="529"/>
      <c r="CL5" s="529"/>
      <c r="CM5" s="529"/>
      <c r="CN5" s="529"/>
      <c r="CO5" s="529"/>
      <c r="CP5" s="529"/>
      <c r="CQ5" s="529"/>
      <c r="CR5" s="529"/>
      <c r="CS5" s="529"/>
      <c r="CT5" s="529"/>
      <c r="CU5" s="529"/>
      <c r="CV5" s="529"/>
      <c r="CW5" s="529"/>
      <c r="CX5" s="529"/>
      <c r="CY5" s="529"/>
      <c r="CZ5" s="529"/>
      <c r="DA5" s="529"/>
      <c r="DB5" s="529"/>
      <c r="DC5" s="529"/>
      <c r="DD5" s="529"/>
      <c r="DE5" s="529"/>
      <c r="DF5" s="529"/>
      <c r="DG5" s="529"/>
      <c r="DH5" s="529"/>
      <c r="DI5" s="529"/>
      <c r="DJ5" s="529"/>
      <c r="DK5" s="529"/>
      <c r="DL5" s="529"/>
      <c r="DM5" s="529"/>
      <c r="DN5" s="529"/>
      <c r="DO5" s="529"/>
      <c r="DP5" s="529"/>
      <c r="DQ5" s="529"/>
      <c r="DR5" s="529"/>
      <c r="DS5" s="529"/>
      <c r="DT5" s="529"/>
      <c r="DU5" s="529"/>
      <c r="DV5" s="529"/>
      <c r="DW5" s="529"/>
      <c r="DX5" s="529"/>
      <c r="DY5" s="529"/>
      <c r="DZ5" s="529"/>
      <c r="EA5" s="529"/>
      <c r="EB5" s="529"/>
      <c r="EC5" s="529"/>
      <c r="ED5" s="529"/>
      <c r="EE5" s="529"/>
      <c r="EF5" s="529"/>
      <c r="EG5" s="529"/>
      <c r="EH5" s="529"/>
      <c r="EI5" s="529"/>
      <c r="EJ5" s="529"/>
      <c r="EK5" s="529"/>
      <c r="EL5" s="529"/>
      <c r="EM5" s="529"/>
      <c r="EN5" s="529"/>
      <c r="EO5" s="529"/>
      <c r="EP5" s="529"/>
      <c r="EQ5" s="529"/>
      <c r="ER5" s="529"/>
      <c r="ES5" s="529"/>
      <c r="ET5" s="529"/>
      <c r="EU5" s="529"/>
      <c r="EV5" s="529"/>
      <c r="EW5" s="529"/>
      <c r="EX5" s="529"/>
      <c r="EY5" s="529"/>
      <c r="EZ5" s="529"/>
      <c r="FA5" s="529"/>
      <c r="FB5" s="529"/>
      <c r="FC5" s="529"/>
      <c r="FD5" s="529"/>
      <c r="FE5" s="529"/>
      <c r="FF5" s="529"/>
      <c r="FG5" s="529"/>
      <c r="FH5" s="529"/>
      <c r="FI5" s="529"/>
      <c r="FJ5" s="529"/>
      <c r="FK5" s="529"/>
      <c r="FL5" s="529"/>
      <c r="FM5" s="529"/>
      <c r="FN5" s="529"/>
      <c r="FO5" s="529"/>
      <c r="FP5" s="529"/>
      <c r="FQ5" s="529"/>
      <c r="FR5" s="529"/>
      <c r="FS5" s="529"/>
      <c r="FT5" s="529"/>
      <c r="FU5" s="529"/>
      <c r="FV5" s="529"/>
      <c r="FW5" s="529"/>
      <c r="FX5" s="529"/>
      <c r="FY5" s="529"/>
      <c r="FZ5" s="529"/>
      <c r="GA5" s="529"/>
      <c r="GB5" s="529"/>
      <c r="GC5" s="529"/>
      <c r="GD5" s="529"/>
      <c r="GE5" s="529"/>
      <c r="GF5" s="529"/>
      <c r="GG5" s="529"/>
      <c r="GH5" s="529"/>
      <c r="GI5" s="529"/>
      <c r="GJ5" s="529"/>
      <c r="GK5" s="529"/>
      <c r="GL5" s="529"/>
      <c r="GM5" s="529"/>
      <c r="GN5" s="529"/>
      <c r="GO5" s="529"/>
      <c r="GP5" s="529"/>
      <c r="GQ5" s="529"/>
      <c r="GR5" s="529"/>
      <c r="GS5" s="529"/>
      <c r="GT5" s="529"/>
      <c r="GU5" s="529"/>
      <c r="GV5" s="529"/>
      <c r="GW5" s="529"/>
      <c r="GX5" s="529"/>
      <c r="GY5" s="529"/>
      <c r="GZ5" s="529"/>
      <c r="HA5" s="529"/>
      <c r="HB5" s="529"/>
      <c r="HC5" s="529"/>
      <c r="HD5" s="529"/>
      <c r="HE5" s="529"/>
      <c r="HF5" s="529"/>
      <c r="HG5" s="529"/>
      <c r="HH5" s="529"/>
      <c r="HI5" s="529"/>
      <c r="HJ5" s="529"/>
      <c r="HK5" s="529"/>
      <c r="HL5" s="529"/>
      <c r="HM5" s="529"/>
      <c r="HN5" s="529"/>
      <c r="HO5" s="529"/>
      <c r="HP5" s="529"/>
      <c r="HQ5" s="529"/>
      <c r="HR5" s="529"/>
      <c r="HS5" s="529"/>
      <c r="HT5" s="529"/>
      <c r="HU5" s="529"/>
      <c r="HV5" s="529"/>
      <c r="HW5" s="529"/>
      <c r="HX5" s="529"/>
      <c r="HY5" s="529"/>
      <c r="HZ5" s="529"/>
      <c r="IA5" s="529"/>
      <c r="IB5" s="529"/>
      <c r="IC5" s="529"/>
      <c r="ID5" s="529"/>
      <c r="IE5" s="529"/>
      <c r="IF5" s="529"/>
      <c r="IG5" s="529"/>
      <c r="IH5" s="529"/>
      <c r="II5" s="529"/>
      <c r="IJ5" s="529"/>
      <c r="IK5" s="529"/>
      <c r="IL5" s="529"/>
      <c r="IM5" s="529"/>
      <c r="IN5" s="529"/>
      <c r="IO5" s="529"/>
      <c r="IP5" s="529"/>
      <c r="IQ5" s="529"/>
      <c r="IR5" s="529"/>
      <c r="IS5" s="529"/>
      <c r="IT5" s="529"/>
      <c r="IU5" s="529"/>
      <c r="IV5" s="529"/>
    </row>
    <row r="6" spans="1:256">
      <c r="A6" s="560"/>
      <c r="B6" s="557" t="s">
        <v>69</v>
      </c>
      <c r="C6" s="559">
        <v>2149695</v>
      </c>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c r="CT6" s="526"/>
      <c r="CU6" s="526"/>
      <c r="CV6" s="526"/>
      <c r="CW6" s="526"/>
      <c r="CX6" s="526"/>
      <c r="CY6" s="526"/>
      <c r="CZ6" s="526"/>
      <c r="DA6" s="526"/>
      <c r="DB6" s="526"/>
      <c r="DC6" s="526"/>
      <c r="DD6" s="526"/>
      <c r="DE6" s="526"/>
      <c r="DF6" s="526"/>
      <c r="DG6" s="526"/>
      <c r="DH6" s="526"/>
      <c r="DI6" s="526"/>
      <c r="DJ6" s="526"/>
      <c r="DK6" s="526"/>
      <c r="DL6" s="526"/>
      <c r="DM6" s="526"/>
      <c r="DN6" s="526"/>
      <c r="DO6" s="526"/>
      <c r="DP6" s="526"/>
      <c r="DQ6" s="526"/>
      <c r="DR6" s="526"/>
      <c r="DS6" s="526"/>
      <c r="DT6" s="526"/>
      <c r="DU6" s="526"/>
      <c r="DV6" s="526"/>
      <c r="DW6" s="526"/>
      <c r="DX6" s="526"/>
      <c r="DY6" s="526"/>
      <c r="DZ6" s="526"/>
      <c r="EA6" s="526"/>
      <c r="EB6" s="526"/>
      <c r="EC6" s="526"/>
      <c r="ED6" s="526"/>
      <c r="EE6" s="526"/>
      <c r="EF6" s="526"/>
      <c r="EG6" s="526"/>
      <c r="EH6" s="526"/>
      <c r="EI6" s="526"/>
      <c r="EJ6" s="526"/>
      <c r="EK6" s="526"/>
      <c r="EL6" s="526"/>
      <c r="EM6" s="526"/>
      <c r="EN6" s="526"/>
      <c r="EO6" s="526"/>
      <c r="EP6" s="526"/>
      <c r="EQ6" s="526"/>
      <c r="ER6" s="526"/>
      <c r="ES6" s="526"/>
      <c r="ET6" s="526"/>
      <c r="EU6" s="526"/>
      <c r="EV6" s="526"/>
      <c r="EW6" s="526"/>
      <c r="EX6" s="526"/>
      <c r="EY6" s="526"/>
      <c r="EZ6" s="526"/>
      <c r="FA6" s="526"/>
      <c r="FB6" s="526"/>
      <c r="FC6" s="526"/>
      <c r="FD6" s="526"/>
      <c r="FE6" s="526"/>
      <c r="FF6" s="526"/>
      <c r="FG6" s="526"/>
      <c r="FH6" s="526"/>
      <c r="FI6" s="526"/>
      <c r="FJ6" s="526"/>
      <c r="FK6" s="526"/>
      <c r="FL6" s="526"/>
      <c r="FM6" s="526"/>
      <c r="FN6" s="526"/>
      <c r="FO6" s="526"/>
      <c r="FP6" s="526"/>
      <c r="FQ6" s="526"/>
      <c r="FR6" s="526"/>
      <c r="FS6" s="526"/>
      <c r="FT6" s="526"/>
      <c r="FU6" s="526"/>
      <c r="FV6" s="526"/>
      <c r="FW6" s="526"/>
      <c r="FX6" s="526"/>
      <c r="FY6" s="526"/>
      <c r="FZ6" s="526"/>
      <c r="GA6" s="526"/>
      <c r="GB6" s="526"/>
      <c r="GC6" s="526"/>
      <c r="GD6" s="526"/>
      <c r="GE6" s="526"/>
      <c r="GF6" s="526"/>
      <c r="GG6" s="526"/>
      <c r="GH6" s="526"/>
      <c r="GI6" s="526"/>
      <c r="GJ6" s="526"/>
      <c r="GK6" s="526"/>
      <c r="GL6" s="526"/>
      <c r="GM6" s="526"/>
      <c r="GN6" s="526"/>
      <c r="GO6" s="526"/>
      <c r="GP6" s="526"/>
      <c r="GQ6" s="526"/>
      <c r="GR6" s="526"/>
      <c r="GS6" s="526"/>
      <c r="GT6" s="526"/>
      <c r="GU6" s="526"/>
      <c r="GV6" s="526"/>
      <c r="GW6" s="526"/>
      <c r="GX6" s="526"/>
      <c r="GY6" s="526"/>
      <c r="GZ6" s="526"/>
      <c r="HA6" s="526"/>
      <c r="HB6" s="526"/>
      <c r="HC6" s="526"/>
      <c r="HD6" s="526"/>
      <c r="HE6" s="526"/>
      <c r="HF6" s="526"/>
      <c r="HG6" s="526"/>
      <c r="HH6" s="526"/>
      <c r="HI6" s="526"/>
      <c r="HJ6" s="526"/>
      <c r="HK6" s="526"/>
      <c r="HL6" s="526"/>
      <c r="HM6" s="526"/>
      <c r="HN6" s="526"/>
      <c r="HO6" s="526"/>
      <c r="HP6" s="526"/>
      <c r="HQ6" s="526"/>
      <c r="HR6" s="526"/>
      <c r="HS6" s="526"/>
      <c r="HT6" s="526"/>
      <c r="HU6" s="526"/>
      <c r="HV6" s="526"/>
      <c r="HW6" s="526"/>
      <c r="HX6" s="526"/>
      <c r="HY6" s="526"/>
      <c r="HZ6" s="526"/>
      <c r="IA6" s="526"/>
      <c r="IB6" s="526"/>
      <c r="IC6" s="526"/>
      <c r="ID6" s="526"/>
      <c r="IE6" s="526"/>
      <c r="IF6" s="526"/>
      <c r="IG6" s="526"/>
      <c r="IH6" s="526"/>
      <c r="II6" s="526"/>
      <c r="IJ6" s="526"/>
      <c r="IK6" s="526"/>
      <c r="IL6" s="526"/>
      <c r="IM6" s="526"/>
      <c r="IN6" s="526"/>
      <c r="IO6" s="526"/>
      <c r="IP6" s="526"/>
      <c r="IQ6" s="526"/>
      <c r="IR6" s="526"/>
      <c r="IS6" s="526"/>
      <c r="IT6" s="526"/>
      <c r="IU6" s="526"/>
      <c r="IV6" s="526"/>
    </row>
    <row r="7" spans="1:256">
      <c r="A7" s="560">
        <v>501</v>
      </c>
      <c r="B7" s="558" t="s">
        <v>1120</v>
      </c>
      <c r="C7" s="559">
        <v>998239</v>
      </c>
      <c r="D7" s="526"/>
      <c r="E7" s="526"/>
      <c r="F7" s="526"/>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O7" s="526"/>
      <c r="BP7" s="526"/>
      <c r="BQ7" s="526"/>
      <c r="BR7" s="526"/>
      <c r="BS7" s="526"/>
      <c r="BT7" s="526"/>
      <c r="BU7" s="526"/>
      <c r="BV7" s="526"/>
      <c r="BW7" s="526"/>
      <c r="BX7" s="526"/>
      <c r="BY7" s="526"/>
      <c r="BZ7" s="526"/>
      <c r="CA7" s="526"/>
      <c r="CB7" s="526"/>
      <c r="CC7" s="526"/>
      <c r="CD7" s="526"/>
      <c r="CE7" s="526"/>
      <c r="CF7" s="526"/>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26"/>
      <c r="DF7" s="526"/>
      <c r="DG7" s="526"/>
      <c r="DH7" s="526"/>
      <c r="DI7" s="526"/>
      <c r="DJ7" s="526"/>
      <c r="DK7" s="526"/>
      <c r="DL7" s="526"/>
      <c r="DM7" s="526"/>
      <c r="DN7" s="526"/>
      <c r="DO7" s="526"/>
      <c r="DP7" s="526"/>
      <c r="DQ7" s="526"/>
      <c r="DR7" s="526"/>
      <c r="DS7" s="526"/>
      <c r="DT7" s="526"/>
      <c r="DU7" s="526"/>
      <c r="DV7" s="526"/>
      <c r="DW7" s="526"/>
      <c r="DX7" s="526"/>
      <c r="DY7" s="526"/>
      <c r="DZ7" s="526"/>
      <c r="EA7" s="526"/>
      <c r="EB7" s="526"/>
      <c r="EC7" s="526"/>
      <c r="ED7" s="526"/>
      <c r="EE7" s="526"/>
      <c r="EF7" s="526"/>
      <c r="EG7" s="526"/>
      <c r="EH7" s="526"/>
      <c r="EI7" s="526"/>
      <c r="EJ7" s="526"/>
      <c r="EK7" s="526"/>
      <c r="EL7" s="526"/>
      <c r="EM7" s="526"/>
      <c r="EN7" s="526"/>
      <c r="EO7" s="526"/>
      <c r="EP7" s="526"/>
      <c r="EQ7" s="526"/>
      <c r="ER7" s="526"/>
      <c r="ES7" s="526"/>
      <c r="ET7" s="526"/>
      <c r="EU7" s="526"/>
      <c r="EV7" s="526"/>
      <c r="EW7" s="526"/>
      <c r="EX7" s="526"/>
      <c r="EY7" s="526"/>
      <c r="EZ7" s="526"/>
      <c r="FA7" s="526"/>
      <c r="FB7" s="526"/>
      <c r="FC7" s="526"/>
      <c r="FD7" s="526"/>
      <c r="FE7" s="526"/>
      <c r="FF7" s="526"/>
      <c r="FG7" s="526"/>
      <c r="FH7" s="526"/>
      <c r="FI7" s="526"/>
      <c r="FJ7" s="526"/>
      <c r="FK7" s="526"/>
      <c r="FL7" s="526"/>
      <c r="FM7" s="526"/>
      <c r="FN7" s="526"/>
      <c r="FO7" s="526"/>
      <c r="FP7" s="526"/>
      <c r="FQ7" s="526"/>
      <c r="FR7" s="526"/>
      <c r="FS7" s="526"/>
      <c r="FT7" s="526"/>
      <c r="FU7" s="526"/>
      <c r="FV7" s="526"/>
      <c r="FW7" s="526"/>
      <c r="FX7" s="526"/>
      <c r="FY7" s="526"/>
      <c r="FZ7" s="526"/>
      <c r="GA7" s="526"/>
      <c r="GB7" s="526"/>
      <c r="GC7" s="526"/>
      <c r="GD7" s="526"/>
      <c r="GE7" s="526"/>
      <c r="GF7" s="526"/>
      <c r="GG7" s="526"/>
      <c r="GH7" s="526"/>
      <c r="GI7" s="526"/>
      <c r="GJ7" s="526"/>
      <c r="GK7" s="526"/>
      <c r="GL7" s="526"/>
      <c r="GM7" s="526"/>
      <c r="GN7" s="526"/>
      <c r="GO7" s="526"/>
      <c r="GP7" s="526"/>
      <c r="GQ7" s="526"/>
      <c r="GR7" s="526"/>
      <c r="GS7" s="526"/>
      <c r="GT7" s="526"/>
      <c r="GU7" s="526"/>
      <c r="GV7" s="526"/>
      <c r="GW7" s="526"/>
      <c r="GX7" s="526"/>
      <c r="GY7" s="526"/>
      <c r="GZ7" s="526"/>
      <c r="HA7" s="526"/>
      <c r="HB7" s="526"/>
      <c r="HC7" s="526"/>
      <c r="HD7" s="526"/>
      <c r="HE7" s="526"/>
      <c r="HF7" s="526"/>
      <c r="HG7" s="526"/>
      <c r="HH7" s="526"/>
      <c r="HI7" s="526"/>
      <c r="HJ7" s="526"/>
      <c r="HK7" s="526"/>
      <c r="HL7" s="526"/>
      <c r="HM7" s="526"/>
      <c r="HN7" s="526"/>
      <c r="HO7" s="526"/>
      <c r="HP7" s="526"/>
      <c r="HQ7" s="526"/>
      <c r="HR7" s="526"/>
      <c r="HS7" s="526"/>
      <c r="HT7" s="526"/>
      <c r="HU7" s="526"/>
      <c r="HV7" s="526"/>
      <c r="HW7" s="526"/>
      <c r="HX7" s="526"/>
      <c r="HY7" s="526"/>
      <c r="HZ7" s="526"/>
      <c r="IA7" s="526"/>
      <c r="IB7" s="526"/>
      <c r="IC7" s="526"/>
      <c r="ID7" s="526"/>
      <c r="IE7" s="526"/>
      <c r="IF7" s="526"/>
      <c r="IG7" s="526"/>
      <c r="IH7" s="526"/>
      <c r="II7" s="526"/>
      <c r="IJ7" s="526"/>
      <c r="IK7" s="526"/>
      <c r="IL7" s="526"/>
      <c r="IM7" s="526"/>
      <c r="IN7" s="526"/>
      <c r="IO7" s="526"/>
      <c r="IP7" s="526"/>
      <c r="IQ7" s="526"/>
      <c r="IR7" s="526"/>
      <c r="IS7" s="526"/>
      <c r="IT7" s="526"/>
      <c r="IU7" s="526"/>
      <c r="IV7" s="526"/>
    </row>
    <row r="8" spans="1:256">
      <c r="A8" s="560">
        <v>50101</v>
      </c>
      <c r="B8" s="560" t="s">
        <v>1121</v>
      </c>
      <c r="C8" s="559">
        <v>925395</v>
      </c>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6"/>
      <c r="AY8" s="526"/>
      <c r="AZ8" s="526"/>
      <c r="BA8" s="526"/>
      <c r="BB8" s="526"/>
      <c r="BC8" s="526"/>
      <c r="BD8" s="526"/>
      <c r="BE8" s="526"/>
      <c r="BF8" s="526"/>
      <c r="BG8" s="526"/>
      <c r="BH8" s="526"/>
      <c r="BI8" s="526"/>
      <c r="BJ8" s="526"/>
      <c r="BK8" s="526"/>
      <c r="BL8" s="526"/>
      <c r="BM8" s="526"/>
      <c r="BN8" s="526"/>
      <c r="BO8" s="526"/>
      <c r="BP8" s="526"/>
      <c r="BQ8" s="526"/>
      <c r="BR8" s="526"/>
      <c r="BS8" s="526"/>
      <c r="BT8" s="526"/>
      <c r="BU8" s="526"/>
      <c r="BV8" s="526"/>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6"/>
      <c r="CW8" s="526"/>
      <c r="CX8" s="526"/>
      <c r="CY8" s="526"/>
      <c r="CZ8" s="526"/>
      <c r="DA8" s="526"/>
      <c r="DB8" s="526"/>
      <c r="DC8" s="526"/>
      <c r="DD8" s="526"/>
      <c r="DE8" s="526"/>
      <c r="DF8" s="526"/>
      <c r="DG8" s="526"/>
      <c r="DH8" s="526"/>
      <c r="DI8" s="526"/>
      <c r="DJ8" s="526"/>
      <c r="DK8" s="526"/>
      <c r="DL8" s="526"/>
      <c r="DM8" s="526"/>
      <c r="DN8" s="526"/>
      <c r="DO8" s="526"/>
      <c r="DP8" s="526"/>
      <c r="DQ8" s="526"/>
      <c r="DR8" s="526"/>
      <c r="DS8" s="526"/>
      <c r="DT8" s="526"/>
      <c r="DU8" s="526"/>
      <c r="DV8" s="526"/>
      <c r="DW8" s="526"/>
      <c r="DX8" s="526"/>
      <c r="DY8" s="526"/>
      <c r="DZ8" s="526"/>
      <c r="EA8" s="526"/>
      <c r="EB8" s="526"/>
      <c r="EC8" s="526"/>
      <c r="ED8" s="526"/>
      <c r="EE8" s="526"/>
      <c r="EF8" s="526"/>
      <c r="EG8" s="526"/>
      <c r="EH8" s="526"/>
      <c r="EI8" s="526"/>
      <c r="EJ8" s="526"/>
      <c r="EK8" s="526"/>
      <c r="EL8" s="526"/>
      <c r="EM8" s="526"/>
      <c r="EN8" s="526"/>
      <c r="EO8" s="526"/>
      <c r="EP8" s="526"/>
      <c r="EQ8" s="526"/>
      <c r="ER8" s="526"/>
      <c r="ES8" s="526"/>
      <c r="ET8" s="526"/>
      <c r="EU8" s="526"/>
      <c r="EV8" s="526"/>
      <c r="EW8" s="526"/>
      <c r="EX8" s="526"/>
      <c r="EY8" s="526"/>
      <c r="EZ8" s="526"/>
      <c r="FA8" s="526"/>
      <c r="FB8" s="526"/>
      <c r="FC8" s="526"/>
      <c r="FD8" s="526"/>
      <c r="FE8" s="526"/>
      <c r="FF8" s="526"/>
      <c r="FG8" s="526"/>
      <c r="FH8" s="526"/>
      <c r="FI8" s="526"/>
      <c r="FJ8" s="526"/>
      <c r="FK8" s="526"/>
      <c r="FL8" s="526"/>
      <c r="FM8" s="526"/>
      <c r="FN8" s="526"/>
      <c r="FO8" s="526"/>
      <c r="FP8" s="526"/>
      <c r="FQ8" s="526"/>
      <c r="FR8" s="526"/>
      <c r="FS8" s="526"/>
      <c r="FT8" s="526"/>
      <c r="FU8" s="526"/>
      <c r="FV8" s="526"/>
      <c r="FW8" s="526"/>
      <c r="FX8" s="526"/>
      <c r="FY8" s="526"/>
      <c r="FZ8" s="526"/>
      <c r="GA8" s="526"/>
      <c r="GB8" s="526"/>
      <c r="GC8" s="526"/>
      <c r="GD8" s="526"/>
      <c r="GE8" s="526"/>
      <c r="GF8" s="526"/>
      <c r="GG8" s="526"/>
      <c r="GH8" s="526"/>
      <c r="GI8" s="526"/>
      <c r="GJ8" s="526"/>
      <c r="GK8" s="526"/>
      <c r="GL8" s="526"/>
      <c r="GM8" s="526"/>
      <c r="GN8" s="526"/>
      <c r="GO8" s="526"/>
      <c r="GP8" s="526"/>
      <c r="GQ8" s="526"/>
      <c r="GR8" s="526"/>
      <c r="GS8" s="526"/>
      <c r="GT8" s="526"/>
      <c r="GU8" s="526"/>
      <c r="GV8" s="526"/>
      <c r="GW8" s="526"/>
      <c r="GX8" s="526"/>
      <c r="GY8" s="526"/>
      <c r="GZ8" s="526"/>
      <c r="HA8" s="526"/>
      <c r="HB8" s="526"/>
      <c r="HC8" s="526"/>
      <c r="HD8" s="526"/>
      <c r="HE8" s="526"/>
      <c r="HF8" s="526"/>
      <c r="HG8" s="526"/>
      <c r="HH8" s="526"/>
      <c r="HI8" s="526"/>
      <c r="HJ8" s="526"/>
      <c r="HK8" s="526"/>
      <c r="HL8" s="526"/>
      <c r="HM8" s="526"/>
      <c r="HN8" s="526"/>
      <c r="HO8" s="526"/>
      <c r="HP8" s="526"/>
      <c r="HQ8" s="526"/>
      <c r="HR8" s="526"/>
      <c r="HS8" s="526"/>
      <c r="HT8" s="526"/>
      <c r="HU8" s="526"/>
      <c r="HV8" s="526"/>
      <c r="HW8" s="526"/>
      <c r="HX8" s="526"/>
      <c r="HY8" s="526"/>
      <c r="HZ8" s="526"/>
      <c r="IA8" s="526"/>
      <c r="IB8" s="526"/>
      <c r="IC8" s="526"/>
      <c r="ID8" s="526"/>
      <c r="IE8" s="526"/>
      <c r="IF8" s="526"/>
      <c r="IG8" s="526"/>
      <c r="IH8" s="526"/>
      <c r="II8" s="526"/>
      <c r="IJ8" s="526"/>
      <c r="IK8" s="526"/>
      <c r="IL8" s="526"/>
      <c r="IM8" s="526"/>
      <c r="IN8" s="526"/>
      <c r="IO8" s="526"/>
      <c r="IP8" s="526"/>
      <c r="IQ8" s="526"/>
      <c r="IR8" s="526"/>
      <c r="IS8" s="526"/>
      <c r="IT8" s="526"/>
      <c r="IU8" s="526"/>
      <c r="IV8" s="526"/>
    </row>
    <row r="9" spans="1:256">
      <c r="A9" s="560">
        <v>50102</v>
      </c>
      <c r="B9" s="560" t="s">
        <v>1122</v>
      </c>
      <c r="C9" s="559">
        <v>16637</v>
      </c>
      <c r="D9" s="526"/>
      <c r="E9" s="526"/>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526"/>
      <c r="AZ9" s="526"/>
      <c r="BA9" s="526"/>
      <c r="BB9" s="526"/>
      <c r="BC9" s="526"/>
      <c r="BD9" s="526"/>
      <c r="BE9" s="526"/>
      <c r="BF9" s="526"/>
      <c r="BG9" s="526"/>
      <c r="BH9" s="526"/>
      <c r="BI9" s="526"/>
      <c r="BJ9" s="526"/>
      <c r="BK9" s="526"/>
      <c r="BL9" s="526"/>
      <c r="BM9" s="526"/>
      <c r="BN9" s="526"/>
      <c r="BO9" s="526"/>
      <c r="BP9" s="526"/>
      <c r="BQ9" s="526"/>
      <c r="BR9" s="526"/>
      <c r="BS9" s="526"/>
      <c r="BT9" s="526"/>
      <c r="BU9" s="526"/>
      <c r="BV9" s="526"/>
      <c r="BW9" s="526"/>
      <c r="BX9" s="526"/>
      <c r="BY9" s="526"/>
      <c r="BZ9" s="526"/>
      <c r="CA9" s="526"/>
      <c r="CB9" s="526"/>
      <c r="CC9" s="526"/>
      <c r="CD9" s="526"/>
      <c r="CE9" s="526"/>
      <c r="CF9" s="526"/>
      <c r="CG9" s="526"/>
      <c r="CH9" s="526"/>
      <c r="CI9" s="526"/>
      <c r="CJ9" s="526"/>
      <c r="CK9" s="526"/>
      <c r="CL9" s="526"/>
      <c r="CM9" s="526"/>
      <c r="CN9" s="526"/>
      <c r="CO9" s="526"/>
      <c r="CP9" s="526"/>
      <c r="CQ9" s="526"/>
      <c r="CR9" s="526"/>
      <c r="CS9" s="526"/>
      <c r="CT9" s="526"/>
      <c r="CU9" s="526"/>
      <c r="CV9" s="526"/>
      <c r="CW9" s="526"/>
      <c r="CX9" s="526"/>
      <c r="CY9" s="526"/>
      <c r="CZ9" s="526"/>
      <c r="DA9" s="526"/>
      <c r="DB9" s="526"/>
      <c r="DC9" s="526"/>
      <c r="DD9" s="526"/>
      <c r="DE9" s="526"/>
      <c r="DF9" s="526"/>
      <c r="DG9" s="526"/>
      <c r="DH9" s="526"/>
      <c r="DI9" s="526"/>
      <c r="DJ9" s="526"/>
      <c r="DK9" s="526"/>
      <c r="DL9" s="526"/>
      <c r="DM9" s="526"/>
      <c r="DN9" s="526"/>
      <c r="DO9" s="526"/>
      <c r="DP9" s="526"/>
      <c r="DQ9" s="526"/>
      <c r="DR9" s="526"/>
      <c r="DS9" s="526"/>
      <c r="DT9" s="526"/>
      <c r="DU9" s="526"/>
      <c r="DV9" s="526"/>
      <c r="DW9" s="526"/>
      <c r="DX9" s="526"/>
      <c r="DY9" s="526"/>
      <c r="DZ9" s="526"/>
      <c r="EA9" s="526"/>
      <c r="EB9" s="526"/>
      <c r="EC9" s="526"/>
      <c r="ED9" s="526"/>
      <c r="EE9" s="526"/>
      <c r="EF9" s="526"/>
      <c r="EG9" s="526"/>
      <c r="EH9" s="526"/>
      <c r="EI9" s="526"/>
      <c r="EJ9" s="526"/>
      <c r="EK9" s="526"/>
      <c r="EL9" s="526"/>
      <c r="EM9" s="526"/>
      <c r="EN9" s="526"/>
      <c r="EO9" s="526"/>
      <c r="EP9" s="526"/>
      <c r="EQ9" s="526"/>
      <c r="ER9" s="526"/>
      <c r="ES9" s="526"/>
      <c r="ET9" s="526"/>
      <c r="EU9" s="526"/>
      <c r="EV9" s="526"/>
      <c r="EW9" s="526"/>
      <c r="EX9" s="526"/>
      <c r="EY9" s="526"/>
      <c r="EZ9" s="526"/>
      <c r="FA9" s="526"/>
      <c r="FB9" s="526"/>
      <c r="FC9" s="526"/>
      <c r="FD9" s="526"/>
      <c r="FE9" s="526"/>
      <c r="FF9" s="526"/>
      <c r="FG9" s="526"/>
      <c r="FH9" s="526"/>
      <c r="FI9" s="526"/>
      <c r="FJ9" s="526"/>
      <c r="FK9" s="526"/>
      <c r="FL9" s="526"/>
      <c r="FM9" s="526"/>
      <c r="FN9" s="526"/>
      <c r="FO9" s="526"/>
      <c r="FP9" s="526"/>
      <c r="FQ9" s="526"/>
      <c r="FR9" s="526"/>
      <c r="FS9" s="526"/>
      <c r="FT9" s="526"/>
      <c r="FU9" s="526"/>
      <c r="FV9" s="526"/>
      <c r="FW9" s="526"/>
      <c r="FX9" s="526"/>
      <c r="FY9" s="526"/>
      <c r="FZ9" s="526"/>
      <c r="GA9" s="526"/>
      <c r="GB9" s="526"/>
      <c r="GC9" s="526"/>
      <c r="GD9" s="526"/>
      <c r="GE9" s="526"/>
      <c r="GF9" s="526"/>
      <c r="GG9" s="526"/>
      <c r="GH9" s="526"/>
      <c r="GI9" s="526"/>
      <c r="GJ9" s="526"/>
      <c r="GK9" s="526"/>
      <c r="GL9" s="526"/>
      <c r="GM9" s="526"/>
      <c r="GN9" s="526"/>
      <c r="GO9" s="526"/>
      <c r="GP9" s="526"/>
      <c r="GQ9" s="526"/>
      <c r="GR9" s="526"/>
      <c r="GS9" s="526"/>
      <c r="GT9" s="526"/>
      <c r="GU9" s="526"/>
      <c r="GV9" s="526"/>
      <c r="GW9" s="526"/>
      <c r="GX9" s="526"/>
      <c r="GY9" s="526"/>
      <c r="GZ9" s="526"/>
      <c r="HA9" s="526"/>
      <c r="HB9" s="526"/>
      <c r="HC9" s="526"/>
      <c r="HD9" s="526"/>
      <c r="HE9" s="526"/>
      <c r="HF9" s="526"/>
      <c r="HG9" s="526"/>
      <c r="HH9" s="526"/>
      <c r="HI9" s="526"/>
      <c r="HJ9" s="526"/>
      <c r="HK9" s="526"/>
      <c r="HL9" s="526"/>
      <c r="HM9" s="526"/>
      <c r="HN9" s="526"/>
      <c r="HO9" s="526"/>
      <c r="HP9" s="526"/>
      <c r="HQ9" s="526"/>
      <c r="HR9" s="526"/>
      <c r="HS9" s="526"/>
      <c r="HT9" s="526"/>
      <c r="HU9" s="526"/>
      <c r="HV9" s="526"/>
      <c r="HW9" s="526"/>
      <c r="HX9" s="526"/>
      <c r="HY9" s="526"/>
      <c r="HZ9" s="526"/>
      <c r="IA9" s="526"/>
      <c r="IB9" s="526"/>
      <c r="IC9" s="526"/>
      <c r="ID9" s="526"/>
      <c r="IE9" s="526"/>
      <c r="IF9" s="526"/>
      <c r="IG9" s="526"/>
      <c r="IH9" s="526"/>
      <c r="II9" s="526"/>
      <c r="IJ9" s="526"/>
      <c r="IK9" s="526"/>
      <c r="IL9" s="526"/>
      <c r="IM9" s="526"/>
      <c r="IN9" s="526"/>
      <c r="IO9" s="526"/>
      <c r="IP9" s="526"/>
      <c r="IQ9" s="526"/>
      <c r="IR9" s="526"/>
      <c r="IS9" s="526"/>
      <c r="IT9" s="526"/>
      <c r="IU9" s="526"/>
      <c r="IV9" s="526"/>
    </row>
    <row r="10" spans="1:256">
      <c r="A10" s="560">
        <v>50103</v>
      </c>
      <c r="B10" s="560" t="s">
        <v>1123</v>
      </c>
      <c r="C10" s="559">
        <v>18157</v>
      </c>
      <c r="D10" s="526"/>
      <c r="E10" s="526"/>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c r="BS10" s="526"/>
      <c r="BT10" s="526"/>
      <c r="BU10" s="526"/>
      <c r="BV10" s="526"/>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6"/>
      <c r="CW10" s="526"/>
      <c r="CX10" s="526"/>
      <c r="CY10" s="526"/>
      <c r="CZ10" s="526"/>
      <c r="DA10" s="526"/>
      <c r="DB10" s="526"/>
      <c r="DC10" s="526"/>
      <c r="DD10" s="526"/>
      <c r="DE10" s="526"/>
      <c r="DF10" s="526"/>
      <c r="DG10" s="526"/>
      <c r="DH10" s="526"/>
      <c r="DI10" s="526"/>
      <c r="DJ10" s="526"/>
      <c r="DK10" s="526"/>
      <c r="DL10" s="526"/>
      <c r="DM10" s="526"/>
      <c r="DN10" s="526"/>
      <c r="DO10" s="526"/>
      <c r="DP10" s="526"/>
      <c r="DQ10" s="526"/>
      <c r="DR10" s="526"/>
      <c r="DS10" s="526"/>
      <c r="DT10" s="526"/>
      <c r="DU10" s="526"/>
      <c r="DV10" s="526"/>
      <c r="DW10" s="526"/>
      <c r="DX10" s="526"/>
      <c r="DY10" s="526"/>
      <c r="DZ10" s="526"/>
      <c r="EA10" s="526"/>
      <c r="EB10" s="526"/>
      <c r="EC10" s="526"/>
      <c r="ED10" s="526"/>
      <c r="EE10" s="526"/>
      <c r="EF10" s="526"/>
      <c r="EG10" s="526"/>
      <c r="EH10" s="526"/>
      <c r="EI10" s="526"/>
      <c r="EJ10" s="526"/>
      <c r="EK10" s="526"/>
      <c r="EL10" s="526"/>
      <c r="EM10" s="526"/>
      <c r="EN10" s="526"/>
      <c r="EO10" s="526"/>
      <c r="EP10" s="526"/>
      <c r="EQ10" s="526"/>
      <c r="ER10" s="526"/>
      <c r="ES10" s="526"/>
      <c r="ET10" s="526"/>
      <c r="EU10" s="526"/>
      <c r="EV10" s="526"/>
      <c r="EW10" s="526"/>
      <c r="EX10" s="526"/>
      <c r="EY10" s="526"/>
      <c r="EZ10" s="526"/>
      <c r="FA10" s="526"/>
      <c r="FB10" s="526"/>
      <c r="FC10" s="526"/>
      <c r="FD10" s="526"/>
      <c r="FE10" s="526"/>
      <c r="FF10" s="526"/>
      <c r="FG10" s="526"/>
      <c r="FH10" s="526"/>
      <c r="FI10" s="526"/>
      <c r="FJ10" s="526"/>
      <c r="FK10" s="526"/>
      <c r="FL10" s="526"/>
      <c r="FM10" s="526"/>
      <c r="FN10" s="526"/>
      <c r="FO10" s="526"/>
      <c r="FP10" s="526"/>
      <c r="FQ10" s="526"/>
      <c r="FR10" s="526"/>
      <c r="FS10" s="526"/>
      <c r="FT10" s="526"/>
      <c r="FU10" s="526"/>
      <c r="FV10" s="526"/>
      <c r="FW10" s="526"/>
      <c r="FX10" s="526"/>
      <c r="FY10" s="526"/>
      <c r="FZ10" s="526"/>
      <c r="GA10" s="526"/>
      <c r="GB10" s="526"/>
      <c r="GC10" s="526"/>
      <c r="GD10" s="526"/>
      <c r="GE10" s="526"/>
      <c r="GF10" s="526"/>
      <c r="GG10" s="526"/>
      <c r="GH10" s="526"/>
      <c r="GI10" s="526"/>
      <c r="GJ10" s="526"/>
      <c r="GK10" s="526"/>
      <c r="GL10" s="526"/>
      <c r="GM10" s="526"/>
      <c r="GN10" s="526"/>
      <c r="GO10" s="526"/>
      <c r="GP10" s="526"/>
      <c r="GQ10" s="526"/>
      <c r="GR10" s="526"/>
      <c r="GS10" s="526"/>
      <c r="GT10" s="526"/>
      <c r="GU10" s="526"/>
      <c r="GV10" s="526"/>
      <c r="GW10" s="526"/>
      <c r="GX10" s="526"/>
      <c r="GY10" s="526"/>
      <c r="GZ10" s="526"/>
      <c r="HA10" s="526"/>
      <c r="HB10" s="526"/>
      <c r="HC10" s="526"/>
      <c r="HD10" s="526"/>
      <c r="HE10" s="526"/>
      <c r="HF10" s="526"/>
      <c r="HG10" s="526"/>
      <c r="HH10" s="526"/>
      <c r="HI10" s="526"/>
      <c r="HJ10" s="526"/>
      <c r="HK10" s="526"/>
      <c r="HL10" s="526"/>
      <c r="HM10" s="526"/>
      <c r="HN10" s="526"/>
      <c r="HO10" s="526"/>
      <c r="HP10" s="526"/>
      <c r="HQ10" s="526"/>
      <c r="HR10" s="526"/>
      <c r="HS10" s="526"/>
      <c r="HT10" s="526"/>
      <c r="HU10" s="526"/>
      <c r="HV10" s="526"/>
      <c r="HW10" s="526"/>
      <c r="HX10" s="526"/>
      <c r="HY10" s="526"/>
      <c r="HZ10" s="526"/>
      <c r="IA10" s="526"/>
      <c r="IB10" s="526"/>
      <c r="IC10" s="526"/>
      <c r="ID10" s="526"/>
      <c r="IE10" s="526"/>
      <c r="IF10" s="526"/>
      <c r="IG10" s="526"/>
      <c r="IH10" s="526"/>
      <c r="II10" s="526"/>
      <c r="IJ10" s="526"/>
      <c r="IK10" s="526"/>
      <c r="IL10" s="526"/>
      <c r="IM10" s="526"/>
      <c r="IN10" s="526"/>
      <c r="IO10" s="526"/>
      <c r="IP10" s="526"/>
      <c r="IQ10" s="526"/>
      <c r="IR10" s="526"/>
      <c r="IS10" s="526"/>
      <c r="IT10" s="526"/>
      <c r="IU10" s="526"/>
      <c r="IV10" s="526"/>
    </row>
    <row r="11" spans="1:256">
      <c r="A11" s="560">
        <v>50199</v>
      </c>
      <c r="B11" s="560" t="s">
        <v>1124</v>
      </c>
      <c r="C11" s="559">
        <v>38050</v>
      </c>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6"/>
      <c r="BE11" s="526"/>
      <c r="BF11" s="526"/>
      <c r="BG11" s="526"/>
      <c r="BH11" s="526"/>
      <c r="BI11" s="526"/>
      <c r="BJ11" s="526"/>
      <c r="BK11" s="526"/>
      <c r="BL11" s="526"/>
      <c r="BM11" s="526"/>
      <c r="BN11" s="526"/>
      <c r="BO11" s="526"/>
      <c r="BP11" s="526"/>
      <c r="BQ11" s="526"/>
      <c r="BR11" s="526"/>
      <c r="BS11" s="526"/>
      <c r="BT11" s="526"/>
      <c r="BU11" s="526"/>
      <c r="BV11" s="526"/>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6"/>
      <c r="CU11" s="526"/>
      <c r="CV11" s="526"/>
      <c r="CW11" s="526"/>
      <c r="CX11" s="526"/>
      <c r="CY11" s="526"/>
      <c r="CZ11" s="526"/>
      <c r="DA11" s="526"/>
      <c r="DB11" s="526"/>
      <c r="DC11" s="526"/>
      <c r="DD11" s="526"/>
      <c r="DE11" s="526"/>
      <c r="DF11" s="526"/>
      <c r="DG11" s="526"/>
      <c r="DH11" s="526"/>
      <c r="DI11" s="526"/>
      <c r="DJ11" s="526"/>
      <c r="DK11" s="526"/>
      <c r="DL11" s="526"/>
      <c r="DM11" s="526"/>
      <c r="DN11" s="526"/>
      <c r="DO11" s="526"/>
      <c r="DP11" s="526"/>
      <c r="DQ11" s="526"/>
      <c r="DR11" s="526"/>
      <c r="DS11" s="526"/>
      <c r="DT11" s="526"/>
      <c r="DU11" s="526"/>
      <c r="DV11" s="526"/>
      <c r="DW11" s="526"/>
      <c r="DX11" s="526"/>
      <c r="DY11" s="526"/>
      <c r="DZ11" s="526"/>
      <c r="EA11" s="526"/>
      <c r="EB11" s="526"/>
      <c r="EC11" s="526"/>
      <c r="ED11" s="526"/>
      <c r="EE11" s="526"/>
      <c r="EF11" s="526"/>
      <c r="EG11" s="526"/>
      <c r="EH11" s="526"/>
      <c r="EI11" s="526"/>
      <c r="EJ11" s="526"/>
      <c r="EK11" s="526"/>
      <c r="EL11" s="526"/>
      <c r="EM11" s="526"/>
      <c r="EN11" s="526"/>
      <c r="EO11" s="526"/>
      <c r="EP11" s="526"/>
      <c r="EQ11" s="526"/>
      <c r="ER11" s="526"/>
      <c r="ES11" s="526"/>
      <c r="ET11" s="526"/>
      <c r="EU11" s="526"/>
      <c r="EV11" s="526"/>
      <c r="EW11" s="526"/>
      <c r="EX11" s="526"/>
      <c r="EY11" s="526"/>
      <c r="EZ11" s="526"/>
      <c r="FA11" s="526"/>
      <c r="FB11" s="526"/>
      <c r="FC11" s="526"/>
      <c r="FD11" s="526"/>
      <c r="FE11" s="526"/>
      <c r="FF11" s="526"/>
      <c r="FG11" s="526"/>
      <c r="FH11" s="526"/>
      <c r="FI11" s="526"/>
      <c r="FJ11" s="526"/>
      <c r="FK11" s="526"/>
      <c r="FL11" s="526"/>
      <c r="FM11" s="526"/>
      <c r="FN11" s="526"/>
      <c r="FO11" s="526"/>
      <c r="FP11" s="526"/>
      <c r="FQ11" s="526"/>
      <c r="FR11" s="526"/>
      <c r="FS11" s="526"/>
      <c r="FT11" s="526"/>
      <c r="FU11" s="526"/>
      <c r="FV11" s="526"/>
      <c r="FW11" s="526"/>
      <c r="FX11" s="526"/>
      <c r="FY11" s="526"/>
      <c r="FZ11" s="526"/>
      <c r="GA11" s="526"/>
      <c r="GB11" s="526"/>
      <c r="GC11" s="526"/>
      <c r="GD11" s="526"/>
      <c r="GE11" s="526"/>
      <c r="GF11" s="526"/>
      <c r="GG11" s="526"/>
      <c r="GH11" s="526"/>
      <c r="GI11" s="526"/>
      <c r="GJ11" s="526"/>
      <c r="GK11" s="526"/>
      <c r="GL11" s="526"/>
      <c r="GM11" s="526"/>
      <c r="GN11" s="526"/>
      <c r="GO11" s="526"/>
      <c r="GP11" s="526"/>
      <c r="GQ11" s="526"/>
      <c r="GR11" s="526"/>
      <c r="GS11" s="526"/>
      <c r="GT11" s="526"/>
      <c r="GU11" s="526"/>
      <c r="GV11" s="526"/>
      <c r="GW11" s="526"/>
      <c r="GX11" s="526"/>
      <c r="GY11" s="526"/>
      <c r="GZ11" s="526"/>
      <c r="HA11" s="526"/>
      <c r="HB11" s="526"/>
      <c r="HC11" s="526"/>
      <c r="HD11" s="526"/>
      <c r="HE11" s="526"/>
      <c r="HF11" s="526"/>
      <c r="HG11" s="526"/>
      <c r="HH11" s="526"/>
      <c r="HI11" s="526"/>
      <c r="HJ11" s="526"/>
      <c r="HK11" s="526"/>
      <c r="HL11" s="526"/>
      <c r="HM11" s="526"/>
      <c r="HN11" s="526"/>
      <c r="HO11" s="526"/>
      <c r="HP11" s="526"/>
      <c r="HQ11" s="526"/>
      <c r="HR11" s="526"/>
      <c r="HS11" s="526"/>
      <c r="HT11" s="526"/>
      <c r="HU11" s="526"/>
      <c r="HV11" s="526"/>
      <c r="HW11" s="526"/>
      <c r="HX11" s="526"/>
      <c r="HY11" s="526"/>
      <c r="HZ11" s="526"/>
      <c r="IA11" s="526"/>
      <c r="IB11" s="526"/>
      <c r="IC11" s="526"/>
      <c r="ID11" s="526"/>
      <c r="IE11" s="526"/>
      <c r="IF11" s="526"/>
      <c r="IG11" s="526"/>
      <c r="IH11" s="526"/>
      <c r="II11" s="526"/>
      <c r="IJ11" s="526"/>
      <c r="IK11" s="526"/>
      <c r="IL11" s="526"/>
      <c r="IM11" s="526"/>
      <c r="IN11" s="526"/>
      <c r="IO11" s="526"/>
      <c r="IP11" s="526"/>
      <c r="IQ11" s="526"/>
      <c r="IR11" s="526"/>
      <c r="IS11" s="526"/>
      <c r="IT11" s="526"/>
      <c r="IU11" s="526"/>
      <c r="IV11" s="526"/>
    </row>
    <row r="12" spans="1:256">
      <c r="A12" s="560">
        <v>502</v>
      </c>
      <c r="B12" s="558" t="s">
        <v>1125</v>
      </c>
      <c r="C12" s="559">
        <v>123570</v>
      </c>
      <c r="D12" s="526"/>
      <c r="E12" s="526"/>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526"/>
      <c r="BO12" s="526"/>
      <c r="BP12" s="526"/>
      <c r="BQ12" s="526"/>
      <c r="BR12" s="526"/>
      <c r="BS12" s="526"/>
      <c r="BT12" s="526"/>
      <c r="BU12" s="526"/>
      <c r="BV12" s="526"/>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6"/>
      <c r="CW12" s="526"/>
      <c r="CX12" s="526"/>
      <c r="CY12" s="526"/>
      <c r="CZ12" s="526"/>
      <c r="DA12" s="526"/>
      <c r="DB12" s="526"/>
      <c r="DC12" s="526"/>
      <c r="DD12" s="526"/>
      <c r="DE12" s="526"/>
      <c r="DF12" s="526"/>
      <c r="DG12" s="526"/>
      <c r="DH12" s="526"/>
      <c r="DI12" s="526"/>
      <c r="DJ12" s="526"/>
      <c r="DK12" s="526"/>
      <c r="DL12" s="526"/>
      <c r="DM12" s="526"/>
      <c r="DN12" s="526"/>
      <c r="DO12" s="526"/>
      <c r="DP12" s="526"/>
      <c r="DQ12" s="526"/>
      <c r="DR12" s="526"/>
      <c r="DS12" s="526"/>
      <c r="DT12" s="526"/>
      <c r="DU12" s="526"/>
      <c r="DV12" s="526"/>
      <c r="DW12" s="526"/>
      <c r="DX12" s="526"/>
      <c r="DY12" s="526"/>
      <c r="DZ12" s="526"/>
      <c r="EA12" s="526"/>
      <c r="EB12" s="526"/>
      <c r="EC12" s="526"/>
      <c r="ED12" s="526"/>
      <c r="EE12" s="526"/>
      <c r="EF12" s="526"/>
      <c r="EG12" s="526"/>
      <c r="EH12" s="526"/>
      <c r="EI12" s="526"/>
      <c r="EJ12" s="526"/>
      <c r="EK12" s="526"/>
      <c r="EL12" s="526"/>
      <c r="EM12" s="526"/>
      <c r="EN12" s="526"/>
      <c r="EO12" s="526"/>
      <c r="EP12" s="526"/>
      <c r="EQ12" s="526"/>
      <c r="ER12" s="526"/>
      <c r="ES12" s="526"/>
      <c r="ET12" s="526"/>
      <c r="EU12" s="526"/>
      <c r="EV12" s="526"/>
      <c r="EW12" s="526"/>
      <c r="EX12" s="526"/>
      <c r="EY12" s="526"/>
      <c r="EZ12" s="526"/>
      <c r="FA12" s="526"/>
      <c r="FB12" s="526"/>
      <c r="FC12" s="526"/>
      <c r="FD12" s="526"/>
      <c r="FE12" s="526"/>
      <c r="FF12" s="526"/>
      <c r="FG12" s="526"/>
      <c r="FH12" s="526"/>
      <c r="FI12" s="526"/>
      <c r="FJ12" s="526"/>
      <c r="FK12" s="526"/>
      <c r="FL12" s="526"/>
      <c r="FM12" s="526"/>
      <c r="FN12" s="526"/>
      <c r="FO12" s="526"/>
      <c r="FP12" s="526"/>
      <c r="FQ12" s="526"/>
      <c r="FR12" s="526"/>
      <c r="FS12" s="526"/>
      <c r="FT12" s="526"/>
      <c r="FU12" s="526"/>
      <c r="FV12" s="526"/>
      <c r="FW12" s="526"/>
      <c r="FX12" s="526"/>
      <c r="FY12" s="526"/>
      <c r="FZ12" s="526"/>
      <c r="GA12" s="526"/>
      <c r="GB12" s="526"/>
      <c r="GC12" s="526"/>
      <c r="GD12" s="526"/>
      <c r="GE12" s="526"/>
      <c r="GF12" s="526"/>
      <c r="GG12" s="526"/>
      <c r="GH12" s="526"/>
      <c r="GI12" s="526"/>
      <c r="GJ12" s="526"/>
      <c r="GK12" s="526"/>
      <c r="GL12" s="526"/>
      <c r="GM12" s="526"/>
      <c r="GN12" s="526"/>
      <c r="GO12" s="526"/>
      <c r="GP12" s="526"/>
      <c r="GQ12" s="526"/>
      <c r="GR12" s="526"/>
      <c r="GS12" s="526"/>
      <c r="GT12" s="526"/>
      <c r="GU12" s="526"/>
      <c r="GV12" s="526"/>
      <c r="GW12" s="526"/>
      <c r="GX12" s="526"/>
      <c r="GY12" s="526"/>
      <c r="GZ12" s="526"/>
      <c r="HA12" s="526"/>
      <c r="HB12" s="526"/>
      <c r="HC12" s="526"/>
      <c r="HD12" s="526"/>
      <c r="HE12" s="526"/>
      <c r="HF12" s="526"/>
      <c r="HG12" s="526"/>
      <c r="HH12" s="526"/>
      <c r="HI12" s="526"/>
      <c r="HJ12" s="526"/>
      <c r="HK12" s="526"/>
      <c r="HL12" s="526"/>
      <c r="HM12" s="526"/>
      <c r="HN12" s="526"/>
      <c r="HO12" s="526"/>
      <c r="HP12" s="526"/>
      <c r="HQ12" s="526"/>
      <c r="HR12" s="526"/>
      <c r="HS12" s="526"/>
      <c r="HT12" s="526"/>
      <c r="HU12" s="526"/>
      <c r="HV12" s="526"/>
      <c r="HW12" s="526"/>
      <c r="HX12" s="526"/>
      <c r="HY12" s="526"/>
      <c r="HZ12" s="526"/>
      <c r="IA12" s="526"/>
      <c r="IB12" s="526"/>
      <c r="IC12" s="526"/>
      <c r="ID12" s="526"/>
      <c r="IE12" s="526"/>
      <c r="IF12" s="526"/>
      <c r="IG12" s="526"/>
      <c r="IH12" s="526"/>
      <c r="II12" s="526"/>
      <c r="IJ12" s="526"/>
      <c r="IK12" s="526"/>
      <c r="IL12" s="526"/>
      <c r="IM12" s="526"/>
      <c r="IN12" s="526"/>
      <c r="IO12" s="526"/>
      <c r="IP12" s="526"/>
      <c r="IQ12" s="526"/>
      <c r="IR12" s="526"/>
      <c r="IS12" s="526"/>
      <c r="IT12" s="526"/>
      <c r="IU12" s="526"/>
      <c r="IV12" s="526"/>
    </row>
    <row r="13" spans="1:256">
      <c r="A13" s="560">
        <v>50201</v>
      </c>
      <c r="B13" s="560" t="s">
        <v>1126</v>
      </c>
      <c r="C13" s="559">
        <v>86454</v>
      </c>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6"/>
      <c r="BQ13" s="526"/>
      <c r="BR13" s="526"/>
      <c r="BS13" s="526"/>
      <c r="BT13" s="526"/>
      <c r="BU13" s="526"/>
      <c r="BV13" s="526"/>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6"/>
      <c r="CW13" s="526"/>
      <c r="CX13" s="526"/>
      <c r="CY13" s="526"/>
      <c r="CZ13" s="526"/>
      <c r="DA13" s="526"/>
      <c r="DB13" s="526"/>
      <c r="DC13" s="526"/>
      <c r="DD13" s="526"/>
      <c r="DE13" s="526"/>
      <c r="DF13" s="526"/>
      <c r="DG13" s="526"/>
      <c r="DH13" s="526"/>
      <c r="DI13" s="526"/>
      <c r="DJ13" s="526"/>
      <c r="DK13" s="526"/>
      <c r="DL13" s="526"/>
      <c r="DM13" s="526"/>
      <c r="DN13" s="526"/>
      <c r="DO13" s="526"/>
      <c r="DP13" s="526"/>
      <c r="DQ13" s="526"/>
      <c r="DR13" s="526"/>
      <c r="DS13" s="526"/>
      <c r="DT13" s="526"/>
      <c r="DU13" s="526"/>
      <c r="DV13" s="526"/>
      <c r="DW13" s="526"/>
      <c r="DX13" s="526"/>
      <c r="DY13" s="526"/>
      <c r="DZ13" s="526"/>
      <c r="EA13" s="526"/>
      <c r="EB13" s="526"/>
      <c r="EC13" s="526"/>
      <c r="ED13" s="526"/>
      <c r="EE13" s="526"/>
      <c r="EF13" s="526"/>
      <c r="EG13" s="526"/>
      <c r="EH13" s="526"/>
      <c r="EI13" s="526"/>
      <c r="EJ13" s="526"/>
      <c r="EK13" s="526"/>
      <c r="EL13" s="526"/>
      <c r="EM13" s="526"/>
      <c r="EN13" s="526"/>
      <c r="EO13" s="526"/>
      <c r="EP13" s="526"/>
      <c r="EQ13" s="526"/>
      <c r="ER13" s="526"/>
      <c r="ES13" s="526"/>
      <c r="ET13" s="526"/>
      <c r="EU13" s="526"/>
      <c r="EV13" s="526"/>
      <c r="EW13" s="526"/>
      <c r="EX13" s="526"/>
      <c r="EY13" s="526"/>
      <c r="EZ13" s="526"/>
      <c r="FA13" s="526"/>
      <c r="FB13" s="526"/>
      <c r="FC13" s="526"/>
      <c r="FD13" s="526"/>
      <c r="FE13" s="526"/>
      <c r="FF13" s="526"/>
      <c r="FG13" s="526"/>
      <c r="FH13" s="526"/>
      <c r="FI13" s="526"/>
      <c r="FJ13" s="526"/>
      <c r="FK13" s="526"/>
      <c r="FL13" s="526"/>
      <c r="FM13" s="526"/>
      <c r="FN13" s="526"/>
      <c r="FO13" s="526"/>
      <c r="FP13" s="526"/>
      <c r="FQ13" s="526"/>
      <c r="FR13" s="526"/>
      <c r="FS13" s="526"/>
      <c r="FT13" s="526"/>
      <c r="FU13" s="526"/>
      <c r="FV13" s="526"/>
      <c r="FW13" s="526"/>
      <c r="FX13" s="526"/>
      <c r="FY13" s="526"/>
      <c r="FZ13" s="526"/>
      <c r="GA13" s="526"/>
      <c r="GB13" s="526"/>
      <c r="GC13" s="526"/>
      <c r="GD13" s="526"/>
      <c r="GE13" s="526"/>
      <c r="GF13" s="526"/>
      <c r="GG13" s="526"/>
      <c r="GH13" s="526"/>
      <c r="GI13" s="526"/>
      <c r="GJ13" s="526"/>
      <c r="GK13" s="526"/>
      <c r="GL13" s="526"/>
      <c r="GM13" s="526"/>
      <c r="GN13" s="526"/>
      <c r="GO13" s="526"/>
      <c r="GP13" s="526"/>
      <c r="GQ13" s="526"/>
      <c r="GR13" s="526"/>
      <c r="GS13" s="526"/>
      <c r="GT13" s="526"/>
      <c r="GU13" s="526"/>
      <c r="GV13" s="526"/>
      <c r="GW13" s="526"/>
      <c r="GX13" s="526"/>
      <c r="GY13" s="526"/>
      <c r="GZ13" s="526"/>
      <c r="HA13" s="526"/>
      <c r="HB13" s="526"/>
      <c r="HC13" s="526"/>
      <c r="HD13" s="526"/>
      <c r="HE13" s="526"/>
      <c r="HF13" s="526"/>
      <c r="HG13" s="526"/>
      <c r="HH13" s="526"/>
      <c r="HI13" s="526"/>
      <c r="HJ13" s="526"/>
      <c r="HK13" s="526"/>
      <c r="HL13" s="526"/>
      <c r="HM13" s="526"/>
      <c r="HN13" s="526"/>
      <c r="HO13" s="526"/>
      <c r="HP13" s="526"/>
      <c r="HQ13" s="526"/>
      <c r="HR13" s="526"/>
      <c r="HS13" s="526"/>
      <c r="HT13" s="526"/>
      <c r="HU13" s="526"/>
      <c r="HV13" s="526"/>
      <c r="HW13" s="526"/>
      <c r="HX13" s="526"/>
      <c r="HY13" s="526"/>
      <c r="HZ13" s="526"/>
      <c r="IA13" s="526"/>
      <c r="IB13" s="526"/>
      <c r="IC13" s="526"/>
      <c r="ID13" s="526"/>
      <c r="IE13" s="526"/>
      <c r="IF13" s="526"/>
      <c r="IG13" s="526"/>
      <c r="IH13" s="526"/>
      <c r="II13" s="526"/>
      <c r="IJ13" s="526"/>
      <c r="IK13" s="526"/>
      <c r="IL13" s="526"/>
      <c r="IM13" s="526"/>
      <c r="IN13" s="526"/>
      <c r="IO13" s="526"/>
      <c r="IP13" s="526"/>
      <c r="IQ13" s="526"/>
      <c r="IR13" s="526"/>
      <c r="IS13" s="526"/>
      <c r="IT13" s="526"/>
      <c r="IU13" s="526"/>
      <c r="IV13" s="526"/>
    </row>
    <row r="14" spans="1:256">
      <c r="A14" s="560">
        <v>50202</v>
      </c>
      <c r="B14" s="560" t="s">
        <v>1127</v>
      </c>
      <c r="C14" s="559">
        <v>112</v>
      </c>
      <c r="D14" s="526"/>
      <c r="E14" s="526"/>
      <c r="F14" s="526"/>
      <c r="G14" s="526"/>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6"/>
      <c r="AX14" s="526"/>
      <c r="AY14" s="526"/>
      <c r="AZ14" s="526"/>
      <c r="BA14" s="526"/>
      <c r="BB14" s="526"/>
      <c r="BC14" s="526"/>
      <c r="BD14" s="526"/>
      <c r="BE14" s="526"/>
      <c r="BF14" s="526"/>
      <c r="BG14" s="526"/>
      <c r="BH14" s="526"/>
      <c r="BI14" s="526"/>
      <c r="BJ14" s="526"/>
      <c r="BK14" s="526"/>
      <c r="BL14" s="526"/>
      <c r="BM14" s="526"/>
      <c r="BN14" s="526"/>
      <c r="BO14" s="526"/>
      <c r="BP14" s="526"/>
      <c r="BQ14" s="526"/>
      <c r="BR14" s="526"/>
      <c r="BS14" s="526"/>
      <c r="BT14" s="526"/>
      <c r="BU14" s="526"/>
      <c r="BV14" s="526"/>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6"/>
      <c r="DF14" s="526"/>
      <c r="DG14" s="526"/>
      <c r="DH14" s="526"/>
      <c r="DI14" s="526"/>
      <c r="DJ14" s="526"/>
      <c r="DK14" s="526"/>
      <c r="DL14" s="526"/>
      <c r="DM14" s="526"/>
      <c r="DN14" s="526"/>
      <c r="DO14" s="526"/>
      <c r="DP14" s="526"/>
      <c r="DQ14" s="526"/>
      <c r="DR14" s="526"/>
      <c r="DS14" s="526"/>
      <c r="DT14" s="526"/>
      <c r="DU14" s="526"/>
      <c r="DV14" s="526"/>
      <c r="DW14" s="526"/>
      <c r="DX14" s="526"/>
      <c r="DY14" s="526"/>
      <c r="DZ14" s="526"/>
      <c r="EA14" s="526"/>
      <c r="EB14" s="526"/>
      <c r="EC14" s="526"/>
      <c r="ED14" s="526"/>
      <c r="EE14" s="526"/>
      <c r="EF14" s="526"/>
      <c r="EG14" s="526"/>
      <c r="EH14" s="526"/>
      <c r="EI14" s="526"/>
      <c r="EJ14" s="526"/>
      <c r="EK14" s="526"/>
      <c r="EL14" s="526"/>
      <c r="EM14" s="526"/>
      <c r="EN14" s="526"/>
      <c r="EO14" s="526"/>
      <c r="EP14" s="526"/>
      <c r="EQ14" s="526"/>
      <c r="ER14" s="526"/>
      <c r="ES14" s="526"/>
      <c r="ET14" s="526"/>
      <c r="EU14" s="526"/>
      <c r="EV14" s="526"/>
      <c r="EW14" s="526"/>
      <c r="EX14" s="526"/>
      <c r="EY14" s="526"/>
      <c r="EZ14" s="526"/>
      <c r="FA14" s="526"/>
      <c r="FB14" s="526"/>
      <c r="FC14" s="526"/>
      <c r="FD14" s="526"/>
      <c r="FE14" s="526"/>
      <c r="FF14" s="526"/>
      <c r="FG14" s="526"/>
      <c r="FH14" s="526"/>
      <c r="FI14" s="526"/>
      <c r="FJ14" s="526"/>
      <c r="FK14" s="526"/>
      <c r="FL14" s="526"/>
      <c r="FM14" s="526"/>
      <c r="FN14" s="526"/>
      <c r="FO14" s="526"/>
      <c r="FP14" s="526"/>
      <c r="FQ14" s="526"/>
      <c r="FR14" s="526"/>
      <c r="FS14" s="526"/>
      <c r="FT14" s="526"/>
      <c r="FU14" s="526"/>
      <c r="FV14" s="526"/>
      <c r="FW14" s="526"/>
      <c r="FX14" s="526"/>
      <c r="FY14" s="526"/>
      <c r="FZ14" s="526"/>
      <c r="GA14" s="526"/>
      <c r="GB14" s="526"/>
      <c r="GC14" s="526"/>
      <c r="GD14" s="526"/>
      <c r="GE14" s="526"/>
      <c r="GF14" s="526"/>
      <c r="GG14" s="526"/>
      <c r="GH14" s="526"/>
      <c r="GI14" s="526"/>
      <c r="GJ14" s="526"/>
      <c r="GK14" s="526"/>
      <c r="GL14" s="526"/>
      <c r="GM14" s="526"/>
      <c r="GN14" s="526"/>
      <c r="GO14" s="526"/>
      <c r="GP14" s="526"/>
      <c r="GQ14" s="526"/>
      <c r="GR14" s="526"/>
      <c r="GS14" s="526"/>
      <c r="GT14" s="526"/>
      <c r="GU14" s="526"/>
      <c r="GV14" s="526"/>
      <c r="GW14" s="526"/>
      <c r="GX14" s="526"/>
      <c r="GY14" s="526"/>
      <c r="GZ14" s="526"/>
      <c r="HA14" s="526"/>
      <c r="HB14" s="526"/>
      <c r="HC14" s="526"/>
      <c r="HD14" s="526"/>
      <c r="HE14" s="526"/>
      <c r="HF14" s="526"/>
      <c r="HG14" s="526"/>
      <c r="HH14" s="526"/>
      <c r="HI14" s="526"/>
      <c r="HJ14" s="526"/>
      <c r="HK14" s="526"/>
      <c r="HL14" s="526"/>
      <c r="HM14" s="526"/>
      <c r="HN14" s="526"/>
      <c r="HO14" s="526"/>
      <c r="HP14" s="526"/>
      <c r="HQ14" s="526"/>
      <c r="HR14" s="526"/>
      <c r="HS14" s="526"/>
      <c r="HT14" s="526"/>
      <c r="HU14" s="526"/>
      <c r="HV14" s="526"/>
      <c r="HW14" s="526"/>
      <c r="HX14" s="526"/>
      <c r="HY14" s="526"/>
      <c r="HZ14" s="526"/>
      <c r="IA14" s="526"/>
      <c r="IB14" s="526"/>
      <c r="IC14" s="526"/>
      <c r="ID14" s="526"/>
      <c r="IE14" s="526"/>
      <c r="IF14" s="526"/>
      <c r="IG14" s="526"/>
      <c r="IH14" s="526"/>
      <c r="II14" s="526"/>
      <c r="IJ14" s="526"/>
      <c r="IK14" s="526"/>
      <c r="IL14" s="526"/>
      <c r="IM14" s="526"/>
      <c r="IN14" s="526"/>
      <c r="IO14" s="526"/>
      <c r="IP14" s="526"/>
      <c r="IQ14" s="526"/>
      <c r="IR14" s="526"/>
      <c r="IS14" s="526"/>
      <c r="IT14" s="526"/>
      <c r="IU14" s="526"/>
      <c r="IV14" s="526"/>
    </row>
    <row r="15" spans="1:256">
      <c r="A15" s="560">
        <v>50203</v>
      </c>
      <c r="B15" s="560" t="s">
        <v>1128</v>
      </c>
      <c r="C15" s="559">
        <v>918</v>
      </c>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c r="BO15" s="526"/>
      <c r="BP15" s="526"/>
      <c r="BQ15" s="526"/>
      <c r="BR15" s="526"/>
      <c r="BS15" s="526"/>
      <c r="BT15" s="526"/>
      <c r="BU15" s="526"/>
      <c r="BV15" s="526"/>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6"/>
      <c r="CW15" s="526"/>
      <c r="CX15" s="526"/>
      <c r="CY15" s="526"/>
      <c r="CZ15" s="526"/>
      <c r="DA15" s="526"/>
      <c r="DB15" s="526"/>
      <c r="DC15" s="526"/>
      <c r="DD15" s="526"/>
      <c r="DE15" s="526"/>
      <c r="DF15" s="526"/>
      <c r="DG15" s="526"/>
      <c r="DH15" s="526"/>
      <c r="DI15" s="526"/>
      <c r="DJ15" s="526"/>
      <c r="DK15" s="526"/>
      <c r="DL15" s="526"/>
      <c r="DM15" s="526"/>
      <c r="DN15" s="526"/>
      <c r="DO15" s="526"/>
      <c r="DP15" s="526"/>
      <c r="DQ15" s="526"/>
      <c r="DR15" s="526"/>
      <c r="DS15" s="526"/>
      <c r="DT15" s="526"/>
      <c r="DU15" s="526"/>
      <c r="DV15" s="526"/>
      <c r="DW15" s="526"/>
      <c r="DX15" s="526"/>
      <c r="DY15" s="526"/>
      <c r="DZ15" s="526"/>
      <c r="EA15" s="526"/>
      <c r="EB15" s="526"/>
      <c r="EC15" s="526"/>
      <c r="ED15" s="526"/>
      <c r="EE15" s="526"/>
      <c r="EF15" s="526"/>
      <c r="EG15" s="526"/>
      <c r="EH15" s="526"/>
      <c r="EI15" s="526"/>
      <c r="EJ15" s="526"/>
      <c r="EK15" s="526"/>
      <c r="EL15" s="526"/>
      <c r="EM15" s="526"/>
      <c r="EN15" s="526"/>
      <c r="EO15" s="526"/>
      <c r="EP15" s="526"/>
      <c r="EQ15" s="526"/>
      <c r="ER15" s="526"/>
      <c r="ES15" s="526"/>
      <c r="ET15" s="526"/>
      <c r="EU15" s="526"/>
      <c r="EV15" s="526"/>
      <c r="EW15" s="526"/>
      <c r="EX15" s="526"/>
      <c r="EY15" s="526"/>
      <c r="EZ15" s="526"/>
      <c r="FA15" s="526"/>
      <c r="FB15" s="526"/>
      <c r="FC15" s="526"/>
      <c r="FD15" s="526"/>
      <c r="FE15" s="526"/>
      <c r="FF15" s="526"/>
      <c r="FG15" s="526"/>
      <c r="FH15" s="526"/>
      <c r="FI15" s="526"/>
      <c r="FJ15" s="526"/>
      <c r="FK15" s="526"/>
      <c r="FL15" s="526"/>
      <c r="FM15" s="526"/>
      <c r="FN15" s="526"/>
      <c r="FO15" s="526"/>
      <c r="FP15" s="526"/>
      <c r="FQ15" s="526"/>
      <c r="FR15" s="526"/>
      <c r="FS15" s="526"/>
      <c r="FT15" s="526"/>
      <c r="FU15" s="526"/>
      <c r="FV15" s="526"/>
      <c r="FW15" s="526"/>
      <c r="FX15" s="526"/>
      <c r="FY15" s="526"/>
      <c r="FZ15" s="526"/>
      <c r="GA15" s="526"/>
      <c r="GB15" s="526"/>
      <c r="GC15" s="526"/>
      <c r="GD15" s="526"/>
      <c r="GE15" s="526"/>
      <c r="GF15" s="526"/>
      <c r="GG15" s="526"/>
      <c r="GH15" s="526"/>
      <c r="GI15" s="526"/>
      <c r="GJ15" s="526"/>
      <c r="GK15" s="526"/>
      <c r="GL15" s="526"/>
      <c r="GM15" s="526"/>
      <c r="GN15" s="526"/>
      <c r="GO15" s="526"/>
      <c r="GP15" s="526"/>
      <c r="GQ15" s="526"/>
      <c r="GR15" s="526"/>
      <c r="GS15" s="526"/>
      <c r="GT15" s="526"/>
      <c r="GU15" s="526"/>
      <c r="GV15" s="526"/>
      <c r="GW15" s="526"/>
      <c r="GX15" s="526"/>
      <c r="GY15" s="526"/>
      <c r="GZ15" s="526"/>
      <c r="HA15" s="526"/>
      <c r="HB15" s="526"/>
      <c r="HC15" s="526"/>
      <c r="HD15" s="526"/>
      <c r="HE15" s="526"/>
      <c r="HF15" s="526"/>
      <c r="HG15" s="526"/>
      <c r="HH15" s="526"/>
      <c r="HI15" s="526"/>
      <c r="HJ15" s="526"/>
      <c r="HK15" s="526"/>
      <c r="HL15" s="526"/>
      <c r="HM15" s="526"/>
      <c r="HN15" s="526"/>
      <c r="HO15" s="526"/>
      <c r="HP15" s="526"/>
      <c r="HQ15" s="526"/>
      <c r="HR15" s="526"/>
      <c r="HS15" s="526"/>
      <c r="HT15" s="526"/>
      <c r="HU15" s="526"/>
      <c r="HV15" s="526"/>
      <c r="HW15" s="526"/>
      <c r="HX15" s="526"/>
      <c r="HY15" s="526"/>
      <c r="HZ15" s="526"/>
      <c r="IA15" s="526"/>
      <c r="IB15" s="526"/>
      <c r="IC15" s="526"/>
      <c r="ID15" s="526"/>
      <c r="IE15" s="526"/>
      <c r="IF15" s="526"/>
      <c r="IG15" s="526"/>
      <c r="IH15" s="526"/>
      <c r="II15" s="526"/>
      <c r="IJ15" s="526"/>
      <c r="IK15" s="526"/>
      <c r="IL15" s="526"/>
      <c r="IM15" s="526"/>
      <c r="IN15" s="526"/>
      <c r="IO15" s="526"/>
      <c r="IP15" s="526"/>
      <c r="IQ15" s="526"/>
      <c r="IR15" s="526"/>
      <c r="IS15" s="526"/>
      <c r="IT15" s="526"/>
      <c r="IU15" s="526"/>
      <c r="IV15" s="526"/>
    </row>
    <row r="16" spans="1:256">
      <c r="A16" s="560">
        <v>50204</v>
      </c>
      <c r="B16" s="560" t="s">
        <v>1129</v>
      </c>
      <c r="C16" s="559">
        <v>624</v>
      </c>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BT16" s="526"/>
      <c r="BU16" s="526"/>
      <c r="BV16" s="526"/>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6"/>
      <c r="CW16" s="526"/>
      <c r="CX16" s="526"/>
      <c r="CY16" s="526"/>
      <c r="CZ16" s="526"/>
      <c r="DA16" s="526"/>
      <c r="DB16" s="526"/>
      <c r="DC16" s="526"/>
      <c r="DD16" s="526"/>
      <c r="DE16" s="526"/>
      <c r="DF16" s="526"/>
      <c r="DG16" s="526"/>
      <c r="DH16" s="526"/>
      <c r="DI16" s="526"/>
      <c r="DJ16" s="526"/>
      <c r="DK16" s="526"/>
      <c r="DL16" s="526"/>
      <c r="DM16" s="526"/>
      <c r="DN16" s="526"/>
      <c r="DO16" s="526"/>
      <c r="DP16" s="526"/>
      <c r="DQ16" s="526"/>
      <c r="DR16" s="526"/>
      <c r="DS16" s="526"/>
      <c r="DT16" s="526"/>
      <c r="DU16" s="526"/>
      <c r="DV16" s="526"/>
      <c r="DW16" s="526"/>
      <c r="DX16" s="526"/>
      <c r="DY16" s="526"/>
      <c r="DZ16" s="526"/>
      <c r="EA16" s="526"/>
      <c r="EB16" s="526"/>
      <c r="EC16" s="526"/>
      <c r="ED16" s="526"/>
      <c r="EE16" s="526"/>
      <c r="EF16" s="526"/>
      <c r="EG16" s="526"/>
      <c r="EH16" s="526"/>
      <c r="EI16" s="526"/>
      <c r="EJ16" s="526"/>
      <c r="EK16" s="526"/>
      <c r="EL16" s="526"/>
      <c r="EM16" s="526"/>
      <c r="EN16" s="526"/>
      <c r="EO16" s="526"/>
      <c r="EP16" s="526"/>
      <c r="EQ16" s="526"/>
      <c r="ER16" s="526"/>
      <c r="ES16" s="526"/>
      <c r="ET16" s="526"/>
      <c r="EU16" s="526"/>
      <c r="EV16" s="526"/>
      <c r="EW16" s="526"/>
      <c r="EX16" s="526"/>
      <c r="EY16" s="526"/>
      <c r="EZ16" s="526"/>
      <c r="FA16" s="526"/>
      <c r="FB16" s="526"/>
      <c r="FC16" s="526"/>
      <c r="FD16" s="526"/>
      <c r="FE16" s="526"/>
      <c r="FF16" s="526"/>
      <c r="FG16" s="526"/>
      <c r="FH16" s="526"/>
      <c r="FI16" s="526"/>
      <c r="FJ16" s="526"/>
      <c r="FK16" s="526"/>
      <c r="FL16" s="526"/>
      <c r="FM16" s="526"/>
      <c r="FN16" s="526"/>
      <c r="FO16" s="526"/>
      <c r="FP16" s="526"/>
      <c r="FQ16" s="526"/>
      <c r="FR16" s="526"/>
      <c r="FS16" s="526"/>
      <c r="FT16" s="526"/>
      <c r="FU16" s="526"/>
      <c r="FV16" s="526"/>
      <c r="FW16" s="526"/>
      <c r="FX16" s="526"/>
      <c r="FY16" s="526"/>
      <c r="FZ16" s="526"/>
      <c r="GA16" s="526"/>
      <c r="GB16" s="526"/>
      <c r="GC16" s="526"/>
      <c r="GD16" s="526"/>
      <c r="GE16" s="526"/>
      <c r="GF16" s="526"/>
      <c r="GG16" s="526"/>
      <c r="GH16" s="526"/>
      <c r="GI16" s="526"/>
      <c r="GJ16" s="526"/>
      <c r="GK16" s="526"/>
      <c r="GL16" s="526"/>
      <c r="GM16" s="526"/>
      <c r="GN16" s="526"/>
      <c r="GO16" s="526"/>
      <c r="GP16" s="526"/>
      <c r="GQ16" s="526"/>
      <c r="GR16" s="526"/>
      <c r="GS16" s="526"/>
      <c r="GT16" s="526"/>
      <c r="GU16" s="526"/>
      <c r="GV16" s="526"/>
      <c r="GW16" s="526"/>
      <c r="GX16" s="526"/>
      <c r="GY16" s="526"/>
      <c r="GZ16" s="526"/>
      <c r="HA16" s="526"/>
      <c r="HB16" s="526"/>
      <c r="HC16" s="526"/>
      <c r="HD16" s="526"/>
      <c r="HE16" s="526"/>
      <c r="HF16" s="526"/>
      <c r="HG16" s="526"/>
      <c r="HH16" s="526"/>
      <c r="HI16" s="526"/>
      <c r="HJ16" s="526"/>
      <c r="HK16" s="526"/>
      <c r="HL16" s="526"/>
      <c r="HM16" s="526"/>
      <c r="HN16" s="526"/>
      <c r="HO16" s="526"/>
      <c r="HP16" s="526"/>
      <c r="HQ16" s="526"/>
      <c r="HR16" s="526"/>
      <c r="HS16" s="526"/>
      <c r="HT16" s="526"/>
      <c r="HU16" s="526"/>
      <c r="HV16" s="526"/>
      <c r="HW16" s="526"/>
      <c r="HX16" s="526"/>
      <c r="HY16" s="526"/>
      <c r="HZ16" s="526"/>
      <c r="IA16" s="526"/>
      <c r="IB16" s="526"/>
      <c r="IC16" s="526"/>
      <c r="ID16" s="526"/>
      <c r="IE16" s="526"/>
      <c r="IF16" s="526"/>
      <c r="IG16" s="526"/>
      <c r="IH16" s="526"/>
      <c r="II16" s="526"/>
      <c r="IJ16" s="526"/>
      <c r="IK16" s="526"/>
      <c r="IL16" s="526"/>
      <c r="IM16" s="526"/>
      <c r="IN16" s="526"/>
      <c r="IO16" s="526"/>
      <c r="IP16" s="526"/>
      <c r="IQ16" s="526"/>
      <c r="IR16" s="526"/>
      <c r="IS16" s="526"/>
      <c r="IT16" s="526"/>
      <c r="IU16" s="526"/>
      <c r="IV16" s="526"/>
    </row>
    <row r="17" spans="1:256">
      <c r="A17" s="560">
        <v>50205</v>
      </c>
      <c r="B17" s="560" t="s">
        <v>1130</v>
      </c>
      <c r="C17" s="559">
        <v>2802</v>
      </c>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c r="BO17" s="526"/>
      <c r="BP17" s="526"/>
      <c r="BQ17" s="526"/>
      <c r="BR17" s="526"/>
      <c r="BS17" s="526"/>
      <c r="BT17" s="526"/>
      <c r="BU17" s="526"/>
      <c r="BV17" s="526"/>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6"/>
      <c r="CW17" s="526"/>
      <c r="CX17" s="526"/>
      <c r="CY17" s="526"/>
      <c r="CZ17" s="526"/>
      <c r="DA17" s="526"/>
      <c r="DB17" s="526"/>
      <c r="DC17" s="526"/>
      <c r="DD17" s="526"/>
      <c r="DE17" s="526"/>
      <c r="DF17" s="526"/>
      <c r="DG17" s="526"/>
      <c r="DH17" s="526"/>
      <c r="DI17" s="526"/>
      <c r="DJ17" s="526"/>
      <c r="DK17" s="526"/>
      <c r="DL17" s="526"/>
      <c r="DM17" s="526"/>
      <c r="DN17" s="526"/>
      <c r="DO17" s="526"/>
      <c r="DP17" s="526"/>
      <c r="DQ17" s="526"/>
      <c r="DR17" s="526"/>
      <c r="DS17" s="526"/>
      <c r="DT17" s="526"/>
      <c r="DU17" s="526"/>
      <c r="DV17" s="526"/>
      <c r="DW17" s="526"/>
      <c r="DX17" s="526"/>
      <c r="DY17" s="526"/>
      <c r="DZ17" s="526"/>
      <c r="EA17" s="526"/>
      <c r="EB17" s="526"/>
      <c r="EC17" s="526"/>
      <c r="ED17" s="526"/>
      <c r="EE17" s="526"/>
      <c r="EF17" s="526"/>
      <c r="EG17" s="526"/>
      <c r="EH17" s="526"/>
      <c r="EI17" s="526"/>
      <c r="EJ17" s="526"/>
      <c r="EK17" s="526"/>
      <c r="EL17" s="526"/>
      <c r="EM17" s="526"/>
      <c r="EN17" s="526"/>
      <c r="EO17" s="526"/>
      <c r="EP17" s="526"/>
      <c r="EQ17" s="526"/>
      <c r="ER17" s="526"/>
      <c r="ES17" s="526"/>
      <c r="ET17" s="526"/>
      <c r="EU17" s="526"/>
      <c r="EV17" s="526"/>
      <c r="EW17" s="526"/>
      <c r="EX17" s="526"/>
      <c r="EY17" s="526"/>
      <c r="EZ17" s="526"/>
      <c r="FA17" s="526"/>
      <c r="FB17" s="526"/>
      <c r="FC17" s="526"/>
      <c r="FD17" s="526"/>
      <c r="FE17" s="526"/>
      <c r="FF17" s="526"/>
      <c r="FG17" s="526"/>
      <c r="FH17" s="526"/>
      <c r="FI17" s="526"/>
      <c r="FJ17" s="526"/>
      <c r="FK17" s="526"/>
      <c r="FL17" s="526"/>
      <c r="FM17" s="526"/>
      <c r="FN17" s="526"/>
      <c r="FO17" s="526"/>
      <c r="FP17" s="526"/>
      <c r="FQ17" s="526"/>
      <c r="FR17" s="526"/>
      <c r="FS17" s="526"/>
      <c r="FT17" s="526"/>
      <c r="FU17" s="526"/>
      <c r="FV17" s="526"/>
      <c r="FW17" s="526"/>
      <c r="FX17" s="526"/>
      <c r="FY17" s="526"/>
      <c r="FZ17" s="526"/>
      <c r="GA17" s="526"/>
      <c r="GB17" s="526"/>
      <c r="GC17" s="526"/>
      <c r="GD17" s="526"/>
      <c r="GE17" s="526"/>
      <c r="GF17" s="526"/>
      <c r="GG17" s="526"/>
      <c r="GH17" s="526"/>
      <c r="GI17" s="526"/>
      <c r="GJ17" s="526"/>
      <c r="GK17" s="526"/>
      <c r="GL17" s="526"/>
      <c r="GM17" s="526"/>
      <c r="GN17" s="526"/>
      <c r="GO17" s="526"/>
      <c r="GP17" s="526"/>
      <c r="GQ17" s="526"/>
      <c r="GR17" s="526"/>
      <c r="GS17" s="526"/>
      <c r="GT17" s="526"/>
      <c r="GU17" s="526"/>
      <c r="GV17" s="526"/>
      <c r="GW17" s="526"/>
      <c r="GX17" s="526"/>
      <c r="GY17" s="526"/>
      <c r="GZ17" s="526"/>
      <c r="HA17" s="526"/>
      <c r="HB17" s="526"/>
      <c r="HC17" s="526"/>
      <c r="HD17" s="526"/>
      <c r="HE17" s="526"/>
      <c r="HF17" s="526"/>
      <c r="HG17" s="526"/>
      <c r="HH17" s="526"/>
      <c r="HI17" s="526"/>
      <c r="HJ17" s="526"/>
      <c r="HK17" s="526"/>
      <c r="HL17" s="526"/>
      <c r="HM17" s="526"/>
      <c r="HN17" s="526"/>
      <c r="HO17" s="526"/>
      <c r="HP17" s="526"/>
      <c r="HQ17" s="526"/>
      <c r="HR17" s="526"/>
      <c r="HS17" s="526"/>
      <c r="HT17" s="526"/>
      <c r="HU17" s="526"/>
      <c r="HV17" s="526"/>
      <c r="HW17" s="526"/>
      <c r="HX17" s="526"/>
      <c r="HY17" s="526"/>
      <c r="HZ17" s="526"/>
      <c r="IA17" s="526"/>
      <c r="IB17" s="526"/>
      <c r="IC17" s="526"/>
      <c r="ID17" s="526"/>
      <c r="IE17" s="526"/>
      <c r="IF17" s="526"/>
      <c r="IG17" s="526"/>
      <c r="IH17" s="526"/>
      <c r="II17" s="526"/>
      <c r="IJ17" s="526"/>
      <c r="IK17" s="526"/>
      <c r="IL17" s="526"/>
      <c r="IM17" s="526"/>
      <c r="IN17" s="526"/>
      <c r="IO17" s="526"/>
      <c r="IP17" s="526"/>
      <c r="IQ17" s="526"/>
      <c r="IR17" s="526"/>
      <c r="IS17" s="526"/>
      <c r="IT17" s="526"/>
      <c r="IU17" s="526"/>
      <c r="IV17" s="526"/>
    </row>
    <row r="18" spans="1:256">
      <c r="A18" s="560">
        <v>50206</v>
      </c>
      <c r="B18" s="560" t="s">
        <v>1131</v>
      </c>
      <c r="C18" s="559">
        <v>232</v>
      </c>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6"/>
      <c r="CW18" s="526"/>
      <c r="CX18" s="526"/>
      <c r="CY18" s="526"/>
      <c r="CZ18" s="526"/>
      <c r="DA18" s="526"/>
      <c r="DB18" s="526"/>
      <c r="DC18" s="526"/>
      <c r="DD18" s="526"/>
      <c r="DE18" s="526"/>
      <c r="DF18" s="526"/>
      <c r="DG18" s="526"/>
      <c r="DH18" s="526"/>
      <c r="DI18" s="526"/>
      <c r="DJ18" s="526"/>
      <c r="DK18" s="526"/>
      <c r="DL18" s="526"/>
      <c r="DM18" s="526"/>
      <c r="DN18" s="526"/>
      <c r="DO18" s="526"/>
      <c r="DP18" s="526"/>
      <c r="DQ18" s="526"/>
      <c r="DR18" s="526"/>
      <c r="DS18" s="526"/>
      <c r="DT18" s="526"/>
      <c r="DU18" s="526"/>
      <c r="DV18" s="526"/>
      <c r="DW18" s="526"/>
      <c r="DX18" s="526"/>
      <c r="DY18" s="526"/>
      <c r="DZ18" s="526"/>
      <c r="EA18" s="526"/>
      <c r="EB18" s="526"/>
      <c r="EC18" s="526"/>
      <c r="ED18" s="526"/>
      <c r="EE18" s="526"/>
      <c r="EF18" s="526"/>
      <c r="EG18" s="526"/>
      <c r="EH18" s="526"/>
      <c r="EI18" s="526"/>
      <c r="EJ18" s="526"/>
      <c r="EK18" s="526"/>
      <c r="EL18" s="526"/>
      <c r="EM18" s="526"/>
      <c r="EN18" s="526"/>
      <c r="EO18" s="526"/>
      <c r="EP18" s="526"/>
      <c r="EQ18" s="526"/>
      <c r="ER18" s="526"/>
      <c r="ES18" s="526"/>
      <c r="ET18" s="526"/>
      <c r="EU18" s="526"/>
      <c r="EV18" s="526"/>
      <c r="EW18" s="526"/>
      <c r="EX18" s="526"/>
      <c r="EY18" s="526"/>
      <c r="EZ18" s="526"/>
      <c r="FA18" s="526"/>
      <c r="FB18" s="526"/>
      <c r="FC18" s="526"/>
      <c r="FD18" s="526"/>
      <c r="FE18" s="526"/>
      <c r="FF18" s="526"/>
      <c r="FG18" s="526"/>
      <c r="FH18" s="526"/>
      <c r="FI18" s="526"/>
      <c r="FJ18" s="526"/>
      <c r="FK18" s="526"/>
      <c r="FL18" s="526"/>
      <c r="FM18" s="526"/>
      <c r="FN18" s="526"/>
      <c r="FO18" s="526"/>
      <c r="FP18" s="526"/>
      <c r="FQ18" s="526"/>
      <c r="FR18" s="526"/>
      <c r="FS18" s="526"/>
      <c r="FT18" s="526"/>
      <c r="FU18" s="526"/>
      <c r="FV18" s="526"/>
      <c r="FW18" s="526"/>
      <c r="FX18" s="526"/>
      <c r="FY18" s="526"/>
      <c r="FZ18" s="526"/>
      <c r="GA18" s="526"/>
      <c r="GB18" s="526"/>
      <c r="GC18" s="526"/>
      <c r="GD18" s="526"/>
      <c r="GE18" s="526"/>
      <c r="GF18" s="526"/>
      <c r="GG18" s="526"/>
      <c r="GH18" s="526"/>
      <c r="GI18" s="526"/>
      <c r="GJ18" s="526"/>
      <c r="GK18" s="526"/>
      <c r="GL18" s="526"/>
      <c r="GM18" s="526"/>
      <c r="GN18" s="526"/>
      <c r="GO18" s="526"/>
      <c r="GP18" s="526"/>
      <c r="GQ18" s="526"/>
      <c r="GR18" s="526"/>
      <c r="GS18" s="526"/>
      <c r="GT18" s="526"/>
      <c r="GU18" s="526"/>
      <c r="GV18" s="526"/>
      <c r="GW18" s="526"/>
      <c r="GX18" s="526"/>
      <c r="GY18" s="526"/>
      <c r="GZ18" s="526"/>
      <c r="HA18" s="526"/>
      <c r="HB18" s="526"/>
      <c r="HC18" s="526"/>
      <c r="HD18" s="526"/>
      <c r="HE18" s="526"/>
      <c r="HF18" s="526"/>
      <c r="HG18" s="526"/>
      <c r="HH18" s="526"/>
      <c r="HI18" s="526"/>
      <c r="HJ18" s="526"/>
      <c r="HK18" s="526"/>
      <c r="HL18" s="526"/>
      <c r="HM18" s="526"/>
      <c r="HN18" s="526"/>
      <c r="HO18" s="526"/>
      <c r="HP18" s="526"/>
      <c r="HQ18" s="526"/>
      <c r="HR18" s="526"/>
      <c r="HS18" s="526"/>
      <c r="HT18" s="526"/>
      <c r="HU18" s="526"/>
      <c r="HV18" s="526"/>
      <c r="HW18" s="526"/>
      <c r="HX18" s="526"/>
      <c r="HY18" s="526"/>
      <c r="HZ18" s="526"/>
      <c r="IA18" s="526"/>
      <c r="IB18" s="526"/>
      <c r="IC18" s="526"/>
      <c r="ID18" s="526"/>
      <c r="IE18" s="526"/>
      <c r="IF18" s="526"/>
      <c r="IG18" s="526"/>
      <c r="IH18" s="526"/>
      <c r="II18" s="526"/>
      <c r="IJ18" s="526"/>
      <c r="IK18" s="526"/>
      <c r="IL18" s="526"/>
      <c r="IM18" s="526"/>
      <c r="IN18" s="526"/>
      <c r="IO18" s="526"/>
      <c r="IP18" s="526"/>
      <c r="IQ18" s="526"/>
      <c r="IR18" s="526"/>
      <c r="IS18" s="526"/>
      <c r="IT18" s="526"/>
      <c r="IU18" s="526"/>
      <c r="IV18" s="526"/>
    </row>
    <row r="19" spans="1:256">
      <c r="A19" s="560">
        <v>50207</v>
      </c>
      <c r="B19" s="560" t="s">
        <v>1132</v>
      </c>
      <c r="C19" s="559">
        <v>29</v>
      </c>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c r="BI19" s="526"/>
      <c r="BJ19" s="526"/>
      <c r="BK19" s="526"/>
      <c r="BL19" s="526"/>
      <c r="BM19" s="526"/>
      <c r="BN19" s="526"/>
      <c r="BO19" s="526"/>
      <c r="BP19" s="526"/>
      <c r="BQ19" s="526"/>
      <c r="BR19" s="526"/>
      <c r="BS19" s="526"/>
      <c r="BT19" s="526"/>
      <c r="BU19" s="526"/>
      <c r="BV19" s="526"/>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6"/>
      <c r="CW19" s="526"/>
      <c r="CX19" s="526"/>
      <c r="CY19" s="526"/>
      <c r="CZ19" s="526"/>
      <c r="DA19" s="526"/>
      <c r="DB19" s="526"/>
      <c r="DC19" s="526"/>
      <c r="DD19" s="526"/>
      <c r="DE19" s="526"/>
      <c r="DF19" s="526"/>
      <c r="DG19" s="526"/>
      <c r="DH19" s="526"/>
      <c r="DI19" s="526"/>
      <c r="DJ19" s="526"/>
      <c r="DK19" s="526"/>
      <c r="DL19" s="526"/>
      <c r="DM19" s="526"/>
      <c r="DN19" s="526"/>
      <c r="DO19" s="526"/>
      <c r="DP19" s="526"/>
      <c r="DQ19" s="526"/>
      <c r="DR19" s="526"/>
      <c r="DS19" s="526"/>
      <c r="DT19" s="526"/>
      <c r="DU19" s="526"/>
      <c r="DV19" s="526"/>
      <c r="DW19" s="526"/>
      <c r="DX19" s="526"/>
      <c r="DY19" s="526"/>
      <c r="DZ19" s="526"/>
      <c r="EA19" s="526"/>
      <c r="EB19" s="526"/>
      <c r="EC19" s="526"/>
      <c r="ED19" s="526"/>
      <c r="EE19" s="526"/>
      <c r="EF19" s="526"/>
      <c r="EG19" s="526"/>
      <c r="EH19" s="526"/>
      <c r="EI19" s="526"/>
      <c r="EJ19" s="526"/>
      <c r="EK19" s="526"/>
      <c r="EL19" s="526"/>
      <c r="EM19" s="526"/>
      <c r="EN19" s="526"/>
      <c r="EO19" s="526"/>
      <c r="EP19" s="526"/>
      <c r="EQ19" s="526"/>
      <c r="ER19" s="526"/>
      <c r="ES19" s="526"/>
      <c r="ET19" s="526"/>
      <c r="EU19" s="526"/>
      <c r="EV19" s="526"/>
      <c r="EW19" s="526"/>
      <c r="EX19" s="526"/>
      <c r="EY19" s="526"/>
      <c r="EZ19" s="526"/>
      <c r="FA19" s="526"/>
      <c r="FB19" s="526"/>
      <c r="FC19" s="526"/>
      <c r="FD19" s="526"/>
      <c r="FE19" s="526"/>
      <c r="FF19" s="526"/>
      <c r="FG19" s="526"/>
      <c r="FH19" s="526"/>
      <c r="FI19" s="526"/>
      <c r="FJ19" s="526"/>
      <c r="FK19" s="526"/>
      <c r="FL19" s="526"/>
      <c r="FM19" s="526"/>
      <c r="FN19" s="526"/>
      <c r="FO19" s="526"/>
      <c r="FP19" s="526"/>
      <c r="FQ19" s="526"/>
      <c r="FR19" s="526"/>
      <c r="FS19" s="526"/>
      <c r="FT19" s="526"/>
      <c r="FU19" s="526"/>
      <c r="FV19" s="526"/>
      <c r="FW19" s="526"/>
      <c r="FX19" s="526"/>
      <c r="FY19" s="526"/>
      <c r="FZ19" s="526"/>
      <c r="GA19" s="526"/>
      <c r="GB19" s="526"/>
      <c r="GC19" s="526"/>
      <c r="GD19" s="526"/>
      <c r="GE19" s="526"/>
      <c r="GF19" s="526"/>
      <c r="GG19" s="526"/>
      <c r="GH19" s="526"/>
      <c r="GI19" s="526"/>
      <c r="GJ19" s="526"/>
      <c r="GK19" s="526"/>
      <c r="GL19" s="526"/>
      <c r="GM19" s="526"/>
      <c r="GN19" s="526"/>
      <c r="GO19" s="526"/>
      <c r="GP19" s="526"/>
      <c r="GQ19" s="526"/>
      <c r="GR19" s="526"/>
      <c r="GS19" s="526"/>
      <c r="GT19" s="526"/>
      <c r="GU19" s="526"/>
      <c r="GV19" s="526"/>
      <c r="GW19" s="526"/>
      <c r="GX19" s="526"/>
      <c r="GY19" s="526"/>
      <c r="GZ19" s="526"/>
      <c r="HA19" s="526"/>
      <c r="HB19" s="526"/>
      <c r="HC19" s="526"/>
      <c r="HD19" s="526"/>
      <c r="HE19" s="526"/>
      <c r="HF19" s="526"/>
      <c r="HG19" s="526"/>
      <c r="HH19" s="526"/>
      <c r="HI19" s="526"/>
      <c r="HJ19" s="526"/>
      <c r="HK19" s="526"/>
      <c r="HL19" s="526"/>
      <c r="HM19" s="526"/>
      <c r="HN19" s="526"/>
      <c r="HO19" s="526"/>
      <c r="HP19" s="526"/>
      <c r="HQ19" s="526"/>
      <c r="HR19" s="526"/>
      <c r="HS19" s="526"/>
      <c r="HT19" s="526"/>
      <c r="HU19" s="526"/>
      <c r="HV19" s="526"/>
      <c r="HW19" s="526"/>
      <c r="HX19" s="526"/>
      <c r="HY19" s="526"/>
      <c r="HZ19" s="526"/>
      <c r="IA19" s="526"/>
      <c r="IB19" s="526"/>
      <c r="IC19" s="526"/>
      <c r="ID19" s="526"/>
      <c r="IE19" s="526"/>
      <c r="IF19" s="526"/>
      <c r="IG19" s="526"/>
      <c r="IH19" s="526"/>
      <c r="II19" s="526"/>
      <c r="IJ19" s="526"/>
      <c r="IK19" s="526"/>
      <c r="IL19" s="526"/>
      <c r="IM19" s="526"/>
      <c r="IN19" s="526"/>
      <c r="IO19" s="526"/>
      <c r="IP19" s="526"/>
      <c r="IQ19" s="526"/>
      <c r="IR19" s="526"/>
      <c r="IS19" s="526"/>
      <c r="IT19" s="526"/>
      <c r="IU19" s="526"/>
      <c r="IV19" s="526"/>
    </row>
    <row r="20" spans="1:256">
      <c r="A20" s="560">
        <v>50208</v>
      </c>
      <c r="B20" s="560" t="s">
        <v>1133</v>
      </c>
      <c r="C20" s="559">
        <v>12068</v>
      </c>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526"/>
      <c r="BO20" s="526"/>
      <c r="BP20" s="526"/>
      <c r="BQ20" s="526"/>
      <c r="BR20" s="526"/>
      <c r="BS20" s="526"/>
      <c r="BT20" s="526"/>
      <c r="BU20" s="526"/>
      <c r="BV20" s="526"/>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6"/>
      <c r="CW20" s="526"/>
      <c r="CX20" s="526"/>
      <c r="CY20" s="526"/>
      <c r="CZ20" s="526"/>
      <c r="DA20" s="526"/>
      <c r="DB20" s="526"/>
      <c r="DC20" s="526"/>
      <c r="DD20" s="526"/>
      <c r="DE20" s="526"/>
      <c r="DF20" s="526"/>
      <c r="DG20" s="526"/>
      <c r="DH20" s="526"/>
      <c r="DI20" s="526"/>
      <c r="DJ20" s="526"/>
      <c r="DK20" s="526"/>
      <c r="DL20" s="526"/>
      <c r="DM20" s="526"/>
      <c r="DN20" s="526"/>
      <c r="DO20" s="526"/>
      <c r="DP20" s="526"/>
      <c r="DQ20" s="526"/>
      <c r="DR20" s="526"/>
      <c r="DS20" s="526"/>
      <c r="DT20" s="526"/>
      <c r="DU20" s="526"/>
      <c r="DV20" s="526"/>
      <c r="DW20" s="526"/>
      <c r="DX20" s="526"/>
      <c r="DY20" s="526"/>
      <c r="DZ20" s="526"/>
      <c r="EA20" s="526"/>
      <c r="EB20" s="526"/>
      <c r="EC20" s="526"/>
      <c r="ED20" s="526"/>
      <c r="EE20" s="526"/>
      <c r="EF20" s="526"/>
      <c r="EG20" s="526"/>
      <c r="EH20" s="526"/>
      <c r="EI20" s="526"/>
      <c r="EJ20" s="526"/>
      <c r="EK20" s="526"/>
      <c r="EL20" s="526"/>
      <c r="EM20" s="526"/>
      <c r="EN20" s="526"/>
      <c r="EO20" s="526"/>
      <c r="EP20" s="526"/>
      <c r="EQ20" s="526"/>
      <c r="ER20" s="526"/>
      <c r="ES20" s="526"/>
      <c r="ET20" s="526"/>
      <c r="EU20" s="526"/>
      <c r="EV20" s="526"/>
      <c r="EW20" s="526"/>
      <c r="EX20" s="526"/>
      <c r="EY20" s="526"/>
      <c r="EZ20" s="526"/>
      <c r="FA20" s="526"/>
      <c r="FB20" s="526"/>
      <c r="FC20" s="526"/>
      <c r="FD20" s="526"/>
      <c r="FE20" s="526"/>
      <c r="FF20" s="526"/>
      <c r="FG20" s="526"/>
      <c r="FH20" s="526"/>
      <c r="FI20" s="526"/>
      <c r="FJ20" s="526"/>
      <c r="FK20" s="526"/>
      <c r="FL20" s="526"/>
      <c r="FM20" s="526"/>
      <c r="FN20" s="526"/>
      <c r="FO20" s="526"/>
      <c r="FP20" s="526"/>
      <c r="FQ20" s="526"/>
      <c r="FR20" s="526"/>
      <c r="FS20" s="526"/>
      <c r="FT20" s="526"/>
      <c r="FU20" s="526"/>
      <c r="FV20" s="526"/>
      <c r="FW20" s="526"/>
      <c r="FX20" s="526"/>
      <c r="FY20" s="526"/>
      <c r="FZ20" s="526"/>
      <c r="GA20" s="526"/>
      <c r="GB20" s="526"/>
      <c r="GC20" s="526"/>
      <c r="GD20" s="526"/>
      <c r="GE20" s="526"/>
      <c r="GF20" s="526"/>
      <c r="GG20" s="526"/>
      <c r="GH20" s="526"/>
      <c r="GI20" s="526"/>
      <c r="GJ20" s="526"/>
      <c r="GK20" s="526"/>
      <c r="GL20" s="526"/>
      <c r="GM20" s="526"/>
      <c r="GN20" s="526"/>
      <c r="GO20" s="526"/>
      <c r="GP20" s="526"/>
      <c r="GQ20" s="526"/>
      <c r="GR20" s="526"/>
      <c r="GS20" s="526"/>
      <c r="GT20" s="526"/>
      <c r="GU20" s="526"/>
      <c r="GV20" s="526"/>
      <c r="GW20" s="526"/>
      <c r="GX20" s="526"/>
      <c r="GY20" s="526"/>
      <c r="GZ20" s="526"/>
      <c r="HA20" s="526"/>
      <c r="HB20" s="526"/>
      <c r="HC20" s="526"/>
      <c r="HD20" s="526"/>
      <c r="HE20" s="526"/>
      <c r="HF20" s="526"/>
      <c r="HG20" s="526"/>
      <c r="HH20" s="526"/>
      <c r="HI20" s="526"/>
      <c r="HJ20" s="526"/>
      <c r="HK20" s="526"/>
      <c r="HL20" s="526"/>
      <c r="HM20" s="526"/>
      <c r="HN20" s="526"/>
      <c r="HO20" s="526"/>
      <c r="HP20" s="526"/>
      <c r="HQ20" s="526"/>
      <c r="HR20" s="526"/>
      <c r="HS20" s="526"/>
      <c r="HT20" s="526"/>
      <c r="HU20" s="526"/>
      <c r="HV20" s="526"/>
      <c r="HW20" s="526"/>
      <c r="HX20" s="526"/>
      <c r="HY20" s="526"/>
      <c r="HZ20" s="526"/>
      <c r="IA20" s="526"/>
      <c r="IB20" s="526"/>
      <c r="IC20" s="526"/>
      <c r="ID20" s="526"/>
      <c r="IE20" s="526"/>
      <c r="IF20" s="526"/>
      <c r="IG20" s="526"/>
      <c r="IH20" s="526"/>
      <c r="II20" s="526"/>
      <c r="IJ20" s="526"/>
      <c r="IK20" s="526"/>
      <c r="IL20" s="526"/>
      <c r="IM20" s="526"/>
      <c r="IN20" s="526"/>
      <c r="IO20" s="526"/>
      <c r="IP20" s="526"/>
      <c r="IQ20" s="526"/>
      <c r="IR20" s="526"/>
      <c r="IS20" s="526"/>
      <c r="IT20" s="526"/>
      <c r="IU20" s="526"/>
      <c r="IV20" s="526"/>
    </row>
    <row r="21" spans="1:256">
      <c r="A21" s="560">
        <v>50209</v>
      </c>
      <c r="B21" s="560" t="s">
        <v>1134</v>
      </c>
      <c r="C21" s="559">
        <v>6864</v>
      </c>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6"/>
      <c r="BC21" s="526"/>
      <c r="BD21" s="526"/>
      <c r="BE21" s="526"/>
      <c r="BF21" s="526"/>
      <c r="BG21" s="526"/>
      <c r="BH21" s="526"/>
      <c r="BI21" s="526"/>
      <c r="BJ21" s="526"/>
      <c r="BK21" s="526"/>
      <c r="BL21" s="526"/>
      <c r="BM21" s="526"/>
      <c r="BN21" s="526"/>
      <c r="BO21" s="526"/>
      <c r="BP21" s="526"/>
      <c r="BQ21" s="526"/>
      <c r="BR21" s="526"/>
      <c r="BS21" s="526"/>
      <c r="BT21" s="526"/>
      <c r="BU21" s="526"/>
      <c r="BV21" s="526"/>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6"/>
      <c r="CW21" s="526"/>
      <c r="CX21" s="526"/>
      <c r="CY21" s="526"/>
      <c r="CZ21" s="526"/>
      <c r="DA21" s="526"/>
      <c r="DB21" s="526"/>
      <c r="DC21" s="526"/>
      <c r="DD21" s="526"/>
      <c r="DE21" s="526"/>
      <c r="DF21" s="526"/>
      <c r="DG21" s="526"/>
      <c r="DH21" s="526"/>
      <c r="DI21" s="526"/>
      <c r="DJ21" s="526"/>
      <c r="DK21" s="526"/>
      <c r="DL21" s="526"/>
      <c r="DM21" s="526"/>
      <c r="DN21" s="526"/>
      <c r="DO21" s="526"/>
      <c r="DP21" s="526"/>
      <c r="DQ21" s="526"/>
      <c r="DR21" s="526"/>
      <c r="DS21" s="526"/>
      <c r="DT21" s="526"/>
      <c r="DU21" s="526"/>
      <c r="DV21" s="526"/>
      <c r="DW21" s="526"/>
      <c r="DX21" s="526"/>
      <c r="DY21" s="526"/>
      <c r="DZ21" s="526"/>
      <c r="EA21" s="526"/>
      <c r="EB21" s="526"/>
      <c r="EC21" s="526"/>
      <c r="ED21" s="526"/>
      <c r="EE21" s="526"/>
      <c r="EF21" s="526"/>
      <c r="EG21" s="526"/>
      <c r="EH21" s="526"/>
      <c r="EI21" s="526"/>
      <c r="EJ21" s="526"/>
      <c r="EK21" s="526"/>
      <c r="EL21" s="526"/>
      <c r="EM21" s="526"/>
      <c r="EN21" s="526"/>
      <c r="EO21" s="526"/>
      <c r="EP21" s="526"/>
      <c r="EQ21" s="526"/>
      <c r="ER21" s="526"/>
      <c r="ES21" s="526"/>
      <c r="ET21" s="526"/>
      <c r="EU21" s="526"/>
      <c r="EV21" s="526"/>
      <c r="EW21" s="526"/>
      <c r="EX21" s="526"/>
      <c r="EY21" s="526"/>
      <c r="EZ21" s="526"/>
      <c r="FA21" s="526"/>
      <c r="FB21" s="526"/>
      <c r="FC21" s="526"/>
      <c r="FD21" s="526"/>
      <c r="FE21" s="526"/>
      <c r="FF21" s="526"/>
      <c r="FG21" s="526"/>
      <c r="FH21" s="526"/>
      <c r="FI21" s="526"/>
      <c r="FJ21" s="526"/>
      <c r="FK21" s="526"/>
      <c r="FL21" s="526"/>
      <c r="FM21" s="526"/>
      <c r="FN21" s="526"/>
      <c r="FO21" s="526"/>
      <c r="FP21" s="526"/>
      <c r="FQ21" s="526"/>
      <c r="FR21" s="526"/>
      <c r="FS21" s="526"/>
      <c r="FT21" s="526"/>
      <c r="FU21" s="526"/>
      <c r="FV21" s="526"/>
      <c r="FW21" s="526"/>
      <c r="FX21" s="526"/>
      <c r="FY21" s="526"/>
      <c r="FZ21" s="526"/>
      <c r="GA21" s="526"/>
      <c r="GB21" s="526"/>
      <c r="GC21" s="526"/>
      <c r="GD21" s="526"/>
      <c r="GE21" s="526"/>
      <c r="GF21" s="526"/>
      <c r="GG21" s="526"/>
      <c r="GH21" s="526"/>
      <c r="GI21" s="526"/>
      <c r="GJ21" s="526"/>
      <c r="GK21" s="526"/>
      <c r="GL21" s="526"/>
      <c r="GM21" s="526"/>
      <c r="GN21" s="526"/>
      <c r="GO21" s="526"/>
      <c r="GP21" s="526"/>
      <c r="GQ21" s="526"/>
      <c r="GR21" s="526"/>
      <c r="GS21" s="526"/>
      <c r="GT21" s="526"/>
      <c r="GU21" s="526"/>
      <c r="GV21" s="526"/>
      <c r="GW21" s="526"/>
      <c r="GX21" s="526"/>
      <c r="GY21" s="526"/>
      <c r="GZ21" s="526"/>
      <c r="HA21" s="526"/>
      <c r="HB21" s="526"/>
      <c r="HC21" s="526"/>
      <c r="HD21" s="526"/>
      <c r="HE21" s="526"/>
      <c r="HF21" s="526"/>
      <c r="HG21" s="526"/>
      <c r="HH21" s="526"/>
      <c r="HI21" s="526"/>
      <c r="HJ21" s="526"/>
      <c r="HK21" s="526"/>
      <c r="HL21" s="526"/>
      <c r="HM21" s="526"/>
      <c r="HN21" s="526"/>
      <c r="HO21" s="526"/>
      <c r="HP21" s="526"/>
      <c r="HQ21" s="526"/>
      <c r="HR21" s="526"/>
      <c r="HS21" s="526"/>
      <c r="HT21" s="526"/>
      <c r="HU21" s="526"/>
      <c r="HV21" s="526"/>
      <c r="HW21" s="526"/>
      <c r="HX21" s="526"/>
      <c r="HY21" s="526"/>
      <c r="HZ21" s="526"/>
      <c r="IA21" s="526"/>
      <c r="IB21" s="526"/>
      <c r="IC21" s="526"/>
      <c r="ID21" s="526"/>
      <c r="IE21" s="526"/>
      <c r="IF21" s="526"/>
      <c r="IG21" s="526"/>
      <c r="IH21" s="526"/>
      <c r="II21" s="526"/>
      <c r="IJ21" s="526"/>
      <c r="IK21" s="526"/>
      <c r="IL21" s="526"/>
      <c r="IM21" s="526"/>
      <c r="IN21" s="526"/>
      <c r="IO21" s="526"/>
      <c r="IP21" s="526"/>
      <c r="IQ21" s="526"/>
      <c r="IR21" s="526"/>
      <c r="IS21" s="526"/>
      <c r="IT21" s="526"/>
      <c r="IU21" s="526"/>
      <c r="IV21" s="526"/>
    </row>
    <row r="22" spans="1:256">
      <c r="A22" s="560">
        <v>50299</v>
      </c>
      <c r="B22" s="560" t="s">
        <v>1135</v>
      </c>
      <c r="C22" s="559">
        <v>13467</v>
      </c>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6"/>
      <c r="BO22" s="526"/>
      <c r="BP22" s="526"/>
      <c r="BQ22" s="526"/>
      <c r="BR22" s="526"/>
      <c r="BS22" s="526"/>
      <c r="BT22" s="526"/>
      <c r="BU22" s="526"/>
      <c r="BV22" s="526"/>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6"/>
      <c r="CW22" s="526"/>
      <c r="CX22" s="526"/>
      <c r="CY22" s="526"/>
      <c r="CZ22" s="526"/>
      <c r="DA22" s="526"/>
      <c r="DB22" s="526"/>
      <c r="DC22" s="526"/>
      <c r="DD22" s="526"/>
      <c r="DE22" s="526"/>
      <c r="DF22" s="526"/>
      <c r="DG22" s="526"/>
      <c r="DH22" s="526"/>
      <c r="DI22" s="526"/>
      <c r="DJ22" s="526"/>
      <c r="DK22" s="526"/>
      <c r="DL22" s="526"/>
      <c r="DM22" s="526"/>
      <c r="DN22" s="526"/>
      <c r="DO22" s="526"/>
      <c r="DP22" s="526"/>
      <c r="DQ22" s="526"/>
      <c r="DR22" s="526"/>
      <c r="DS22" s="526"/>
      <c r="DT22" s="526"/>
      <c r="DU22" s="526"/>
      <c r="DV22" s="526"/>
      <c r="DW22" s="526"/>
      <c r="DX22" s="526"/>
      <c r="DY22" s="526"/>
      <c r="DZ22" s="526"/>
      <c r="EA22" s="526"/>
      <c r="EB22" s="526"/>
      <c r="EC22" s="526"/>
      <c r="ED22" s="526"/>
      <c r="EE22" s="526"/>
      <c r="EF22" s="526"/>
      <c r="EG22" s="526"/>
      <c r="EH22" s="526"/>
      <c r="EI22" s="526"/>
      <c r="EJ22" s="526"/>
      <c r="EK22" s="526"/>
      <c r="EL22" s="526"/>
      <c r="EM22" s="526"/>
      <c r="EN22" s="526"/>
      <c r="EO22" s="526"/>
      <c r="EP22" s="526"/>
      <c r="EQ22" s="526"/>
      <c r="ER22" s="526"/>
      <c r="ES22" s="526"/>
      <c r="ET22" s="526"/>
      <c r="EU22" s="526"/>
      <c r="EV22" s="526"/>
      <c r="EW22" s="526"/>
      <c r="EX22" s="526"/>
      <c r="EY22" s="526"/>
      <c r="EZ22" s="526"/>
      <c r="FA22" s="526"/>
      <c r="FB22" s="526"/>
      <c r="FC22" s="526"/>
      <c r="FD22" s="526"/>
      <c r="FE22" s="526"/>
      <c r="FF22" s="526"/>
      <c r="FG22" s="526"/>
      <c r="FH22" s="526"/>
      <c r="FI22" s="526"/>
      <c r="FJ22" s="526"/>
      <c r="FK22" s="526"/>
      <c r="FL22" s="526"/>
      <c r="FM22" s="526"/>
      <c r="FN22" s="526"/>
      <c r="FO22" s="526"/>
      <c r="FP22" s="526"/>
      <c r="FQ22" s="526"/>
      <c r="FR22" s="526"/>
      <c r="FS22" s="526"/>
      <c r="FT22" s="526"/>
      <c r="FU22" s="526"/>
      <c r="FV22" s="526"/>
      <c r="FW22" s="526"/>
      <c r="FX22" s="526"/>
      <c r="FY22" s="526"/>
      <c r="FZ22" s="526"/>
      <c r="GA22" s="526"/>
      <c r="GB22" s="526"/>
      <c r="GC22" s="526"/>
      <c r="GD22" s="526"/>
      <c r="GE22" s="526"/>
      <c r="GF22" s="526"/>
      <c r="GG22" s="526"/>
      <c r="GH22" s="526"/>
      <c r="GI22" s="526"/>
      <c r="GJ22" s="526"/>
      <c r="GK22" s="526"/>
      <c r="GL22" s="526"/>
      <c r="GM22" s="526"/>
      <c r="GN22" s="526"/>
      <c r="GO22" s="526"/>
      <c r="GP22" s="526"/>
      <c r="GQ22" s="526"/>
      <c r="GR22" s="526"/>
      <c r="GS22" s="526"/>
      <c r="GT22" s="526"/>
      <c r="GU22" s="526"/>
      <c r="GV22" s="526"/>
      <c r="GW22" s="526"/>
      <c r="GX22" s="526"/>
      <c r="GY22" s="526"/>
      <c r="GZ22" s="526"/>
      <c r="HA22" s="526"/>
      <c r="HB22" s="526"/>
      <c r="HC22" s="526"/>
      <c r="HD22" s="526"/>
      <c r="HE22" s="526"/>
      <c r="HF22" s="526"/>
      <c r="HG22" s="526"/>
      <c r="HH22" s="526"/>
      <c r="HI22" s="526"/>
      <c r="HJ22" s="526"/>
      <c r="HK22" s="526"/>
      <c r="HL22" s="526"/>
      <c r="HM22" s="526"/>
      <c r="HN22" s="526"/>
      <c r="HO22" s="526"/>
      <c r="HP22" s="526"/>
      <c r="HQ22" s="526"/>
      <c r="HR22" s="526"/>
      <c r="HS22" s="526"/>
      <c r="HT22" s="526"/>
      <c r="HU22" s="526"/>
      <c r="HV22" s="526"/>
      <c r="HW22" s="526"/>
      <c r="HX22" s="526"/>
      <c r="HY22" s="526"/>
      <c r="HZ22" s="526"/>
      <c r="IA22" s="526"/>
      <c r="IB22" s="526"/>
      <c r="IC22" s="526"/>
      <c r="ID22" s="526"/>
      <c r="IE22" s="526"/>
      <c r="IF22" s="526"/>
      <c r="IG22" s="526"/>
      <c r="IH22" s="526"/>
      <c r="II22" s="526"/>
      <c r="IJ22" s="526"/>
      <c r="IK22" s="526"/>
      <c r="IL22" s="526"/>
      <c r="IM22" s="526"/>
      <c r="IN22" s="526"/>
      <c r="IO22" s="526"/>
      <c r="IP22" s="526"/>
      <c r="IQ22" s="526"/>
      <c r="IR22" s="526"/>
      <c r="IS22" s="526"/>
      <c r="IT22" s="526"/>
      <c r="IU22" s="526"/>
      <c r="IV22" s="526"/>
    </row>
    <row r="23" spans="1:256">
      <c r="A23" s="560">
        <v>503</v>
      </c>
      <c r="B23" s="558" t="s">
        <v>1136</v>
      </c>
      <c r="C23" s="559">
        <v>898</v>
      </c>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6"/>
      <c r="AY23" s="526"/>
      <c r="AZ23" s="526"/>
      <c r="BA23" s="526"/>
      <c r="BB23" s="526"/>
      <c r="BC23" s="526"/>
      <c r="BD23" s="526"/>
      <c r="BE23" s="526"/>
      <c r="BF23" s="526"/>
      <c r="BG23" s="526"/>
      <c r="BH23" s="526"/>
      <c r="BI23" s="526"/>
      <c r="BJ23" s="526"/>
      <c r="BK23" s="526"/>
      <c r="BL23" s="526"/>
      <c r="BM23" s="526"/>
      <c r="BN23" s="526"/>
      <c r="BO23" s="526"/>
      <c r="BP23" s="526"/>
      <c r="BQ23" s="526"/>
      <c r="BR23" s="526"/>
      <c r="BS23" s="526"/>
      <c r="BT23" s="526"/>
      <c r="BU23" s="526"/>
      <c r="BV23" s="526"/>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6"/>
      <c r="CW23" s="526"/>
      <c r="CX23" s="526"/>
      <c r="CY23" s="526"/>
      <c r="CZ23" s="526"/>
      <c r="DA23" s="526"/>
      <c r="DB23" s="526"/>
      <c r="DC23" s="526"/>
      <c r="DD23" s="526"/>
      <c r="DE23" s="526"/>
      <c r="DF23" s="526"/>
      <c r="DG23" s="526"/>
      <c r="DH23" s="526"/>
      <c r="DI23" s="526"/>
      <c r="DJ23" s="526"/>
      <c r="DK23" s="526"/>
      <c r="DL23" s="526"/>
      <c r="DM23" s="526"/>
      <c r="DN23" s="526"/>
      <c r="DO23" s="526"/>
      <c r="DP23" s="526"/>
      <c r="DQ23" s="526"/>
      <c r="DR23" s="526"/>
      <c r="DS23" s="526"/>
      <c r="DT23" s="526"/>
      <c r="DU23" s="526"/>
      <c r="DV23" s="526"/>
      <c r="DW23" s="526"/>
      <c r="DX23" s="526"/>
      <c r="DY23" s="526"/>
      <c r="DZ23" s="526"/>
      <c r="EA23" s="526"/>
      <c r="EB23" s="526"/>
      <c r="EC23" s="526"/>
      <c r="ED23" s="526"/>
      <c r="EE23" s="526"/>
      <c r="EF23" s="526"/>
      <c r="EG23" s="526"/>
      <c r="EH23" s="526"/>
      <c r="EI23" s="526"/>
      <c r="EJ23" s="526"/>
      <c r="EK23" s="526"/>
      <c r="EL23" s="526"/>
      <c r="EM23" s="526"/>
      <c r="EN23" s="526"/>
      <c r="EO23" s="526"/>
      <c r="EP23" s="526"/>
      <c r="EQ23" s="526"/>
      <c r="ER23" s="526"/>
      <c r="ES23" s="526"/>
      <c r="ET23" s="526"/>
      <c r="EU23" s="526"/>
      <c r="EV23" s="526"/>
      <c r="EW23" s="526"/>
      <c r="EX23" s="526"/>
      <c r="EY23" s="526"/>
      <c r="EZ23" s="526"/>
      <c r="FA23" s="526"/>
      <c r="FB23" s="526"/>
      <c r="FC23" s="526"/>
      <c r="FD23" s="526"/>
      <c r="FE23" s="526"/>
      <c r="FF23" s="526"/>
      <c r="FG23" s="526"/>
      <c r="FH23" s="526"/>
      <c r="FI23" s="526"/>
      <c r="FJ23" s="526"/>
      <c r="FK23" s="526"/>
      <c r="FL23" s="526"/>
      <c r="FM23" s="526"/>
      <c r="FN23" s="526"/>
      <c r="FO23" s="526"/>
      <c r="FP23" s="526"/>
      <c r="FQ23" s="526"/>
      <c r="FR23" s="526"/>
      <c r="FS23" s="526"/>
      <c r="FT23" s="526"/>
      <c r="FU23" s="526"/>
      <c r="FV23" s="526"/>
      <c r="FW23" s="526"/>
      <c r="FX23" s="526"/>
      <c r="FY23" s="526"/>
      <c r="FZ23" s="526"/>
      <c r="GA23" s="526"/>
      <c r="GB23" s="526"/>
      <c r="GC23" s="526"/>
      <c r="GD23" s="526"/>
      <c r="GE23" s="526"/>
      <c r="GF23" s="526"/>
      <c r="GG23" s="526"/>
      <c r="GH23" s="526"/>
      <c r="GI23" s="526"/>
      <c r="GJ23" s="526"/>
      <c r="GK23" s="526"/>
      <c r="GL23" s="526"/>
      <c r="GM23" s="526"/>
      <c r="GN23" s="526"/>
      <c r="GO23" s="526"/>
      <c r="GP23" s="526"/>
      <c r="GQ23" s="526"/>
      <c r="GR23" s="526"/>
      <c r="GS23" s="526"/>
      <c r="GT23" s="526"/>
      <c r="GU23" s="526"/>
      <c r="GV23" s="526"/>
      <c r="GW23" s="526"/>
      <c r="GX23" s="526"/>
      <c r="GY23" s="526"/>
      <c r="GZ23" s="526"/>
      <c r="HA23" s="526"/>
      <c r="HB23" s="526"/>
      <c r="HC23" s="526"/>
      <c r="HD23" s="526"/>
      <c r="HE23" s="526"/>
      <c r="HF23" s="526"/>
      <c r="HG23" s="526"/>
      <c r="HH23" s="526"/>
      <c r="HI23" s="526"/>
      <c r="HJ23" s="526"/>
      <c r="HK23" s="526"/>
      <c r="HL23" s="526"/>
      <c r="HM23" s="526"/>
      <c r="HN23" s="526"/>
      <c r="HO23" s="526"/>
      <c r="HP23" s="526"/>
      <c r="HQ23" s="526"/>
      <c r="HR23" s="526"/>
      <c r="HS23" s="526"/>
      <c r="HT23" s="526"/>
      <c r="HU23" s="526"/>
      <c r="HV23" s="526"/>
      <c r="HW23" s="526"/>
      <c r="HX23" s="526"/>
      <c r="HY23" s="526"/>
      <c r="HZ23" s="526"/>
      <c r="IA23" s="526"/>
      <c r="IB23" s="526"/>
      <c r="IC23" s="526"/>
      <c r="ID23" s="526"/>
      <c r="IE23" s="526"/>
      <c r="IF23" s="526"/>
      <c r="IG23" s="526"/>
      <c r="IH23" s="526"/>
      <c r="II23" s="526"/>
      <c r="IJ23" s="526"/>
      <c r="IK23" s="526"/>
      <c r="IL23" s="526"/>
      <c r="IM23" s="526"/>
      <c r="IN23" s="526"/>
      <c r="IO23" s="526"/>
      <c r="IP23" s="526"/>
      <c r="IQ23" s="526"/>
      <c r="IR23" s="526"/>
      <c r="IS23" s="526"/>
      <c r="IT23" s="526"/>
      <c r="IU23" s="526"/>
      <c r="IV23" s="526"/>
    </row>
    <row r="24" spans="1:256">
      <c r="A24" s="560">
        <v>50301</v>
      </c>
      <c r="B24" s="560" t="s">
        <v>1137</v>
      </c>
      <c r="C24" s="559">
        <v>2</v>
      </c>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526"/>
      <c r="BN24" s="526"/>
      <c r="BO24" s="526"/>
      <c r="BP24" s="526"/>
      <c r="BQ24" s="526"/>
      <c r="BR24" s="526"/>
      <c r="BS24" s="526"/>
      <c r="BT24" s="526"/>
      <c r="BU24" s="526"/>
      <c r="BV24" s="526"/>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6"/>
      <c r="CW24" s="526"/>
      <c r="CX24" s="526"/>
      <c r="CY24" s="526"/>
      <c r="CZ24" s="526"/>
      <c r="DA24" s="526"/>
      <c r="DB24" s="526"/>
      <c r="DC24" s="526"/>
      <c r="DD24" s="526"/>
      <c r="DE24" s="526"/>
      <c r="DF24" s="526"/>
      <c r="DG24" s="526"/>
      <c r="DH24" s="526"/>
      <c r="DI24" s="526"/>
      <c r="DJ24" s="526"/>
      <c r="DK24" s="526"/>
      <c r="DL24" s="526"/>
      <c r="DM24" s="526"/>
      <c r="DN24" s="526"/>
      <c r="DO24" s="526"/>
      <c r="DP24" s="526"/>
      <c r="DQ24" s="526"/>
      <c r="DR24" s="526"/>
      <c r="DS24" s="526"/>
      <c r="DT24" s="526"/>
      <c r="DU24" s="526"/>
      <c r="DV24" s="526"/>
      <c r="DW24" s="526"/>
      <c r="DX24" s="526"/>
      <c r="DY24" s="526"/>
      <c r="DZ24" s="526"/>
      <c r="EA24" s="526"/>
      <c r="EB24" s="526"/>
      <c r="EC24" s="526"/>
      <c r="ED24" s="526"/>
      <c r="EE24" s="526"/>
      <c r="EF24" s="526"/>
      <c r="EG24" s="526"/>
      <c r="EH24" s="526"/>
      <c r="EI24" s="526"/>
      <c r="EJ24" s="526"/>
      <c r="EK24" s="526"/>
      <c r="EL24" s="526"/>
      <c r="EM24" s="526"/>
      <c r="EN24" s="526"/>
      <c r="EO24" s="526"/>
      <c r="EP24" s="526"/>
      <c r="EQ24" s="526"/>
      <c r="ER24" s="526"/>
      <c r="ES24" s="526"/>
      <c r="ET24" s="526"/>
      <c r="EU24" s="526"/>
      <c r="EV24" s="526"/>
      <c r="EW24" s="526"/>
      <c r="EX24" s="526"/>
      <c r="EY24" s="526"/>
      <c r="EZ24" s="526"/>
      <c r="FA24" s="526"/>
      <c r="FB24" s="526"/>
      <c r="FC24" s="526"/>
      <c r="FD24" s="526"/>
      <c r="FE24" s="526"/>
      <c r="FF24" s="526"/>
      <c r="FG24" s="526"/>
      <c r="FH24" s="526"/>
      <c r="FI24" s="526"/>
      <c r="FJ24" s="526"/>
      <c r="FK24" s="526"/>
      <c r="FL24" s="526"/>
      <c r="FM24" s="526"/>
      <c r="FN24" s="526"/>
      <c r="FO24" s="526"/>
      <c r="FP24" s="526"/>
      <c r="FQ24" s="526"/>
      <c r="FR24" s="526"/>
      <c r="FS24" s="526"/>
      <c r="FT24" s="526"/>
      <c r="FU24" s="526"/>
      <c r="FV24" s="526"/>
      <c r="FW24" s="526"/>
      <c r="FX24" s="526"/>
      <c r="FY24" s="526"/>
      <c r="FZ24" s="526"/>
      <c r="GA24" s="526"/>
      <c r="GB24" s="526"/>
      <c r="GC24" s="526"/>
      <c r="GD24" s="526"/>
      <c r="GE24" s="526"/>
      <c r="GF24" s="526"/>
      <c r="GG24" s="526"/>
      <c r="GH24" s="526"/>
      <c r="GI24" s="526"/>
      <c r="GJ24" s="526"/>
      <c r="GK24" s="526"/>
      <c r="GL24" s="526"/>
      <c r="GM24" s="526"/>
      <c r="GN24" s="526"/>
      <c r="GO24" s="526"/>
      <c r="GP24" s="526"/>
      <c r="GQ24" s="526"/>
      <c r="GR24" s="526"/>
      <c r="GS24" s="526"/>
      <c r="GT24" s="526"/>
      <c r="GU24" s="526"/>
      <c r="GV24" s="526"/>
      <c r="GW24" s="526"/>
      <c r="GX24" s="526"/>
      <c r="GY24" s="526"/>
      <c r="GZ24" s="526"/>
      <c r="HA24" s="526"/>
      <c r="HB24" s="526"/>
      <c r="HC24" s="526"/>
      <c r="HD24" s="526"/>
      <c r="HE24" s="526"/>
      <c r="HF24" s="526"/>
      <c r="HG24" s="526"/>
      <c r="HH24" s="526"/>
      <c r="HI24" s="526"/>
      <c r="HJ24" s="526"/>
      <c r="HK24" s="526"/>
      <c r="HL24" s="526"/>
      <c r="HM24" s="526"/>
      <c r="HN24" s="526"/>
      <c r="HO24" s="526"/>
      <c r="HP24" s="526"/>
      <c r="HQ24" s="526"/>
      <c r="HR24" s="526"/>
      <c r="HS24" s="526"/>
      <c r="HT24" s="526"/>
      <c r="HU24" s="526"/>
      <c r="HV24" s="526"/>
      <c r="HW24" s="526"/>
      <c r="HX24" s="526"/>
      <c r="HY24" s="526"/>
      <c r="HZ24" s="526"/>
      <c r="IA24" s="526"/>
      <c r="IB24" s="526"/>
      <c r="IC24" s="526"/>
      <c r="ID24" s="526"/>
      <c r="IE24" s="526"/>
      <c r="IF24" s="526"/>
      <c r="IG24" s="526"/>
      <c r="IH24" s="526"/>
      <c r="II24" s="526"/>
      <c r="IJ24" s="526"/>
      <c r="IK24" s="526"/>
      <c r="IL24" s="526"/>
      <c r="IM24" s="526"/>
      <c r="IN24" s="526"/>
      <c r="IO24" s="526"/>
      <c r="IP24" s="526"/>
      <c r="IQ24" s="526"/>
      <c r="IR24" s="526"/>
      <c r="IS24" s="526"/>
      <c r="IT24" s="526"/>
      <c r="IU24" s="526"/>
      <c r="IV24" s="526"/>
    </row>
    <row r="25" spans="1:256">
      <c r="A25" s="560">
        <v>50302</v>
      </c>
      <c r="B25" s="560" t="s">
        <v>1138</v>
      </c>
      <c r="C25" s="559">
        <v>54</v>
      </c>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c r="BE25" s="526"/>
      <c r="BF25" s="526"/>
      <c r="BG25" s="526"/>
      <c r="BH25" s="526"/>
      <c r="BI25" s="526"/>
      <c r="BJ25" s="526"/>
      <c r="BK25" s="526"/>
      <c r="BL25" s="526"/>
      <c r="BM25" s="526"/>
      <c r="BN25" s="526"/>
      <c r="BO25" s="526"/>
      <c r="BP25" s="526"/>
      <c r="BQ25" s="526"/>
      <c r="BR25" s="526"/>
      <c r="BS25" s="526"/>
      <c r="BT25" s="526"/>
      <c r="BU25" s="526"/>
      <c r="BV25" s="526"/>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6"/>
      <c r="CW25" s="526"/>
      <c r="CX25" s="526"/>
      <c r="CY25" s="526"/>
      <c r="CZ25" s="526"/>
      <c r="DA25" s="526"/>
      <c r="DB25" s="526"/>
      <c r="DC25" s="526"/>
      <c r="DD25" s="526"/>
      <c r="DE25" s="526"/>
      <c r="DF25" s="526"/>
      <c r="DG25" s="526"/>
      <c r="DH25" s="526"/>
      <c r="DI25" s="526"/>
      <c r="DJ25" s="526"/>
      <c r="DK25" s="526"/>
      <c r="DL25" s="526"/>
      <c r="DM25" s="526"/>
      <c r="DN25" s="526"/>
      <c r="DO25" s="526"/>
      <c r="DP25" s="526"/>
      <c r="DQ25" s="526"/>
      <c r="DR25" s="526"/>
      <c r="DS25" s="526"/>
      <c r="DT25" s="526"/>
      <c r="DU25" s="526"/>
      <c r="DV25" s="526"/>
      <c r="DW25" s="526"/>
      <c r="DX25" s="526"/>
      <c r="DY25" s="526"/>
      <c r="DZ25" s="526"/>
      <c r="EA25" s="526"/>
      <c r="EB25" s="526"/>
      <c r="EC25" s="526"/>
      <c r="ED25" s="526"/>
      <c r="EE25" s="526"/>
      <c r="EF25" s="526"/>
      <c r="EG25" s="526"/>
      <c r="EH25" s="526"/>
      <c r="EI25" s="526"/>
      <c r="EJ25" s="526"/>
      <c r="EK25" s="526"/>
      <c r="EL25" s="526"/>
      <c r="EM25" s="526"/>
      <c r="EN25" s="526"/>
      <c r="EO25" s="526"/>
      <c r="EP25" s="526"/>
      <c r="EQ25" s="526"/>
      <c r="ER25" s="526"/>
      <c r="ES25" s="526"/>
      <c r="ET25" s="526"/>
      <c r="EU25" s="526"/>
      <c r="EV25" s="526"/>
      <c r="EW25" s="526"/>
      <c r="EX25" s="526"/>
      <c r="EY25" s="526"/>
      <c r="EZ25" s="526"/>
      <c r="FA25" s="526"/>
      <c r="FB25" s="526"/>
      <c r="FC25" s="526"/>
      <c r="FD25" s="526"/>
      <c r="FE25" s="526"/>
      <c r="FF25" s="526"/>
      <c r="FG25" s="526"/>
      <c r="FH25" s="526"/>
      <c r="FI25" s="526"/>
      <c r="FJ25" s="526"/>
      <c r="FK25" s="526"/>
      <c r="FL25" s="526"/>
      <c r="FM25" s="526"/>
      <c r="FN25" s="526"/>
      <c r="FO25" s="526"/>
      <c r="FP25" s="526"/>
      <c r="FQ25" s="526"/>
      <c r="FR25" s="526"/>
      <c r="FS25" s="526"/>
      <c r="FT25" s="526"/>
      <c r="FU25" s="526"/>
      <c r="FV25" s="526"/>
      <c r="FW25" s="526"/>
      <c r="FX25" s="526"/>
      <c r="FY25" s="526"/>
      <c r="FZ25" s="526"/>
      <c r="GA25" s="526"/>
      <c r="GB25" s="526"/>
      <c r="GC25" s="526"/>
      <c r="GD25" s="526"/>
      <c r="GE25" s="526"/>
      <c r="GF25" s="526"/>
      <c r="GG25" s="526"/>
      <c r="GH25" s="526"/>
      <c r="GI25" s="526"/>
      <c r="GJ25" s="526"/>
      <c r="GK25" s="526"/>
      <c r="GL25" s="526"/>
      <c r="GM25" s="526"/>
      <c r="GN25" s="526"/>
      <c r="GO25" s="526"/>
      <c r="GP25" s="526"/>
      <c r="GQ25" s="526"/>
      <c r="GR25" s="526"/>
      <c r="GS25" s="526"/>
      <c r="GT25" s="526"/>
      <c r="GU25" s="526"/>
      <c r="GV25" s="526"/>
      <c r="GW25" s="526"/>
      <c r="GX25" s="526"/>
      <c r="GY25" s="526"/>
      <c r="GZ25" s="526"/>
      <c r="HA25" s="526"/>
      <c r="HB25" s="526"/>
      <c r="HC25" s="526"/>
      <c r="HD25" s="526"/>
      <c r="HE25" s="526"/>
      <c r="HF25" s="526"/>
      <c r="HG25" s="526"/>
      <c r="HH25" s="526"/>
      <c r="HI25" s="526"/>
      <c r="HJ25" s="526"/>
      <c r="HK25" s="526"/>
      <c r="HL25" s="526"/>
      <c r="HM25" s="526"/>
      <c r="HN25" s="526"/>
      <c r="HO25" s="526"/>
      <c r="HP25" s="526"/>
      <c r="HQ25" s="526"/>
      <c r="HR25" s="526"/>
      <c r="HS25" s="526"/>
      <c r="HT25" s="526"/>
      <c r="HU25" s="526"/>
      <c r="HV25" s="526"/>
      <c r="HW25" s="526"/>
      <c r="HX25" s="526"/>
      <c r="HY25" s="526"/>
      <c r="HZ25" s="526"/>
      <c r="IA25" s="526"/>
      <c r="IB25" s="526"/>
      <c r="IC25" s="526"/>
      <c r="ID25" s="526"/>
      <c r="IE25" s="526"/>
      <c r="IF25" s="526"/>
      <c r="IG25" s="526"/>
      <c r="IH25" s="526"/>
      <c r="II25" s="526"/>
      <c r="IJ25" s="526"/>
      <c r="IK25" s="526"/>
      <c r="IL25" s="526"/>
      <c r="IM25" s="526"/>
      <c r="IN25" s="526"/>
      <c r="IO25" s="526"/>
      <c r="IP25" s="526"/>
      <c r="IQ25" s="526"/>
      <c r="IR25" s="526"/>
      <c r="IS25" s="526"/>
      <c r="IT25" s="526"/>
      <c r="IU25" s="526"/>
      <c r="IV25" s="526"/>
    </row>
    <row r="26" spans="1:256">
      <c r="A26" s="560">
        <v>50303</v>
      </c>
      <c r="B26" s="560" t="s">
        <v>1139</v>
      </c>
      <c r="C26" s="559">
        <v>0</v>
      </c>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6"/>
      <c r="CW26" s="526"/>
      <c r="CX26" s="526"/>
      <c r="CY26" s="526"/>
      <c r="CZ26" s="526"/>
      <c r="DA26" s="526"/>
      <c r="DB26" s="526"/>
      <c r="DC26" s="526"/>
      <c r="DD26" s="526"/>
      <c r="DE26" s="526"/>
      <c r="DF26" s="526"/>
      <c r="DG26" s="526"/>
      <c r="DH26" s="526"/>
      <c r="DI26" s="526"/>
      <c r="DJ26" s="526"/>
      <c r="DK26" s="526"/>
      <c r="DL26" s="526"/>
      <c r="DM26" s="526"/>
      <c r="DN26" s="526"/>
      <c r="DO26" s="526"/>
      <c r="DP26" s="526"/>
      <c r="DQ26" s="526"/>
      <c r="DR26" s="526"/>
      <c r="DS26" s="526"/>
      <c r="DT26" s="526"/>
      <c r="DU26" s="526"/>
      <c r="DV26" s="526"/>
      <c r="DW26" s="526"/>
      <c r="DX26" s="526"/>
      <c r="DY26" s="526"/>
      <c r="DZ26" s="526"/>
      <c r="EA26" s="526"/>
      <c r="EB26" s="526"/>
      <c r="EC26" s="526"/>
      <c r="ED26" s="526"/>
      <c r="EE26" s="526"/>
      <c r="EF26" s="526"/>
      <c r="EG26" s="526"/>
      <c r="EH26" s="526"/>
      <c r="EI26" s="526"/>
      <c r="EJ26" s="526"/>
      <c r="EK26" s="526"/>
      <c r="EL26" s="526"/>
      <c r="EM26" s="526"/>
      <c r="EN26" s="526"/>
      <c r="EO26" s="526"/>
      <c r="EP26" s="526"/>
      <c r="EQ26" s="526"/>
      <c r="ER26" s="526"/>
      <c r="ES26" s="526"/>
      <c r="ET26" s="526"/>
      <c r="EU26" s="526"/>
      <c r="EV26" s="526"/>
      <c r="EW26" s="526"/>
      <c r="EX26" s="526"/>
      <c r="EY26" s="526"/>
      <c r="EZ26" s="526"/>
      <c r="FA26" s="526"/>
      <c r="FB26" s="526"/>
      <c r="FC26" s="526"/>
      <c r="FD26" s="526"/>
      <c r="FE26" s="526"/>
      <c r="FF26" s="526"/>
      <c r="FG26" s="526"/>
      <c r="FH26" s="526"/>
      <c r="FI26" s="526"/>
      <c r="FJ26" s="526"/>
      <c r="FK26" s="526"/>
      <c r="FL26" s="526"/>
      <c r="FM26" s="526"/>
      <c r="FN26" s="526"/>
      <c r="FO26" s="526"/>
      <c r="FP26" s="526"/>
      <c r="FQ26" s="526"/>
      <c r="FR26" s="526"/>
      <c r="FS26" s="526"/>
      <c r="FT26" s="526"/>
      <c r="FU26" s="526"/>
      <c r="FV26" s="526"/>
      <c r="FW26" s="526"/>
      <c r="FX26" s="526"/>
      <c r="FY26" s="526"/>
      <c r="FZ26" s="526"/>
      <c r="GA26" s="526"/>
      <c r="GB26" s="526"/>
      <c r="GC26" s="526"/>
      <c r="GD26" s="526"/>
      <c r="GE26" s="526"/>
      <c r="GF26" s="526"/>
      <c r="GG26" s="526"/>
      <c r="GH26" s="526"/>
      <c r="GI26" s="526"/>
      <c r="GJ26" s="526"/>
      <c r="GK26" s="526"/>
      <c r="GL26" s="526"/>
      <c r="GM26" s="526"/>
      <c r="GN26" s="526"/>
      <c r="GO26" s="526"/>
      <c r="GP26" s="526"/>
      <c r="GQ26" s="526"/>
      <c r="GR26" s="526"/>
      <c r="GS26" s="526"/>
      <c r="GT26" s="526"/>
      <c r="GU26" s="526"/>
      <c r="GV26" s="526"/>
      <c r="GW26" s="526"/>
      <c r="GX26" s="526"/>
      <c r="GY26" s="526"/>
      <c r="GZ26" s="526"/>
      <c r="HA26" s="526"/>
      <c r="HB26" s="526"/>
      <c r="HC26" s="526"/>
      <c r="HD26" s="526"/>
      <c r="HE26" s="526"/>
      <c r="HF26" s="526"/>
      <c r="HG26" s="526"/>
      <c r="HH26" s="526"/>
      <c r="HI26" s="526"/>
      <c r="HJ26" s="526"/>
      <c r="HK26" s="526"/>
      <c r="HL26" s="526"/>
      <c r="HM26" s="526"/>
      <c r="HN26" s="526"/>
      <c r="HO26" s="526"/>
      <c r="HP26" s="526"/>
      <c r="HQ26" s="526"/>
      <c r="HR26" s="526"/>
      <c r="HS26" s="526"/>
      <c r="HT26" s="526"/>
      <c r="HU26" s="526"/>
      <c r="HV26" s="526"/>
      <c r="HW26" s="526"/>
      <c r="HX26" s="526"/>
      <c r="HY26" s="526"/>
      <c r="HZ26" s="526"/>
      <c r="IA26" s="526"/>
      <c r="IB26" s="526"/>
      <c r="IC26" s="526"/>
      <c r="ID26" s="526"/>
      <c r="IE26" s="526"/>
      <c r="IF26" s="526"/>
      <c r="IG26" s="526"/>
      <c r="IH26" s="526"/>
      <c r="II26" s="526"/>
      <c r="IJ26" s="526"/>
      <c r="IK26" s="526"/>
      <c r="IL26" s="526"/>
      <c r="IM26" s="526"/>
      <c r="IN26" s="526"/>
      <c r="IO26" s="526"/>
      <c r="IP26" s="526"/>
      <c r="IQ26" s="526"/>
      <c r="IR26" s="526"/>
      <c r="IS26" s="526"/>
      <c r="IT26" s="526"/>
      <c r="IU26" s="526"/>
      <c r="IV26" s="526"/>
    </row>
    <row r="27" spans="1:256">
      <c r="A27" s="560">
        <v>50305</v>
      </c>
      <c r="B27" s="560" t="s">
        <v>1140</v>
      </c>
      <c r="C27" s="559">
        <v>0</v>
      </c>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526"/>
      <c r="BC27" s="526"/>
      <c r="BD27" s="526"/>
      <c r="BE27" s="526"/>
      <c r="BF27" s="526"/>
      <c r="BG27" s="526"/>
      <c r="BH27" s="526"/>
      <c r="BI27" s="526"/>
      <c r="BJ27" s="526"/>
      <c r="BK27" s="526"/>
      <c r="BL27" s="526"/>
      <c r="BM27" s="526"/>
      <c r="BN27" s="526"/>
      <c r="BO27" s="526"/>
      <c r="BP27" s="526"/>
      <c r="BQ27" s="526"/>
      <c r="BR27" s="526"/>
      <c r="BS27" s="526"/>
      <c r="BT27" s="526"/>
      <c r="BU27" s="526"/>
      <c r="BV27" s="526"/>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6"/>
      <c r="CW27" s="526"/>
      <c r="CX27" s="526"/>
      <c r="CY27" s="526"/>
      <c r="CZ27" s="526"/>
      <c r="DA27" s="526"/>
      <c r="DB27" s="526"/>
      <c r="DC27" s="526"/>
      <c r="DD27" s="526"/>
      <c r="DE27" s="526"/>
      <c r="DF27" s="526"/>
      <c r="DG27" s="526"/>
      <c r="DH27" s="526"/>
      <c r="DI27" s="526"/>
      <c r="DJ27" s="526"/>
      <c r="DK27" s="526"/>
      <c r="DL27" s="526"/>
      <c r="DM27" s="526"/>
      <c r="DN27" s="526"/>
      <c r="DO27" s="526"/>
      <c r="DP27" s="526"/>
      <c r="DQ27" s="526"/>
      <c r="DR27" s="526"/>
      <c r="DS27" s="526"/>
      <c r="DT27" s="526"/>
      <c r="DU27" s="526"/>
      <c r="DV27" s="526"/>
      <c r="DW27" s="526"/>
      <c r="DX27" s="526"/>
      <c r="DY27" s="526"/>
      <c r="DZ27" s="526"/>
      <c r="EA27" s="526"/>
      <c r="EB27" s="526"/>
      <c r="EC27" s="526"/>
      <c r="ED27" s="526"/>
      <c r="EE27" s="526"/>
      <c r="EF27" s="526"/>
      <c r="EG27" s="526"/>
      <c r="EH27" s="526"/>
      <c r="EI27" s="526"/>
      <c r="EJ27" s="526"/>
      <c r="EK27" s="526"/>
      <c r="EL27" s="526"/>
      <c r="EM27" s="526"/>
      <c r="EN27" s="526"/>
      <c r="EO27" s="526"/>
      <c r="EP27" s="526"/>
      <c r="EQ27" s="526"/>
      <c r="ER27" s="526"/>
      <c r="ES27" s="526"/>
      <c r="ET27" s="526"/>
      <c r="EU27" s="526"/>
      <c r="EV27" s="526"/>
      <c r="EW27" s="526"/>
      <c r="EX27" s="526"/>
      <c r="EY27" s="526"/>
      <c r="EZ27" s="526"/>
      <c r="FA27" s="526"/>
      <c r="FB27" s="526"/>
      <c r="FC27" s="526"/>
      <c r="FD27" s="526"/>
      <c r="FE27" s="526"/>
      <c r="FF27" s="526"/>
      <c r="FG27" s="526"/>
      <c r="FH27" s="526"/>
      <c r="FI27" s="526"/>
      <c r="FJ27" s="526"/>
      <c r="FK27" s="526"/>
      <c r="FL27" s="526"/>
      <c r="FM27" s="526"/>
      <c r="FN27" s="526"/>
      <c r="FO27" s="526"/>
      <c r="FP27" s="526"/>
      <c r="FQ27" s="526"/>
      <c r="FR27" s="526"/>
      <c r="FS27" s="526"/>
      <c r="FT27" s="526"/>
      <c r="FU27" s="526"/>
      <c r="FV27" s="526"/>
      <c r="FW27" s="526"/>
      <c r="FX27" s="526"/>
      <c r="FY27" s="526"/>
      <c r="FZ27" s="526"/>
      <c r="GA27" s="526"/>
      <c r="GB27" s="526"/>
      <c r="GC27" s="526"/>
      <c r="GD27" s="526"/>
      <c r="GE27" s="526"/>
      <c r="GF27" s="526"/>
      <c r="GG27" s="526"/>
      <c r="GH27" s="526"/>
      <c r="GI27" s="526"/>
      <c r="GJ27" s="526"/>
      <c r="GK27" s="526"/>
      <c r="GL27" s="526"/>
      <c r="GM27" s="526"/>
      <c r="GN27" s="526"/>
      <c r="GO27" s="526"/>
      <c r="GP27" s="526"/>
      <c r="GQ27" s="526"/>
      <c r="GR27" s="526"/>
      <c r="GS27" s="526"/>
      <c r="GT27" s="526"/>
      <c r="GU27" s="526"/>
      <c r="GV27" s="526"/>
      <c r="GW27" s="526"/>
      <c r="GX27" s="526"/>
      <c r="GY27" s="526"/>
      <c r="GZ27" s="526"/>
      <c r="HA27" s="526"/>
      <c r="HB27" s="526"/>
      <c r="HC27" s="526"/>
      <c r="HD27" s="526"/>
      <c r="HE27" s="526"/>
      <c r="HF27" s="526"/>
      <c r="HG27" s="526"/>
      <c r="HH27" s="526"/>
      <c r="HI27" s="526"/>
      <c r="HJ27" s="526"/>
      <c r="HK27" s="526"/>
      <c r="HL27" s="526"/>
      <c r="HM27" s="526"/>
      <c r="HN27" s="526"/>
      <c r="HO27" s="526"/>
      <c r="HP27" s="526"/>
      <c r="HQ27" s="526"/>
      <c r="HR27" s="526"/>
      <c r="HS27" s="526"/>
      <c r="HT27" s="526"/>
      <c r="HU27" s="526"/>
      <c r="HV27" s="526"/>
      <c r="HW27" s="526"/>
      <c r="HX27" s="526"/>
      <c r="HY27" s="526"/>
      <c r="HZ27" s="526"/>
      <c r="IA27" s="526"/>
      <c r="IB27" s="526"/>
      <c r="IC27" s="526"/>
      <c r="ID27" s="526"/>
      <c r="IE27" s="526"/>
      <c r="IF27" s="526"/>
      <c r="IG27" s="526"/>
      <c r="IH27" s="526"/>
      <c r="II27" s="526"/>
      <c r="IJ27" s="526"/>
      <c r="IK27" s="526"/>
      <c r="IL27" s="526"/>
      <c r="IM27" s="526"/>
      <c r="IN27" s="526"/>
      <c r="IO27" s="526"/>
      <c r="IP27" s="526"/>
      <c r="IQ27" s="526"/>
      <c r="IR27" s="526"/>
      <c r="IS27" s="526"/>
      <c r="IT27" s="526"/>
      <c r="IU27" s="526"/>
      <c r="IV27" s="526"/>
    </row>
    <row r="28" spans="1:256">
      <c r="A28" s="560">
        <v>50306</v>
      </c>
      <c r="B28" s="560" t="s">
        <v>1141</v>
      </c>
      <c r="C28" s="559">
        <v>762</v>
      </c>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6"/>
      <c r="BH28" s="526"/>
      <c r="BI28" s="526"/>
      <c r="BJ28" s="526"/>
      <c r="BK28" s="526"/>
      <c r="BL28" s="526"/>
      <c r="BM28" s="526"/>
      <c r="BN28" s="526"/>
      <c r="BO28" s="526"/>
      <c r="BP28" s="526"/>
      <c r="BQ28" s="526"/>
      <c r="BR28" s="526"/>
      <c r="BS28" s="526"/>
      <c r="BT28" s="526"/>
      <c r="BU28" s="526"/>
      <c r="BV28" s="526"/>
      <c r="BW28" s="526"/>
      <c r="BX28" s="526"/>
      <c r="BY28" s="526"/>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6"/>
      <c r="CW28" s="526"/>
      <c r="CX28" s="526"/>
      <c r="CY28" s="526"/>
      <c r="CZ28" s="526"/>
      <c r="DA28" s="526"/>
      <c r="DB28" s="526"/>
      <c r="DC28" s="526"/>
      <c r="DD28" s="526"/>
      <c r="DE28" s="526"/>
      <c r="DF28" s="526"/>
      <c r="DG28" s="526"/>
      <c r="DH28" s="526"/>
      <c r="DI28" s="526"/>
      <c r="DJ28" s="526"/>
      <c r="DK28" s="526"/>
      <c r="DL28" s="526"/>
      <c r="DM28" s="526"/>
      <c r="DN28" s="526"/>
      <c r="DO28" s="526"/>
      <c r="DP28" s="526"/>
      <c r="DQ28" s="526"/>
      <c r="DR28" s="526"/>
      <c r="DS28" s="526"/>
      <c r="DT28" s="526"/>
      <c r="DU28" s="526"/>
      <c r="DV28" s="526"/>
      <c r="DW28" s="526"/>
      <c r="DX28" s="526"/>
      <c r="DY28" s="526"/>
      <c r="DZ28" s="526"/>
      <c r="EA28" s="526"/>
      <c r="EB28" s="526"/>
      <c r="EC28" s="526"/>
      <c r="ED28" s="526"/>
      <c r="EE28" s="526"/>
      <c r="EF28" s="526"/>
      <c r="EG28" s="526"/>
      <c r="EH28" s="526"/>
      <c r="EI28" s="526"/>
      <c r="EJ28" s="526"/>
      <c r="EK28" s="526"/>
      <c r="EL28" s="526"/>
      <c r="EM28" s="526"/>
      <c r="EN28" s="526"/>
      <c r="EO28" s="526"/>
      <c r="EP28" s="526"/>
      <c r="EQ28" s="526"/>
      <c r="ER28" s="526"/>
      <c r="ES28" s="526"/>
      <c r="ET28" s="526"/>
      <c r="EU28" s="526"/>
      <c r="EV28" s="526"/>
      <c r="EW28" s="526"/>
      <c r="EX28" s="526"/>
      <c r="EY28" s="526"/>
      <c r="EZ28" s="526"/>
      <c r="FA28" s="526"/>
      <c r="FB28" s="526"/>
      <c r="FC28" s="526"/>
      <c r="FD28" s="526"/>
      <c r="FE28" s="526"/>
      <c r="FF28" s="526"/>
      <c r="FG28" s="526"/>
      <c r="FH28" s="526"/>
      <c r="FI28" s="526"/>
      <c r="FJ28" s="526"/>
      <c r="FK28" s="526"/>
      <c r="FL28" s="526"/>
      <c r="FM28" s="526"/>
      <c r="FN28" s="526"/>
      <c r="FO28" s="526"/>
      <c r="FP28" s="526"/>
      <c r="FQ28" s="526"/>
      <c r="FR28" s="526"/>
      <c r="FS28" s="526"/>
      <c r="FT28" s="526"/>
      <c r="FU28" s="526"/>
      <c r="FV28" s="526"/>
      <c r="FW28" s="526"/>
      <c r="FX28" s="526"/>
      <c r="FY28" s="526"/>
      <c r="FZ28" s="526"/>
      <c r="GA28" s="526"/>
      <c r="GB28" s="526"/>
      <c r="GC28" s="526"/>
      <c r="GD28" s="526"/>
      <c r="GE28" s="526"/>
      <c r="GF28" s="526"/>
      <c r="GG28" s="526"/>
      <c r="GH28" s="526"/>
      <c r="GI28" s="526"/>
      <c r="GJ28" s="526"/>
      <c r="GK28" s="526"/>
      <c r="GL28" s="526"/>
      <c r="GM28" s="526"/>
      <c r="GN28" s="526"/>
      <c r="GO28" s="526"/>
      <c r="GP28" s="526"/>
      <c r="GQ28" s="526"/>
      <c r="GR28" s="526"/>
      <c r="GS28" s="526"/>
      <c r="GT28" s="526"/>
      <c r="GU28" s="526"/>
      <c r="GV28" s="526"/>
      <c r="GW28" s="526"/>
      <c r="GX28" s="526"/>
      <c r="GY28" s="526"/>
      <c r="GZ28" s="526"/>
      <c r="HA28" s="526"/>
      <c r="HB28" s="526"/>
      <c r="HC28" s="526"/>
      <c r="HD28" s="526"/>
      <c r="HE28" s="526"/>
      <c r="HF28" s="526"/>
      <c r="HG28" s="526"/>
      <c r="HH28" s="526"/>
      <c r="HI28" s="526"/>
      <c r="HJ28" s="526"/>
      <c r="HK28" s="526"/>
      <c r="HL28" s="526"/>
      <c r="HM28" s="526"/>
      <c r="HN28" s="526"/>
      <c r="HO28" s="526"/>
      <c r="HP28" s="526"/>
      <c r="HQ28" s="526"/>
      <c r="HR28" s="526"/>
      <c r="HS28" s="526"/>
      <c r="HT28" s="526"/>
      <c r="HU28" s="526"/>
      <c r="HV28" s="526"/>
      <c r="HW28" s="526"/>
      <c r="HX28" s="526"/>
      <c r="HY28" s="526"/>
      <c r="HZ28" s="526"/>
      <c r="IA28" s="526"/>
      <c r="IB28" s="526"/>
      <c r="IC28" s="526"/>
      <c r="ID28" s="526"/>
      <c r="IE28" s="526"/>
      <c r="IF28" s="526"/>
      <c r="IG28" s="526"/>
      <c r="IH28" s="526"/>
      <c r="II28" s="526"/>
      <c r="IJ28" s="526"/>
      <c r="IK28" s="526"/>
      <c r="IL28" s="526"/>
      <c r="IM28" s="526"/>
      <c r="IN28" s="526"/>
      <c r="IO28" s="526"/>
      <c r="IP28" s="526"/>
      <c r="IQ28" s="526"/>
      <c r="IR28" s="526"/>
      <c r="IS28" s="526"/>
      <c r="IT28" s="526"/>
      <c r="IU28" s="526"/>
      <c r="IV28" s="526"/>
    </row>
    <row r="29" spans="1:256">
      <c r="A29" s="560">
        <v>50307</v>
      </c>
      <c r="B29" s="560" t="s">
        <v>1142</v>
      </c>
      <c r="C29" s="559">
        <v>0</v>
      </c>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6"/>
      <c r="AY29" s="526"/>
      <c r="AZ29" s="526"/>
      <c r="BA29" s="526"/>
      <c r="BB29" s="526"/>
      <c r="BC29" s="526"/>
      <c r="BD29" s="526"/>
      <c r="BE29" s="526"/>
      <c r="BF29" s="526"/>
      <c r="BG29" s="526"/>
      <c r="BH29" s="526"/>
      <c r="BI29" s="526"/>
      <c r="BJ29" s="526"/>
      <c r="BK29" s="526"/>
      <c r="BL29" s="526"/>
      <c r="BM29" s="526"/>
      <c r="BN29" s="526"/>
      <c r="BO29" s="526"/>
      <c r="BP29" s="526"/>
      <c r="BQ29" s="526"/>
      <c r="BR29" s="526"/>
      <c r="BS29" s="526"/>
      <c r="BT29" s="526"/>
      <c r="BU29" s="526"/>
      <c r="BV29" s="526"/>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6"/>
      <c r="CW29" s="526"/>
      <c r="CX29" s="526"/>
      <c r="CY29" s="526"/>
      <c r="CZ29" s="526"/>
      <c r="DA29" s="526"/>
      <c r="DB29" s="526"/>
      <c r="DC29" s="526"/>
      <c r="DD29" s="526"/>
      <c r="DE29" s="526"/>
      <c r="DF29" s="526"/>
      <c r="DG29" s="526"/>
      <c r="DH29" s="526"/>
      <c r="DI29" s="526"/>
      <c r="DJ29" s="526"/>
      <c r="DK29" s="526"/>
      <c r="DL29" s="526"/>
      <c r="DM29" s="526"/>
      <c r="DN29" s="526"/>
      <c r="DO29" s="526"/>
      <c r="DP29" s="526"/>
      <c r="DQ29" s="526"/>
      <c r="DR29" s="526"/>
      <c r="DS29" s="526"/>
      <c r="DT29" s="526"/>
      <c r="DU29" s="526"/>
      <c r="DV29" s="526"/>
      <c r="DW29" s="526"/>
      <c r="DX29" s="526"/>
      <c r="DY29" s="526"/>
      <c r="DZ29" s="526"/>
      <c r="EA29" s="526"/>
      <c r="EB29" s="526"/>
      <c r="EC29" s="526"/>
      <c r="ED29" s="526"/>
      <c r="EE29" s="526"/>
      <c r="EF29" s="526"/>
      <c r="EG29" s="526"/>
      <c r="EH29" s="526"/>
      <c r="EI29" s="526"/>
      <c r="EJ29" s="526"/>
      <c r="EK29" s="526"/>
      <c r="EL29" s="526"/>
      <c r="EM29" s="526"/>
      <c r="EN29" s="526"/>
      <c r="EO29" s="526"/>
      <c r="EP29" s="526"/>
      <c r="EQ29" s="526"/>
      <c r="ER29" s="526"/>
      <c r="ES29" s="526"/>
      <c r="ET29" s="526"/>
      <c r="EU29" s="526"/>
      <c r="EV29" s="526"/>
      <c r="EW29" s="526"/>
      <c r="EX29" s="526"/>
      <c r="EY29" s="526"/>
      <c r="EZ29" s="526"/>
      <c r="FA29" s="526"/>
      <c r="FB29" s="526"/>
      <c r="FC29" s="526"/>
      <c r="FD29" s="526"/>
      <c r="FE29" s="526"/>
      <c r="FF29" s="526"/>
      <c r="FG29" s="526"/>
      <c r="FH29" s="526"/>
      <c r="FI29" s="526"/>
      <c r="FJ29" s="526"/>
      <c r="FK29" s="526"/>
      <c r="FL29" s="526"/>
      <c r="FM29" s="526"/>
      <c r="FN29" s="526"/>
      <c r="FO29" s="526"/>
      <c r="FP29" s="526"/>
      <c r="FQ29" s="526"/>
      <c r="FR29" s="526"/>
      <c r="FS29" s="526"/>
      <c r="FT29" s="526"/>
      <c r="FU29" s="526"/>
      <c r="FV29" s="526"/>
      <c r="FW29" s="526"/>
      <c r="FX29" s="526"/>
      <c r="FY29" s="526"/>
      <c r="FZ29" s="526"/>
      <c r="GA29" s="526"/>
      <c r="GB29" s="526"/>
      <c r="GC29" s="526"/>
      <c r="GD29" s="526"/>
      <c r="GE29" s="526"/>
      <c r="GF29" s="526"/>
      <c r="GG29" s="526"/>
      <c r="GH29" s="526"/>
      <c r="GI29" s="526"/>
      <c r="GJ29" s="526"/>
      <c r="GK29" s="526"/>
      <c r="GL29" s="526"/>
      <c r="GM29" s="526"/>
      <c r="GN29" s="526"/>
      <c r="GO29" s="526"/>
      <c r="GP29" s="526"/>
      <c r="GQ29" s="526"/>
      <c r="GR29" s="526"/>
      <c r="GS29" s="526"/>
      <c r="GT29" s="526"/>
      <c r="GU29" s="526"/>
      <c r="GV29" s="526"/>
      <c r="GW29" s="526"/>
      <c r="GX29" s="526"/>
      <c r="GY29" s="526"/>
      <c r="GZ29" s="526"/>
      <c r="HA29" s="526"/>
      <c r="HB29" s="526"/>
      <c r="HC29" s="526"/>
      <c r="HD29" s="526"/>
      <c r="HE29" s="526"/>
      <c r="HF29" s="526"/>
      <c r="HG29" s="526"/>
      <c r="HH29" s="526"/>
      <c r="HI29" s="526"/>
      <c r="HJ29" s="526"/>
      <c r="HK29" s="526"/>
      <c r="HL29" s="526"/>
      <c r="HM29" s="526"/>
      <c r="HN29" s="526"/>
      <c r="HO29" s="526"/>
      <c r="HP29" s="526"/>
      <c r="HQ29" s="526"/>
      <c r="HR29" s="526"/>
      <c r="HS29" s="526"/>
      <c r="HT29" s="526"/>
      <c r="HU29" s="526"/>
      <c r="HV29" s="526"/>
      <c r="HW29" s="526"/>
      <c r="HX29" s="526"/>
      <c r="HY29" s="526"/>
      <c r="HZ29" s="526"/>
      <c r="IA29" s="526"/>
      <c r="IB29" s="526"/>
      <c r="IC29" s="526"/>
      <c r="ID29" s="526"/>
      <c r="IE29" s="526"/>
      <c r="IF29" s="526"/>
      <c r="IG29" s="526"/>
      <c r="IH29" s="526"/>
      <c r="II29" s="526"/>
      <c r="IJ29" s="526"/>
      <c r="IK29" s="526"/>
      <c r="IL29" s="526"/>
      <c r="IM29" s="526"/>
      <c r="IN29" s="526"/>
      <c r="IO29" s="526"/>
      <c r="IP29" s="526"/>
      <c r="IQ29" s="526"/>
      <c r="IR29" s="526"/>
      <c r="IS29" s="526"/>
      <c r="IT29" s="526"/>
      <c r="IU29" s="526"/>
      <c r="IV29" s="526"/>
    </row>
    <row r="30" spans="1:256">
      <c r="A30" s="560">
        <v>50399</v>
      </c>
      <c r="B30" s="560" t="s">
        <v>1143</v>
      </c>
      <c r="C30" s="559">
        <v>80</v>
      </c>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6"/>
      <c r="CW30" s="526"/>
      <c r="CX30" s="526"/>
      <c r="CY30" s="526"/>
      <c r="CZ30" s="526"/>
      <c r="DA30" s="526"/>
      <c r="DB30" s="526"/>
      <c r="DC30" s="526"/>
      <c r="DD30" s="526"/>
      <c r="DE30" s="526"/>
      <c r="DF30" s="526"/>
      <c r="DG30" s="526"/>
      <c r="DH30" s="526"/>
      <c r="DI30" s="526"/>
      <c r="DJ30" s="526"/>
      <c r="DK30" s="526"/>
      <c r="DL30" s="526"/>
      <c r="DM30" s="526"/>
      <c r="DN30" s="526"/>
      <c r="DO30" s="526"/>
      <c r="DP30" s="526"/>
      <c r="DQ30" s="526"/>
      <c r="DR30" s="526"/>
      <c r="DS30" s="526"/>
      <c r="DT30" s="526"/>
      <c r="DU30" s="526"/>
      <c r="DV30" s="526"/>
      <c r="DW30" s="526"/>
      <c r="DX30" s="526"/>
      <c r="DY30" s="526"/>
      <c r="DZ30" s="526"/>
      <c r="EA30" s="526"/>
      <c r="EB30" s="526"/>
      <c r="EC30" s="526"/>
      <c r="ED30" s="526"/>
      <c r="EE30" s="526"/>
      <c r="EF30" s="526"/>
      <c r="EG30" s="526"/>
      <c r="EH30" s="526"/>
      <c r="EI30" s="526"/>
      <c r="EJ30" s="526"/>
      <c r="EK30" s="526"/>
      <c r="EL30" s="526"/>
      <c r="EM30" s="526"/>
      <c r="EN30" s="526"/>
      <c r="EO30" s="526"/>
      <c r="EP30" s="526"/>
      <c r="EQ30" s="526"/>
      <c r="ER30" s="526"/>
      <c r="ES30" s="526"/>
      <c r="ET30" s="526"/>
      <c r="EU30" s="526"/>
      <c r="EV30" s="526"/>
      <c r="EW30" s="526"/>
      <c r="EX30" s="526"/>
      <c r="EY30" s="526"/>
      <c r="EZ30" s="526"/>
      <c r="FA30" s="526"/>
      <c r="FB30" s="526"/>
      <c r="FC30" s="526"/>
      <c r="FD30" s="526"/>
      <c r="FE30" s="526"/>
      <c r="FF30" s="526"/>
      <c r="FG30" s="526"/>
      <c r="FH30" s="526"/>
      <c r="FI30" s="526"/>
      <c r="FJ30" s="526"/>
      <c r="FK30" s="526"/>
      <c r="FL30" s="526"/>
      <c r="FM30" s="526"/>
      <c r="FN30" s="526"/>
      <c r="FO30" s="526"/>
      <c r="FP30" s="526"/>
      <c r="FQ30" s="526"/>
      <c r="FR30" s="526"/>
      <c r="FS30" s="526"/>
      <c r="FT30" s="526"/>
      <c r="FU30" s="526"/>
      <c r="FV30" s="526"/>
      <c r="FW30" s="526"/>
      <c r="FX30" s="526"/>
      <c r="FY30" s="526"/>
      <c r="FZ30" s="526"/>
      <c r="GA30" s="526"/>
      <c r="GB30" s="526"/>
      <c r="GC30" s="526"/>
      <c r="GD30" s="526"/>
      <c r="GE30" s="526"/>
      <c r="GF30" s="526"/>
      <c r="GG30" s="526"/>
      <c r="GH30" s="526"/>
      <c r="GI30" s="526"/>
      <c r="GJ30" s="526"/>
      <c r="GK30" s="526"/>
      <c r="GL30" s="526"/>
      <c r="GM30" s="526"/>
      <c r="GN30" s="526"/>
      <c r="GO30" s="526"/>
      <c r="GP30" s="526"/>
      <c r="GQ30" s="526"/>
      <c r="GR30" s="526"/>
      <c r="GS30" s="526"/>
      <c r="GT30" s="526"/>
      <c r="GU30" s="526"/>
      <c r="GV30" s="526"/>
      <c r="GW30" s="526"/>
      <c r="GX30" s="526"/>
      <c r="GY30" s="526"/>
      <c r="GZ30" s="526"/>
      <c r="HA30" s="526"/>
      <c r="HB30" s="526"/>
      <c r="HC30" s="526"/>
      <c r="HD30" s="526"/>
      <c r="HE30" s="526"/>
      <c r="HF30" s="526"/>
      <c r="HG30" s="526"/>
      <c r="HH30" s="526"/>
      <c r="HI30" s="526"/>
      <c r="HJ30" s="526"/>
      <c r="HK30" s="526"/>
      <c r="HL30" s="526"/>
      <c r="HM30" s="526"/>
      <c r="HN30" s="526"/>
      <c r="HO30" s="526"/>
      <c r="HP30" s="526"/>
      <c r="HQ30" s="526"/>
      <c r="HR30" s="526"/>
      <c r="HS30" s="526"/>
      <c r="HT30" s="526"/>
      <c r="HU30" s="526"/>
      <c r="HV30" s="526"/>
      <c r="HW30" s="526"/>
      <c r="HX30" s="526"/>
      <c r="HY30" s="526"/>
      <c r="HZ30" s="526"/>
      <c r="IA30" s="526"/>
      <c r="IB30" s="526"/>
      <c r="IC30" s="526"/>
      <c r="ID30" s="526"/>
      <c r="IE30" s="526"/>
      <c r="IF30" s="526"/>
      <c r="IG30" s="526"/>
      <c r="IH30" s="526"/>
      <c r="II30" s="526"/>
      <c r="IJ30" s="526"/>
      <c r="IK30" s="526"/>
      <c r="IL30" s="526"/>
      <c r="IM30" s="526"/>
      <c r="IN30" s="526"/>
      <c r="IO30" s="526"/>
      <c r="IP30" s="526"/>
      <c r="IQ30" s="526"/>
      <c r="IR30" s="526"/>
      <c r="IS30" s="526"/>
      <c r="IT30" s="526"/>
      <c r="IU30" s="526"/>
      <c r="IV30" s="526"/>
    </row>
    <row r="31" spans="1:256">
      <c r="A31" s="560">
        <v>504</v>
      </c>
      <c r="B31" s="558" t="s">
        <v>1144</v>
      </c>
      <c r="C31" s="559">
        <v>0</v>
      </c>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526"/>
      <c r="BL31" s="526"/>
      <c r="BM31" s="526"/>
      <c r="BN31" s="526"/>
      <c r="BO31" s="526"/>
      <c r="BP31" s="526"/>
      <c r="BQ31" s="526"/>
      <c r="BR31" s="526"/>
      <c r="BS31" s="526"/>
      <c r="BT31" s="526"/>
      <c r="BU31" s="526"/>
      <c r="BV31" s="526"/>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6"/>
      <c r="CW31" s="526"/>
      <c r="CX31" s="526"/>
      <c r="CY31" s="526"/>
      <c r="CZ31" s="526"/>
      <c r="DA31" s="526"/>
      <c r="DB31" s="526"/>
      <c r="DC31" s="526"/>
      <c r="DD31" s="526"/>
      <c r="DE31" s="526"/>
      <c r="DF31" s="526"/>
      <c r="DG31" s="526"/>
      <c r="DH31" s="526"/>
      <c r="DI31" s="526"/>
      <c r="DJ31" s="526"/>
      <c r="DK31" s="526"/>
      <c r="DL31" s="526"/>
      <c r="DM31" s="526"/>
      <c r="DN31" s="526"/>
      <c r="DO31" s="526"/>
      <c r="DP31" s="526"/>
      <c r="DQ31" s="526"/>
      <c r="DR31" s="526"/>
      <c r="DS31" s="526"/>
      <c r="DT31" s="526"/>
      <c r="DU31" s="526"/>
      <c r="DV31" s="526"/>
      <c r="DW31" s="526"/>
      <c r="DX31" s="526"/>
      <c r="DY31" s="526"/>
      <c r="DZ31" s="526"/>
      <c r="EA31" s="526"/>
      <c r="EB31" s="526"/>
      <c r="EC31" s="526"/>
      <c r="ED31" s="526"/>
      <c r="EE31" s="526"/>
      <c r="EF31" s="526"/>
      <c r="EG31" s="526"/>
      <c r="EH31" s="526"/>
      <c r="EI31" s="526"/>
      <c r="EJ31" s="526"/>
      <c r="EK31" s="526"/>
      <c r="EL31" s="526"/>
      <c r="EM31" s="526"/>
      <c r="EN31" s="526"/>
      <c r="EO31" s="526"/>
      <c r="EP31" s="526"/>
      <c r="EQ31" s="526"/>
      <c r="ER31" s="526"/>
      <c r="ES31" s="526"/>
      <c r="ET31" s="526"/>
      <c r="EU31" s="526"/>
      <c r="EV31" s="526"/>
      <c r="EW31" s="526"/>
      <c r="EX31" s="526"/>
      <c r="EY31" s="526"/>
      <c r="EZ31" s="526"/>
      <c r="FA31" s="526"/>
      <c r="FB31" s="526"/>
      <c r="FC31" s="526"/>
      <c r="FD31" s="526"/>
      <c r="FE31" s="526"/>
      <c r="FF31" s="526"/>
      <c r="FG31" s="526"/>
      <c r="FH31" s="526"/>
      <c r="FI31" s="526"/>
      <c r="FJ31" s="526"/>
      <c r="FK31" s="526"/>
      <c r="FL31" s="526"/>
      <c r="FM31" s="526"/>
      <c r="FN31" s="526"/>
      <c r="FO31" s="526"/>
      <c r="FP31" s="526"/>
      <c r="FQ31" s="526"/>
      <c r="FR31" s="526"/>
      <c r="FS31" s="526"/>
      <c r="FT31" s="526"/>
      <c r="FU31" s="526"/>
      <c r="FV31" s="526"/>
      <c r="FW31" s="526"/>
      <c r="FX31" s="526"/>
      <c r="FY31" s="526"/>
      <c r="FZ31" s="526"/>
      <c r="GA31" s="526"/>
      <c r="GB31" s="526"/>
      <c r="GC31" s="526"/>
      <c r="GD31" s="526"/>
      <c r="GE31" s="526"/>
      <c r="GF31" s="526"/>
      <c r="GG31" s="526"/>
      <c r="GH31" s="526"/>
      <c r="GI31" s="526"/>
      <c r="GJ31" s="526"/>
      <c r="GK31" s="526"/>
      <c r="GL31" s="526"/>
      <c r="GM31" s="526"/>
      <c r="GN31" s="526"/>
      <c r="GO31" s="526"/>
      <c r="GP31" s="526"/>
      <c r="GQ31" s="526"/>
      <c r="GR31" s="526"/>
      <c r="GS31" s="526"/>
      <c r="GT31" s="526"/>
      <c r="GU31" s="526"/>
      <c r="GV31" s="526"/>
      <c r="GW31" s="526"/>
      <c r="GX31" s="526"/>
      <c r="GY31" s="526"/>
      <c r="GZ31" s="526"/>
      <c r="HA31" s="526"/>
      <c r="HB31" s="526"/>
      <c r="HC31" s="526"/>
      <c r="HD31" s="526"/>
      <c r="HE31" s="526"/>
      <c r="HF31" s="526"/>
      <c r="HG31" s="526"/>
      <c r="HH31" s="526"/>
      <c r="HI31" s="526"/>
      <c r="HJ31" s="526"/>
      <c r="HK31" s="526"/>
      <c r="HL31" s="526"/>
      <c r="HM31" s="526"/>
      <c r="HN31" s="526"/>
      <c r="HO31" s="526"/>
      <c r="HP31" s="526"/>
      <c r="HQ31" s="526"/>
      <c r="HR31" s="526"/>
      <c r="HS31" s="526"/>
      <c r="HT31" s="526"/>
      <c r="HU31" s="526"/>
      <c r="HV31" s="526"/>
      <c r="HW31" s="526"/>
      <c r="HX31" s="526"/>
      <c r="HY31" s="526"/>
      <c r="HZ31" s="526"/>
      <c r="IA31" s="526"/>
      <c r="IB31" s="526"/>
      <c r="IC31" s="526"/>
      <c r="ID31" s="526"/>
      <c r="IE31" s="526"/>
      <c r="IF31" s="526"/>
      <c r="IG31" s="526"/>
      <c r="IH31" s="526"/>
      <c r="II31" s="526"/>
      <c r="IJ31" s="526"/>
      <c r="IK31" s="526"/>
      <c r="IL31" s="526"/>
      <c r="IM31" s="526"/>
      <c r="IN31" s="526"/>
      <c r="IO31" s="526"/>
      <c r="IP31" s="526"/>
      <c r="IQ31" s="526"/>
      <c r="IR31" s="526"/>
      <c r="IS31" s="526"/>
      <c r="IT31" s="526"/>
      <c r="IU31" s="526"/>
      <c r="IV31" s="526"/>
    </row>
    <row r="32" spans="1:256">
      <c r="A32" s="560">
        <v>50401</v>
      </c>
      <c r="B32" s="560" t="s">
        <v>1137</v>
      </c>
      <c r="C32" s="559">
        <v>0</v>
      </c>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26"/>
      <c r="BU32" s="526"/>
      <c r="BV32" s="526"/>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6"/>
      <c r="CW32" s="526"/>
      <c r="CX32" s="526"/>
      <c r="CY32" s="526"/>
      <c r="CZ32" s="526"/>
      <c r="DA32" s="526"/>
      <c r="DB32" s="526"/>
      <c r="DC32" s="526"/>
      <c r="DD32" s="526"/>
      <c r="DE32" s="526"/>
      <c r="DF32" s="526"/>
      <c r="DG32" s="526"/>
      <c r="DH32" s="526"/>
      <c r="DI32" s="526"/>
      <c r="DJ32" s="526"/>
      <c r="DK32" s="526"/>
      <c r="DL32" s="526"/>
      <c r="DM32" s="526"/>
      <c r="DN32" s="526"/>
      <c r="DO32" s="526"/>
      <c r="DP32" s="526"/>
      <c r="DQ32" s="526"/>
      <c r="DR32" s="526"/>
      <c r="DS32" s="526"/>
      <c r="DT32" s="526"/>
      <c r="DU32" s="526"/>
      <c r="DV32" s="526"/>
      <c r="DW32" s="526"/>
      <c r="DX32" s="526"/>
      <c r="DY32" s="526"/>
      <c r="DZ32" s="526"/>
      <c r="EA32" s="526"/>
      <c r="EB32" s="526"/>
      <c r="EC32" s="526"/>
      <c r="ED32" s="526"/>
      <c r="EE32" s="526"/>
      <c r="EF32" s="526"/>
      <c r="EG32" s="526"/>
      <c r="EH32" s="526"/>
      <c r="EI32" s="526"/>
      <c r="EJ32" s="526"/>
      <c r="EK32" s="526"/>
      <c r="EL32" s="526"/>
      <c r="EM32" s="526"/>
      <c r="EN32" s="526"/>
      <c r="EO32" s="526"/>
      <c r="EP32" s="526"/>
      <c r="EQ32" s="526"/>
      <c r="ER32" s="526"/>
      <c r="ES32" s="526"/>
      <c r="ET32" s="526"/>
      <c r="EU32" s="526"/>
      <c r="EV32" s="526"/>
      <c r="EW32" s="526"/>
      <c r="EX32" s="526"/>
      <c r="EY32" s="526"/>
      <c r="EZ32" s="526"/>
      <c r="FA32" s="526"/>
      <c r="FB32" s="526"/>
      <c r="FC32" s="526"/>
      <c r="FD32" s="526"/>
      <c r="FE32" s="526"/>
      <c r="FF32" s="526"/>
      <c r="FG32" s="526"/>
      <c r="FH32" s="526"/>
      <c r="FI32" s="526"/>
      <c r="FJ32" s="526"/>
      <c r="FK32" s="526"/>
      <c r="FL32" s="526"/>
      <c r="FM32" s="526"/>
      <c r="FN32" s="526"/>
      <c r="FO32" s="526"/>
      <c r="FP32" s="526"/>
      <c r="FQ32" s="526"/>
      <c r="FR32" s="526"/>
      <c r="FS32" s="526"/>
      <c r="FT32" s="526"/>
      <c r="FU32" s="526"/>
      <c r="FV32" s="526"/>
      <c r="FW32" s="526"/>
      <c r="FX32" s="526"/>
      <c r="FY32" s="526"/>
      <c r="FZ32" s="526"/>
      <c r="GA32" s="526"/>
      <c r="GB32" s="526"/>
      <c r="GC32" s="526"/>
      <c r="GD32" s="526"/>
      <c r="GE32" s="526"/>
      <c r="GF32" s="526"/>
      <c r="GG32" s="526"/>
      <c r="GH32" s="526"/>
      <c r="GI32" s="526"/>
      <c r="GJ32" s="526"/>
      <c r="GK32" s="526"/>
      <c r="GL32" s="526"/>
      <c r="GM32" s="526"/>
      <c r="GN32" s="526"/>
      <c r="GO32" s="526"/>
      <c r="GP32" s="526"/>
      <c r="GQ32" s="526"/>
      <c r="GR32" s="526"/>
      <c r="GS32" s="526"/>
      <c r="GT32" s="526"/>
      <c r="GU32" s="526"/>
      <c r="GV32" s="526"/>
      <c r="GW32" s="526"/>
      <c r="GX32" s="526"/>
      <c r="GY32" s="526"/>
      <c r="GZ32" s="526"/>
      <c r="HA32" s="526"/>
      <c r="HB32" s="526"/>
      <c r="HC32" s="526"/>
      <c r="HD32" s="526"/>
      <c r="HE32" s="526"/>
      <c r="HF32" s="526"/>
      <c r="HG32" s="526"/>
      <c r="HH32" s="526"/>
      <c r="HI32" s="526"/>
      <c r="HJ32" s="526"/>
      <c r="HK32" s="526"/>
      <c r="HL32" s="526"/>
      <c r="HM32" s="526"/>
      <c r="HN32" s="526"/>
      <c r="HO32" s="526"/>
      <c r="HP32" s="526"/>
      <c r="HQ32" s="526"/>
      <c r="HR32" s="526"/>
      <c r="HS32" s="526"/>
      <c r="HT32" s="526"/>
      <c r="HU32" s="526"/>
      <c r="HV32" s="526"/>
      <c r="HW32" s="526"/>
      <c r="HX32" s="526"/>
      <c r="HY32" s="526"/>
      <c r="HZ32" s="526"/>
      <c r="IA32" s="526"/>
      <c r="IB32" s="526"/>
      <c r="IC32" s="526"/>
      <c r="ID32" s="526"/>
      <c r="IE32" s="526"/>
      <c r="IF32" s="526"/>
      <c r="IG32" s="526"/>
      <c r="IH32" s="526"/>
      <c r="II32" s="526"/>
      <c r="IJ32" s="526"/>
      <c r="IK32" s="526"/>
      <c r="IL32" s="526"/>
      <c r="IM32" s="526"/>
      <c r="IN32" s="526"/>
      <c r="IO32" s="526"/>
      <c r="IP32" s="526"/>
      <c r="IQ32" s="526"/>
      <c r="IR32" s="526"/>
      <c r="IS32" s="526"/>
      <c r="IT32" s="526"/>
      <c r="IU32" s="526"/>
      <c r="IV32" s="526"/>
    </row>
    <row r="33" spans="1:256">
      <c r="A33" s="560">
        <v>50402</v>
      </c>
      <c r="B33" s="560" t="s">
        <v>1138</v>
      </c>
      <c r="C33" s="559">
        <v>0</v>
      </c>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526"/>
      <c r="AU33" s="526"/>
      <c r="AV33" s="526"/>
      <c r="AW33" s="526"/>
      <c r="AX33" s="526"/>
      <c r="AY33" s="526"/>
      <c r="AZ33" s="526"/>
      <c r="BA33" s="526"/>
      <c r="BB33" s="526"/>
      <c r="BC33" s="526"/>
      <c r="BD33" s="526"/>
      <c r="BE33" s="526"/>
      <c r="BF33" s="526"/>
      <c r="BG33" s="526"/>
      <c r="BH33" s="526"/>
      <c r="BI33" s="526"/>
      <c r="BJ33" s="526"/>
      <c r="BK33" s="526"/>
      <c r="BL33" s="526"/>
      <c r="BM33" s="526"/>
      <c r="BN33" s="526"/>
      <c r="BO33" s="526"/>
      <c r="BP33" s="526"/>
      <c r="BQ33" s="526"/>
      <c r="BR33" s="526"/>
      <c r="BS33" s="526"/>
      <c r="BT33" s="526"/>
      <c r="BU33" s="526"/>
      <c r="BV33" s="526"/>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6"/>
      <c r="CW33" s="526"/>
      <c r="CX33" s="526"/>
      <c r="CY33" s="526"/>
      <c r="CZ33" s="526"/>
      <c r="DA33" s="526"/>
      <c r="DB33" s="526"/>
      <c r="DC33" s="526"/>
      <c r="DD33" s="526"/>
      <c r="DE33" s="526"/>
      <c r="DF33" s="526"/>
      <c r="DG33" s="526"/>
      <c r="DH33" s="526"/>
      <c r="DI33" s="526"/>
      <c r="DJ33" s="526"/>
      <c r="DK33" s="526"/>
      <c r="DL33" s="526"/>
      <c r="DM33" s="526"/>
      <c r="DN33" s="526"/>
      <c r="DO33" s="526"/>
      <c r="DP33" s="526"/>
      <c r="DQ33" s="526"/>
      <c r="DR33" s="526"/>
      <c r="DS33" s="526"/>
      <c r="DT33" s="526"/>
      <c r="DU33" s="526"/>
      <c r="DV33" s="526"/>
      <c r="DW33" s="526"/>
      <c r="DX33" s="526"/>
      <c r="DY33" s="526"/>
      <c r="DZ33" s="526"/>
      <c r="EA33" s="526"/>
      <c r="EB33" s="526"/>
      <c r="EC33" s="526"/>
      <c r="ED33" s="526"/>
      <c r="EE33" s="526"/>
      <c r="EF33" s="526"/>
      <c r="EG33" s="526"/>
      <c r="EH33" s="526"/>
      <c r="EI33" s="526"/>
      <c r="EJ33" s="526"/>
      <c r="EK33" s="526"/>
      <c r="EL33" s="526"/>
      <c r="EM33" s="526"/>
      <c r="EN33" s="526"/>
      <c r="EO33" s="526"/>
      <c r="EP33" s="526"/>
      <c r="EQ33" s="526"/>
      <c r="ER33" s="526"/>
      <c r="ES33" s="526"/>
      <c r="ET33" s="526"/>
      <c r="EU33" s="526"/>
      <c r="EV33" s="526"/>
      <c r="EW33" s="526"/>
      <c r="EX33" s="526"/>
      <c r="EY33" s="526"/>
      <c r="EZ33" s="526"/>
      <c r="FA33" s="526"/>
      <c r="FB33" s="526"/>
      <c r="FC33" s="526"/>
      <c r="FD33" s="526"/>
      <c r="FE33" s="526"/>
      <c r="FF33" s="526"/>
      <c r="FG33" s="526"/>
      <c r="FH33" s="526"/>
      <c r="FI33" s="526"/>
      <c r="FJ33" s="526"/>
      <c r="FK33" s="526"/>
      <c r="FL33" s="526"/>
      <c r="FM33" s="526"/>
      <c r="FN33" s="526"/>
      <c r="FO33" s="526"/>
      <c r="FP33" s="526"/>
      <c r="FQ33" s="526"/>
      <c r="FR33" s="526"/>
      <c r="FS33" s="526"/>
      <c r="FT33" s="526"/>
      <c r="FU33" s="526"/>
      <c r="FV33" s="526"/>
      <c r="FW33" s="526"/>
      <c r="FX33" s="526"/>
      <c r="FY33" s="526"/>
      <c r="FZ33" s="526"/>
      <c r="GA33" s="526"/>
      <c r="GB33" s="526"/>
      <c r="GC33" s="526"/>
      <c r="GD33" s="526"/>
      <c r="GE33" s="526"/>
      <c r="GF33" s="526"/>
      <c r="GG33" s="526"/>
      <c r="GH33" s="526"/>
      <c r="GI33" s="526"/>
      <c r="GJ33" s="526"/>
      <c r="GK33" s="526"/>
      <c r="GL33" s="526"/>
      <c r="GM33" s="526"/>
      <c r="GN33" s="526"/>
      <c r="GO33" s="526"/>
      <c r="GP33" s="526"/>
      <c r="GQ33" s="526"/>
      <c r="GR33" s="526"/>
      <c r="GS33" s="526"/>
      <c r="GT33" s="526"/>
      <c r="GU33" s="526"/>
      <c r="GV33" s="526"/>
      <c r="GW33" s="526"/>
      <c r="GX33" s="526"/>
      <c r="GY33" s="526"/>
      <c r="GZ33" s="526"/>
      <c r="HA33" s="526"/>
      <c r="HB33" s="526"/>
      <c r="HC33" s="526"/>
      <c r="HD33" s="526"/>
      <c r="HE33" s="526"/>
      <c r="HF33" s="526"/>
      <c r="HG33" s="526"/>
      <c r="HH33" s="526"/>
      <c r="HI33" s="526"/>
      <c r="HJ33" s="526"/>
      <c r="HK33" s="526"/>
      <c r="HL33" s="526"/>
      <c r="HM33" s="526"/>
      <c r="HN33" s="526"/>
      <c r="HO33" s="526"/>
      <c r="HP33" s="526"/>
      <c r="HQ33" s="526"/>
      <c r="HR33" s="526"/>
      <c r="HS33" s="526"/>
      <c r="HT33" s="526"/>
      <c r="HU33" s="526"/>
      <c r="HV33" s="526"/>
      <c r="HW33" s="526"/>
      <c r="HX33" s="526"/>
      <c r="HY33" s="526"/>
      <c r="HZ33" s="526"/>
      <c r="IA33" s="526"/>
      <c r="IB33" s="526"/>
      <c r="IC33" s="526"/>
      <c r="ID33" s="526"/>
      <c r="IE33" s="526"/>
      <c r="IF33" s="526"/>
      <c r="IG33" s="526"/>
      <c r="IH33" s="526"/>
      <c r="II33" s="526"/>
      <c r="IJ33" s="526"/>
      <c r="IK33" s="526"/>
      <c r="IL33" s="526"/>
      <c r="IM33" s="526"/>
      <c r="IN33" s="526"/>
      <c r="IO33" s="526"/>
      <c r="IP33" s="526"/>
      <c r="IQ33" s="526"/>
      <c r="IR33" s="526"/>
      <c r="IS33" s="526"/>
      <c r="IT33" s="526"/>
      <c r="IU33" s="526"/>
      <c r="IV33" s="526"/>
    </row>
    <row r="34" spans="1:256">
      <c r="A34" s="560">
        <v>50403</v>
      </c>
      <c r="B34" s="560" t="s">
        <v>1139</v>
      </c>
      <c r="C34" s="559">
        <v>0</v>
      </c>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6"/>
      <c r="AO34" s="526"/>
      <c r="AP34" s="526"/>
      <c r="AQ34" s="526"/>
      <c r="AR34" s="526"/>
      <c r="AS34" s="526"/>
      <c r="AT34" s="526"/>
      <c r="AU34" s="526"/>
      <c r="AV34" s="526"/>
      <c r="AW34" s="526"/>
      <c r="AX34" s="526"/>
      <c r="AY34" s="526"/>
      <c r="AZ34" s="526"/>
      <c r="BA34" s="526"/>
      <c r="BB34" s="526"/>
      <c r="BC34" s="526"/>
      <c r="BD34" s="526"/>
      <c r="BE34" s="526"/>
      <c r="BF34" s="526"/>
      <c r="BG34" s="526"/>
      <c r="BH34" s="526"/>
      <c r="BI34" s="526"/>
      <c r="BJ34" s="526"/>
      <c r="BK34" s="526"/>
      <c r="BL34" s="526"/>
      <c r="BM34" s="526"/>
      <c r="BN34" s="526"/>
      <c r="BO34" s="526"/>
      <c r="BP34" s="526"/>
      <c r="BQ34" s="526"/>
      <c r="BR34" s="526"/>
      <c r="BS34" s="526"/>
      <c r="BT34" s="526"/>
      <c r="BU34" s="526"/>
      <c r="BV34" s="526"/>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6"/>
      <c r="CW34" s="526"/>
      <c r="CX34" s="526"/>
      <c r="CY34" s="526"/>
      <c r="CZ34" s="526"/>
      <c r="DA34" s="526"/>
      <c r="DB34" s="526"/>
      <c r="DC34" s="526"/>
      <c r="DD34" s="526"/>
      <c r="DE34" s="526"/>
      <c r="DF34" s="526"/>
      <c r="DG34" s="526"/>
      <c r="DH34" s="526"/>
      <c r="DI34" s="526"/>
      <c r="DJ34" s="526"/>
      <c r="DK34" s="526"/>
      <c r="DL34" s="526"/>
      <c r="DM34" s="526"/>
      <c r="DN34" s="526"/>
      <c r="DO34" s="526"/>
      <c r="DP34" s="526"/>
      <c r="DQ34" s="526"/>
      <c r="DR34" s="526"/>
      <c r="DS34" s="526"/>
      <c r="DT34" s="526"/>
      <c r="DU34" s="526"/>
      <c r="DV34" s="526"/>
      <c r="DW34" s="526"/>
      <c r="DX34" s="526"/>
      <c r="DY34" s="526"/>
      <c r="DZ34" s="526"/>
      <c r="EA34" s="526"/>
      <c r="EB34" s="526"/>
      <c r="EC34" s="526"/>
      <c r="ED34" s="526"/>
      <c r="EE34" s="526"/>
      <c r="EF34" s="526"/>
      <c r="EG34" s="526"/>
      <c r="EH34" s="526"/>
      <c r="EI34" s="526"/>
      <c r="EJ34" s="526"/>
      <c r="EK34" s="526"/>
      <c r="EL34" s="526"/>
      <c r="EM34" s="526"/>
      <c r="EN34" s="526"/>
      <c r="EO34" s="526"/>
      <c r="EP34" s="526"/>
      <c r="EQ34" s="526"/>
      <c r="ER34" s="526"/>
      <c r="ES34" s="526"/>
      <c r="ET34" s="526"/>
      <c r="EU34" s="526"/>
      <c r="EV34" s="526"/>
      <c r="EW34" s="526"/>
      <c r="EX34" s="526"/>
      <c r="EY34" s="526"/>
      <c r="EZ34" s="526"/>
      <c r="FA34" s="526"/>
      <c r="FB34" s="526"/>
      <c r="FC34" s="526"/>
      <c r="FD34" s="526"/>
      <c r="FE34" s="526"/>
      <c r="FF34" s="526"/>
      <c r="FG34" s="526"/>
      <c r="FH34" s="526"/>
      <c r="FI34" s="526"/>
      <c r="FJ34" s="526"/>
      <c r="FK34" s="526"/>
      <c r="FL34" s="526"/>
      <c r="FM34" s="526"/>
      <c r="FN34" s="526"/>
      <c r="FO34" s="526"/>
      <c r="FP34" s="526"/>
      <c r="FQ34" s="526"/>
      <c r="FR34" s="526"/>
      <c r="FS34" s="526"/>
      <c r="FT34" s="526"/>
      <c r="FU34" s="526"/>
      <c r="FV34" s="526"/>
      <c r="FW34" s="526"/>
      <c r="FX34" s="526"/>
      <c r="FY34" s="526"/>
      <c r="FZ34" s="526"/>
      <c r="GA34" s="526"/>
      <c r="GB34" s="526"/>
      <c r="GC34" s="526"/>
      <c r="GD34" s="526"/>
      <c r="GE34" s="526"/>
      <c r="GF34" s="526"/>
      <c r="GG34" s="526"/>
      <c r="GH34" s="526"/>
      <c r="GI34" s="526"/>
      <c r="GJ34" s="526"/>
      <c r="GK34" s="526"/>
      <c r="GL34" s="526"/>
      <c r="GM34" s="526"/>
      <c r="GN34" s="526"/>
      <c r="GO34" s="526"/>
      <c r="GP34" s="526"/>
      <c r="GQ34" s="526"/>
      <c r="GR34" s="526"/>
      <c r="GS34" s="526"/>
      <c r="GT34" s="526"/>
      <c r="GU34" s="526"/>
      <c r="GV34" s="526"/>
      <c r="GW34" s="526"/>
      <c r="GX34" s="526"/>
      <c r="GY34" s="526"/>
      <c r="GZ34" s="526"/>
      <c r="HA34" s="526"/>
      <c r="HB34" s="526"/>
      <c r="HC34" s="526"/>
      <c r="HD34" s="526"/>
      <c r="HE34" s="526"/>
      <c r="HF34" s="526"/>
      <c r="HG34" s="526"/>
      <c r="HH34" s="526"/>
      <c r="HI34" s="526"/>
      <c r="HJ34" s="526"/>
      <c r="HK34" s="526"/>
      <c r="HL34" s="526"/>
      <c r="HM34" s="526"/>
      <c r="HN34" s="526"/>
      <c r="HO34" s="526"/>
      <c r="HP34" s="526"/>
      <c r="HQ34" s="526"/>
      <c r="HR34" s="526"/>
      <c r="HS34" s="526"/>
      <c r="HT34" s="526"/>
      <c r="HU34" s="526"/>
      <c r="HV34" s="526"/>
      <c r="HW34" s="526"/>
      <c r="HX34" s="526"/>
      <c r="HY34" s="526"/>
      <c r="HZ34" s="526"/>
      <c r="IA34" s="526"/>
      <c r="IB34" s="526"/>
      <c r="IC34" s="526"/>
      <c r="ID34" s="526"/>
      <c r="IE34" s="526"/>
      <c r="IF34" s="526"/>
      <c r="IG34" s="526"/>
      <c r="IH34" s="526"/>
      <c r="II34" s="526"/>
      <c r="IJ34" s="526"/>
      <c r="IK34" s="526"/>
      <c r="IL34" s="526"/>
      <c r="IM34" s="526"/>
      <c r="IN34" s="526"/>
      <c r="IO34" s="526"/>
      <c r="IP34" s="526"/>
      <c r="IQ34" s="526"/>
      <c r="IR34" s="526"/>
      <c r="IS34" s="526"/>
      <c r="IT34" s="526"/>
      <c r="IU34" s="526"/>
      <c r="IV34" s="526"/>
    </row>
    <row r="35" spans="1:256">
      <c r="A35" s="560">
        <v>50404</v>
      </c>
      <c r="B35" s="560" t="s">
        <v>1141</v>
      </c>
      <c r="C35" s="559">
        <v>0</v>
      </c>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6"/>
      <c r="BT35" s="526"/>
      <c r="BU35" s="526"/>
      <c r="BV35" s="526"/>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6"/>
      <c r="CU35" s="526"/>
      <c r="CV35" s="526"/>
      <c r="CW35" s="526"/>
      <c r="CX35" s="526"/>
      <c r="CY35" s="526"/>
      <c r="CZ35" s="526"/>
      <c r="DA35" s="526"/>
      <c r="DB35" s="526"/>
      <c r="DC35" s="526"/>
      <c r="DD35" s="526"/>
      <c r="DE35" s="526"/>
      <c r="DF35" s="526"/>
      <c r="DG35" s="526"/>
      <c r="DH35" s="526"/>
      <c r="DI35" s="526"/>
      <c r="DJ35" s="526"/>
      <c r="DK35" s="526"/>
      <c r="DL35" s="526"/>
      <c r="DM35" s="526"/>
      <c r="DN35" s="526"/>
      <c r="DO35" s="526"/>
      <c r="DP35" s="526"/>
      <c r="DQ35" s="526"/>
      <c r="DR35" s="526"/>
      <c r="DS35" s="526"/>
      <c r="DT35" s="526"/>
      <c r="DU35" s="526"/>
      <c r="DV35" s="526"/>
      <c r="DW35" s="526"/>
      <c r="DX35" s="526"/>
      <c r="DY35" s="526"/>
      <c r="DZ35" s="526"/>
      <c r="EA35" s="526"/>
      <c r="EB35" s="526"/>
      <c r="EC35" s="526"/>
      <c r="ED35" s="526"/>
      <c r="EE35" s="526"/>
      <c r="EF35" s="526"/>
      <c r="EG35" s="526"/>
      <c r="EH35" s="526"/>
      <c r="EI35" s="526"/>
      <c r="EJ35" s="526"/>
      <c r="EK35" s="526"/>
      <c r="EL35" s="526"/>
      <c r="EM35" s="526"/>
      <c r="EN35" s="526"/>
      <c r="EO35" s="526"/>
      <c r="EP35" s="526"/>
      <c r="EQ35" s="526"/>
      <c r="ER35" s="526"/>
      <c r="ES35" s="526"/>
      <c r="ET35" s="526"/>
      <c r="EU35" s="526"/>
      <c r="EV35" s="526"/>
      <c r="EW35" s="526"/>
      <c r="EX35" s="526"/>
      <c r="EY35" s="526"/>
      <c r="EZ35" s="526"/>
      <c r="FA35" s="526"/>
      <c r="FB35" s="526"/>
      <c r="FC35" s="526"/>
      <c r="FD35" s="526"/>
      <c r="FE35" s="526"/>
      <c r="FF35" s="526"/>
      <c r="FG35" s="526"/>
      <c r="FH35" s="526"/>
      <c r="FI35" s="526"/>
      <c r="FJ35" s="526"/>
      <c r="FK35" s="526"/>
      <c r="FL35" s="526"/>
      <c r="FM35" s="526"/>
      <c r="FN35" s="526"/>
      <c r="FO35" s="526"/>
      <c r="FP35" s="526"/>
      <c r="FQ35" s="526"/>
      <c r="FR35" s="526"/>
      <c r="FS35" s="526"/>
      <c r="FT35" s="526"/>
      <c r="FU35" s="526"/>
      <c r="FV35" s="526"/>
      <c r="FW35" s="526"/>
      <c r="FX35" s="526"/>
      <c r="FY35" s="526"/>
      <c r="FZ35" s="526"/>
      <c r="GA35" s="526"/>
      <c r="GB35" s="526"/>
      <c r="GC35" s="526"/>
      <c r="GD35" s="526"/>
      <c r="GE35" s="526"/>
      <c r="GF35" s="526"/>
      <c r="GG35" s="526"/>
      <c r="GH35" s="526"/>
      <c r="GI35" s="526"/>
      <c r="GJ35" s="526"/>
      <c r="GK35" s="526"/>
      <c r="GL35" s="526"/>
      <c r="GM35" s="526"/>
      <c r="GN35" s="526"/>
      <c r="GO35" s="526"/>
      <c r="GP35" s="526"/>
      <c r="GQ35" s="526"/>
      <c r="GR35" s="526"/>
      <c r="GS35" s="526"/>
      <c r="GT35" s="526"/>
      <c r="GU35" s="526"/>
      <c r="GV35" s="526"/>
      <c r="GW35" s="526"/>
      <c r="GX35" s="526"/>
      <c r="GY35" s="526"/>
      <c r="GZ35" s="526"/>
      <c r="HA35" s="526"/>
      <c r="HB35" s="526"/>
      <c r="HC35" s="526"/>
      <c r="HD35" s="526"/>
      <c r="HE35" s="526"/>
      <c r="HF35" s="526"/>
      <c r="HG35" s="526"/>
      <c r="HH35" s="526"/>
      <c r="HI35" s="526"/>
      <c r="HJ35" s="526"/>
      <c r="HK35" s="526"/>
      <c r="HL35" s="526"/>
      <c r="HM35" s="526"/>
      <c r="HN35" s="526"/>
      <c r="HO35" s="526"/>
      <c r="HP35" s="526"/>
      <c r="HQ35" s="526"/>
      <c r="HR35" s="526"/>
      <c r="HS35" s="526"/>
      <c r="HT35" s="526"/>
      <c r="HU35" s="526"/>
      <c r="HV35" s="526"/>
      <c r="HW35" s="526"/>
      <c r="HX35" s="526"/>
      <c r="HY35" s="526"/>
      <c r="HZ35" s="526"/>
      <c r="IA35" s="526"/>
      <c r="IB35" s="526"/>
      <c r="IC35" s="526"/>
      <c r="ID35" s="526"/>
      <c r="IE35" s="526"/>
      <c r="IF35" s="526"/>
      <c r="IG35" s="526"/>
      <c r="IH35" s="526"/>
      <c r="II35" s="526"/>
      <c r="IJ35" s="526"/>
      <c r="IK35" s="526"/>
      <c r="IL35" s="526"/>
      <c r="IM35" s="526"/>
      <c r="IN35" s="526"/>
      <c r="IO35" s="526"/>
      <c r="IP35" s="526"/>
      <c r="IQ35" s="526"/>
      <c r="IR35" s="526"/>
      <c r="IS35" s="526"/>
      <c r="IT35" s="526"/>
      <c r="IU35" s="526"/>
      <c r="IV35" s="526"/>
    </row>
    <row r="36" spans="1:256">
      <c r="A36" s="560">
        <v>50405</v>
      </c>
      <c r="B36" s="560" t="s">
        <v>1142</v>
      </c>
      <c r="C36" s="559">
        <v>0</v>
      </c>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6"/>
      <c r="AY36" s="526"/>
      <c r="AZ36" s="526"/>
      <c r="BA36" s="526"/>
      <c r="BB36" s="526"/>
      <c r="BC36" s="526"/>
      <c r="BD36" s="526"/>
      <c r="BE36" s="526"/>
      <c r="BF36" s="526"/>
      <c r="BG36" s="526"/>
      <c r="BH36" s="526"/>
      <c r="BI36" s="526"/>
      <c r="BJ36" s="526"/>
      <c r="BK36" s="526"/>
      <c r="BL36" s="526"/>
      <c r="BM36" s="526"/>
      <c r="BN36" s="526"/>
      <c r="BO36" s="526"/>
      <c r="BP36" s="526"/>
      <c r="BQ36" s="526"/>
      <c r="BR36" s="526"/>
      <c r="BS36" s="526"/>
      <c r="BT36" s="526"/>
      <c r="BU36" s="526"/>
      <c r="BV36" s="526"/>
      <c r="BW36" s="526"/>
      <c r="BX36" s="526"/>
      <c r="BY36" s="526"/>
      <c r="BZ36" s="526"/>
      <c r="CA36" s="526"/>
      <c r="CB36" s="526"/>
      <c r="CC36" s="526"/>
      <c r="CD36" s="526"/>
      <c r="CE36" s="526"/>
      <c r="CF36" s="526"/>
      <c r="CG36" s="526"/>
      <c r="CH36" s="526"/>
      <c r="CI36" s="526"/>
      <c r="CJ36" s="526"/>
      <c r="CK36" s="526"/>
      <c r="CL36" s="526"/>
      <c r="CM36" s="526"/>
      <c r="CN36" s="526"/>
      <c r="CO36" s="526"/>
      <c r="CP36" s="526"/>
      <c r="CQ36" s="526"/>
      <c r="CR36" s="526"/>
      <c r="CS36" s="526"/>
      <c r="CT36" s="526"/>
      <c r="CU36" s="526"/>
      <c r="CV36" s="526"/>
      <c r="CW36" s="526"/>
      <c r="CX36" s="526"/>
      <c r="CY36" s="526"/>
      <c r="CZ36" s="526"/>
      <c r="DA36" s="526"/>
      <c r="DB36" s="526"/>
      <c r="DC36" s="526"/>
      <c r="DD36" s="526"/>
      <c r="DE36" s="526"/>
      <c r="DF36" s="526"/>
      <c r="DG36" s="526"/>
      <c r="DH36" s="526"/>
      <c r="DI36" s="526"/>
      <c r="DJ36" s="526"/>
      <c r="DK36" s="526"/>
      <c r="DL36" s="526"/>
      <c r="DM36" s="526"/>
      <c r="DN36" s="526"/>
      <c r="DO36" s="526"/>
      <c r="DP36" s="526"/>
      <c r="DQ36" s="526"/>
      <c r="DR36" s="526"/>
      <c r="DS36" s="526"/>
      <c r="DT36" s="526"/>
      <c r="DU36" s="526"/>
      <c r="DV36" s="526"/>
      <c r="DW36" s="526"/>
      <c r="DX36" s="526"/>
      <c r="DY36" s="526"/>
      <c r="DZ36" s="526"/>
      <c r="EA36" s="526"/>
      <c r="EB36" s="526"/>
      <c r="EC36" s="526"/>
      <c r="ED36" s="526"/>
      <c r="EE36" s="526"/>
      <c r="EF36" s="526"/>
      <c r="EG36" s="526"/>
      <c r="EH36" s="526"/>
      <c r="EI36" s="526"/>
      <c r="EJ36" s="526"/>
      <c r="EK36" s="526"/>
      <c r="EL36" s="526"/>
      <c r="EM36" s="526"/>
      <c r="EN36" s="526"/>
      <c r="EO36" s="526"/>
      <c r="EP36" s="526"/>
      <c r="EQ36" s="526"/>
      <c r="ER36" s="526"/>
      <c r="ES36" s="526"/>
      <c r="ET36" s="526"/>
      <c r="EU36" s="526"/>
      <c r="EV36" s="526"/>
      <c r="EW36" s="526"/>
      <c r="EX36" s="526"/>
      <c r="EY36" s="526"/>
      <c r="EZ36" s="526"/>
      <c r="FA36" s="526"/>
      <c r="FB36" s="526"/>
      <c r="FC36" s="526"/>
      <c r="FD36" s="526"/>
      <c r="FE36" s="526"/>
      <c r="FF36" s="526"/>
      <c r="FG36" s="526"/>
      <c r="FH36" s="526"/>
      <c r="FI36" s="526"/>
      <c r="FJ36" s="526"/>
      <c r="FK36" s="526"/>
      <c r="FL36" s="526"/>
      <c r="FM36" s="526"/>
      <c r="FN36" s="526"/>
      <c r="FO36" s="526"/>
      <c r="FP36" s="526"/>
      <c r="FQ36" s="526"/>
      <c r="FR36" s="526"/>
      <c r="FS36" s="526"/>
      <c r="FT36" s="526"/>
      <c r="FU36" s="526"/>
      <c r="FV36" s="526"/>
      <c r="FW36" s="526"/>
      <c r="FX36" s="526"/>
      <c r="FY36" s="526"/>
      <c r="FZ36" s="526"/>
      <c r="GA36" s="526"/>
      <c r="GB36" s="526"/>
      <c r="GC36" s="526"/>
      <c r="GD36" s="526"/>
      <c r="GE36" s="526"/>
      <c r="GF36" s="526"/>
      <c r="GG36" s="526"/>
      <c r="GH36" s="526"/>
      <c r="GI36" s="526"/>
      <c r="GJ36" s="526"/>
      <c r="GK36" s="526"/>
      <c r="GL36" s="526"/>
      <c r="GM36" s="526"/>
      <c r="GN36" s="526"/>
      <c r="GO36" s="526"/>
      <c r="GP36" s="526"/>
      <c r="GQ36" s="526"/>
      <c r="GR36" s="526"/>
      <c r="GS36" s="526"/>
      <c r="GT36" s="526"/>
      <c r="GU36" s="526"/>
      <c r="GV36" s="526"/>
      <c r="GW36" s="526"/>
      <c r="GX36" s="526"/>
      <c r="GY36" s="526"/>
      <c r="GZ36" s="526"/>
      <c r="HA36" s="526"/>
      <c r="HB36" s="526"/>
      <c r="HC36" s="526"/>
      <c r="HD36" s="526"/>
      <c r="HE36" s="526"/>
      <c r="HF36" s="526"/>
      <c r="HG36" s="526"/>
      <c r="HH36" s="526"/>
      <c r="HI36" s="526"/>
      <c r="HJ36" s="526"/>
      <c r="HK36" s="526"/>
      <c r="HL36" s="526"/>
      <c r="HM36" s="526"/>
      <c r="HN36" s="526"/>
      <c r="HO36" s="526"/>
      <c r="HP36" s="526"/>
      <c r="HQ36" s="526"/>
      <c r="HR36" s="526"/>
      <c r="HS36" s="526"/>
      <c r="HT36" s="526"/>
      <c r="HU36" s="526"/>
      <c r="HV36" s="526"/>
      <c r="HW36" s="526"/>
      <c r="HX36" s="526"/>
      <c r="HY36" s="526"/>
      <c r="HZ36" s="526"/>
      <c r="IA36" s="526"/>
      <c r="IB36" s="526"/>
      <c r="IC36" s="526"/>
      <c r="ID36" s="526"/>
      <c r="IE36" s="526"/>
      <c r="IF36" s="526"/>
      <c r="IG36" s="526"/>
      <c r="IH36" s="526"/>
      <c r="II36" s="526"/>
      <c r="IJ36" s="526"/>
      <c r="IK36" s="526"/>
      <c r="IL36" s="526"/>
      <c r="IM36" s="526"/>
      <c r="IN36" s="526"/>
      <c r="IO36" s="526"/>
      <c r="IP36" s="526"/>
      <c r="IQ36" s="526"/>
      <c r="IR36" s="526"/>
      <c r="IS36" s="526"/>
      <c r="IT36" s="526"/>
      <c r="IU36" s="526"/>
      <c r="IV36" s="526"/>
    </row>
    <row r="37" spans="1:256">
      <c r="A37" s="560">
        <v>50499</v>
      </c>
      <c r="B37" s="560" t="s">
        <v>1143</v>
      </c>
      <c r="C37" s="559">
        <v>0</v>
      </c>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526"/>
      <c r="AV37" s="526"/>
      <c r="AW37" s="526"/>
      <c r="AX37" s="526"/>
      <c r="AY37" s="526"/>
      <c r="AZ37" s="526"/>
      <c r="BA37" s="526"/>
      <c r="BB37" s="526"/>
      <c r="BC37" s="526"/>
      <c r="BD37" s="526"/>
      <c r="BE37" s="526"/>
      <c r="BF37" s="526"/>
      <c r="BG37" s="526"/>
      <c r="BH37" s="526"/>
      <c r="BI37" s="526"/>
      <c r="BJ37" s="526"/>
      <c r="BK37" s="526"/>
      <c r="BL37" s="526"/>
      <c r="BM37" s="526"/>
      <c r="BN37" s="526"/>
      <c r="BO37" s="526"/>
      <c r="BP37" s="526"/>
      <c r="BQ37" s="526"/>
      <c r="BR37" s="526"/>
      <c r="BS37" s="526"/>
      <c r="BT37" s="526"/>
      <c r="BU37" s="526"/>
      <c r="BV37" s="526"/>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6"/>
      <c r="CW37" s="526"/>
      <c r="CX37" s="526"/>
      <c r="CY37" s="526"/>
      <c r="CZ37" s="526"/>
      <c r="DA37" s="526"/>
      <c r="DB37" s="526"/>
      <c r="DC37" s="526"/>
      <c r="DD37" s="526"/>
      <c r="DE37" s="526"/>
      <c r="DF37" s="526"/>
      <c r="DG37" s="526"/>
      <c r="DH37" s="526"/>
      <c r="DI37" s="526"/>
      <c r="DJ37" s="526"/>
      <c r="DK37" s="526"/>
      <c r="DL37" s="526"/>
      <c r="DM37" s="526"/>
      <c r="DN37" s="526"/>
      <c r="DO37" s="526"/>
      <c r="DP37" s="526"/>
      <c r="DQ37" s="526"/>
      <c r="DR37" s="526"/>
      <c r="DS37" s="526"/>
      <c r="DT37" s="526"/>
      <c r="DU37" s="526"/>
      <c r="DV37" s="526"/>
      <c r="DW37" s="526"/>
      <c r="DX37" s="526"/>
      <c r="DY37" s="526"/>
      <c r="DZ37" s="526"/>
      <c r="EA37" s="526"/>
      <c r="EB37" s="526"/>
      <c r="EC37" s="526"/>
      <c r="ED37" s="526"/>
      <c r="EE37" s="526"/>
      <c r="EF37" s="526"/>
      <c r="EG37" s="526"/>
      <c r="EH37" s="526"/>
      <c r="EI37" s="526"/>
      <c r="EJ37" s="526"/>
      <c r="EK37" s="526"/>
      <c r="EL37" s="526"/>
      <c r="EM37" s="526"/>
      <c r="EN37" s="526"/>
      <c r="EO37" s="526"/>
      <c r="EP37" s="526"/>
      <c r="EQ37" s="526"/>
      <c r="ER37" s="526"/>
      <c r="ES37" s="526"/>
      <c r="ET37" s="526"/>
      <c r="EU37" s="526"/>
      <c r="EV37" s="526"/>
      <c r="EW37" s="526"/>
      <c r="EX37" s="526"/>
      <c r="EY37" s="526"/>
      <c r="EZ37" s="526"/>
      <c r="FA37" s="526"/>
      <c r="FB37" s="526"/>
      <c r="FC37" s="526"/>
      <c r="FD37" s="526"/>
      <c r="FE37" s="526"/>
      <c r="FF37" s="526"/>
      <c r="FG37" s="526"/>
      <c r="FH37" s="526"/>
      <c r="FI37" s="526"/>
      <c r="FJ37" s="526"/>
      <c r="FK37" s="526"/>
      <c r="FL37" s="526"/>
      <c r="FM37" s="526"/>
      <c r="FN37" s="526"/>
      <c r="FO37" s="526"/>
      <c r="FP37" s="526"/>
      <c r="FQ37" s="526"/>
      <c r="FR37" s="526"/>
      <c r="FS37" s="526"/>
      <c r="FT37" s="526"/>
      <c r="FU37" s="526"/>
      <c r="FV37" s="526"/>
      <c r="FW37" s="526"/>
      <c r="FX37" s="526"/>
      <c r="FY37" s="526"/>
      <c r="FZ37" s="526"/>
      <c r="GA37" s="526"/>
      <c r="GB37" s="526"/>
      <c r="GC37" s="526"/>
      <c r="GD37" s="526"/>
      <c r="GE37" s="526"/>
      <c r="GF37" s="526"/>
      <c r="GG37" s="526"/>
      <c r="GH37" s="526"/>
      <c r="GI37" s="526"/>
      <c r="GJ37" s="526"/>
      <c r="GK37" s="526"/>
      <c r="GL37" s="526"/>
      <c r="GM37" s="526"/>
      <c r="GN37" s="526"/>
      <c r="GO37" s="526"/>
      <c r="GP37" s="526"/>
      <c r="GQ37" s="526"/>
      <c r="GR37" s="526"/>
      <c r="GS37" s="526"/>
      <c r="GT37" s="526"/>
      <c r="GU37" s="526"/>
      <c r="GV37" s="526"/>
      <c r="GW37" s="526"/>
      <c r="GX37" s="526"/>
      <c r="GY37" s="526"/>
      <c r="GZ37" s="526"/>
      <c r="HA37" s="526"/>
      <c r="HB37" s="526"/>
      <c r="HC37" s="526"/>
      <c r="HD37" s="526"/>
      <c r="HE37" s="526"/>
      <c r="HF37" s="526"/>
      <c r="HG37" s="526"/>
      <c r="HH37" s="526"/>
      <c r="HI37" s="526"/>
      <c r="HJ37" s="526"/>
      <c r="HK37" s="526"/>
      <c r="HL37" s="526"/>
      <c r="HM37" s="526"/>
      <c r="HN37" s="526"/>
      <c r="HO37" s="526"/>
      <c r="HP37" s="526"/>
      <c r="HQ37" s="526"/>
      <c r="HR37" s="526"/>
      <c r="HS37" s="526"/>
      <c r="HT37" s="526"/>
      <c r="HU37" s="526"/>
      <c r="HV37" s="526"/>
      <c r="HW37" s="526"/>
      <c r="HX37" s="526"/>
      <c r="HY37" s="526"/>
      <c r="HZ37" s="526"/>
      <c r="IA37" s="526"/>
      <c r="IB37" s="526"/>
      <c r="IC37" s="526"/>
      <c r="ID37" s="526"/>
      <c r="IE37" s="526"/>
      <c r="IF37" s="526"/>
      <c r="IG37" s="526"/>
      <c r="IH37" s="526"/>
      <c r="II37" s="526"/>
      <c r="IJ37" s="526"/>
      <c r="IK37" s="526"/>
      <c r="IL37" s="526"/>
      <c r="IM37" s="526"/>
      <c r="IN37" s="526"/>
      <c r="IO37" s="526"/>
      <c r="IP37" s="526"/>
      <c r="IQ37" s="526"/>
      <c r="IR37" s="526"/>
      <c r="IS37" s="526"/>
      <c r="IT37" s="526"/>
      <c r="IU37" s="526"/>
      <c r="IV37" s="526"/>
    </row>
    <row r="38" spans="1:256">
      <c r="A38" s="560">
        <v>505</v>
      </c>
      <c r="B38" s="558" t="s">
        <v>1145</v>
      </c>
      <c r="C38" s="559">
        <v>938018</v>
      </c>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526"/>
      <c r="AU38" s="526"/>
      <c r="AV38" s="526"/>
      <c r="AW38" s="526"/>
      <c r="AX38" s="526"/>
      <c r="AY38" s="526"/>
      <c r="AZ38" s="526"/>
      <c r="BA38" s="526"/>
      <c r="BB38" s="526"/>
      <c r="BC38" s="526"/>
      <c r="BD38" s="526"/>
      <c r="BE38" s="526"/>
      <c r="BF38" s="526"/>
      <c r="BG38" s="526"/>
      <c r="BH38" s="526"/>
      <c r="BI38" s="526"/>
      <c r="BJ38" s="526"/>
      <c r="BK38" s="526"/>
      <c r="BL38" s="526"/>
      <c r="BM38" s="526"/>
      <c r="BN38" s="526"/>
      <c r="BO38" s="526"/>
      <c r="BP38" s="526"/>
      <c r="BQ38" s="526"/>
      <c r="BR38" s="526"/>
      <c r="BS38" s="526"/>
      <c r="BT38" s="526"/>
      <c r="BU38" s="526"/>
      <c r="BV38" s="526"/>
      <c r="BW38" s="526"/>
      <c r="BX38" s="526"/>
      <c r="BY38" s="526"/>
      <c r="BZ38" s="526"/>
      <c r="CA38" s="526"/>
      <c r="CB38" s="526"/>
      <c r="CC38" s="526"/>
      <c r="CD38" s="526"/>
      <c r="CE38" s="526"/>
      <c r="CF38" s="526"/>
      <c r="CG38" s="526"/>
      <c r="CH38" s="526"/>
      <c r="CI38" s="526"/>
      <c r="CJ38" s="526"/>
      <c r="CK38" s="526"/>
      <c r="CL38" s="526"/>
      <c r="CM38" s="526"/>
      <c r="CN38" s="526"/>
      <c r="CO38" s="526"/>
      <c r="CP38" s="526"/>
      <c r="CQ38" s="526"/>
      <c r="CR38" s="526"/>
      <c r="CS38" s="526"/>
      <c r="CT38" s="526"/>
      <c r="CU38" s="526"/>
      <c r="CV38" s="526"/>
      <c r="CW38" s="526"/>
      <c r="CX38" s="526"/>
      <c r="CY38" s="526"/>
      <c r="CZ38" s="526"/>
      <c r="DA38" s="526"/>
      <c r="DB38" s="526"/>
      <c r="DC38" s="526"/>
      <c r="DD38" s="526"/>
      <c r="DE38" s="526"/>
      <c r="DF38" s="526"/>
      <c r="DG38" s="526"/>
      <c r="DH38" s="526"/>
      <c r="DI38" s="526"/>
      <c r="DJ38" s="526"/>
      <c r="DK38" s="526"/>
      <c r="DL38" s="526"/>
      <c r="DM38" s="526"/>
      <c r="DN38" s="526"/>
      <c r="DO38" s="526"/>
      <c r="DP38" s="526"/>
      <c r="DQ38" s="526"/>
      <c r="DR38" s="526"/>
      <c r="DS38" s="526"/>
      <c r="DT38" s="526"/>
      <c r="DU38" s="526"/>
      <c r="DV38" s="526"/>
      <c r="DW38" s="526"/>
      <c r="DX38" s="526"/>
      <c r="DY38" s="526"/>
      <c r="DZ38" s="526"/>
      <c r="EA38" s="526"/>
      <c r="EB38" s="526"/>
      <c r="EC38" s="526"/>
      <c r="ED38" s="526"/>
      <c r="EE38" s="526"/>
      <c r="EF38" s="526"/>
      <c r="EG38" s="526"/>
      <c r="EH38" s="526"/>
      <c r="EI38" s="526"/>
      <c r="EJ38" s="526"/>
      <c r="EK38" s="526"/>
      <c r="EL38" s="526"/>
      <c r="EM38" s="526"/>
      <c r="EN38" s="526"/>
      <c r="EO38" s="526"/>
      <c r="EP38" s="526"/>
      <c r="EQ38" s="526"/>
      <c r="ER38" s="526"/>
      <c r="ES38" s="526"/>
      <c r="ET38" s="526"/>
      <c r="EU38" s="526"/>
      <c r="EV38" s="526"/>
      <c r="EW38" s="526"/>
      <c r="EX38" s="526"/>
      <c r="EY38" s="526"/>
      <c r="EZ38" s="526"/>
      <c r="FA38" s="526"/>
      <c r="FB38" s="526"/>
      <c r="FC38" s="526"/>
      <c r="FD38" s="526"/>
      <c r="FE38" s="526"/>
      <c r="FF38" s="526"/>
      <c r="FG38" s="526"/>
      <c r="FH38" s="526"/>
      <c r="FI38" s="526"/>
      <c r="FJ38" s="526"/>
      <c r="FK38" s="526"/>
      <c r="FL38" s="526"/>
      <c r="FM38" s="526"/>
      <c r="FN38" s="526"/>
      <c r="FO38" s="526"/>
      <c r="FP38" s="526"/>
      <c r="FQ38" s="526"/>
      <c r="FR38" s="526"/>
      <c r="FS38" s="526"/>
      <c r="FT38" s="526"/>
      <c r="FU38" s="526"/>
      <c r="FV38" s="526"/>
      <c r="FW38" s="526"/>
      <c r="FX38" s="526"/>
      <c r="FY38" s="526"/>
      <c r="FZ38" s="526"/>
      <c r="GA38" s="526"/>
      <c r="GB38" s="526"/>
      <c r="GC38" s="526"/>
      <c r="GD38" s="526"/>
      <c r="GE38" s="526"/>
      <c r="GF38" s="526"/>
      <c r="GG38" s="526"/>
      <c r="GH38" s="526"/>
      <c r="GI38" s="526"/>
      <c r="GJ38" s="526"/>
      <c r="GK38" s="526"/>
      <c r="GL38" s="526"/>
      <c r="GM38" s="526"/>
      <c r="GN38" s="526"/>
      <c r="GO38" s="526"/>
      <c r="GP38" s="526"/>
      <c r="GQ38" s="526"/>
      <c r="GR38" s="526"/>
      <c r="GS38" s="526"/>
      <c r="GT38" s="526"/>
      <c r="GU38" s="526"/>
      <c r="GV38" s="526"/>
      <c r="GW38" s="526"/>
      <c r="GX38" s="526"/>
      <c r="GY38" s="526"/>
      <c r="GZ38" s="526"/>
      <c r="HA38" s="526"/>
      <c r="HB38" s="526"/>
      <c r="HC38" s="526"/>
      <c r="HD38" s="526"/>
      <c r="HE38" s="526"/>
      <c r="HF38" s="526"/>
      <c r="HG38" s="526"/>
      <c r="HH38" s="526"/>
      <c r="HI38" s="526"/>
      <c r="HJ38" s="526"/>
      <c r="HK38" s="526"/>
      <c r="HL38" s="526"/>
      <c r="HM38" s="526"/>
      <c r="HN38" s="526"/>
      <c r="HO38" s="526"/>
      <c r="HP38" s="526"/>
      <c r="HQ38" s="526"/>
      <c r="HR38" s="526"/>
      <c r="HS38" s="526"/>
      <c r="HT38" s="526"/>
      <c r="HU38" s="526"/>
      <c r="HV38" s="526"/>
      <c r="HW38" s="526"/>
      <c r="HX38" s="526"/>
      <c r="HY38" s="526"/>
      <c r="HZ38" s="526"/>
      <c r="IA38" s="526"/>
      <c r="IB38" s="526"/>
      <c r="IC38" s="526"/>
      <c r="ID38" s="526"/>
      <c r="IE38" s="526"/>
      <c r="IF38" s="526"/>
      <c r="IG38" s="526"/>
      <c r="IH38" s="526"/>
      <c r="II38" s="526"/>
      <c r="IJ38" s="526"/>
      <c r="IK38" s="526"/>
      <c r="IL38" s="526"/>
      <c r="IM38" s="526"/>
      <c r="IN38" s="526"/>
      <c r="IO38" s="526"/>
      <c r="IP38" s="526"/>
      <c r="IQ38" s="526"/>
      <c r="IR38" s="526"/>
      <c r="IS38" s="526"/>
      <c r="IT38" s="526"/>
      <c r="IU38" s="526"/>
      <c r="IV38" s="526"/>
    </row>
    <row r="39" spans="1:256">
      <c r="A39" s="560">
        <v>50501</v>
      </c>
      <c r="B39" s="560" t="s">
        <v>1146</v>
      </c>
      <c r="C39" s="559">
        <v>826454</v>
      </c>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6"/>
      <c r="AY39" s="526"/>
      <c r="AZ39" s="526"/>
      <c r="BA39" s="526"/>
      <c r="BB39" s="526"/>
      <c r="BC39" s="526"/>
      <c r="BD39" s="526"/>
      <c r="BE39" s="526"/>
      <c r="BF39" s="526"/>
      <c r="BG39" s="526"/>
      <c r="BH39" s="526"/>
      <c r="BI39" s="526"/>
      <c r="BJ39" s="526"/>
      <c r="BK39" s="526"/>
      <c r="BL39" s="526"/>
      <c r="BM39" s="526"/>
      <c r="BN39" s="526"/>
      <c r="BO39" s="526"/>
      <c r="BP39" s="526"/>
      <c r="BQ39" s="526"/>
      <c r="BR39" s="526"/>
      <c r="BS39" s="526"/>
      <c r="BT39" s="526"/>
      <c r="BU39" s="526"/>
      <c r="BV39" s="526"/>
      <c r="BW39" s="526"/>
      <c r="BX39" s="526"/>
      <c r="BY39" s="526"/>
      <c r="BZ39" s="526"/>
      <c r="CA39" s="526"/>
      <c r="CB39" s="526"/>
      <c r="CC39" s="526"/>
      <c r="CD39" s="526"/>
      <c r="CE39" s="526"/>
      <c r="CF39" s="526"/>
      <c r="CG39" s="526"/>
      <c r="CH39" s="526"/>
      <c r="CI39" s="526"/>
      <c r="CJ39" s="526"/>
      <c r="CK39" s="526"/>
      <c r="CL39" s="526"/>
      <c r="CM39" s="526"/>
      <c r="CN39" s="526"/>
      <c r="CO39" s="526"/>
      <c r="CP39" s="526"/>
      <c r="CQ39" s="526"/>
      <c r="CR39" s="526"/>
      <c r="CS39" s="526"/>
      <c r="CT39" s="526"/>
      <c r="CU39" s="526"/>
      <c r="CV39" s="526"/>
      <c r="CW39" s="526"/>
      <c r="CX39" s="526"/>
      <c r="CY39" s="526"/>
      <c r="CZ39" s="526"/>
      <c r="DA39" s="526"/>
      <c r="DB39" s="526"/>
      <c r="DC39" s="526"/>
      <c r="DD39" s="526"/>
      <c r="DE39" s="526"/>
      <c r="DF39" s="526"/>
      <c r="DG39" s="526"/>
      <c r="DH39" s="526"/>
      <c r="DI39" s="526"/>
      <c r="DJ39" s="526"/>
      <c r="DK39" s="526"/>
      <c r="DL39" s="526"/>
      <c r="DM39" s="526"/>
      <c r="DN39" s="526"/>
      <c r="DO39" s="526"/>
      <c r="DP39" s="526"/>
      <c r="DQ39" s="526"/>
      <c r="DR39" s="526"/>
      <c r="DS39" s="526"/>
      <c r="DT39" s="526"/>
      <c r="DU39" s="526"/>
      <c r="DV39" s="526"/>
      <c r="DW39" s="526"/>
      <c r="DX39" s="526"/>
      <c r="DY39" s="526"/>
      <c r="DZ39" s="526"/>
      <c r="EA39" s="526"/>
      <c r="EB39" s="526"/>
      <c r="EC39" s="526"/>
      <c r="ED39" s="526"/>
      <c r="EE39" s="526"/>
      <c r="EF39" s="526"/>
      <c r="EG39" s="526"/>
      <c r="EH39" s="526"/>
      <c r="EI39" s="526"/>
      <c r="EJ39" s="526"/>
      <c r="EK39" s="526"/>
      <c r="EL39" s="526"/>
      <c r="EM39" s="526"/>
      <c r="EN39" s="526"/>
      <c r="EO39" s="526"/>
      <c r="EP39" s="526"/>
      <c r="EQ39" s="526"/>
      <c r="ER39" s="526"/>
      <c r="ES39" s="526"/>
      <c r="ET39" s="526"/>
      <c r="EU39" s="526"/>
      <c r="EV39" s="526"/>
      <c r="EW39" s="526"/>
      <c r="EX39" s="526"/>
      <c r="EY39" s="526"/>
      <c r="EZ39" s="526"/>
      <c r="FA39" s="526"/>
      <c r="FB39" s="526"/>
      <c r="FC39" s="526"/>
      <c r="FD39" s="526"/>
      <c r="FE39" s="526"/>
      <c r="FF39" s="526"/>
      <c r="FG39" s="526"/>
      <c r="FH39" s="526"/>
      <c r="FI39" s="526"/>
      <c r="FJ39" s="526"/>
      <c r="FK39" s="526"/>
      <c r="FL39" s="526"/>
      <c r="FM39" s="526"/>
      <c r="FN39" s="526"/>
      <c r="FO39" s="526"/>
      <c r="FP39" s="526"/>
      <c r="FQ39" s="526"/>
      <c r="FR39" s="526"/>
      <c r="FS39" s="526"/>
      <c r="FT39" s="526"/>
      <c r="FU39" s="526"/>
      <c r="FV39" s="526"/>
      <c r="FW39" s="526"/>
      <c r="FX39" s="526"/>
      <c r="FY39" s="526"/>
      <c r="FZ39" s="526"/>
      <c r="GA39" s="526"/>
      <c r="GB39" s="526"/>
      <c r="GC39" s="526"/>
      <c r="GD39" s="526"/>
      <c r="GE39" s="526"/>
      <c r="GF39" s="526"/>
      <c r="GG39" s="526"/>
      <c r="GH39" s="526"/>
      <c r="GI39" s="526"/>
      <c r="GJ39" s="526"/>
      <c r="GK39" s="526"/>
      <c r="GL39" s="526"/>
      <c r="GM39" s="526"/>
      <c r="GN39" s="526"/>
      <c r="GO39" s="526"/>
      <c r="GP39" s="526"/>
      <c r="GQ39" s="526"/>
      <c r="GR39" s="526"/>
      <c r="GS39" s="526"/>
      <c r="GT39" s="526"/>
      <c r="GU39" s="526"/>
      <c r="GV39" s="526"/>
      <c r="GW39" s="526"/>
      <c r="GX39" s="526"/>
      <c r="GY39" s="526"/>
      <c r="GZ39" s="526"/>
      <c r="HA39" s="526"/>
      <c r="HB39" s="526"/>
      <c r="HC39" s="526"/>
      <c r="HD39" s="526"/>
      <c r="HE39" s="526"/>
      <c r="HF39" s="526"/>
      <c r="HG39" s="526"/>
      <c r="HH39" s="526"/>
      <c r="HI39" s="526"/>
      <c r="HJ39" s="526"/>
      <c r="HK39" s="526"/>
      <c r="HL39" s="526"/>
      <c r="HM39" s="526"/>
      <c r="HN39" s="526"/>
      <c r="HO39" s="526"/>
      <c r="HP39" s="526"/>
      <c r="HQ39" s="526"/>
      <c r="HR39" s="526"/>
      <c r="HS39" s="526"/>
      <c r="HT39" s="526"/>
      <c r="HU39" s="526"/>
      <c r="HV39" s="526"/>
      <c r="HW39" s="526"/>
      <c r="HX39" s="526"/>
      <c r="HY39" s="526"/>
      <c r="HZ39" s="526"/>
      <c r="IA39" s="526"/>
      <c r="IB39" s="526"/>
      <c r="IC39" s="526"/>
      <c r="ID39" s="526"/>
      <c r="IE39" s="526"/>
      <c r="IF39" s="526"/>
      <c r="IG39" s="526"/>
      <c r="IH39" s="526"/>
      <c r="II39" s="526"/>
      <c r="IJ39" s="526"/>
      <c r="IK39" s="526"/>
      <c r="IL39" s="526"/>
      <c r="IM39" s="526"/>
      <c r="IN39" s="526"/>
      <c r="IO39" s="526"/>
      <c r="IP39" s="526"/>
      <c r="IQ39" s="526"/>
      <c r="IR39" s="526"/>
      <c r="IS39" s="526"/>
      <c r="IT39" s="526"/>
      <c r="IU39" s="526"/>
      <c r="IV39" s="526"/>
    </row>
    <row r="40" spans="1:256">
      <c r="A40" s="560">
        <v>50502</v>
      </c>
      <c r="B40" s="560" t="s">
        <v>1147</v>
      </c>
      <c r="C40" s="559">
        <v>104538</v>
      </c>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526"/>
      <c r="AU40" s="526"/>
      <c r="AV40" s="526"/>
      <c r="AW40" s="526"/>
      <c r="AX40" s="526"/>
      <c r="AY40" s="526"/>
      <c r="AZ40" s="526"/>
      <c r="BA40" s="526"/>
      <c r="BB40" s="526"/>
      <c r="BC40" s="526"/>
      <c r="BD40" s="526"/>
      <c r="BE40" s="526"/>
      <c r="BF40" s="526"/>
      <c r="BG40" s="526"/>
      <c r="BH40" s="526"/>
      <c r="BI40" s="526"/>
      <c r="BJ40" s="526"/>
      <c r="BK40" s="526"/>
      <c r="BL40" s="526"/>
      <c r="BM40" s="526"/>
      <c r="BN40" s="526"/>
      <c r="BO40" s="526"/>
      <c r="BP40" s="526"/>
      <c r="BQ40" s="526"/>
      <c r="BR40" s="526"/>
      <c r="BS40" s="526"/>
      <c r="BT40" s="526"/>
      <c r="BU40" s="526"/>
      <c r="BV40" s="526"/>
      <c r="BW40" s="526"/>
      <c r="BX40" s="526"/>
      <c r="BY40" s="526"/>
      <c r="BZ40" s="526"/>
      <c r="CA40" s="526"/>
      <c r="CB40" s="526"/>
      <c r="CC40" s="526"/>
      <c r="CD40" s="526"/>
      <c r="CE40" s="526"/>
      <c r="CF40" s="526"/>
      <c r="CG40" s="526"/>
      <c r="CH40" s="526"/>
      <c r="CI40" s="526"/>
      <c r="CJ40" s="526"/>
      <c r="CK40" s="526"/>
      <c r="CL40" s="526"/>
      <c r="CM40" s="526"/>
      <c r="CN40" s="526"/>
      <c r="CO40" s="526"/>
      <c r="CP40" s="526"/>
      <c r="CQ40" s="526"/>
      <c r="CR40" s="526"/>
      <c r="CS40" s="526"/>
      <c r="CT40" s="526"/>
      <c r="CU40" s="526"/>
      <c r="CV40" s="526"/>
      <c r="CW40" s="526"/>
      <c r="CX40" s="526"/>
      <c r="CY40" s="526"/>
      <c r="CZ40" s="526"/>
      <c r="DA40" s="526"/>
      <c r="DB40" s="526"/>
      <c r="DC40" s="526"/>
      <c r="DD40" s="526"/>
      <c r="DE40" s="526"/>
      <c r="DF40" s="526"/>
      <c r="DG40" s="526"/>
      <c r="DH40" s="526"/>
      <c r="DI40" s="526"/>
      <c r="DJ40" s="526"/>
      <c r="DK40" s="526"/>
      <c r="DL40" s="526"/>
      <c r="DM40" s="526"/>
      <c r="DN40" s="526"/>
      <c r="DO40" s="526"/>
      <c r="DP40" s="526"/>
      <c r="DQ40" s="526"/>
      <c r="DR40" s="526"/>
      <c r="DS40" s="526"/>
      <c r="DT40" s="526"/>
      <c r="DU40" s="526"/>
      <c r="DV40" s="526"/>
      <c r="DW40" s="526"/>
      <c r="DX40" s="526"/>
      <c r="DY40" s="526"/>
      <c r="DZ40" s="526"/>
      <c r="EA40" s="526"/>
      <c r="EB40" s="526"/>
      <c r="EC40" s="526"/>
      <c r="ED40" s="526"/>
      <c r="EE40" s="526"/>
      <c r="EF40" s="526"/>
      <c r="EG40" s="526"/>
      <c r="EH40" s="526"/>
      <c r="EI40" s="526"/>
      <c r="EJ40" s="526"/>
      <c r="EK40" s="526"/>
      <c r="EL40" s="526"/>
      <c r="EM40" s="526"/>
      <c r="EN40" s="526"/>
      <c r="EO40" s="526"/>
      <c r="EP40" s="526"/>
      <c r="EQ40" s="526"/>
      <c r="ER40" s="526"/>
      <c r="ES40" s="526"/>
      <c r="ET40" s="526"/>
      <c r="EU40" s="526"/>
      <c r="EV40" s="526"/>
      <c r="EW40" s="526"/>
      <c r="EX40" s="526"/>
      <c r="EY40" s="526"/>
      <c r="EZ40" s="526"/>
      <c r="FA40" s="526"/>
      <c r="FB40" s="526"/>
      <c r="FC40" s="526"/>
      <c r="FD40" s="526"/>
      <c r="FE40" s="526"/>
      <c r="FF40" s="526"/>
      <c r="FG40" s="526"/>
      <c r="FH40" s="526"/>
      <c r="FI40" s="526"/>
      <c r="FJ40" s="526"/>
      <c r="FK40" s="526"/>
      <c r="FL40" s="526"/>
      <c r="FM40" s="526"/>
      <c r="FN40" s="526"/>
      <c r="FO40" s="526"/>
      <c r="FP40" s="526"/>
      <c r="FQ40" s="526"/>
      <c r="FR40" s="526"/>
      <c r="FS40" s="526"/>
      <c r="FT40" s="526"/>
      <c r="FU40" s="526"/>
      <c r="FV40" s="526"/>
      <c r="FW40" s="526"/>
      <c r="FX40" s="526"/>
      <c r="FY40" s="526"/>
      <c r="FZ40" s="526"/>
      <c r="GA40" s="526"/>
      <c r="GB40" s="526"/>
      <c r="GC40" s="526"/>
      <c r="GD40" s="526"/>
      <c r="GE40" s="526"/>
      <c r="GF40" s="526"/>
      <c r="GG40" s="526"/>
      <c r="GH40" s="526"/>
      <c r="GI40" s="526"/>
      <c r="GJ40" s="526"/>
      <c r="GK40" s="526"/>
      <c r="GL40" s="526"/>
      <c r="GM40" s="526"/>
      <c r="GN40" s="526"/>
      <c r="GO40" s="526"/>
      <c r="GP40" s="526"/>
      <c r="GQ40" s="526"/>
      <c r="GR40" s="526"/>
      <c r="GS40" s="526"/>
      <c r="GT40" s="526"/>
      <c r="GU40" s="526"/>
      <c r="GV40" s="526"/>
      <c r="GW40" s="526"/>
      <c r="GX40" s="526"/>
      <c r="GY40" s="526"/>
      <c r="GZ40" s="526"/>
      <c r="HA40" s="526"/>
      <c r="HB40" s="526"/>
      <c r="HC40" s="526"/>
      <c r="HD40" s="526"/>
      <c r="HE40" s="526"/>
      <c r="HF40" s="526"/>
      <c r="HG40" s="526"/>
      <c r="HH40" s="526"/>
      <c r="HI40" s="526"/>
      <c r="HJ40" s="526"/>
      <c r="HK40" s="526"/>
      <c r="HL40" s="526"/>
      <c r="HM40" s="526"/>
      <c r="HN40" s="526"/>
      <c r="HO40" s="526"/>
      <c r="HP40" s="526"/>
      <c r="HQ40" s="526"/>
      <c r="HR40" s="526"/>
      <c r="HS40" s="526"/>
      <c r="HT40" s="526"/>
      <c r="HU40" s="526"/>
      <c r="HV40" s="526"/>
      <c r="HW40" s="526"/>
      <c r="HX40" s="526"/>
      <c r="HY40" s="526"/>
      <c r="HZ40" s="526"/>
      <c r="IA40" s="526"/>
      <c r="IB40" s="526"/>
      <c r="IC40" s="526"/>
      <c r="ID40" s="526"/>
      <c r="IE40" s="526"/>
      <c r="IF40" s="526"/>
      <c r="IG40" s="526"/>
      <c r="IH40" s="526"/>
      <c r="II40" s="526"/>
      <c r="IJ40" s="526"/>
      <c r="IK40" s="526"/>
      <c r="IL40" s="526"/>
      <c r="IM40" s="526"/>
      <c r="IN40" s="526"/>
      <c r="IO40" s="526"/>
      <c r="IP40" s="526"/>
      <c r="IQ40" s="526"/>
      <c r="IR40" s="526"/>
      <c r="IS40" s="526"/>
      <c r="IT40" s="526"/>
      <c r="IU40" s="526"/>
      <c r="IV40" s="526"/>
    </row>
    <row r="41" spans="1:256">
      <c r="A41" s="560">
        <v>50599</v>
      </c>
      <c r="B41" s="560" t="s">
        <v>1148</v>
      </c>
      <c r="C41" s="559">
        <v>7026</v>
      </c>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c r="AW41" s="526"/>
      <c r="AX41" s="526"/>
      <c r="AY41" s="526"/>
      <c r="AZ41" s="526"/>
      <c r="BA41" s="526"/>
      <c r="BB41" s="526"/>
      <c r="BC41" s="526"/>
      <c r="BD41" s="526"/>
      <c r="BE41" s="526"/>
      <c r="BF41" s="526"/>
      <c r="BG41" s="526"/>
      <c r="BH41" s="526"/>
      <c r="BI41" s="526"/>
      <c r="BJ41" s="526"/>
      <c r="BK41" s="526"/>
      <c r="BL41" s="526"/>
      <c r="BM41" s="526"/>
      <c r="BN41" s="526"/>
      <c r="BO41" s="526"/>
      <c r="BP41" s="526"/>
      <c r="BQ41" s="526"/>
      <c r="BR41" s="526"/>
      <c r="BS41" s="526"/>
      <c r="BT41" s="526"/>
      <c r="BU41" s="526"/>
      <c r="BV41" s="526"/>
      <c r="BW41" s="526"/>
      <c r="BX41" s="526"/>
      <c r="BY41" s="526"/>
      <c r="BZ41" s="526"/>
      <c r="CA41" s="526"/>
      <c r="CB41" s="526"/>
      <c r="CC41" s="526"/>
      <c r="CD41" s="526"/>
      <c r="CE41" s="526"/>
      <c r="CF41" s="526"/>
      <c r="CG41" s="526"/>
      <c r="CH41" s="526"/>
      <c r="CI41" s="526"/>
      <c r="CJ41" s="526"/>
      <c r="CK41" s="526"/>
      <c r="CL41" s="526"/>
      <c r="CM41" s="526"/>
      <c r="CN41" s="526"/>
      <c r="CO41" s="526"/>
      <c r="CP41" s="526"/>
      <c r="CQ41" s="526"/>
      <c r="CR41" s="526"/>
      <c r="CS41" s="526"/>
      <c r="CT41" s="526"/>
      <c r="CU41" s="526"/>
      <c r="CV41" s="526"/>
      <c r="CW41" s="526"/>
      <c r="CX41" s="526"/>
      <c r="CY41" s="526"/>
      <c r="CZ41" s="526"/>
      <c r="DA41" s="526"/>
      <c r="DB41" s="526"/>
      <c r="DC41" s="526"/>
      <c r="DD41" s="526"/>
      <c r="DE41" s="526"/>
      <c r="DF41" s="526"/>
      <c r="DG41" s="526"/>
      <c r="DH41" s="526"/>
      <c r="DI41" s="526"/>
      <c r="DJ41" s="526"/>
      <c r="DK41" s="526"/>
      <c r="DL41" s="526"/>
      <c r="DM41" s="526"/>
      <c r="DN41" s="526"/>
      <c r="DO41" s="526"/>
      <c r="DP41" s="526"/>
      <c r="DQ41" s="526"/>
      <c r="DR41" s="526"/>
      <c r="DS41" s="526"/>
      <c r="DT41" s="526"/>
      <c r="DU41" s="526"/>
      <c r="DV41" s="526"/>
      <c r="DW41" s="526"/>
      <c r="DX41" s="526"/>
      <c r="DY41" s="526"/>
      <c r="DZ41" s="526"/>
      <c r="EA41" s="526"/>
      <c r="EB41" s="526"/>
      <c r="EC41" s="526"/>
      <c r="ED41" s="526"/>
      <c r="EE41" s="526"/>
      <c r="EF41" s="526"/>
      <c r="EG41" s="526"/>
      <c r="EH41" s="526"/>
      <c r="EI41" s="526"/>
      <c r="EJ41" s="526"/>
      <c r="EK41" s="526"/>
      <c r="EL41" s="526"/>
      <c r="EM41" s="526"/>
      <c r="EN41" s="526"/>
      <c r="EO41" s="526"/>
      <c r="EP41" s="526"/>
      <c r="EQ41" s="526"/>
      <c r="ER41" s="526"/>
      <c r="ES41" s="526"/>
      <c r="ET41" s="526"/>
      <c r="EU41" s="526"/>
      <c r="EV41" s="526"/>
      <c r="EW41" s="526"/>
      <c r="EX41" s="526"/>
      <c r="EY41" s="526"/>
      <c r="EZ41" s="526"/>
      <c r="FA41" s="526"/>
      <c r="FB41" s="526"/>
      <c r="FC41" s="526"/>
      <c r="FD41" s="526"/>
      <c r="FE41" s="526"/>
      <c r="FF41" s="526"/>
      <c r="FG41" s="526"/>
      <c r="FH41" s="526"/>
      <c r="FI41" s="526"/>
      <c r="FJ41" s="526"/>
      <c r="FK41" s="526"/>
      <c r="FL41" s="526"/>
      <c r="FM41" s="526"/>
      <c r="FN41" s="526"/>
      <c r="FO41" s="526"/>
      <c r="FP41" s="526"/>
      <c r="FQ41" s="526"/>
      <c r="FR41" s="526"/>
      <c r="FS41" s="526"/>
      <c r="FT41" s="526"/>
      <c r="FU41" s="526"/>
      <c r="FV41" s="526"/>
      <c r="FW41" s="526"/>
      <c r="FX41" s="526"/>
      <c r="FY41" s="526"/>
      <c r="FZ41" s="526"/>
      <c r="GA41" s="526"/>
      <c r="GB41" s="526"/>
      <c r="GC41" s="526"/>
      <c r="GD41" s="526"/>
      <c r="GE41" s="526"/>
      <c r="GF41" s="526"/>
      <c r="GG41" s="526"/>
      <c r="GH41" s="526"/>
      <c r="GI41" s="526"/>
      <c r="GJ41" s="526"/>
      <c r="GK41" s="526"/>
      <c r="GL41" s="526"/>
      <c r="GM41" s="526"/>
      <c r="GN41" s="526"/>
      <c r="GO41" s="526"/>
      <c r="GP41" s="526"/>
      <c r="GQ41" s="526"/>
      <c r="GR41" s="526"/>
      <c r="GS41" s="526"/>
      <c r="GT41" s="526"/>
      <c r="GU41" s="526"/>
      <c r="GV41" s="526"/>
      <c r="GW41" s="526"/>
      <c r="GX41" s="526"/>
      <c r="GY41" s="526"/>
      <c r="GZ41" s="526"/>
      <c r="HA41" s="526"/>
      <c r="HB41" s="526"/>
      <c r="HC41" s="526"/>
      <c r="HD41" s="526"/>
      <c r="HE41" s="526"/>
      <c r="HF41" s="526"/>
      <c r="HG41" s="526"/>
      <c r="HH41" s="526"/>
      <c r="HI41" s="526"/>
      <c r="HJ41" s="526"/>
      <c r="HK41" s="526"/>
      <c r="HL41" s="526"/>
      <c r="HM41" s="526"/>
      <c r="HN41" s="526"/>
      <c r="HO41" s="526"/>
      <c r="HP41" s="526"/>
      <c r="HQ41" s="526"/>
      <c r="HR41" s="526"/>
      <c r="HS41" s="526"/>
      <c r="HT41" s="526"/>
      <c r="HU41" s="526"/>
      <c r="HV41" s="526"/>
      <c r="HW41" s="526"/>
      <c r="HX41" s="526"/>
      <c r="HY41" s="526"/>
      <c r="HZ41" s="526"/>
      <c r="IA41" s="526"/>
      <c r="IB41" s="526"/>
      <c r="IC41" s="526"/>
      <c r="ID41" s="526"/>
      <c r="IE41" s="526"/>
      <c r="IF41" s="526"/>
      <c r="IG41" s="526"/>
      <c r="IH41" s="526"/>
      <c r="II41" s="526"/>
      <c r="IJ41" s="526"/>
      <c r="IK41" s="526"/>
      <c r="IL41" s="526"/>
      <c r="IM41" s="526"/>
      <c r="IN41" s="526"/>
      <c r="IO41" s="526"/>
      <c r="IP41" s="526"/>
      <c r="IQ41" s="526"/>
      <c r="IR41" s="526"/>
      <c r="IS41" s="526"/>
      <c r="IT41" s="526"/>
      <c r="IU41" s="526"/>
      <c r="IV41" s="526"/>
    </row>
    <row r="42" spans="1:256">
      <c r="A42" s="560">
        <v>506</v>
      </c>
      <c r="B42" s="558" t="s">
        <v>1149</v>
      </c>
      <c r="C42" s="559">
        <v>3603</v>
      </c>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6"/>
      <c r="AY42" s="526"/>
      <c r="AZ42" s="526"/>
      <c r="BA42" s="526"/>
      <c r="BB42" s="526"/>
      <c r="BC42" s="526"/>
      <c r="BD42" s="526"/>
      <c r="BE42" s="526"/>
      <c r="BF42" s="526"/>
      <c r="BG42" s="526"/>
      <c r="BH42" s="526"/>
      <c r="BI42" s="526"/>
      <c r="BJ42" s="526"/>
      <c r="BK42" s="526"/>
      <c r="BL42" s="526"/>
      <c r="BM42" s="526"/>
      <c r="BN42" s="526"/>
      <c r="BO42" s="526"/>
      <c r="BP42" s="526"/>
      <c r="BQ42" s="526"/>
      <c r="BR42" s="526"/>
      <c r="BS42" s="526"/>
      <c r="BT42" s="526"/>
      <c r="BU42" s="526"/>
      <c r="BV42" s="526"/>
      <c r="BW42" s="526"/>
      <c r="BX42" s="526"/>
      <c r="BY42" s="526"/>
      <c r="BZ42" s="526"/>
      <c r="CA42" s="526"/>
      <c r="CB42" s="526"/>
      <c r="CC42" s="526"/>
      <c r="CD42" s="526"/>
      <c r="CE42" s="526"/>
      <c r="CF42" s="526"/>
      <c r="CG42" s="526"/>
      <c r="CH42" s="526"/>
      <c r="CI42" s="526"/>
      <c r="CJ42" s="526"/>
      <c r="CK42" s="526"/>
      <c r="CL42" s="526"/>
      <c r="CM42" s="526"/>
      <c r="CN42" s="526"/>
      <c r="CO42" s="526"/>
      <c r="CP42" s="526"/>
      <c r="CQ42" s="526"/>
      <c r="CR42" s="526"/>
      <c r="CS42" s="526"/>
      <c r="CT42" s="526"/>
      <c r="CU42" s="526"/>
      <c r="CV42" s="526"/>
      <c r="CW42" s="526"/>
      <c r="CX42" s="526"/>
      <c r="CY42" s="526"/>
      <c r="CZ42" s="526"/>
      <c r="DA42" s="526"/>
      <c r="DB42" s="526"/>
      <c r="DC42" s="526"/>
      <c r="DD42" s="526"/>
      <c r="DE42" s="526"/>
      <c r="DF42" s="526"/>
      <c r="DG42" s="526"/>
      <c r="DH42" s="526"/>
      <c r="DI42" s="526"/>
      <c r="DJ42" s="526"/>
      <c r="DK42" s="526"/>
      <c r="DL42" s="526"/>
      <c r="DM42" s="526"/>
      <c r="DN42" s="526"/>
      <c r="DO42" s="526"/>
      <c r="DP42" s="526"/>
      <c r="DQ42" s="526"/>
      <c r="DR42" s="526"/>
      <c r="DS42" s="526"/>
      <c r="DT42" s="526"/>
      <c r="DU42" s="526"/>
      <c r="DV42" s="526"/>
      <c r="DW42" s="526"/>
      <c r="DX42" s="526"/>
      <c r="DY42" s="526"/>
      <c r="DZ42" s="526"/>
      <c r="EA42" s="526"/>
      <c r="EB42" s="526"/>
      <c r="EC42" s="526"/>
      <c r="ED42" s="526"/>
      <c r="EE42" s="526"/>
      <c r="EF42" s="526"/>
      <c r="EG42" s="526"/>
      <c r="EH42" s="526"/>
      <c r="EI42" s="526"/>
      <c r="EJ42" s="526"/>
      <c r="EK42" s="526"/>
      <c r="EL42" s="526"/>
      <c r="EM42" s="526"/>
      <c r="EN42" s="526"/>
      <c r="EO42" s="526"/>
      <c r="EP42" s="526"/>
      <c r="EQ42" s="526"/>
      <c r="ER42" s="526"/>
      <c r="ES42" s="526"/>
      <c r="ET42" s="526"/>
      <c r="EU42" s="526"/>
      <c r="EV42" s="526"/>
      <c r="EW42" s="526"/>
      <c r="EX42" s="526"/>
      <c r="EY42" s="526"/>
      <c r="EZ42" s="526"/>
      <c r="FA42" s="526"/>
      <c r="FB42" s="526"/>
      <c r="FC42" s="526"/>
      <c r="FD42" s="526"/>
      <c r="FE42" s="526"/>
      <c r="FF42" s="526"/>
      <c r="FG42" s="526"/>
      <c r="FH42" s="526"/>
      <c r="FI42" s="526"/>
      <c r="FJ42" s="526"/>
      <c r="FK42" s="526"/>
      <c r="FL42" s="526"/>
      <c r="FM42" s="526"/>
      <c r="FN42" s="526"/>
      <c r="FO42" s="526"/>
      <c r="FP42" s="526"/>
      <c r="FQ42" s="526"/>
      <c r="FR42" s="526"/>
      <c r="FS42" s="526"/>
      <c r="FT42" s="526"/>
      <c r="FU42" s="526"/>
      <c r="FV42" s="526"/>
      <c r="FW42" s="526"/>
      <c r="FX42" s="526"/>
      <c r="FY42" s="526"/>
      <c r="FZ42" s="526"/>
      <c r="GA42" s="526"/>
      <c r="GB42" s="526"/>
      <c r="GC42" s="526"/>
      <c r="GD42" s="526"/>
      <c r="GE42" s="526"/>
      <c r="GF42" s="526"/>
      <c r="GG42" s="526"/>
      <c r="GH42" s="526"/>
      <c r="GI42" s="526"/>
      <c r="GJ42" s="526"/>
      <c r="GK42" s="526"/>
      <c r="GL42" s="526"/>
      <c r="GM42" s="526"/>
      <c r="GN42" s="526"/>
      <c r="GO42" s="526"/>
      <c r="GP42" s="526"/>
      <c r="GQ42" s="526"/>
      <c r="GR42" s="526"/>
      <c r="GS42" s="526"/>
      <c r="GT42" s="526"/>
      <c r="GU42" s="526"/>
      <c r="GV42" s="526"/>
      <c r="GW42" s="526"/>
      <c r="GX42" s="526"/>
      <c r="GY42" s="526"/>
      <c r="GZ42" s="526"/>
      <c r="HA42" s="526"/>
      <c r="HB42" s="526"/>
      <c r="HC42" s="526"/>
      <c r="HD42" s="526"/>
      <c r="HE42" s="526"/>
      <c r="HF42" s="526"/>
      <c r="HG42" s="526"/>
      <c r="HH42" s="526"/>
      <c r="HI42" s="526"/>
      <c r="HJ42" s="526"/>
      <c r="HK42" s="526"/>
      <c r="HL42" s="526"/>
      <c r="HM42" s="526"/>
      <c r="HN42" s="526"/>
      <c r="HO42" s="526"/>
      <c r="HP42" s="526"/>
      <c r="HQ42" s="526"/>
      <c r="HR42" s="526"/>
      <c r="HS42" s="526"/>
      <c r="HT42" s="526"/>
      <c r="HU42" s="526"/>
      <c r="HV42" s="526"/>
      <c r="HW42" s="526"/>
      <c r="HX42" s="526"/>
      <c r="HY42" s="526"/>
      <c r="HZ42" s="526"/>
      <c r="IA42" s="526"/>
      <c r="IB42" s="526"/>
      <c r="IC42" s="526"/>
      <c r="ID42" s="526"/>
      <c r="IE42" s="526"/>
      <c r="IF42" s="526"/>
      <c r="IG42" s="526"/>
      <c r="IH42" s="526"/>
      <c r="II42" s="526"/>
      <c r="IJ42" s="526"/>
      <c r="IK42" s="526"/>
      <c r="IL42" s="526"/>
      <c r="IM42" s="526"/>
      <c r="IN42" s="526"/>
      <c r="IO42" s="526"/>
      <c r="IP42" s="526"/>
      <c r="IQ42" s="526"/>
      <c r="IR42" s="526"/>
      <c r="IS42" s="526"/>
      <c r="IT42" s="526"/>
      <c r="IU42" s="526"/>
      <c r="IV42" s="526"/>
    </row>
    <row r="43" spans="1:256">
      <c r="A43" s="560">
        <v>50601</v>
      </c>
      <c r="B43" s="560" t="s">
        <v>1150</v>
      </c>
      <c r="C43" s="559">
        <v>3603</v>
      </c>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6"/>
      <c r="BF43" s="526"/>
      <c r="BG43" s="526"/>
      <c r="BH43" s="526"/>
      <c r="BI43" s="526"/>
      <c r="BJ43" s="526"/>
      <c r="BK43" s="526"/>
      <c r="BL43" s="526"/>
      <c r="BM43" s="526"/>
      <c r="BN43" s="526"/>
      <c r="BO43" s="526"/>
      <c r="BP43" s="526"/>
      <c r="BQ43" s="526"/>
      <c r="BR43" s="526"/>
      <c r="BS43" s="526"/>
      <c r="BT43" s="526"/>
      <c r="BU43" s="526"/>
      <c r="BV43" s="526"/>
      <c r="BW43" s="526"/>
      <c r="BX43" s="526"/>
      <c r="BY43" s="526"/>
      <c r="BZ43" s="526"/>
      <c r="CA43" s="526"/>
      <c r="CB43" s="526"/>
      <c r="CC43" s="526"/>
      <c r="CD43" s="526"/>
      <c r="CE43" s="526"/>
      <c r="CF43" s="526"/>
      <c r="CG43" s="526"/>
      <c r="CH43" s="526"/>
      <c r="CI43" s="526"/>
      <c r="CJ43" s="526"/>
      <c r="CK43" s="526"/>
      <c r="CL43" s="526"/>
      <c r="CM43" s="526"/>
      <c r="CN43" s="526"/>
      <c r="CO43" s="526"/>
      <c r="CP43" s="526"/>
      <c r="CQ43" s="526"/>
      <c r="CR43" s="526"/>
      <c r="CS43" s="526"/>
      <c r="CT43" s="526"/>
      <c r="CU43" s="526"/>
      <c r="CV43" s="526"/>
      <c r="CW43" s="526"/>
      <c r="CX43" s="526"/>
      <c r="CY43" s="526"/>
      <c r="CZ43" s="526"/>
      <c r="DA43" s="526"/>
      <c r="DB43" s="526"/>
      <c r="DC43" s="526"/>
      <c r="DD43" s="526"/>
      <c r="DE43" s="526"/>
      <c r="DF43" s="526"/>
      <c r="DG43" s="526"/>
      <c r="DH43" s="526"/>
      <c r="DI43" s="526"/>
      <c r="DJ43" s="526"/>
      <c r="DK43" s="526"/>
      <c r="DL43" s="526"/>
      <c r="DM43" s="526"/>
      <c r="DN43" s="526"/>
      <c r="DO43" s="526"/>
      <c r="DP43" s="526"/>
      <c r="DQ43" s="526"/>
      <c r="DR43" s="526"/>
      <c r="DS43" s="526"/>
      <c r="DT43" s="526"/>
      <c r="DU43" s="526"/>
      <c r="DV43" s="526"/>
      <c r="DW43" s="526"/>
      <c r="DX43" s="526"/>
      <c r="DY43" s="526"/>
      <c r="DZ43" s="526"/>
      <c r="EA43" s="526"/>
      <c r="EB43" s="526"/>
      <c r="EC43" s="526"/>
      <c r="ED43" s="526"/>
      <c r="EE43" s="526"/>
      <c r="EF43" s="526"/>
      <c r="EG43" s="526"/>
      <c r="EH43" s="526"/>
      <c r="EI43" s="526"/>
      <c r="EJ43" s="526"/>
      <c r="EK43" s="526"/>
      <c r="EL43" s="526"/>
      <c r="EM43" s="526"/>
      <c r="EN43" s="526"/>
      <c r="EO43" s="526"/>
      <c r="EP43" s="526"/>
      <c r="EQ43" s="526"/>
      <c r="ER43" s="526"/>
      <c r="ES43" s="526"/>
      <c r="ET43" s="526"/>
      <c r="EU43" s="526"/>
      <c r="EV43" s="526"/>
      <c r="EW43" s="526"/>
      <c r="EX43" s="526"/>
      <c r="EY43" s="526"/>
      <c r="EZ43" s="526"/>
      <c r="FA43" s="526"/>
      <c r="FB43" s="526"/>
      <c r="FC43" s="526"/>
      <c r="FD43" s="526"/>
      <c r="FE43" s="526"/>
      <c r="FF43" s="526"/>
      <c r="FG43" s="526"/>
      <c r="FH43" s="526"/>
      <c r="FI43" s="526"/>
      <c r="FJ43" s="526"/>
      <c r="FK43" s="526"/>
      <c r="FL43" s="526"/>
      <c r="FM43" s="526"/>
      <c r="FN43" s="526"/>
      <c r="FO43" s="526"/>
      <c r="FP43" s="526"/>
      <c r="FQ43" s="526"/>
      <c r="FR43" s="526"/>
      <c r="FS43" s="526"/>
      <c r="FT43" s="526"/>
      <c r="FU43" s="526"/>
      <c r="FV43" s="526"/>
      <c r="FW43" s="526"/>
      <c r="FX43" s="526"/>
      <c r="FY43" s="526"/>
      <c r="FZ43" s="526"/>
      <c r="GA43" s="526"/>
      <c r="GB43" s="526"/>
      <c r="GC43" s="526"/>
      <c r="GD43" s="526"/>
      <c r="GE43" s="526"/>
      <c r="GF43" s="526"/>
      <c r="GG43" s="526"/>
      <c r="GH43" s="526"/>
      <c r="GI43" s="526"/>
      <c r="GJ43" s="526"/>
      <c r="GK43" s="526"/>
      <c r="GL43" s="526"/>
      <c r="GM43" s="526"/>
      <c r="GN43" s="526"/>
      <c r="GO43" s="526"/>
      <c r="GP43" s="526"/>
      <c r="GQ43" s="526"/>
      <c r="GR43" s="526"/>
      <c r="GS43" s="526"/>
      <c r="GT43" s="526"/>
      <c r="GU43" s="526"/>
      <c r="GV43" s="526"/>
      <c r="GW43" s="526"/>
      <c r="GX43" s="526"/>
      <c r="GY43" s="526"/>
      <c r="GZ43" s="526"/>
      <c r="HA43" s="526"/>
      <c r="HB43" s="526"/>
      <c r="HC43" s="526"/>
      <c r="HD43" s="526"/>
      <c r="HE43" s="526"/>
      <c r="HF43" s="526"/>
      <c r="HG43" s="526"/>
      <c r="HH43" s="526"/>
      <c r="HI43" s="526"/>
      <c r="HJ43" s="526"/>
      <c r="HK43" s="526"/>
      <c r="HL43" s="526"/>
      <c r="HM43" s="526"/>
      <c r="HN43" s="526"/>
      <c r="HO43" s="526"/>
      <c r="HP43" s="526"/>
      <c r="HQ43" s="526"/>
      <c r="HR43" s="526"/>
      <c r="HS43" s="526"/>
      <c r="HT43" s="526"/>
      <c r="HU43" s="526"/>
      <c r="HV43" s="526"/>
      <c r="HW43" s="526"/>
      <c r="HX43" s="526"/>
      <c r="HY43" s="526"/>
      <c r="HZ43" s="526"/>
      <c r="IA43" s="526"/>
      <c r="IB43" s="526"/>
      <c r="IC43" s="526"/>
      <c r="ID43" s="526"/>
      <c r="IE43" s="526"/>
      <c r="IF43" s="526"/>
      <c r="IG43" s="526"/>
      <c r="IH43" s="526"/>
      <c r="II43" s="526"/>
      <c r="IJ43" s="526"/>
      <c r="IK43" s="526"/>
      <c r="IL43" s="526"/>
      <c r="IM43" s="526"/>
      <c r="IN43" s="526"/>
      <c r="IO43" s="526"/>
      <c r="IP43" s="526"/>
      <c r="IQ43" s="526"/>
      <c r="IR43" s="526"/>
      <c r="IS43" s="526"/>
      <c r="IT43" s="526"/>
      <c r="IU43" s="526"/>
      <c r="IV43" s="526"/>
    </row>
    <row r="44" spans="1:256">
      <c r="A44" s="560">
        <v>50602</v>
      </c>
      <c r="B44" s="560" t="s">
        <v>1151</v>
      </c>
      <c r="C44" s="559">
        <v>0</v>
      </c>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6"/>
      <c r="BD44" s="526"/>
      <c r="BE44" s="526"/>
      <c r="BF44" s="526"/>
      <c r="BG44" s="526"/>
      <c r="BH44" s="526"/>
      <c r="BI44" s="526"/>
      <c r="BJ44" s="526"/>
      <c r="BK44" s="526"/>
      <c r="BL44" s="526"/>
      <c r="BM44" s="526"/>
      <c r="BN44" s="526"/>
      <c r="BO44" s="526"/>
      <c r="BP44" s="526"/>
      <c r="BQ44" s="526"/>
      <c r="BR44" s="526"/>
      <c r="BS44" s="526"/>
      <c r="BT44" s="526"/>
      <c r="BU44" s="526"/>
      <c r="BV44" s="526"/>
      <c r="BW44" s="526"/>
      <c r="BX44" s="526"/>
      <c r="BY44" s="526"/>
      <c r="BZ44" s="526"/>
      <c r="CA44" s="526"/>
      <c r="CB44" s="526"/>
      <c r="CC44" s="526"/>
      <c r="CD44" s="526"/>
      <c r="CE44" s="526"/>
      <c r="CF44" s="526"/>
      <c r="CG44" s="526"/>
      <c r="CH44" s="526"/>
      <c r="CI44" s="526"/>
      <c r="CJ44" s="526"/>
      <c r="CK44" s="526"/>
      <c r="CL44" s="526"/>
      <c r="CM44" s="526"/>
      <c r="CN44" s="526"/>
      <c r="CO44" s="526"/>
      <c r="CP44" s="526"/>
      <c r="CQ44" s="526"/>
      <c r="CR44" s="526"/>
      <c r="CS44" s="526"/>
      <c r="CT44" s="526"/>
      <c r="CU44" s="526"/>
      <c r="CV44" s="526"/>
      <c r="CW44" s="526"/>
      <c r="CX44" s="526"/>
      <c r="CY44" s="526"/>
      <c r="CZ44" s="526"/>
      <c r="DA44" s="526"/>
      <c r="DB44" s="526"/>
      <c r="DC44" s="526"/>
      <c r="DD44" s="526"/>
      <c r="DE44" s="526"/>
      <c r="DF44" s="526"/>
      <c r="DG44" s="526"/>
      <c r="DH44" s="526"/>
      <c r="DI44" s="526"/>
      <c r="DJ44" s="526"/>
      <c r="DK44" s="526"/>
      <c r="DL44" s="526"/>
      <c r="DM44" s="526"/>
      <c r="DN44" s="526"/>
      <c r="DO44" s="526"/>
      <c r="DP44" s="526"/>
      <c r="DQ44" s="526"/>
      <c r="DR44" s="526"/>
      <c r="DS44" s="526"/>
      <c r="DT44" s="526"/>
      <c r="DU44" s="526"/>
      <c r="DV44" s="526"/>
      <c r="DW44" s="526"/>
      <c r="DX44" s="526"/>
      <c r="DY44" s="526"/>
      <c r="DZ44" s="526"/>
      <c r="EA44" s="526"/>
      <c r="EB44" s="526"/>
      <c r="EC44" s="526"/>
      <c r="ED44" s="526"/>
      <c r="EE44" s="526"/>
      <c r="EF44" s="526"/>
      <c r="EG44" s="526"/>
      <c r="EH44" s="526"/>
      <c r="EI44" s="526"/>
      <c r="EJ44" s="526"/>
      <c r="EK44" s="526"/>
      <c r="EL44" s="526"/>
      <c r="EM44" s="526"/>
      <c r="EN44" s="526"/>
      <c r="EO44" s="526"/>
      <c r="EP44" s="526"/>
      <c r="EQ44" s="526"/>
      <c r="ER44" s="526"/>
      <c r="ES44" s="526"/>
      <c r="ET44" s="526"/>
      <c r="EU44" s="526"/>
      <c r="EV44" s="526"/>
      <c r="EW44" s="526"/>
      <c r="EX44" s="526"/>
      <c r="EY44" s="526"/>
      <c r="EZ44" s="526"/>
      <c r="FA44" s="526"/>
      <c r="FB44" s="526"/>
      <c r="FC44" s="526"/>
      <c r="FD44" s="526"/>
      <c r="FE44" s="526"/>
      <c r="FF44" s="526"/>
      <c r="FG44" s="526"/>
      <c r="FH44" s="526"/>
      <c r="FI44" s="526"/>
      <c r="FJ44" s="526"/>
      <c r="FK44" s="526"/>
      <c r="FL44" s="526"/>
      <c r="FM44" s="526"/>
      <c r="FN44" s="526"/>
      <c r="FO44" s="526"/>
      <c r="FP44" s="526"/>
      <c r="FQ44" s="526"/>
      <c r="FR44" s="526"/>
      <c r="FS44" s="526"/>
      <c r="FT44" s="526"/>
      <c r="FU44" s="526"/>
      <c r="FV44" s="526"/>
      <c r="FW44" s="526"/>
      <c r="FX44" s="526"/>
      <c r="FY44" s="526"/>
      <c r="FZ44" s="526"/>
      <c r="GA44" s="526"/>
      <c r="GB44" s="526"/>
      <c r="GC44" s="526"/>
      <c r="GD44" s="526"/>
      <c r="GE44" s="526"/>
      <c r="GF44" s="526"/>
      <c r="GG44" s="526"/>
      <c r="GH44" s="526"/>
      <c r="GI44" s="526"/>
      <c r="GJ44" s="526"/>
      <c r="GK44" s="526"/>
      <c r="GL44" s="526"/>
      <c r="GM44" s="526"/>
      <c r="GN44" s="526"/>
      <c r="GO44" s="526"/>
      <c r="GP44" s="526"/>
      <c r="GQ44" s="526"/>
      <c r="GR44" s="526"/>
      <c r="GS44" s="526"/>
      <c r="GT44" s="526"/>
      <c r="GU44" s="526"/>
      <c r="GV44" s="526"/>
      <c r="GW44" s="526"/>
      <c r="GX44" s="526"/>
      <c r="GY44" s="526"/>
      <c r="GZ44" s="526"/>
      <c r="HA44" s="526"/>
      <c r="HB44" s="526"/>
      <c r="HC44" s="526"/>
      <c r="HD44" s="526"/>
      <c r="HE44" s="526"/>
      <c r="HF44" s="526"/>
      <c r="HG44" s="526"/>
      <c r="HH44" s="526"/>
      <c r="HI44" s="526"/>
      <c r="HJ44" s="526"/>
      <c r="HK44" s="526"/>
      <c r="HL44" s="526"/>
      <c r="HM44" s="526"/>
      <c r="HN44" s="526"/>
      <c r="HO44" s="526"/>
      <c r="HP44" s="526"/>
      <c r="HQ44" s="526"/>
      <c r="HR44" s="526"/>
      <c r="HS44" s="526"/>
      <c r="HT44" s="526"/>
      <c r="HU44" s="526"/>
      <c r="HV44" s="526"/>
      <c r="HW44" s="526"/>
      <c r="HX44" s="526"/>
      <c r="HY44" s="526"/>
      <c r="HZ44" s="526"/>
      <c r="IA44" s="526"/>
      <c r="IB44" s="526"/>
      <c r="IC44" s="526"/>
      <c r="ID44" s="526"/>
      <c r="IE44" s="526"/>
      <c r="IF44" s="526"/>
      <c r="IG44" s="526"/>
      <c r="IH44" s="526"/>
      <c r="II44" s="526"/>
      <c r="IJ44" s="526"/>
      <c r="IK44" s="526"/>
      <c r="IL44" s="526"/>
      <c r="IM44" s="526"/>
      <c r="IN44" s="526"/>
      <c r="IO44" s="526"/>
      <c r="IP44" s="526"/>
      <c r="IQ44" s="526"/>
      <c r="IR44" s="526"/>
      <c r="IS44" s="526"/>
      <c r="IT44" s="526"/>
      <c r="IU44" s="526"/>
      <c r="IV44" s="526"/>
    </row>
    <row r="45" spans="1:256">
      <c r="A45" s="560">
        <v>507</v>
      </c>
      <c r="B45" s="558" t="s">
        <v>1152</v>
      </c>
      <c r="C45" s="559">
        <v>0</v>
      </c>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c r="BC45" s="526"/>
      <c r="BD45" s="526"/>
      <c r="BE45" s="526"/>
      <c r="BF45" s="526"/>
      <c r="BG45" s="526"/>
      <c r="BH45" s="526"/>
      <c r="BI45" s="526"/>
      <c r="BJ45" s="526"/>
      <c r="BK45" s="526"/>
      <c r="BL45" s="526"/>
      <c r="BM45" s="526"/>
      <c r="BN45" s="526"/>
      <c r="BO45" s="526"/>
      <c r="BP45" s="526"/>
      <c r="BQ45" s="526"/>
      <c r="BR45" s="526"/>
      <c r="BS45" s="526"/>
      <c r="BT45" s="526"/>
      <c r="BU45" s="526"/>
      <c r="BV45" s="526"/>
      <c r="BW45" s="526"/>
      <c r="BX45" s="526"/>
      <c r="BY45" s="526"/>
      <c r="BZ45" s="526"/>
      <c r="CA45" s="526"/>
      <c r="CB45" s="526"/>
      <c r="CC45" s="526"/>
      <c r="CD45" s="526"/>
      <c r="CE45" s="526"/>
      <c r="CF45" s="526"/>
      <c r="CG45" s="526"/>
      <c r="CH45" s="526"/>
      <c r="CI45" s="526"/>
      <c r="CJ45" s="526"/>
      <c r="CK45" s="526"/>
      <c r="CL45" s="526"/>
      <c r="CM45" s="526"/>
      <c r="CN45" s="526"/>
      <c r="CO45" s="526"/>
      <c r="CP45" s="526"/>
      <c r="CQ45" s="526"/>
      <c r="CR45" s="526"/>
      <c r="CS45" s="526"/>
      <c r="CT45" s="526"/>
      <c r="CU45" s="526"/>
      <c r="CV45" s="526"/>
      <c r="CW45" s="526"/>
      <c r="CX45" s="526"/>
      <c r="CY45" s="526"/>
      <c r="CZ45" s="526"/>
      <c r="DA45" s="526"/>
      <c r="DB45" s="526"/>
      <c r="DC45" s="526"/>
      <c r="DD45" s="526"/>
      <c r="DE45" s="526"/>
      <c r="DF45" s="526"/>
      <c r="DG45" s="526"/>
      <c r="DH45" s="526"/>
      <c r="DI45" s="526"/>
      <c r="DJ45" s="526"/>
      <c r="DK45" s="526"/>
      <c r="DL45" s="526"/>
      <c r="DM45" s="526"/>
      <c r="DN45" s="526"/>
      <c r="DO45" s="526"/>
      <c r="DP45" s="526"/>
      <c r="DQ45" s="526"/>
      <c r="DR45" s="526"/>
      <c r="DS45" s="526"/>
      <c r="DT45" s="526"/>
      <c r="DU45" s="526"/>
      <c r="DV45" s="526"/>
      <c r="DW45" s="526"/>
      <c r="DX45" s="526"/>
      <c r="DY45" s="526"/>
      <c r="DZ45" s="526"/>
      <c r="EA45" s="526"/>
      <c r="EB45" s="526"/>
      <c r="EC45" s="526"/>
      <c r="ED45" s="526"/>
      <c r="EE45" s="526"/>
      <c r="EF45" s="526"/>
      <c r="EG45" s="526"/>
      <c r="EH45" s="526"/>
      <c r="EI45" s="526"/>
      <c r="EJ45" s="526"/>
      <c r="EK45" s="526"/>
      <c r="EL45" s="526"/>
      <c r="EM45" s="526"/>
      <c r="EN45" s="526"/>
      <c r="EO45" s="526"/>
      <c r="EP45" s="526"/>
      <c r="EQ45" s="526"/>
      <c r="ER45" s="526"/>
      <c r="ES45" s="526"/>
      <c r="ET45" s="526"/>
      <c r="EU45" s="526"/>
      <c r="EV45" s="526"/>
      <c r="EW45" s="526"/>
      <c r="EX45" s="526"/>
      <c r="EY45" s="526"/>
      <c r="EZ45" s="526"/>
      <c r="FA45" s="526"/>
      <c r="FB45" s="526"/>
      <c r="FC45" s="526"/>
      <c r="FD45" s="526"/>
      <c r="FE45" s="526"/>
      <c r="FF45" s="526"/>
      <c r="FG45" s="526"/>
      <c r="FH45" s="526"/>
      <c r="FI45" s="526"/>
      <c r="FJ45" s="526"/>
      <c r="FK45" s="526"/>
      <c r="FL45" s="526"/>
      <c r="FM45" s="526"/>
      <c r="FN45" s="526"/>
      <c r="FO45" s="526"/>
      <c r="FP45" s="526"/>
      <c r="FQ45" s="526"/>
      <c r="FR45" s="526"/>
      <c r="FS45" s="526"/>
      <c r="FT45" s="526"/>
      <c r="FU45" s="526"/>
      <c r="FV45" s="526"/>
      <c r="FW45" s="526"/>
      <c r="FX45" s="526"/>
      <c r="FY45" s="526"/>
      <c r="FZ45" s="526"/>
      <c r="GA45" s="526"/>
      <c r="GB45" s="526"/>
      <c r="GC45" s="526"/>
      <c r="GD45" s="526"/>
      <c r="GE45" s="526"/>
      <c r="GF45" s="526"/>
      <c r="GG45" s="526"/>
      <c r="GH45" s="526"/>
      <c r="GI45" s="526"/>
      <c r="GJ45" s="526"/>
      <c r="GK45" s="526"/>
      <c r="GL45" s="526"/>
      <c r="GM45" s="526"/>
      <c r="GN45" s="526"/>
      <c r="GO45" s="526"/>
      <c r="GP45" s="526"/>
      <c r="GQ45" s="526"/>
      <c r="GR45" s="526"/>
      <c r="GS45" s="526"/>
      <c r="GT45" s="526"/>
      <c r="GU45" s="526"/>
      <c r="GV45" s="526"/>
      <c r="GW45" s="526"/>
      <c r="GX45" s="526"/>
      <c r="GY45" s="526"/>
      <c r="GZ45" s="526"/>
      <c r="HA45" s="526"/>
      <c r="HB45" s="526"/>
      <c r="HC45" s="526"/>
      <c r="HD45" s="526"/>
      <c r="HE45" s="526"/>
      <c r="HF45" s="526"/>
      <c r="HG45" s="526"/>
      <c r="HH45" s="526"/>
      <c r="HI45" s="526"/>
      <c r="HJ45" s="526"/>
      <c r="HK45" s="526"/>
      <c r="HL45" s="526"/>
      <c r="HM45" s="526"/>
      <c r="HN45" s="526"/>
      <c r="HO45" s="526"/>
      <c r="HP45" s="526"/>
      <c r="HQ45" s="526"/>
      <c r="HR45" s="526"/>
      <c r="HS45" s="526"/>
      <c r="HT45" s="526"/>
      <c r="HU45" s="526"/>
      <c r="HV45" s="526"/>
      <c r="HW45" s="526"/>
      <c r="HX45" s="526"/>
      <c r="HY45" s="526"/>
      <c r="HZ45" s="526"/>
      <c r="IA45" s="526"/>
      <c r="IB45" s="526"/>
      <c r="IC45" s="526"/>
      <c r="ID45" s="526"/>
      <c r="IE45" s="526"/>
      <c r="IF45" s="526"/>
      <c r="IG45" s="526"/>
      <c r="IH45" s="526"/>
      <c r="II45" s="526"/>
      <c r="IJ45" s="526"/>
      <c r="IK45" s="526"/>
      <c r="IL45" s="526"/>
      <c r="IM45" s="526"/>
      <c r="IN45" s="526"/>
      <c r="IO45" s="526"/>
      <c r="IP45" s="526"/>
      <c r="IQ45" s="526"/>
      <c r="IR45" s="526"/>
      <c r="IS45" s="526"/>
      <c r="IT45" s="526"/>
      <c r="IU45" s="526"/>
      <c r="IV45" s="526"/>
    </row>
    <row r="46" spans="1:256">
      <c r="A46" s="560">
        <v>50701</v>
      </c>
      <c r="B46" s="560" t="s">
        <v>1153</v>
      </c>
      <c r="C46" s="559">
        <v>0</v>
      </c>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6"/>
      <c r="BF46" s="526"/>
      <c r="BG46" s="526"/>
      <c r="BH46" s="526"/>
      <c r="BI46" s="526"/>
      <c r="BJ46" s="526"/>
      <c r="BK46" s="526"/>
      <c r="BL46" s="526"/>
      <c r="BM46" s="526"/>
      <c r="BN46" s="526"/>
      <c r="BO46" s="526"/>
      <c r="BP46" s="526"/>
      <c r="BQ46" s="526"/>
      <c r="BR46" s="526"/>
      <c r="BS46" s="526"/>
      <c r="BT46" s="526"/>
      <c r="BU46" s="526"/>
      <c r="BV46" s="526"/>
      <c r="BW46" s="526"/>
      <c r="BX46" s="526"/>
      <c r="BY46" s="526"/>
      <c r="BZ46" s="526"/>
      <c r="CA46" s="526"/>
      <c r="CB46" s="526"/>
      <c r="CC46" s="526"/>
      <c r="CD46" s="526"/>
      <c r="CE46" s="526"/>
      <c r="CF46" s="526"/>
      <c r="CG46" s="526"/>
      <c r="CH46" s="526"/>
      <c r="CI46" s="526"/>
      <c r="CJ46" s="526"/>
      <c r="CK46" s="526"/>
      <c r="CL46" s="526"/>
      <c r="CM46" s="526"/>
      <c r="CN46" s="526"/>
      <c r="CO46" s="526"/>
      <c r="CP46" s="526"/>
      <c r="CQ46" s="526"/>
      <c r="CR46" s="526"/>
      <c r="CS46" s="526"/>
      <c r="CT46" s="526"/>
      <c r="CU46" s="526"/>
      <c r="CV46" s="526"/>
      <c r="CW46" s="526"/>
      <c r="CX46" s="526"/>
      <c r="CY46" s="526"/>
      <c r="CZ46" s="526"/>
      <c r="DA46" s="526"/>
      <c r="DB46" s="526"/>
      <c r="DC46" s="526"/>
      <c r="DD46" s="526"/>
      <c r="DE46" s="526"/>
      <c r="DF46" s="526"/>
      <c r="DG46" s="526"/>
      <c r="DH46" s="526"/>
      <c r="DI46" s="526"/>
      <c r="DJ46" s="526"/>
      <c r="DK46" s="526"/>
      <c r="DL46" s="526"/>
      <c r="DM46" s="526"/>
      <c r="DN46" s="526"/>
      <c r="DO46" s="526"/>
      <c r="DP46" s="526"/>
      <c r="DQ46" s="526"/>
      <c r="DR46" s="526"/>
      <c r="DS46" s="526"/>
      <c r="DT46" s="526"/>
      <c r="DU46" s="526"/>
      <c r="DV46" s="526"/>
      <c r="DW46" s="526"/>
      <c r="DX46" s="526"/>
      <c r="DY46" s="526"/>
      <c r="DZ46" s="526"/>
      <c r="EA46" s="526"/>
      <c r="EB46" s="526"/>
      <c r="EC46" s="526"/>
      <c r="ED46" s="526"/>
      <c r="EE46" s="526"/>
      <c r="EF46" s="526"/>
      <c r="EG46" s="526"/>
      <c r="EH46" s="526"/>
      <c r="EI46" s="526"/>
      <c r="EJ46" s="526"/>
      <c r="EK46" s="526"/>
      <c r="EL46" s="526"/>
      <c r="EM46" s="526"/>
      <c r="EN46" s="526"/>
      <c r="EO46" s="526"/>
      <c r="EP46" s="526"/>
      <c r="EQ46" s="526"/>
      <c r="ER46" s="526"/>
      <c r="ES46" s="526"/>
      <c r="ET46" s="526"/>
      <c r="EU46" s="526"/>
      <c r="EV46" s="526"/>
      <c r="EW46" s="526"/>
      <c r="EX46" s="526"/>
      <c r="EY46" s="526"/>
      <c r="EZ46" s="526"/>
      <c r="FA46" s="526"/>
      <c r="FB46" s="526"/>
      <c r="FC46" s="526"/>
      <c r="FD46" s="526"/>
      <c r="FE46" s="526"/>
      <c r="FF46" s="526"/>
      <c r="FG46" s="526"/>
      <c r="FH46" s="526"/>
      <c r="FI46" s="526"/>
      <c r="FJ46" s="526"/>
      <c r="FK46" s="526"/>
      <c r="FL46" s="526"/>
      <c r="FM46" s="526"/>
      <c r="FN46" s="526"/>
      <c r="FO46" s="526"/>
      <c r="FP46" s="526"/>
      <c r="FQ46" s="526"/>
      <c r="FR46" s="526"/>
      <c r="FS46" s="526"/>
      <c r="FT46" s="526"/>
      <c r="FU46" s="526"/>
      <c r="FV46" s="526"/>
      <c r="FW46" s="526"/>
      <c r="FX46" s="526"/>
      <c r="FY46" s="526"/>
      <c r="FZ46" s="526"/>
      <c r="GA46" s="526"/>
      <c r="GB46" s="526"/>
      <c r="GC46" s="526"/>
      <c r="GD46" s="526"/>
      <c r="GE46" s="526"/>
      <c r="GF46" s="526"/>
      <c r="GG46" s="526"/>
      <c r="GH46" s="526"/>
      <c r="GI46" s="526"/>
      <c r="GJ46" s="526"/>
      <c r="GK46" s="526"/>
      <c r="GL46" s="526"/>
      <c r="GM46" s="526"/>
      <c r="GN46" s="526"/>
      <c r="GO46" s="526"/>
      <c r="GP46" s="526"/>
      <c r="GQ46" s="526"/>
      <c r="GR46" s="526"/>
      <c r="GS46" s="526"/>
      <c r="GT46" s="526"/>
      <c r="GU46" s="526"/>
      <c r="GV46" s="526"/>
      <c r="GW46" s="526"/>
      <c r="GX46" s="526"/>
      <c r="GY46" s="526"/>
      <c r="GZ46" s="526"/>
      <c r="HA46" s="526"/>
      <c r="HB46" s="526"/>
      <c r="HC46" s="526"/>
      <c r="HD46" s="526"/>
      <c r="HE46" s="526"/>
      <c r="HF46" s="526"/>
      <c r="HG46" s="526"/>
      <c r="HH46" s="526"/>
      <c r="HI46" s="526"/>
      <c r="HJ46" s="526"/>
      <c r="HK46" s="526"/>
      <c r="HL46" s="526"/>
      <c r="HM46" s="526"/>
      <c r="HN46" s="526"/>
      <c r="HO46" s="526"/>
      <c r="HP46" s="526"/>
      <c r="HQ46" s="526"/>
      <c r="HR46" s="526"/>
      <c r="HS46" s="526"/>
      <c r="HT46" s="526"/>
      <c r="HU46" s="526"/>
      <c r="HV46" s="526"/>
      <c r="HW46" s="526"/>
      <c r="HX46" s="526"/>
      <c r="HY46" s="526"/>
      <c r="HZ46" s="526"/>
      <c r="IA46" s="526"/>
      <c r="IB46" s="526"/>
      <c r="IC46" s="526"/>
      <c r="ID46" s="526"/>
      <c r="IE46" s="526"/>
      <c r="IF46" s="526"/>
      <c r="IG46" s="526"/>
      <c r="IH46" s="526"/>
      <c r="II46" s="526"/>
      <c r="IJ46" s="526"/>
      <c r="IK46" s="526"/>
      <c r="IL46" s="526"/>
      <c r="IM46" s="526"/>
      <c r="IN46" s="526"/>
      <c r="IO46" s="526"/>
      <c r="IP46" s="526"/>
      <c r="IQ46" s="526"/>
      <c r="IR46" s="526"/>
      <c r="IS46" s="526"/>
      <c r="IT46" s="526"/>
      <c r="IU46" s="526"/>
      <c r="IV46" s="526"/>
    </row>
    <row r="47" spans="1:256">
      <c r="A47" s="560">
        <v>50702</v>
      </c>
      <c r="B47" s="560" t="s">
        <v>1154</v>
      </c>
      <c r="C47" s="559">
        <v>0</v>
      </c>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6"/>
      <c r="BF47" s="526"/>
      <c r="BG47" s="526"/>
      <c r="BH47" s="526"/>
      <c r="BI47" s="526"/>
      <c r="BJ47" s="526"/>
      <c r="BK47" s="526"/>
      <c r="BL47" s="526"/>
      <c r="BM47" s="526"/>
      <c r="BN47" s="526"/>
      <c r="BO47" s="526"/>
      <c r="BP47" s="526"/>
      <c r="BQ47" s="526"/>
      <c r="BR47" s="526"/>
      <c r="BS47" s="526"/>
      <c r="BT47" s="526"/>
      <c r="BU47" s="526"/>
      <c r="BV47" s="526"/>
      <c r="BW47" s="526"/>
      <c r="BX47" s="526"/>
      <c r="BY47" s="526"/>
      <c r="BZ47" s="526"/>
      <c r="CA47" s="526"/>
      <c r="CB47" s="526"/>
      <c r="CC47" s="526"/>
      <c r="CD47" s="526"/>
      <c r="CE47" s="526"/>
      <c r="CF47" s="526"/>
      <c r="CG47" s="526"/>
      <c r="CH47" s="526"/>
      <c r="CI47" s="526"/>
      <c r="CJ47" s="526"/>
      <c r="CK47" s="526"/>
      <c r="CL47" s="526"/>
      <c r="CM47" s="526"/>
      <c r="CN47" s="526"/>
      <c r="CO47" s="526"/>
      <c r="CP47" s="526"/>
      <c r="CQ47" s="526"/>
      <c r="CR47" s="526"/>
      <c r="CS47" s="526"/>
      <c r="CT47" s="526"/>
      <c r="CU47" s="526"/>
      <c r="CV47" s="526"/>
      <c r="CW47" s="526"/>
      <c r="CX47" s="526"/>
      <c r="CY47" s="526"/>
      <c r="CZ47" s="526"/>
      <c r="DA47" s="526"/>
      <c r="DB47" s="526"/>
      <c r="DC47" s="526"/>
      <c r="DD47" s="526"/>
      <c r="DE47" s="526"/>
      <c r="DF47" s="526"/>
      <c r="DG47" s="526"/>
      <c r="DH47" s="526"/>
      <c r="DI47" s="526"/>
      <c r="DJ47" s="526"/>
      <c r="DK47" s="526"/>
      <c r="DL47" s="526"/>
      <c r="DM47" s="526"/>
      <c r="DN47" s="526"/>
      <c r="DO47" s="526"/>
      <c r="DP47" s="526"/>
      <c r="DQ47" s="526"/>
      <c r="DR47" s="526"/>
      <c r="DS47" s="526"/>
      <c r="DT47" s="526"/>
      <c r="DU47" s="526"/>
      <c r="DV47" s="526"/>
      <c r="DW47" s="526"/>
      <c r="DX47" s="526"/>
      <c r="DY47" s="526"/>
      <c r="DZ47" s="526"/>
      <c r="EA47" s="526"/>
      <c r="EB47" s="526"/>
      <c r="EC47" s="526"/>
      <c r="ED47" s="526"/>
      <c r="EE47" s="526"/>
      <c r="EF47" s="526"/>
      <c r="EG47" s="526"/>
      <c r="EH47" s="526"/>
      <c r="EI47" s="526"/>
      <c r="EJ47" s="526"/>
      <c r="EK47" s="526"/>
      <c r="EL47" s="526"/>
      <c r="EM47" s="526"/>
      <c r="EN47" s="526"/>
      <c r="EO47" s="526"/>
      <c r="EP47" s="526"/>
      <c r="EQ47" s="526"/>
      <c r="ER47" s="526"/>
      <c r="ES47" s="526"/>
      <c r="ET47" s="526"/>
      <c r="EU47" s="526"/>
      <c r="EV47" s="526"/>
      <c r="EW47" s="526"/>
      <c r="EX47" s="526"/>
      <c r="EY47" s="526"/>
      <c r="EZ47" s="526"/>
      <c r="FA47" s="526"/>
      <c r="FB47" s="526"/>
      <c r="FC47" s="526"/>
      <c r="FD47" s="526"/>
      <c r="FE47" s="526"/>
      <c r="FF47" s="526"/>
      <c r="FG47" s="526"/>
      <c r="FH47" s="526"/>
      <c r="FI47" s="526"/>
      <c r="FJ47" s="526"/>
      <c r="FK47" s="526"/>
      <c r="FL47" s="526"/>
      <c r="FM47" s="526"/>
      <c r="FN47" s="526"/>
      <c r="FO47" s="526"/>
      <c r="FP47" s="526"/>
      <c r="FQ47" s="526"/>
      <c r="FR47" s="526"/>
      <c r="FS47" s="526"/>
      <c r="FT47" s="526"/>
      <c r="FU47" s="526"/>
      <c r="FV47" s="526"/>
      <c r="FW47" s="526"/>
      <c r="FX47" s="526"/>
      <c r="FY47" s="526"/>
      <c r="FZ47" s="526"/>
      <c r="GA47" s="526"/>
      <c r="GB47" s="526"/>
      <c r="GC47" s="526"/>
      <c r="GD47" s="526"/>
      <c r="GE47" s="526"/>
      <c r="GF47" s="526"/>
      <c r="GG47" s="526"/>
      <c r="GH47" s="526"/>
      <c r="GI47" s="526"/>
      <c r="GJ47" s="526"/>
      <c r="GK47" s="526"/>
      <c r="GL47" s="526"/>
      <c r="GM47" s="526"/>
      <c r="GN47" s="526"/>
      <c r="GO47" s="526"/>
      <c r="GP47" s="526"/>
      <c r="GQ47" s="526"/>
      <c r="GR47" s="526"/>
      <c r="GS47" s="526"/>
      <c r="GT47" s="526"/>
      <c r="GU47" s="526"/>
      <c r="GV47" s="526"/>
      <c r="GW47" s="526"/>
      <c r="GX47" s="526"/>
      <c r="GY47" s="526"/>
      <c r="GZ47" s="526"/>
      <c r="HA47" s="526"/>
      <c r="HB47" s="526"/>
      <c r="HC47" s="526"/>
      <c r="HD47" s="526"/>
      <c r="HE47" s="526"/>
      <c r="HF47" s="526"/>
      <c r="HG47" s="526"/>
      <c r="HH47" s="526"/>
      <c r="HI47" s="526"/>
      <c r="HJ47" s="526"/>
      <c r="HK47" s="526"/>
      <c r="HL47" s="526"/>
      <c r="HM47" s="526"/>
      <c r="HN47" s="526"/>
      <c r="HO47" s="526"/>
      <c r="HP47" s="526"/>
      <c r="HQ47" s="526"/>
      <c r="HR47" s="526"/>
      <c r="HS47" s="526"/>
      <c r="HT47" s="526"/>
      <c r="HU47" s="526"/>
      <c r="HV47" s="526"/>
      <c r="HW47" s="526"/>
      <c r="HX47" s="526"/>
      <c r="HY47" s="526"/>
      <c r="HZ47" s="526"/>
      <c r="IA47" s="526"/>
      <c r="IB47" s="526"/>
      <c r="IC47" s="526"/>
      <c r="ID47" s="526"/>
      <c r="IE47" s="526"/>
      <c r="IF47" s="526"/>
      <c r="IG47" s="526"/>
      <c r="IH47" s="526"/>
      <c r="II47" s="526"/>
      <c r="IJ47" s="526"/>
      <c r="IK47" s="526"/>
      <c r="IL47" s="526"/>
      <c r="IM47" s="526"/>
      <c r="IN47" s="526"/>
      <c r="IO47" s="526"/>
      <c r="IP47" s="526"/>
      <c r="IQ47" s="526"/>
      <c r="IR47" s="526"/>
      <c r="IS47" s="526"/>
      <c r="IT47" s="526"/>
      <c r="IU47" s="526"/>
      <c r="IV47" s="526"/>
    </row>
    <row r="48" spans="1:256">
      <c r="A48" s="560">
        <v>50799</v>
      </c>
      <c r="B48" s="560" t="s">
        <v>1155</v>
      </c>
      <c r="C48" s="559">
        <v>0</v>
      </c>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6"/>
      <c r="BF48" s="526"/>
      <c r="BG48" s="526"/>
      <c r="BH48" s="526"/>
      <c r="BI48" s="526"/>
      <c r="BJ48" s="526"/>
      <c r="BK48" s="526"/>
      <c r="BL48" s="526"/>
      <c r="BM48" s="526"/>
      <c r="BN48" s="526"/>
      <c r="BO48" s="526"/>
      <c r="BP48" s="526"/>
      <c r="BQ48" s="526"/>
      <c r="BR48" s="526"/>
      <c r="BS48" s="526"/>
      <c r="BT48" s="526"/>
      <c r="BU48" s="526"/>
      <c r="BV48" s="526"/>
      <c r="BW48" s="526"/>
      <c r="BX48" s="526"/>
      <c r="BY48" s="526"/>
      <c r="BZ48" s="526"/>
      <c r="CA48" s="526"/>
      <c r="CB48" s="526"/>
      <c r="CC48" s="526"/>
      <c r="CD48" s="526"/>
      <c r="CE48" s="526"/>
      <c r="CF48" s="526"/>
      <c r="CG48" s="526"/>
      <c r="CH48" s="526"/>
      <c r="CI48" s="526"/>
      <c r="CJ48" s="526"/>
      <c r="CK48" s="526"/>
      <c r="CL48" s="526"/>
      <c r="CM48" s="526"/>
      <c r="CN48" s="526"/>
      <c r="CO48" s="526"/>
      <c r="CP48" s="526"/>
      <c r="CQ48" s="526"/>
      <c r="CR48" s="526"/>
      <c r="CS48" s="526"/>
      <c r="CT48" s="526"/>
      <c r="CU48" s="526"/>
      <c r="CV48" s="526"/>
      <c r="CW48" s="526"/>
      <c r="CX48" s="526"/>
      <c r="CY48" s="526"/>
      <c r="CZ48" s="526"/>
      <c r="DA48" s="526"/>
      <c r="DB48" s="526"/>
      <c r="DC48" s="526"/>
      <c r="DD48" s="526"/>
      <c r="DE48" s="526"/>
      <c r="DF48" s="526"/>
      <c r="DG48" s="526"/>
      <c r="DH48" s="526"/>
      <c r="DI48" s="526"/>
      <c r="DJ48" s="526"/>
      <c r="DK48" s="526"/>
      <c r="DL48" s="526"/>
      <c r="DM48" s="526"/>
      <c r="DN48" s="526"/>
      <c r="DO48" s="526"/>
      <c r="DP48" s="526"/>
      <c r="DQ48" s="526"/>
      <c r="DR48" s="526"/>
      <c r="DS48" s="526"/>
      <c r="DT48" s="526"/>
      <c r="DU48" s="526"/>
      <c r="DV48" s="526"/>
      <c r="DW48" s="526"/>
      <c r="DX48" s="526"/>
      <c r="DY48" s="526"/>
      <c r="DZ48" s="526"/>
      <c r="EA48" s="526"/>
      <c r="EB48" s="526"/>
      <c r="EC48" s="526"/>
      <c r="ED48" s="526"/>
      <c r="EE48" s="526"/>
      <c r="EF48" s="526"/>
      <c r="EG48" s="526"/>
      <c r="EH48" s="526"/>
      <c r="EI48" s="526"/>
      <c r="EJ48" s="526"/>
      <c r="EK48" s="526"/>
      <c r="EL48" s="526"/>
      <c r="EM48" s="526"/>
      <c r="EN48" s="526"/>
      <c r="EO48" s="526"/>
      <c r="EP48" s="526"/>
      <c r="EQ48" s="526"/>
      <c r="ER48" s="526"/>
      <c r="ES48" s="526"/>
      <c r="ET48" s="526"/>
      <c r="EU48" s="526"/>
      <c r="EV48" s="526"/>
      <c r="EW48" s="526"/>
      <c r="EX48" s="526"/>
      <c r="EY48" s="526"/>
      <c r="EZ48" s="526"/>
      <c r="FA48" s="526"/>
      <c r="FB48" s="526"/>
      <c r="FC48" s="526"/>
      <c r="FD48" s="526"/>
      <c r="FE48" s="526"/>
      <c r="FF48" s="526"/>
      <c r="FG48" s="526"/>
      <c r="FH48" s="526"/>
      <c r="FI48" s="526"/>
      <c r="FJ48" s="526"/>
      <c r="FK48" s="526"/>
      <c r="FL48" s="526"/>
      <c r="FM48" s="526"/>
      <c r="FN48" s="526"/>
      <c r="FO48" s="526"/>
      <c r="FP48" s="526"/>
      <c r="FQ48" s="526"/>
      <c r="FR48" s="526"/>
      <c r="FS48" s="526"/>
      <c r="FT48" s="526"/>
      <c r="FU48" s="526"/>
      <c r="FV48" s="526"/>
      <c r="FW48" s="526"/>
      <c r="FX48" s="526"/>
      <c r="FY48" s="526"/>
      <c r="FZ48" s="526"/>
      <c r="GA48" s="526"/>
      <c r="GB48" s="526"/>
      <c r="GC48" s="526"/>
      <c r="GD48" s="526"/>
      <c r="GE48" s="526"/>
      <c r="GF48" s="526"/>
      <c r="GG48" s="526"/>
      <c r="GH48" s="526"/>
      <c r="GI48" s="526"/>
      <c r="GJ48" s="526"/>
      <c r="GK48" s="526"/>
      <c r="GL48" s="526"/>
      <c r="GM48" s="526"/>
      <c r="GN48" s="526"/>
      <c r="GO48" s="526"/>
      <c r="GP48" s="526"/>
      <c r="GQ48" s="526"/>
      <c r="GR48" s="526"/>
      <c r="GS48" s="526"/>
      <c r="GT48" s="526"/>
      <c r="GU48" s="526"/>
      <c r="GV48" s="526"/>
      <c r="GW48" s="526"/>
      <c r="GX48" s="526"/>
      <c r="GY48" s="526"/>
      <c r="GZ48" s="526"/>
      <c r="HA48" s="526"/>
      <c r="HB48" s="526"/>
      <c r="HC48" s="526"/>
      <c r="HD48" s="526"/>
      <c r="HE48" s="526"/>
      <c r="HF48" s="526"/>
      <c r="HG48" s="526"/>
      <c r="HH48" s="526"/>
      <c r="HI48" s="526"/>
      <c r="HJ48" s="526"/>
      <c r="HK48" s="526"/>
      <c r="HL48" s="526"/>
      <c r="HM48" s="526"/>
      <c r="HN48" s="526"/>
      <c r="HO48" s="526"/>
      <c r="HP48" s="526"/>
      <c r="HQ48" s="526"/>
      <c r="HR48" s="526"/>
      <c r="HS48" s="526"/>
      <c r="HT48" s="526"/>
      <c r="HU48" s="526"/>
      <c r="HV48" s="526"/>
      <c r="HW48" s="526"/>
      <c r="HX48" s="526"/>
      <c r="HY48" s="526"/>
      <c r="HZ48" s="526"/>
      <c r="IA48" s="526"/>
      <c r="IB48" s="526"/>
      <c r="IC48" s="526"/>
      <c r="ID48" s="526"/>
      <c r="IE48" s="526"/>
      <c r="IF48" s="526"/>
      <c r="IG48" s="526"/>
      <c r="IH48" s="526"/>
      <c r="II48" s="526"/>
      <c r="IJ48" s="526"/>
      <c r="IK48" s="526"/>
      <c r="IL48" s="526"/>
      <c r="IM48" s="526"/>
      <c r="IN48" s="526"/>
      <c r="IO48" s="526"/>
      <c r="IP48" s="526"/>
      <c r="IQ48" s="526"/>
      <c r="IR48" s="526"/>
      <c r="IS48" s="526"/>
      <c r="IT48" s="526"/>
      <c r="IU48" s="526"/>
      <c r="IV48" s="526"/>
    </row>
    <row r="49" spans="1:256">
      <c r="A49" s="560">
        <v>508</v>
      </c>
      <c r="B49" s="558" t="s">
        <v>1156</v>
      </c>
      <c r="C49" s="559">
        <v>0</v>
      </c>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6"/>
      <c r="AY49" s="526"/>
      <c r="AZ49" s="526"/>
      <c r="BA49" s="526"/>
      <c r="BB49" s="526"/>
      <c r="BC49" s="526"/>
      <c r="BD49" s="526"/>
      <c r="BE49" s="526"/>
      <c r="BF49" s="526"/>
      <c r="BG49" s="526"/>
      <c r="BH49" s="526"/>
      <c r="BI49" s="526"/>
      <c r="BJ49" s="526"/>
      <c r="BK49" s="526"/>
      <c r="BL49" s="526"/>
      <c r="BM49" s="526"/>
      <c r="BN49" s="526"/>
      <c r="BO49" s="526"/>
      <c r="BP49" s="526"/>
      <c r="BQ49" s="526"/>
      <c r="BR49" s="526"/>
      <c r="BS49" s="526"/>
      <c r="BT49" s="526"/>
      <c r="BU49" s="526"/>
      <c r="BV49" s="526"/>
      <c r="BW49" s="526"/>
      <c r="BX49" s="526"/>
      <c r="BY49" s="526"/>
      <c r="BZ49" s="526"/>
      <c r="CA49" s="526"/>
      <c r="CB49" s="526"/>
      <c r="CC49" s="526"/>
      <c r="CD49" s="526"/>
      <c r="CE49" s="526"/>
      <c r="CF49" s="526"/>
      <c r="CG49" s="526"/>
      <c r="CH49" s="526"/>
      <c r="CI49" s="526"/>
      <c r="CJ49" s="526"/>
      <c r="CK49" s="526"/>
      <c r="CL49" s="526"/>
      <c r="CM49" s="526"/>
      <c r="CN49" s="526"/>
      <c r="CO49" s="526"/>
      <c r="CP49" s="526"/>
      <c r="CQ49" s="526"/>
      <c r="CR49" s="526"/>
      <c r="CS49" s="526"/>
      <c r="CT49" s="526"/>
      <c r="CU49" s="526"/>
      <c r="CV49" s="526"/>
      <c r="CW49" s="526"/>
      <c r="CX49" s="526"/>
      <c r="CY49" s="526"/>
      <c r="CZ49" s="526"/>
      <c r="DA49" s="526"/>
      <c r="DB49" s="526"/>
      <c r="DC49" s="526"/>
      <c r="DD49" s="526"/>
      <c r="DE49" s="526"/>
      <c r="DF49" s="526"/>
      <c r="DG49" s="526"/>
      <c r="DH49" s="526"/>
      <c r="DI49" s="526"/>
      <c r="DJ49" s="526"/>
      <c r="DK49" s="526"/>
      <c r="DL49" s="526"/>
      <c r="DM49" s="526"/>
      <c r="DN49" s="526"/>
      <c r="DO49" s="526"/>
      <c r="DP49" s="526"/>
      <c r="DQ49" s="526"/>
      <c r="DR49" s="526"/>
      <c r="DS49" s="526"/>
      <c r="DT49" s="526"/>
      <c r="DU49" s="526"/>
      <c r="DV49" s="526"/>
      <c r="DW49" s="526"/>
      <c r="DX49" s="526"/>
      <c r="DY49" s="526"/>
      <c r="DZ49" s="526"/>
      <c r="EA49" s="526"/>
      <c r="EB49" s="526"/>
      <c r="EC49" s="526"/>
      <c r="ED49" s="526"/>
      <c r="EE49" s="526"/>
      <c r="EF49" s="526"/>
      <c r="EG49" s="526"/>
      <c r="EH49" s="526"/>
      <c r="EI49" s="526"/>
      <c r="EJ49" s="526"/>
      <c r="EK49" s="526"/>
      <c r="EL49" s="526"/>
      <c r="EM49" s="526"/>
      <c r="EN49" s="526"/>
      <c r="EO49" s="526"/>
      <c r="EP49" s="526"/>
      <c r="EQ49" s="526"/>
      <c r="ER49" s="526"/>
      <c r="ES49" s="526"/>
      <c r="ET49" s="526"/>
      <c r="EU49" s="526"/>
      <c r="EV49" s="526"/>
      <c r="EW49" s="526"/>
      <c r="EX49" s="526"/>
      <c r="EY49" s="526"/>
      <c r="EZ49" s="526"/>
      <c r="FA49" s="526"/>
      <c r="FB49" s="526"/>
      <c r="FC49" s="526"/>
      <c r="FD49" s="526"/>
      <c r="FE49" s="526"/>
      <c r="FF49" s="526"/>
      <c r="FG49" s="526"/>
      <c r="FH49" s="526"/>
      <c r="FI49" s="526"/>
      <c r="FJ49" s="526"/>
      <c r="FK49" s="526"/>
      <c r="FL49" s="526"/>
      <c r="FM49" s="526"/>
      <c r="FN49" s="526"/>
      <c r="FO49" s="526"/>
      <c r="FP49" s="526"/>
      <c r="FQ49" s="526"/>
      <c r="FR49" s="526"/>
      <c r="FS49" s="526"/>
      <c r="FT49" s="526"/>
      <c r="FU49" s="526"/>
      <c r="FV49" s="526"/>
      <c r="FW49" s="526"/>
      <c r="FX49" s="526"/>
      <c r="FY49" s="526"/>
      <c r="FZ49" s="526"/>
      <c r="GA49" s="526"/>
      <c r="GB49" s="526"/>
      <c r="GC49" s="526"/>
      <c r="GD49" s="526"/>
      <c r="GE49" s="526"/>
      <c r="GF49" s="526"/>
      <c r="GG49" s="526"/>
      <c r="GH49" s="526"/>
      <c r="GI49" s="526"/>
      <c r="GJ49" s="526"/>
      <c r="GK49" s="526"/>
      <c r="GL49" s="526"/>
      <c r="GM49" s="526"/>
      <c r="GN49" s="526"/>
      <c r="GO49" s="526"/>
      <c r="GP49" s="526"/>
      <c r="GQ49" s="526"/>
      <c r="GR49" s="526"/>
      <c r="GS49" s="526"/>
      <c r="GT49" s="526"/>
      <c r="GU49" s="526"/>
      <c r="GV49" s="526"/>
      <c r="GW49" s="526"/>
      <c r="GX49" s="526"/>
      <c r="GY49" s="526"/>
      <c r="GZ49" s="526"/>
      <c r="HA49" s="526"/>
      <c r="HB49" s="526"/>
      <c r="HC49" s="526"/>
      <c r="HD49" s="526"/>
      <c r="HE49" s="526"/>
      <c r="HF49" s="526"/>
      <c r="HG49" s="526"/>
      <c r="HH49" s="526"/>
      <c r="HI49" s="526"/>
      <c r="HJ49" s="526"/>
      <c r="HK49" s="526"/>
      <c r="HL49" s="526"/>
      <c r="HM49" s="526"/>
      <c r="HN49" s="526"/>
      <c r="HO49" s="526"/>
      <c r="HP49" s="526"/>
      <c r="HQ49" s="526"/>
      <c r="HR49" s="526"/>
      <c r="HS49" s="526"/>
      <c r="HT49" s="526"/>
      <c r="HU49" s="526"/>
      <c r="HV49" s="526"/>
      <c r="HW49" s="526"/>
      <c r="HX49" s="526"/>
      <c r="HY49" s="526"/>
      <c r="HZ49" s="526"/>
      <c r="IA49" s="526"/>
      <c r="IB49" s="526"/>
      <c r="IC49" s="526"/>
      <c r="ID49" s="526"/>
      <c r="IE49" s="526"/>
      <c r="IF49" s="526"/>
      <c r="IG49" s="526"/>
      <c r="IH49" s="526"/>
      <c r="II49" s="526"/>
      <c r="IJ49" s="526"/>
      <c r="IK49" s="526"/>
      <c r="IL49" s="526"/>
      <c r="IM49" s="526"/>
      <c r="IN49" s="526"/>
      <c r="IO49" s="526"/>
      <c r="IP49" s="526"/>
      <c r="IQ49" s="526"/>
      <c r="IR49" s="526"/>
      <c r="IS49" s="526"/>
      <c r="IT49" s="526"/>
      <c r="IU49" s="526"/>
      <c r="IV49" s="526"/>
    </row>
    <row r="50" spans="1:256">
      <c r="A50" s="560">
        <v>50801</v>
      </c>
      <c r="B50" s="560" t="s">
        <v>1157</v>
      </c>
      <c r="C50" s="559">
        <v>0</v>
      </c>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6"/>
      <c r="AY50" s="526"/>
      <c r="AZ50" s="526"/>
      <c r="BA50" s="526"/>
      <c r="BB50" s="526"/>
      <c r="BC50" s="526"/>
      <c r="BD50" s="526"/>
      <c r="BE50" s="526"/>
      <c r="BF50" s="526"/>
      <c r="BG50" s="526"/>
      <c r="BH50" s="526"/>
      <c r="BI50" s="526"/>
      <c r="BJ50" s="526"/>
      <c r="BK50" s="526"/>
      <c r="BL50" s="526"/>
      <c r="BM50" s="526"/>
      <c r="BN50" s="526"/>
      <c r="BO50" s="526"/>
      <c r="BP50" s="526"/>
      <c r="BQ50" s="526"/>
      <c r="BR50" s="526"/>
      <c r="BS50" s="526"/>
      <c r="BT50" s="526"/>
      <c r="BU50" s="526"/>
      <c r="BV50" s="526"/>
      <c r="BW50" s="526"/>
      <c r="BX50" s="526"/>
      <c r="BY50" s="526"/>
      <c r="BZ50" s="526"/>
      <c r="CA50" s="526"/>
      <c r="CB50" s="526"/>
      <c r="CC50" s="526"/>
      <c r="CD50" s="526"/>
      <c r="CE50" s="526"/>
      <c r="CF50" s="526"/>
      <c r="CG50" s="526"/>
      <c r="CH50" s="526"/>
      <c r="CI50" s="526"/>
      <c r="CJ50" s="526"/>
      <c r="CK50" s="526"/>
      <c r="CL50" s="526"/>
      <c r="CM50" s="526"/>
      <c r="CN50" s="526"/>
      <c r="CO50" s="526"/>
      <c r="CP50" s="526"/>
      <c r="CQ50" s="526"/>
      <c r="CR50" s="526"/>
      <c r="CS50" s="526"/>
      <c r="CT50" s="526"/>
      <c r="CU50" s="526"/>
      <c r="CV50" s="526"/>
      <c r="CW50" s="526"/>
      <c r="CX50" s="526"/>
      <c r="CY50" s="526"/>
      <c r="CZ50" s="526"/>
      <c r="DA50" s="526"/>
      <c r="DB50" s="526"/>
      <c r="DC50" s="526"/>
      <c r="DD50" s="526"/>
      <c r="DE50" s="526"/>
      <c r="DF50" s="526"/>
      <c r="DG50" s="526"/>
      <c r="DH50" s="526"/>
      <c r="DI50" s="526"/>
      <c r="DJ50" s="526"/>
      <c r="DK50" s="526"/>
      <c r="DL50" s="526"/>
      <c r="DM50" s="526"/>
      <c r="DN50" s="526"/>
      <c r="DO50" s="526"/>
      <c r="DP50" s="526"/>
      <c r="DQ50" s="526"/>
      <c r="DR50" s="526"/>
      <c r="DS50" s="526"/>
      <c r="DT50" s="526"/>
      <c r="DU50" s="526"/>
      <c r="DV50" s="526"/>
      <c r="DW50" s="526"/>
      <c r="DX50" s="526"/>
      <c r="DY50" s="526"/>
      <c r="DZ50" s="526"/>
      <c r="EA50" s="526"/>
      <c r="EB50" s="526"/>
      <c r="EC50" s="526"/>
      <c r="ED50" s="526"/>
      <c r="EE50" s="526"/>
      <c r="EF50" s="526"/>
      <c r="EG50" s="526"/>
      <c r="EH50" s="526"/>
      <c r="EI50" s="526"/>
      <c r="EJ50" s="526"/>
      <c r="EK50" s="526"/>
      <c r="EL50" s="526"/>
      <c r="EM50" s="526"/>
      <c r="EN50" s="526"/>
      <c r="EO50" s="526"/>
      <c r="EP50" s="526"/>
      <c r="EQ50" s="526"/>
      <c r="ER50" s="526"/>
      <c r="ES50" s="526"/>
      <c r="ET50" s="526"/>
      <c r="EU50" s="526"/>
      <c r="EV50" s="526"/>
      <c r="EW50" s="526"/>
      <c r="EX50" s="526"/>
      <c r="EY50" s="526"/>
      <c r="EZ50" s="526"/>
      <c r="FA50" s="526"/>
      <c r="FB50" s="526"/>
      <c r="FC50" s="526"/>
      <c r="FD50" s="526"/>
      <c r="FE50" s="526"/>
      <c r="FF50" s="526"/>
      <c r="FG50" s="526"/>
      <c r="FH50" s="526"/>
      <c r="FI50" s="526"/>
      <c r="FJ50" s="526"/>
      <c r="FK50" s="526"/>
      <c r="FL50" s="526"/>
      <c r="FM50" s="526"/>
      <c r="FN50" s="526"/>
      <c r="FO50" s="526"/>
      <c r="FP50" s="526"/>
      <c r="FQ50" s="526"/>
      <c r="FR50" s="526"/>
      <c r="FS50" s="526"/>
      <c r="FT50" s="526"/>
      <c r="FU50" s="526"/>
      <c r="FV50" s="526"/>
      <c r="FW50" s="526"/>
      <c r="FX50" s="526"/>
      <c r="FY50" s="526"/>
      <c r="FZ50" s="526"/>
      <c r="GA50" s="526"/>
      <c r="GB50" s="526"/>
      <c r="GC50" s="526"/>
      <c r="GD50" s="526"/>
      <c r="GE50" s="526"/>
      <c r="GF50" s="526"/>
      <c r="GG50" s="526"/>
      <c r="GH50" s="526"/>
      <c r="GI50" s="526"/>
      <c r="GJ50" s="526"/>
      <c r="GK50" s="526"/>
      <c r="GL50" s="526"/>
      <c r="GM50" s="526"/>
      <c r="GN50" s="526"/>
      <c r="GO50" s="526"/>
      <c r="GP50" s="526"/>
      <c r="GQ50" s="526"/>
      <c r="GR50" s="526"/>
      <c r="GS50" s="526"/>
      <c r="GT50" s="526"/>
      <c r="GU50" s="526"/>
      <c r="GV50" s="526"/>
      <c r="GW50" s="526"/>
      <c r="GX50" s="526"/>
      <c r="GY50" s="526"/>
      <c r="GZ50" s="526"/>
      <c r="HA50" s="526"/>
      <c r="HB50" s="526"/>
      <c r="HC50" s="526"/>
      <c r="HD50" s="526"/>
      <c r="HE50" s="526"/>
      <c r="HF50" s="526"/>
      <c r="HG50" s="526"/>
      <c r="HH50" s="526"/>
      <c r="HI50" s="526"/>
      <c r="HJ50" s="526"/>
      <c r="HK50" s="526"/>
      <c r="HL50" s="526"/>
      <c r="HM50" s="526"/>
      <c r="HN50" s="526"/>
      <c r="HO50" s="526"/>
      <c r="HP50" s="526"/>
      <c r="HQ50" s="526"/>
      <c r="HR50" s="526"/>
      <c r="HS50" s="526"/>
      <c r="HT50" s="526"/>
      <c r="HU50" s="526"/>
      <c r="HV50" s="526"/>
      <c r="HW50" s="526"/>
      <c r="HX50" s="526"/>
      <c r="HY50" s="526"/>
      <c r="HZ50" s="526"/>
      <c r="IA50" s="526"/>
      <c r="IB50" s="526"/>
      <c r="IC50" s="526"/>
      <c r="ID50" s="526"/>
      <c r="IE50" s="526"/>
      <c r="IF50" s="526"/>
      <c r="IG50" s="526"/>
      <c r="IH50" s="526"/>
      <c r="II50" s="526"/>
      <c r="IJ50" s="526"/>
      <c r="IK50" s="526"/>
      <c r="IL50" s="526"/>
      <c r="IM50" s="526"/>
      <c r="IN50" s="526"/>
      <c r="IO50" s="526"/>
      <c r="IP50" s="526"/>
      <c r="IQ50" s="526"/>
      <c r="IR50" s="526"/>
      <c r="IS50" s="526"/>
      <c r="IT50" s="526"/>
      <c r="IU50" s="526"/>
      <c r="IV50" s="526"/>
    </row>
    <row r="51" spans="1:256">
      <c r="A51" s="560">
        <v>50802</v>
      </c>
      <c r="B51" s="560" t="s">
        <v>1158</v>
      </c>
      <c r="C51" s="559">
        <v>0</v>
      </c>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6"/>
      <c r="AS51" s="526"/>
      <c r="AT51" s="526"/>
      <c r="AU51" s="526"/>
      <c r="AV51" s="526"/>
      <c r="AW51" s="526"/>
      <c r="AX51" s="526"/>
      <c r="AY51" s="526"/>
      <c r="AZ51" s="526"/>
      <c r="BA51" s="526"/>
      <c r="BB51" s="526"/>
      <c r="BC51" s="526"/>
      <c r="BD51" s="526"/>
      <c r="BE51" s="526"/>
      <c r="BF51" s="526"/>
      <c r="BG51" s="526"/>
      <c r="BH51" s="526"/>
      <c r="BI51" s="526"/>
      <c r="BJ51" s="526"/>
      <c r="BK51" s="526"/>
      <c r="BL51" s="526"/>
      <c r="BM51" s="526"/>
      <c r="BN51" s="526"/>
      <c r="BO51" s="526"/>
      <c r="BP51" s="526"/>
      <c r="BQ51" s="526"/>
      <c r="BR51" s="526"/>
      <c r="BS51" s="526"/>
      <c r="BT51" s="526"/>
      <c r="BU51" s="526"/>
      <c r="BV51" s="526"/>
      <c r="BW51" s="526"/>
      <c r="BX51" s="526"/>
      <c r="BY51" s="526"/>
      <c r="BZ51" s="526"/>
      <c r="CA51" s="526"/>
      <c r="CB51" s="526"/>
      <c r="CC51" s="526"/>
      <c r="CD51" s="526"/>
      <c r="CE51" s="526"/>
      <c r="CF51" s="526"/>
      <c r="CG51" s="526"/>
      <c r="CH51" s="526"/>
      <c r="CI51" s="526"/>
      <c r="CJ51" s="526"/>
      <c r="CK51" s="526"/>
      <c r="CL51" s="526"/>
      <c r="CM51" s="526"/>
      <c r="CN51" s="526"/>
      <c r="CO51" s="526"/>
      <c r="CP51" s="526"/>
      <c r="CQ51" s="526"/>
      <c r="CR51" s="526"/>
      <c r="CS51" s="526"/>
      <c r="CT51" s="526"/>
      <c r="CU51" s="526"/>
      <c r="CV51" s="526"/>
      <c r="CW51" s="526"/>
      <c r="CX51" s="526"/>
      <c r="CY51" s="526"/>
      <c r="CZ51" s="526"/>
      <c r="DA51" s="526"/>
      <c r="DB51" s="526"/>
      <c r="DC51" s="526"/>
      <c r="DD51" s="526"/>
      <c r="DE51" s="526"/>
      <c r="DF51" s="526"/>
      <c r="DG51" s="526"/>
      <c r="DH51" s="526"/>
      <c r="DI51" s="526"/>
      <c r="DJ51" s="526"/>
      <c r="DK51" s="526"/>
      <c r="DL51" s="526"/>
      <c r="DM51" s="526"/>
      <c r="DN51" s="526"/>
      <c r="DO51" s="526"/>
      <c r="DP51" s="526"/>
      <c r="DQ51" s="526"/>
      <c r="DR51" s="526"/>
      <c r="DS51" s="526"/>
      <c r="DT51" s="526"/>
      <c r="DU51" s="526"/>
      <c r="DV51" s="526"/>
      <c r="DW51" s="526"/>
      <c r="DX51" s="526"/>
      <c r="DY51" s="526"/>
      <c r="DZ51" s="526"/>
      <c r="EA51" s="526"/>
      <c r="EB51" s="526"/>
      <c r="EC51" s="526"/>
      <c r="ED51" s="526"/>
      <c r="EE51" s="526"/>
      <c r="EF51" s="526"/>
      <c r="EG51" s="526"/>
      <c r="EH51" s="526"/>
      <c r="EI51" s="526"/>
      <c r="EJ51" s="526"/>
      <c r="EK51" s="526"/>
      <c r="EL51" s="526"/>
      <c r="EM51" s="526"/>
      <c r="EN51" s="526"/>
      <c r="EO51" s="526"/>
      <c r="EP51" s="526"/>
      <c r="EQ51" s="526"/>
      <c r="ER51" s="526"/>
      <c r="ES51" s="526"/>
      <c r="ET51" s="526"/>
      <c r="EU51" s="526"/>
      <c r="EV51" s="526"/>
      <c r="EW51" s="526"/>
      <c r="EX51" s="526"/>
      <c r="EY51" s="526"/>
      <c r="EZ51" s="526"/>
      <c r="FA51" s="526"/>
      <c r="FB51" s="526"/>
      <c r="FC51" s="526"/>
      <c r="FD51" s="526"/>
      <c r="FE51" s="526"/>
      <c r="FF51" s="526"/>
      <c r="FG51" s="526"/>
      <c r="FH51" s="526"/>
      <c r="FI51" s="526"/>
      <c r="FJ51" s="526"/>
      <c r="FK51" s="526"/>
      <c r="FL51" s="526"/>
      <c r="FM51" s="526"/>
      <c r="FN51" s="526"/>
      <c r="FO51" s="526"/>
      <c r="FP51" s="526"/>
      <c r="FQ51" s="526"/>
      <c r="FR51" s="526"/>
      <c r="FS51" s="526"/>
      <c r="FT51" s="526"/>
      <c r="FU51" s="526"/>
      <c r="FV51" s="526"/>
      <c r="FW51" s="526"/>
      <c r="FX51" s="526"/>
      <c r="FY51" s="526"/>
      <c r="FZ51" s="526"/>
      <c r="GA51" s="526"/>
      <c r="GB51" s="526"/>
      <c r="GC51" s="526"/>
      <c r="GD51" s="526"/>
      <c r="GE51" s="526"/>
      <c r="GF51" s="526"/>
      <c r="GG51" s="526"/>
      <c r="GH51" s="526"/>
      <c r="GI51" s="526"/>
      <c r="GJ51" s="526"/>
      <c r="GK51" s="526"/>
      <c r="GL51" s="526"/>
      <c r="GM51" s="526"/>
      <c r="GN51" s="526"/>
      <c r="GO51" s="526"/>
      <c r="GP51" s="526"/>
      <c r="GQ51" s="526"/>
      <c r="GR51" s="526"/>
      <c r="GS51" s="526"/>
      <c r="GT51" s="526"/>
      <c r="GU51" s="526"/>
      <c r="GV51" s="526"/>
      <c r="GW51" s="526"/>
      <c r="GX51" s="526"/>
      <c r="GY51" s="526"/>
      <c r="GZ51" s="526"/>
      <c r="HA51" s="526"/>
      <c r="HB51" s="526"/>
      <c r="HC51" s="526"/>
      <c r="HD51" s="526"/>
      <c r="HE51" s="526"/>
      <c r="HF51" s="526"/>
      <c r="HG51" s="526"/>
      <c r="HH51" s="526"/>
      <c r="HI51" s="526"/>
      <c r="HJ51" s="526"/>
      <c r="HK51" s="526"/>
      <c r="HL51" s="526"/>
      <c r="HM51" s="526"/>
      <c r="HN51" s="526"/>
      <c r="HO51" s="526"/>
      <c r="HP51" s="526"/>
      <c r="HQ51" s="526"/>
      <c r="HR51" s="526"/>
      <c r="HS51" s="526"/>
      <c r="HT51" s="526"/>
      <c r="HU51" s="526"/>
      <c r="HV51" s="526"/>
      <c r="HW51" s="526"/>
      <c r="HX51" s="526"/>
      <c r="HY51" s="526"/>
      <c r="HZ51" s="526"/>
      <c r="IA51" s="526"/>
      <c r="IB51" s="526"/>
      <c r="IC51" s="526"/>
      <c r="ID51" s="526"/>
      <c r="IE51" s="526"/>
      <c r="IF51" s="526"/>
      <c r="IG51" s="526"/>
      <c r="IH51" s="526"/>
      <c r="II51" s="526"/>
      <c r="IJ51" s="526"/>
      <c r="IK51" s="526"/>
      <c r="IL51" s="526"/>
      <c r="IM51" s="526"/>
      <c r="IN51" s="526"/>
      <c r="IO51" s="526"/>
      <c r="IP51" s="526"/>
      <c r="IQ51" s="526"/>
      <c r="IR51" s="526"/>
      <c r="IS51" s="526"/>
      <c r="IT51" s="526"/>
      <c r="IU51" s="526"/>
      <c r="IV51" s="526"/>
    </row>
    <row r="52" spans="1:256">
      <c r="A52" s="560">
        <v>509</v>
      </c>
      <c r="B52" s="558" t="s">
        <v>1159</v>
      </c>
      <c r="C52" s="559">
        <v>74112</v>
      </c>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c r="BC52" s="526"/>
      <c r="BD52" s="526"/>
      <c r="BE52" s="526"/>
      <c r="BF52" s="526"/>
      <c r="BG52" s="526"/>
      <c r="BH52" s="526"/>
      <c r="BI52" s="526"/>
      <c r="BJ52" s="526"/>
      <c r="BK52" s="526"/>
      <c r="BL52" s="526"/>
      <c r="BM52" s="526"/>
      <c r="BN52" s="526"/>
      <c r="BO52" s="526"/>
      <c r="BP52" s="526"/>
      <c r="BQ52" s="526"/>
      <c r="BR52" s="526"/>
      <c r="BS52" s="526"/>
      <c r="BT52" s="526"/>
      <c r="BU52" s="526"/>
      <c r="BV52" s="526"/>
      <c r="BW52" s="526"/>
      <c r="BX52" s="526"/>
      <c r="BY52" s="526"/>
      <c r="BZ52" s="526"/>
      <c r="CA52" s="526"/>
      <c r="CB52" s="526"/>
      <c r="CC52" s="526"/>
      <c r="CD52" s="526"/>
      <c r="CE52" s="526"/>
      <c r="CF52" s="526"/>
      <c r="CG52" s="526"/>
      <c r="CH52" s="526"/>
      <c r="CI52" s="526"/>
      <c r="CJ52" s="526"/>
      <c r="CK52" s="526"/>
      <c r="CL52" s="526"/>
      <c r="CM52" s="526"/>
      <c r="CN52" s="526"/>
      <c r="CO52" s="526"/>
      <c r="CP52" s="526"/>
      <c r="CQ52" s="526"/>
      <c r="CR52" s="526"/>
      <c r="CS52" s="526"/>
      <c r="CT52" s="526"/>
      <c r="CU52" s="526"/>
      <c r="CV52" s="526"/>
      <c r="CW52" s="526"/>
      <c r="CX52" s="526"/>
      <c r="CY52" s="526"/>
      <c r="CZ52" s="526"/>
      <c r="DA52" s="526"/>
      <c r="DB52" s="526"/>
      <c r="DC52" s="526"/>
      <c r="DD52" s="526"/>
      <c r="DE52" s="526"/>
      <c r="DF52" s="526"/>
      <c r="DG52" s="526"/>
      <c r="DH52" s="526"/>
      <c r="DI52" s="526"/>
      <c r="DJ52" s="526"/>
      <c r="DK52" s="526"/>
      <c r="DL52" s="526"/>
      <c r="DM52" s="526"/>
      <c r="DN52" s="526"/>
      <c r="DO52" s="526"/>
      <c r="DP52" s="526"/>
      <c r="DQ52" s="526"/>
      <c r="DR52" s="526"/>
      <c r="DS52" s="526"/>
      <c r="DT52" s="526"/>
      <c r="DU52" s="526"/>
      <c r="DV52" s="526"/>
      <c r="DW52" s="526"/>
      <c r="DX52" s="526"/>
      <c r="DY52" s="526"/>
      <c r="DZ52" s="526"/>
      <c r="EA52" s="526"/>
      <c r="EB52" s="526"/>
      <c r="EC52" s="526"/>
      <c r="ED52" s="526"/>
      <c r="EE52" s="526"/>
      <c r="EF52" s="526"/>
      <c r="EG52" s="526"/>
      <c r="EH52" s="526"/>
      <c r="EI52" s="526"/>
      <c r="EJ52" s="526"/>
      <c r="EK52" s="526"/>
      <c r="EL52" s="526"/>
      <c r="EM52" s="526"/>
      <c r="EN52" s="526"/>
      <c r="EO52" s="526"/>
      <c r="EP52" s="526"/>
      <c r="EQ52" s="526"/>
      <c r="ER52" s="526"/>
      <c r="ES52" s="526"/>
      <c r="ET52" s="526"/>
      <c r="EU52" s="526"/>
      <c r="EV52" s="526"/>
      <c r="EW52" s="526"/>
      <c r="EX52" s="526"/>
      <c r="EY52" s="526"/>
      <c r="EZ52" s="526"/>
      <c r="FA52" s="526"/>
      <c r="FB52" s="526"/>
      <c r="FC52" s="526"/>
      <c r="FD52" s="526"/>
      <c r="FE52" s="526"/>
      <c r="FF52" s="526"/>
      <c r="FG52" s="526"/>
      <c r="FH52" s="526"/>
      <c r="FI52" s="526"/>
      <c r="FJ52" s="526"/>
      <c r="FK52" s="526"/>
      <c r="FL52" s="526"/>
      <c r="FM52" s="526"/>
      <c r="FN52" s="526"/>
      <c r="FO52" s="526"/>
      <c r="FP52" s="526"/>
      <c r="FQ52" s="526"/>
      <c r="FR52" s="526"/>
      <c r="FS52" s="526"/>
      <c r="FT52" s="526"/>
      <c r="FU52" s="526"/>
      <c r="FV52" s="526"/>
      <c r="FW52" s="526"/>
      <c r="FX52" s="526"/>
      <c r="FY52" s="526"/>
      <c r="FZ52" s="526"/>
      <c r="GA52" s="526"/>
      <c r="GB52" s="526"/>
      <c r="GC52" s="526"/>
      <c r="GD52" s="526"/>
      <c r="GE52" s="526"/>
      <c r="GF52" s="526"/>
      <c r="GG52" s="526"/>
      <c r="GH52" s="526"/>
      <c r="GI52" s="526"/>
      <c r="GJ52" s="526"/>
      <c r="GK52" s="526"/>
      <c r="GL52" s="526"/>
      <c r="GM52" s="526"/>
      <c r="GN52" s="526"/>
      <c r="GO52" s="526"/>
      <c r="GP52" s="526"/>
      <c r="GQ52" s="526"/>
      <c r="GR52" s="526"/>
      <c r="GS52" s="526"/>
      <c r="GT52" s="526"/>
      <c r="GU52" s="526"/>
      <c r="GV52" s="526"/>
      <c r="GW52" s="526"/>
      <c r="GX52" s="526"/>
      <c r="GY52" s="526"/>
      <c r="GZ52" s="526"/>
      <c r="HA52" s="526"/>
      <c r="HB52" s="526"/>
      <c r="HC52" s="526"/>
      <c r="HD52" s="526"/>
      <c r="HE52" s="526"/>
      <c r="HF52" s="526"/>
      <c r="HG52" s="526"/>
      <c r="HH52" s="526"/>
      <c r="HI52" s="526"/>
      <c r="HJ52" s="526"/>
      <c r="HK52" s="526"/>
      <c r="HL52" s="526"/>
      <c r="HM52" s="526"/>
      <c r="HN52" s="526"/>
      <c r="HO52" s="526"/>
      <c r="HP52" s="526"/>
      <c r="HQ52" s="526"/>
      <c r="HR52" s="526"/>
      <c r="HS52" s="526"/>
      <c r="HT52" s="526"/>
      <c r="HU52" s="526"/>
      <c r="HV52" s="526"/>
      <c r="HW52" s="526"/>
      <c r="HX52" s="526"/>
      <c r="HY52" s="526"/>
      <c r="HZ52" s="526"/>
      <c r="IA52" s="526"/>
      <c r="IB52" s="526"/>
      <c r="IC52" s="526"/>
      <c r="ID52" s="526"/>
      <c r="IE52" s="526"/>
      <c r="IF52" s="526"/>
      <c r="IG52" s="526"/>
      <c r="IH52" s="526"/>
      <c r="II52" s="526"/>
      <c r="IJ52" s="526"/>
      <c r="IK52" s="526"/>
      <c r="IL52" s="526"/>
      <c r="IM52" s="526"/>
      <c r="IN52" s="526"/>
      <c r="IO52" s="526"/>
      <c r="IP52" s="526"/>
      <c r="IQ52" s="526"/>
      <c r="IR52" s="526"/>
      <c r="IS52" s="526"/>
      <c r="IT52" s="526"/>
      <c r="IU52" s="526"/>
      <c r="IV52" s="526"/>
    </row>
    <row r="53" spans="1:256">
      <c r="A53" s="560">
        <v>50901</v>
      </c>
      <c r="B53" s="560" t="s">
        <v>1160</v>
      </c>
      <c r="C53" s="559">
        <v>29240</v>
      </c>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c r="BC53" s="526"/>
      <c r="BD53" s="526"/>
      <c r="BE53" s="526"/>
      <c r="BF53" s="526"/>
      <c r="BG53" s="526"/>
      <c r="BH53" s="526"/>
      <c r="BI53" s="526"/>
      <c r="BJ53" s="526"/>
      <c r="BK53" s="526"/>
      <c r="BL53" s="526"/>
      <c r="BM53" s="526"/>
      <c r="BN53" s="526"/>
      <c r="BO53" s="526"/>
      <c r="BP53" s="526"/>
      <c r="BQ53" s="526"/>
      <c r="BR53" s="526"/>
      <c r="BS53" s="526"/>
      <c r="BT53" s="526"/>
      <c r="BU53" s="526"/>
      <c r="BV53" s="526"/>
      <c r="BW53" s="526"/>
      <c r="BX53" s="526"/>
      <c r="BY53" s="526"/>
      <c r="BZ53" s="526"/>
      <c r="CA53" s="526"/>
      <c r="CB53" s="526"/>
      <c r="CC53" s="526"/>
      <c r="CD53" s="526"/>
      <c r="CE53" s="526"/>
      <c r="CF53" s="526"/>
      <c r="CG53" s="526"/>
      <c r="CH53" s="526"/>
      <c r="CI53" s="526"/>
      <c r="CJ53" s="526"/>
      <c r="CK53" s="526"/>
      <c r="CL53" s="526"/>
      <c r="CM53" s="526"/>
      <c r="CN53" s="526"/>
      <c r="CO53" s="526"/>
      <c r="CP53" s="526"/>
      <c r="CQ53" s="526"/>
      <c r="CR53" s="526"/>
      <c r="CS53" s="526"/>
      <c r="CT53" s="526"/>
      <c r="CU53" s="526"/>
      <c r="CV53" s="526"/>
      <c r="CW53" s="526"/>
      <c r="CX53" s="526"/>
      <c r="CY53" s="526"/>
      <c r="CZ53" s="526"/>
      <c r="DA53" s="526"/>
      <c r="DB53" s="526"/>
      <c r="DC53" s="526"/>
      <c r="DD53" s="526"/>
      <c r="DE53" s="526"/>
      <c r="DF53" s="526"/>
      <c r="DG53" s="526"/>
      <c r="DH53" s="526"/>
      <c r="DI53" s="526"/>
      <c r="DJ53" s="526"/>
      <c r="DK53" s="526"/>
      <c r="DL53" s="526"/>
      <c r="DM53" s="526"/>
      <c r="DN53" s="526"/>
      <c r="DO53" s="526"/>
      <c r="DP53" s="526"/>
      <c r="DQ53" s="526"/>
      <c r="DR53" s="526"/>
      <c r="DS53" s="526"/>
      <c r="DT53" s="526"/>
      <c r="DU53" s="526"/>
      <c r="DV53" s="526"/>
      <c r="DW53" s="526"/>
      <c r="DX53" s="526"/>
      <c r="DY53" s="526"/>
      <c r="DZ53" s="526"/>
      <c r="EA53" s="526"/>
      <c r="EB53" s="526"/>
      <c r="EC53" s="526"/>
      <c r="ED53" s="526"/>
      <c r="EE53" s="526"/>
      <c r="EF53" s="526"/>
      <c r="EG53" s="526"/>
      <c r="EH53" s="526"/>
      <c r="EI53" s="526"/>
      <c r="EJ53" s="526"/>
      <c r="EK53" s="526"/>
      <c r="EL53" s="526"/>
      <c r="EM53" s="526"/>
      <c r="EN53" s="526"/>
      <c r="EO53" s="526"/>
      <c r="EP53" s="526"/>
      <c r="EQ53" s="526"/>
      <c r="ER53" s="526"/>
      <c r="ES53" s="526"/>
      <c r="ET53" s="526"/>
      <c r="EU53" s="526"/>
      <c r="EV53" s="526"/>
      <c r="EW53" s="526"/>
      <c r="EX53" s="526"/>
      <c r="EY53" s="526"/>
      <c r="EZ53" s="526"/>
      <c r="FA53" s="526"/>
      <c r="FB53" s="526"/>
      <c r="FC53" s="526"/>
      <c r="FD53" s="526"/>
      <c r="FE53" s="526"/>
      <c r="FF53" s="526"/>
      <c r="FG53" s="526"/>
      <c r="FH53" s="526"/>
      <c r="FI53" s="526"/>
      <c r="FJ53" s="526"/>
      <c r="FK53" s="526"/>
      <c r="FL53" s="526"/>
      <c r="FM53" s="526"/>
      <c r="FN53" s="526"/>
      <c r="FO53" s="526"/>
      <c r="FP53" s="526"/>
      <c r="FQ53" s="526"/>
      <c r="FR53" s="526"/>
      <c r="FS53" s="526"/>
      <c r="FT53" s="526"/>
      <c r="FU53" s="526"/>
      <c r="FV53" s="526"/>
      <c r="FW53" s="526"/>
      <c r="FX53" s="526"/>
      <c r="FY53" s="526"/>
      <c r="FZ53" s="526"/>
      <c r="GA53" s="526"/>
      <c r="GB53" s="526"/>
      <c r="GC53" s="526"/>
      <c r="GD53" s="526"/>
      <c r="GE53" s="526"/>
      <c r="GF53" s="526"/>
      <c r="GG53" s="526"/>
      <c r="GH53" s="526"/>
      <c r="GI53" s="526"/>
      <c r="GJ53" s="526"/>
      <c r="GK53" s="526"/>
      <c r="GL53" s="526"/>
      <c r="GM53" s="526"/>
      <c r="GN53" s="526"/>
      <c r="GO53" s="526"/>
      <c r="GP53" s="526"/>
      <c r="GQ53" s="526"/>
      <c r="GR53" s="526"/>
      <c r="GS53" s="526"/>
      <c r="GT53" s="526"/>
      <c r="GU53" s="526"/>
      <c r="GV53" s="526"/>
      <c r="GW53" s="526"/>
      <c r="GX53" s="526"/>
      <c r="GY53" s="526"/>
      <c r="GZ53" s="526"/>
      <c r="HA53" s="526"/>
      <c r="HB53" s="526"/>
      <c r="HC53" s="526"/>
      <c r="HD53" s="526"/>
      <c r="HE53" s="526"/>
      <c r="HF53" s="526"/>
      <c r="HG53" s="526"/>
      <c r="HH53" s="526"/>
      <c r="HI53" s="526"/>
      <c r="HJ53" s="526"/>
      <c r="HK53" s="526"/>
      <c r="HL53" s="526"/>
      <c r="HM53" s="526"/>
      <c r="HN53" s="526"/>
      <c r="HO53" s="526"/>
      <c r="HP53" s="526"/>
      <c r="HQ53" s="526"/>
      <c r="HR53" s="526"/>
      <c r="HS53" s="526"/>
      <c r="HT53" s="526"/>
      <c r="HU53" s="526"/>
      <c r="HV53" s="526"/>
      <c r="HW53" s="526"/>
      <c r="HX53" s="526"/>
      <c r="HY53" s="526"/>
      <c r="HZ53" s="526"/>
      <c r="IA53" s="526"/>
      <c r="IB53" s="526"/>
      <c r="IC53" s="526"/>
      <c r="ID53" s="526"/>
      <c r="IE53" s="526"/>
      <c r="IF53" s="526"/>
      <c r="IG53" s="526"/>
      <c r="IH53" s="526"/>
      <c r="II53" s="526"/>
      <c r="IJ53" s="526"/>
      <c r="IK53" s="526"/>
      <c r="IL53" s="526"/>
      <c r="IM53" s="526"/>
      <c r="IN53" s="526"/>
      <c r="IO53" s="526"/>
      <c r="IP53" s="526"/>
      <c r="IQ53" s="526"/>
      <c r="IR53" s="526"/>
      <c r="IS53" s="526"/>
      <c r="IT53" s="526"/>
      <c r="IU53" s="526"/>
      <c r="IV53" s="526"/>
    </row>
    <row r="54" spans="1:256">
      <c r="A54" s="560">
        <v>50902</v>
      </c>
      <c r="B54" s="560" t="s">
        <v>1161</v>
      </c>
      <c r="C54" s="559">
        <v>7734</v>
      </c>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c r="BC54" s="526"/>
      <c r="BD54" s="526"/>
      <c r="BE54" s="526"/>
      <c r="BF54" s="526"/>
      <c r="BG54" s="526"/>
      <c r="BH54" s="526"/>
      <c r="BI54" s="526"/>
      <c r="BJ54" s="526"/>
      <c r="BK54" s="526"/>
      <c r="BL54" s="526"/>
      <c r="BM54" s="526"/>
      <c r="BN54" s="526"/>
      <c r="BO54" s="526"/>
      <c r="BP54" s="526"/>
      <c r="BQ54" s="526"/>
      <c r="BR54" s="526"/>
      <c r="BS54" s="526"/>
      <c r="BT54" s="526"/>
      <c r="BU54" s="526"/>
      <c r="BV54" s="526"/>
      <c r="BW54" s="526"/>
      <c r="BX54" s="526"/>
      <c r="BY54" s="526"/>
      <c r="BZ54" s="526"/>
      <c r="CA54" s="526"/>
      <c r="CB54" s="526"/>
      <c r="CC54" s="526"/>
      <c r="CD54" s="526"/>
      <c r="CE54" s="526"/>
      <c r="CF54" s="526"/>
      <c r="CG54" s="526"/>
      <c r="CH54" s="526"/>
      <c r="CI54" s="526"/>
      <c r="CJ54" s="526"/>
      <c r="CK54" s="526"/>
      <c r="CL54" s="526"/>
      <c r="CM54" s="526"/>
      <c r="CN54" s="526"/>
      <c r="CO54" s="526"/>
      <c r="CP54" s="526"/>
      <c r="CQ54" s="526"/>
      <c r="CR54" s="526"/>
      <c r="CS54" s="526"/>
      <c r="CT54" s="526"/>
      <c r="CU54" s="526"/>
      <c r="CV54" s="526"/>
      <c r="CW54" s="526"/>
      <c r="CX54" s="526"/>
      <c r="CY54" s="526"/>
      <c r="CZ54" s="526"/>
      <c r="DA54" s="526"/>
      <c r="DB54" s="526"/>
      <c r="DC54" s="526"/>
      <c r="DD54" s="526"/>
      <c r="DE54" s="526"/>
      <c r="DF54" s="526"/>
      <c r="DG54" s="526"/>
      <c r="DH54" s="526"/>
      <c r="DI54" s="526"/>
      <c r="DJ54" s="526"/>
      <c r="DK54" s="526"/>
      <c r="DL54" s="526"/>
      <c r="DM54" s="526"/>
      <c r="DN54" s="526"/>
      <c r="DO54" s="526"/>
      <c r="DP54" s="526"/>
      <c r="DQ54" s="526"/>
      <c r="DR54" s="526"/>
      <c r="DS54" s="526"/>
      <c r="DT54" s="526"/>
      <c r="DU54" s="526"/>
      <c r="DV54" s="526"/>
      <c r="DW54" s="526"/>
      <c r="DX54" s="526"/>
      <c r="DY54" s="526"/>
      <c r="DZ54" s="526"/>
      <c r="EA54" s="526"/>
      <c r="EB54" s="526"/>
      <c r="EC54" s="526"/>
      <c r="ED54" s="526"/>
      <c r="EE54" s="526"/>
      <c r="EF54" s="526"/>
      <c r="EG54" s="526"/>
      <c r="EH54" s="526"/>
      <c r="EI54" s="526"/>
      <c r="EJ54" s="526"/>
      <c r="EK54" s="526"/>
      <c r="EL54" s="526"/>
      <c r="EM54" s="526"/>
      <c r="EN54" s="526"/>
      <c r="EO54" s="526"/>
      <c r="EP54" s="526"/>
      <c r="EQ54" s="526"/>
      <c r="ER54" s="526"/>
      <c r="ES54" s="526"/>
      <c r="ET54" s="526"/>
      <c r="EU54" s="526"/>
      <c r="EV54" s="526"/>
      <c r="EW54" s="526"/>
      <c r="EX54" s="526"/>
      <c r="EY54" s="526"/>
      <c r="EZ54" s="526"/>
      <c r="FA54" s="526"/>
      <c r="FB54" s="526"/>
      <c r="FC54" s="526"/>
      <c r="FD54" s="526"/>
      <c r="FE54" s="526"/>
      <c r="FF54" s="526"/>
      <c r="FG54" s="526"/>
      <c r="FH54" s="526"/>
      <c r="FI54" s="526"/>
      <c r="FJ54" s="526"/>
      <c r="FK54" s="526"/>
      <c r="FL54" s="526"/>
      <c r="FM54" s="526"/>
      <c r="FN54" s="526"/>
      <c r="FO54" s="526"/>
      <c r="FP54" s="526"/>
      <c r="FQ54" s="526"/>
      <c r="FR54" s="526"/>
      <c r="FS54" s="526"/>
      <c r="FT54" s="526"/>
      <c r="FU54" s="526"/>
      <c r="FV54" s="526"/>
      <c r="FW54" s="526"/>
      <c r="FX54" s="526"/>
      <c r="FY54" s="526"/>
      <c r="FZ54" s="526"/>
      <c r="GA54" s="526"/>
      <c r="GB54" s="526"/>
      <c r="GC54" s="526"/>
      <c r="GD54" s="526"/>
      <c r="GE54" s="526"/>
      <c r="GF54" s="526"/>
      <c r="GG54" s="526"/>
      <c r="GH54" s="526"/>
      <c r="GI54" s="526"/>
      <c r="GJ54" s="526"/>
      <c r="GK54" s="526"/>
      <c r="GL54" s="526"/>
      <c r="GM54" s="526"/>
      <c r="GN54" s="526"/>
      <c r="GO54" s="526"/>
      <c r="GP54" s="526"/>
      <c r="GQ54" s="526"/>
      <c r="GR54" s="526"/>
      <c r="GS54" s="526"/>
      <c r="GT54" s="526"/>
      <c r="GU54" s="526"/>
      <c r="GV54" s="526"/>
      <c r="GW54" s="526"/>
      <c r="GX54" s="526"/>
      <c r="GY54" s="526"/>
      <c r="GZ54" s="526"/>
      <c r="HA54" s="526"/>
      <c r="HB54" s="526"/>
      <c r="HC54" s="526"/>
      <c r="HD54" s="526"/>
      <c r="HE54" s="526"/>
      <c r="HF54" s="526"/>
      <c r="HG54" s="526"/>
      <c r="HH54" s="526"/>
      <c r="HI54" s="526"/>
      <c r="HJ54" s="526"/>
      <c r="HK54" s="526"/>
      <c r="HL54" s="526"/>
      <c r="HM54" s="526"/>
      <c r="HN54" s="526"/>
      <c r="HO54" s="526"/>
      <c r="HP54" s="526"/>
      <c r="HQ54" s="526"/>
      <c r="HR54" s="526"/>
      <c r="HS54" s="526"/>
      <c r="HT54" s="526"/>
      <c r="HU54" s="526"/>
      <c r="HV54" s="526"/>
      <c r="HW54" s="526"/>
      <c r="HX54" s="526"/>
      <c r="HY54" s="526"/>
      <c r="HZ54" s="526"/>
      <c r="IA54" s="526"/>
      <c r="IB54" s="526"/>
      <c r="IC54" s="526"/>
      <c r="ID54" s="526"/>
      <c r="IE54" s="526"/>
      <c r="IF54" s="526"/>
      <c r="IG54" s="526"/>
      <c r="IH54" s="526"/>
      <c r="II54" s="526"/>
      <c r="IJ54" s="526"/>
      <c r="IK54" s="526"/>
      <c r="IL54" s="526"/>
      <c r="IM54" s="526"/>
      <c r="IN54" s="526"/>
      <c r="IO54" s="526"/>
      <c r="IP54" s="526"/>
      <c r="IQ54" s="526"/>
      <c r="IR54" s="526"/>
      <c r="IS54" s="526"/>
      <c r="IT54" s="526"/>
      <c r="IU54" s="526"/>
      <c r="IV54" s="526"/>
    </row>
    <row r="55" spans="1:256">
      <c r="A55" s="560">
        <v>50903</v>
      </c>
      <c r="B55" s="560" t="s">
        <v>1162</v>
      </c>
      <c r="C55" s="559">
        <v>0</v>
      </c>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526"/>
      <c r="AY55" s="526"/>
      <c r="AZ55" s="526"/>
      <c r="BA55" s="526"/>
      <c r="BB55" s="526"/>
      <c r="BC55" s="526"/>
      <c r="BD55" s="526"/>
      <c r="BE55" s="526"/>
      <c r="BF55" s="526"/>
      <c r="BG55" s="526"/>
      <c r="BH55" s="526"/>
      <c r="BI55" s="526"/>
      <c r="BJ55" s="526"/>
      <c r="BK55" s="526"/>
      <c r="BL55" s="526"/>
      <c r="BM55" s="526"/>
      <c r="BN55" s="526"/>
      <c r="BO55" s="526"/>
      <c r="BP55" s="526"/>
      <c r="BQ55" s="526"/>
      <c r="BR55" s="526"/>
      <c r="BS55" s="526"/>
      <c r="BT55" s="526"/>
      <c r="BU55" s="526"/>
      <c r="BV55" s="526"/>
      <c r="BW55" s="526"/>
      <c r="BX55" s="526"/>
      <c r="BY55" s="526"/>
      <c r="BZ55" s="526"/>
      <c r="CA55" s="526"/>
      <c r="CB55" s="526"/>
      <c r="CC55" s="526"/>
      <c r="CD55" s="526"/>
      <c r="CE55" s="526"/>
      <c r="CF55" s="526"/>
      <c r="CG55" s="526"/>
      <c r="CH55" s="526"/>
      <c r="CI55" s="526"/>
      <c r="CJ55" s="526"/>
      <c r="CK55" s="526"/>
      <c r="CL55" s="526"/>
      <c r="CM55" s="526"/>
      <c r="CN55" s="526"/>
      <c r="CO55" s="526"/>
      <c r="CP55" s="526"/>
      <c r="CQ55" s="526"/>
      <c r="CR55" s="526"/>
      <c r="CS55" s="526"/>
      <c r="CT55" s="526"/>
      <c r="CU55" s="526"/>
      <c r="CV55" s="526"/>
      <c r="CW55" s="526"/>
      <c r="CX55" s="526"/>
      <c r="CY55" s="526"/>
      <c r="CZ55" s="526"/>
      <c r="DA55" s="526"/>
      <c r="DB55" s="526"/>
      <c r="DC55" s="526"/>
      <c r="DD55" s="526"/>
      <c r="DE55" s="526"/>
      <c r="DF55" s="526"/>
      <c r="DG55" s="526"/>
      <c r="DH55" s="526"/>
      <c r="DI55" s="526"/>
      <c r="DJ55" s="526"/>
      <c r="DK55" s="526"/>
      <c r="DL55" s="526"/>
      <c r="DM55" s="526"/>
      <c r="DN55" s="526"/>
      <c r="DO55" s="526"/>
      <c r="DP55" s="526"/>
      <c r="DQ55" s="526"/>
      <c r="DR55" s="526"/>
      <c r="DS55" s="526"/>
      <c r="DT55" s="526"/>
      <c r="DU55" s="526"/>
      <c r="DV55" s="526"/>
      <c r="DW55" s="526"/>
      <c r="DX55" s="526"/>
      <c r="DY55" s="526"/>
      <c r="DZ55" s="526"/>
      <c r="EA55" s="526"/>
      <c r="EB55" s="526"/>
      <c r="EC55" s="526"/>
      <c r="ED55" s="526"/>
      <c r="EE55" s="526"/>
      <c r="EF55" s="526"/>
      <c r="EG55" s="526"/>
      <c r="EH55" s="526"/>
      <c r="EI55" s="526"/>
      <c r="EJ55" s="526"/>
      <c r="EK55" s="526"/>
      <c r="EL55" s="526"/>
      <c r="EM55" s="526"/>
      <c r="EN55" s="526"/>
      <c r="EO55" s="526"/>
      <c r="EP55" s="526"/>
      <c r="EQ55" s="526"/>
      <c r="ER55" s="526"/>
      <c r="ES55" s="526"/>
      <c r="ET55" s="526"/>
      <c r="EU55" s="526"/>
      <c r="EV55" s="526"/>
      <c r="EW55" s="526"/>
      <c r="EX55" s="526"/>
      <c r="EY55" s="526"/>
      <c r="EZ55" s="526"/>
      <c r="FA55" s="526"/>
      <c r="FB55" s="526"/>
      <c r="FC55" s="526"/>
      <c r="FD55" s="526"/>
      <c r="FE55" s="526"/>
      <c r="FF55" s="526"/>
      <c r="FG55" s="526"/>
      <c r="FH55" s="526"/>
      <c r="FI55" s="526"/>
      <c r="FJ55" s="526"/>
      <c r="FK55" s="526"/>
      <c r="FL55" s="526"/>
      <c r="FM55" s="526"/>
      <c r="FN55" s="526"/>
      <c r="FO55" s="526"/>
      <c r="FP55" s="526"/>
      <c r="FQ55" s="526"/>
      <c r="FR55" s="526"/>
      <c r="FS55" s="526"/>
      <c r="FT55" s="526"/>
      <c r="FU55" s="526"/>
      <c r="FV55" s="526"/>
      <c r="FW55" s="526"/>
      <c r="FX55" s="526"/>
      <c r="FY55" s="526"/>
      <c r="FZ55" s="526"/>
      <c r="GA55" s="526"/>
      <c r="GB55" s="526"/>
      <c r="GC55" s="526"/>
      <c r="GD55" s="526"/>
      <c r="GE55" s="526"/>
      <c r="GF55" s="526"/>
      <c r="GG55" s="526"/>
      <c r="GH55" s="526"/>
      <c r="GI55" s="526"/>
      <c r="GJ55" s="526"/>
      <c r="GK55" s="526"/>
      <c r="GL55" s="526"/>
      <c r="GM55" s="526"/>
      <c r="GN55" s="526"/>
      <c r="GO55" s="526"/>
      <c r="GP55" s="526"/>
      <c r="GQ55" s="526"/>
      <c r="GR55" s="526"/>
      <c r="GS55" s="526"/>
      <c r="GT55" s="526"/>
      <c r="GU55" s="526"/>
      <c r="GV55" s="526"/>
      <c r="GW55" s="526"/>
      <c r="GX55" s="526"/>
      <c r="GY55" s="526"/>
      <c r="GZ55" s="526"/>
      <c r="HA55" s="526"/>
      <c r="HB55" s="526"/>
      <c r="HC55" s="526"/>
      <c r="HD55" s="526"/>
      <c r="HE55" s="526"/>
      <c r="HF55" s="526"/>
      <c r="HG55" s="526"/>
      <c r="HH55" s="526"/>
      <c r="HI55" s="526"/>
      <c r="HJ55" s="526"/>
      <c r="HK55" s="526"/>
      <c r="HL55" s="526"/>
      <c r="HM55" s="526"/>
      <c r="HN55" s="526"/>
      <c r="HO55" s="526"/>
      <c r="HP55" s="526"/>
      <c r="HQ55" s="526"/>
      <c r="HR55" s="526"/>
      <c r="HS55" s="526"/>
      <c r="HT55" s="526"/>
      <c r="HU55" s="526"/>
      <c r="HV55" s="526"/>
      <c r="HW55" s="526"/>
      <c r="HX55" s="526"/>
      <c r="HY55" s="526"/>
      <c r="HZ55" s="526"/>
      <c r="IA55" s="526"/>
      <c r="IB55" s="526"/>
      <c r="IC55" s="526"/>
      <c r="ID55" s="526"/>
      <c r="IE55" s="526"/>
      <c r="IF55" s="526"/>
      <c r="IG55" s="526"/>
      <c r="IH55" s="526"/>
      <c r="II55" s="526"/>
      <c r="IJ55" s="526"/>
      <c r="IK55" s="526"/>
      <c r="IL55" s="526"/>
      <c r="IM55" s="526"/>
      <c r="IN55" s="526"/>
      <c r="IO55" s="526"/>
      <c r="IP55" s="526"/>
      <c r="IQ55" s="526"/>
      <c r="IR55" s="526"/>
      <c r="IS55" s="526"/>
      <c r="IT55" s="526"/>
      <c r="IU55" s="526"/>
      <c r="IV55" s="526"/>
    </row>
    <row r="56" spans="1:256">
      <c r="A56" s="560">
        <v>50905</v>
      </c>
      <c r="B56" s="560" t="s">
        <v>1163</v>
      </c>
      <c r="C56" s="559">
        <v>18688</v>
      </c>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c r="BC56" s="526"/>
      <c r="BD56" s="526"/>
      <c r="BE56" s="526"/>
      <c r="BF56" s="526"/>
      <c r="BG56" s="526"/>
      <c r="BH56" s="526"/>
      <c r="BI56" s="526"/>
      <c r="BJ56" s="526"/>
      <c r="BK56" s="526"/>
      <c r="BL56" s="526"/>
      <c r="BM56" s="526"/>
      <c r="BN56" s="526"/>
      <c r="BO56" s="526"/>
      <c r="BP56" s="526"/>
      <c r="BQ56" s="526"/>
      <c r="BR56" s="526"/>
      <c r="BS56" s="526"/>
      <c r="BT56" s="526"/>
      <c r="BU56" s="526"/>
      <c r="BV56" s="526"/>
      <c r="BW56" s="526"/>
      <c r="BX56" s="526"/>
      <c r="BY56" s="526"/>
      <c r="BZ56" s="526"/>
      <c r="CA56" s="526"/>
      <c r="CB56" s="526"/>
      <c r="CC56" s="526"/>
      <c r="CD56" s="526"/>
      <c r="CE56" s="526"/>
      <c r="CF56" s="526"/>
      <c r="CG56" s="526"/>
      <c r="CH56" s="526"/>
      <c r="CI56" s="526"/>
      <c r="CJ56" s="526"/>
      <c r="CK56" s="526"/>
      <c r="CL56" s="526"/>
      <c r="CM56" s="526"/>
      <c r="CN56" s="526"/>
      <c r="CO56" s="526"/>
      <c r="CP56" s="526"/>
      <c r="CQ56" s="526"/>
      <c r="CR56" s="526"/>
      <c r="CS56" s="526"/>
      <c r="CT56" s="526"/>
      <c r="CU56" s="526"/>
      <c r="CV56" s="526"/>
      <c r="CW56" s="526"/>
      <c r="CX56" s="526"/>
      <c r="CY56" s="526"/>
      <c r="CZ56" s="526"/>
      <c r="DA56" s="526"/>
      <c r="DB56" s="526"/>
      <c r="DC56" s="526"/>
      <c r="DD56" s="526"/>
      <c r="DE56" s="526"/>
      <c r="DF56" s="526"/>
      <c r="DG56" s="526"/>
      <c r="DH56" s="526"/>
      <c r="DI56" s="526"/>
      <c r="DJ56" s="526"/>
      <c r="DK56" s="526"/>
      <c r="DL56" s="526"/>
      <c r="DM56" s="526"/>
      <c r="DN56" s="526"/>
      <c r="DO56" s="526"/>
      <c r="DP56" s="526"/>
      <c r="DQ56" s="526"/>
      <c r="DR56" s="526"/>
      <c r="DS56" s="526"/>
      <c r="DT56" s="526"/>
      <c r="DU56" s="526"/>
      <c r="DV56" s="526"/>
      <c r="DW56" s="526"/>
      <c r="DX56" s="526"/>
      <c r="DY56" s="526"/>
      <c r="DZ56" s="526"/>
      <c r="EA56" s="526"/>
      <c r="EB56" s="526"/>
      <c r="EC56" s="526"/>
      <c r="ED56" s="526"/>
      <c r="EE56" s="526"/>
      <c r="EF56" s="526"/>
      <c r="EG56" s="526"/>
      <c r="EH56" s="526"/>
      <c r="EI56" s="526"/>
      <c r="EJ56" s="526"/>
      <c r="EK56" s="526"/>
      <c r="EL56" s="526"/>
      <c r="EM56" s="526"/>
      <c r="EN56" s="526"/>
      <c r="EO56" s="526"/>
      <c r="EP56" s="526"/>
      <c r="EQ56" s="526"/>
      <c r="ER56" s="526"/>
      <c r="ES56" s="526"/>
      <c r="ET56" s="526"/>
      <c r="EU56" s="526"/>
      <c r="EV56" s="526"/>
      <c r="EW56" s="526"/>
      <c r="EX56" s="526"/>
      <c r="EY56" s="526"/>
      <c r="EZ56" s="526"/>
      <c r="FA56" s="526"/>
      <c r="FB56" s="526"/>
      <c r="FC56" s="526"/>
      <c r="FD56" s="526"/>
      <c r="FE56" s="526"/>
      <c r="FF56" s="526"/>
      <c r="FG56" s="526"/>
      <c r="FH56" s="526"/>
      <c r="FI56" s="526"/>
      <c r="FJ56" s="526"/>
      <c r="FK56" s="526"/>
      <c r="FL56" s="526"/>
      <c r="FM56" s="526"/>
      <c r="FN56" s="526"/>
      <c r="FO56" s="526"/>
      <c r="FP56" s="526"/>
      <c r="FQ56" s="526"/>
      <c r="FR56" s="526"/>
      <c r="FS56" s="526"/>
      <c r="FT56" s="526"/>
      <c r="FU56" s="526"/>
      <c r="FV56" s="526"/>
      <c r="FW56" s="526"/>
      <c r="FX56" s="526"/>
      <c r="FY56" s="526"/>
      <c r="FZ56" s="526"/>
      <c r="GA56" s="526"/>
      <c r="GB56" s="526"/>
      <c r="GC56" s="526"/>
      <c r="GD56" s="526"/>
      <c r="GE56" s="526"/>
      <c r="GF56" s="526"/>
      <c r="GG56" s="526"/>
      <c r="GH56" s="526"/>
      <c r="GI56" s="526"/>
      <c r="GJ56" s="526"/>
      <c r="GK56" s="526"/>
      <c r="GL56" s="526"/>
      <c r="GM56" s="526"/>
      <c r="GN56" s="526"/>
      <c r="GO56" s="526"/>
      <c r="GP56" s="526"/>
      <c r="GQ56" s="526"/>
      <c r="GR56" s="526"/>
      <c r="GS56" s="526"/>
      <c r="GT56" s="526"/>
      <c r="GU56" s="526"/>
      <c r="GV56" s="526"/>
      <c r="GW56" s="526"/>
      <c r="GX56" s="526"/>
      <c r="GY56" s="526"/>
      <c r="GZ56" s="526"/>
      <c r="HA56" s="526"/>
      <c r="HB56" s="526"/>
      <c r="HC56" s="526"/>
      <c r="HD56" s="526"/>
      <c r="HE56" s="526"/>
      <c r="HF56" s="526"/>
      <c r="HG56" s="526"/>
      <c r="HH56" s="526"/>
      <c r="HI56" s="526"/>
      <c r="HJ56" s="526"/>
      <c r="HK56" s="526"/>
      <c r="HL56" s="526"/>
      <c r="HM56" s="526"/>
      <c r="HN56" s="526"/>
      <c r="HO56" s="526"/>
      <c r="HP56" s="526"/>
      <c r="HQ56" s="526"/>
      <c r="HR56" s="526"/>
      <c r="HS56" s="526"/>
      <c r="HT56" s="526"/>
      <c r="HU56" s="526"/>
      <c r="HV56" s="526"/>
      <c r="HW56" s="526"/>
      <c r="HX56" s="526"/>
      <c r="HY56" s="526"/>
      <c r="HZ56" s="526"/>
      <c r="IA56" s="526"/>
      <c r="IB56" s="526"/>
      <c r="IC56" s="526"/>
      <c r="ID56" s="526"/>
      <c r="IE56" s="526"/>
      <c r="IF56" s="526"/>
      <c r="IG56" s="526"/>
      <c r="IH56" s="526"/>
      <c r="II56" s="526"/>
      <c r="IJ56" s="526"/>
      <c r="IK56" s="526"/>
      <c r="IL56" s="526"/>
      <c r="IM56" s="526"/>
      <c r="IN56" s="526"/>
      <c r="IO56" s="526"/>
      <c r="IP56" s="526"/>
      <c r="IQ56" s="526"/>
      <c r="IR56" s="526"/>
      <c r="IS56" s="526"/>
      <c r="IT56" s="526"/>
      <c r="IU56" s="526"/>
      <c r="IV56" s="526"/>
    </row>
    <row r="57" spans="1:256">
      <c r="A57" s="560">
        <v>50999</v>
      </c>
      <c r="B57" s="560" t="s">
        <v>1164</v>
      </c>
      <c r="C57" s="559">
        <v>18450</v>
      </c>
      <c r="D57" s="526"/>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c r="BF57" s="526"/>
      <c r="BG57" s="526"/>
      <c r="BH57" s="526"/>
      <c r="BI57" s="526"/>
      <c r="BJ57" s="526"/>
      <c r="BK57" s="526"/>
      <c r="BL57" s="526"/>
      <c r="BM57" s="526"/>
      <c r="BN57" s="526"/>
      <c r="BO57" s="526"/>
      <c r="BP57" s="526"/>
      <c r="BQ57" s="526"/>
      <c r="BR57" s="526"/>
      <c r="BS57" s="526"/>
      <c r="BT57" s="526"/>
      <c r="BU57" s="526"/>
      <c r="BV57" s="526"/>
      <c r="BW57" s="526"/>
      <c r="BX57" s="526"/>
      <c r="BY57" s="526"/>
      <c r="BZ57" s="526"/>
      <c r="CA57" s="526"/>
      <c r="CB57" s="526"/>
      <c r="CC57" s="526"/>
      <c r="CD57" s="526"/>
      <c r="CE57" s="526"/>
      <c r="CF57" s="526"/>
      <c r="CG57" s="526"/>
      <c r="CH57" s="526"/>
      <c r="CI57" s="526"/>
      <c r="CJ57" s="526"/>
      <c r="CK57" s="526"/>
      <c r="CL57" s="526"/>
      <c r="CM57" s="526"/>
      <c r="CN57" s="526"/>
      <c r="CO57" s="526"/>
      <c r="CP57" s="526"/>
      <c r="CQ57" s="526"/>
      <c r="CR57" s="526"/>
      <c r="CS57" s="526"/>
      <c r="CT57" s="526"/>
      <c r="CU57" s="526"/>
      <c r="CV57" s="526"/>
      <c r="CW57" s="526"/>
      <c r="CX57" s="526"/>
      <c r="CY57" s="526"/>
      <c r="CZ57" s="526"/>
      <c r="DA57" s="526"/>
      <c r="DB57" s="526"/>
      <c r="DC57" s="526"/>
      <c r="DD57" s="526"/>
      <c r="DE57" s="526"/>
      <c r="DF57" s="526"/>
      <c r="DG57" s="526"/>
      <c r="DH57" s="526"/>
      <c r="DI57" s="526"/>
      <c r="DJ57" s="526"/>
      <c r="DK57" s="526"/>
      <c r="DL57" s="526"/>
      <c r="DM57" s="526"/>
      <c r="DN57" s="526"/>
      <c r="DO57" s="526"/>
      <c r="DP57" s="526"/>
      <c r="DQ57" s="526"/>
      <c r="DR57" s="526"/>
      <c r="DS57" s="526"/>
      <c r="DT57" s="526"/>
      <c r="DU57" s="526"/>
      <c r="DV57" s="526"/>
      <c r="DW57" s="526"/>
      <c r="DX57" s="526"/>
      <c r="DY57" s="526"/>
      <c r="DZ57" s="526"/>
      <c r="EA57" s="526"/>
      <c r="EB57" s="526"/>
      <c r="EC57" s="526"/>
      <c r="ED57" s="526"/>
      <c r="EE57" s="526"/>
      <c r="EF57" s="526"/>
      <c r="EG57" s="526"/>
      <c r="EH57" s="526"/>
      <c r="EI57" s="526"/>
      <c r="EJ57" s="526"/>
      <c r="EK57" s="526"/>
      <c r="EL57" s="526"/>
      <c r="EM57" s="526"/>
      <c r="EN57" s="526"/>
      <c r="EO57" s="526"/>
      <c r="EP57" s="526"/>
      <c r="EQ57" s="526"/>
      <c r="ER57" s="526"/>
      <c r="ES57" s="526"/>
      <c r="ET57" s="526"/>
      <c r="EU57" s="526"/>
      <c r="EV57" s="526"/>
      <c r="EW57" s="526"/>
      <c r="EX57" s="526"/>
      <c r="EY57" s="526"/>
      <c r="EZ57" s="526"/>
      <c r="FA57" s="526"/>
      <c r="FB57" s="526"/>
      <c r="FC57" s="526"/>
      <c r="FD57" s="526"/>
      <c r="FE57" s="526"/>
      <c r="FF57" s="526"/>
      <c r="FG57" s="526"/>
      <c r="FH57" s="526"/>
      <c r="FI57" s="526"/>
      <c r="FJ57" s="526"/>
      <c r="FK57" s="526"/>
      <c r="FL57" s="526"/>
      <c r="FM57" s="526"/>
      <c r="FN57" s="526"/>
      <c r="FO57" s="526"/>
      <c r="FP57" s="526"/>
      <c r="FQ57" s="526"/>
      <c r="FR57" s="526"/>
      <c r="FS57" s="526"/>
      <c r="FT57" s="526"/>
      <c r="FU57" s="526"/>
      <c r="FV57" s="526"/>
      <c r="FW57" s="526"/>
      <c r="FX57" s="526"/>
      <c r="FY57" s="526"/>
      <c r="FZ57" s="526"/>
      <c r="GA57" s="526"/>
      <c r="GB57" s="526"/>
      <c r="GC57" s="526"/>
      <c r="GD57" s="526"/>
      <c r="GE57" s="526"/>
      <c r="GF57" s="526"/>
      <c r="GG57" s="526"/>
      <c r="GH57" s="526"/>
      <c r="GI57" s="526"/>
      <c r="GJ57" s="526"/>
      <c r="GK57" s="526"/>
      <c r="GL57" s="526"/>
      <c r="GM57" s="526"/>
      <c r="GN57" s="526"/>
      <c r="GO57" s="526"/>
      <c r="GP57" s="526"/>
      <c r="GQ57" s="526"/>
      <c r="GR57" s="526"/>
      <c r="GS57" s="526"/>
      <c r="GT57" s="526"/>
      <c r="GU57" s="526"/>
      <c r="GV57" s="526"/>
      <c r="GW57" s="526"/>
      <c r="GX57" s="526"/>
      <c r="GY57" s="526"/>
      <c r="GZ57" s="526"/>
      <c r="HA57" s="526"/>
      <c r="HB57" s="526"/>
      <c r="HC57" s="526"/>
      <c r="HD57" s="526"/>
      <c r="HE57" s="526"/>
      <c r="HF57" s="526"/>
      <c r="HG57" s="526"/>
      <c r="HH57" s="526"/>
      <c r="HI57" s="526"/>
      <c r="HJ57" s="526"/>
      <c r="HK57" s="526"/>
      <c r="HL57" s="526"/>
      <c r="HM57" s="526"/>
      <c r="HN57" s="526"/>
      <c r="HO57" s="526"/>
      <c r="HP57" s="526"/>
      <c r="HQ57" s="526"/>
      <c r="HR57" s="526"/>
      <c r="HS57" s="526"/>
      <c r="HT57" s="526"/>
      <c r="HU57" s="526"/>
      <c r="HV57" s="526"/>
      <c r="HW57" s="526"/>
      <c r="HX57" s="526"/>
      <c r="HY57" s="526"/>
      <c r="HZ57" s="526"/>
      <c r="IA57" s="526"/>
      <c r="IB57" s="526"/>
      <c r="IC57" s="526"/>
      <c r="ID57" s="526"/>
      <c r="IE57" s="526"/>
      <c r="IF57" s="526"/>
      <c r="IG57" s="526"/>
      <c r="IH57" s="526"/>
      <c r="II57" s="526"/>
      <c r="IJ57" s="526"/>
      <c r="IK57" s="526"/>
      <c r="IL57" s="526"/>
      <c r="IM57" s="526"/>
      <c r="IN57" s="526"/>
      <c r="IO57" s="526"/>
      <c r="IP57" s="526"/>
      <c r="IQ57" s="526"/>
      <c r="IR57" s="526"/>
      <c r="IS57" s="526"/>
      <c r="IT57" s="526"/>
      <c r="IU57" s="526"/>
      <c r="IV57" s="526"/>
    </row>
    <row r="58" spans="1:256">
      <c r="A58" s="560">
        <v>510</v>
      </c>
      <c r="B58" s="558" t="s">
        <v>1165</v>
      </c>
      <c r="C58" s="559">
        <v>0</v>
      </c>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6"/>
      <c r="AY58" s="526"/>
      <c r="AZ58" s="526"/>
      <c r="BA58" s="526"/>
      <c r="BB58" s="526"/>
      <c r="BC58" s="526"/>
      <c r="BD58" s="526"/>
      <c r="BE58" s="526"/>
      <c r="BF58" s="526"/>
      <c r="BG58" s="526"/>
      <c r="BH58" s="526"/>
      <c r="BI58" s="526"/>
      <c r="BJ58" s="526"/>
      <c r="BK58" s="526"/>
      <c r="BL58" s="526"/>
      <c r="BM58" s="526"/>
      <c r="BN58" s="526"/>
      <c r="BO58" s="526"/>
      <c r="BP58" s="526"/>
      <c r="BQ58" s="526"/>
      <c r="BR58" s="526"/>
      <c r="BS58" s="526"/>
      <c r="BT58" s="526"/>
      <c r="BU58" s="526"/>
      <c r="BV58" s="526"/>
      <c r="BW58" s="526"/>
      <c r="BX58" s="526"/>
      <c r="BY58" s="526"/>
      <c r="BZ58" s="526"/>
      <c r="CA58" s="526"/>
      <c r="CB58" s="526"/>
      <c r="CC58" s="526"/>
      <c r="CD58" s="526"/>
      <c r="CE58" s="526"/>
      <c r="CF58" s="526"/>
      <c r="CG58" s="526"/>
      <c r="CH58" s="526"/>
      <c r="CI58" s="526"/>
      <c r="CJ58" s="526"/>
      <c r="CK58" s="526"/>
      <c r="CL58" s="526"/>
      <c r="CM58" s="526"/>
      <c r="CN58" s="526"/>
      <c r="CO58" s="526"/>
      <c r="CP58" s="526"/>
      <c r="CQ58" s="526"/>
      <c r="CR58" s="526"/>
      <c r="CS58" s="526"/>
      <c r="CT58" s="526"/>
      <c r="CU58" s="526"/>
      <c r="CV58" s="526"/>
      <c r="CW58" s="526"/>
      <c r="CX58" s="526"/>
      <c r="CY58" s="526"/>
      <c r="CZ58" s="526"/>
      <c r="DA58" s="526"/>
      <c r="DB58" s="526"/>
      <c r="DC58" s="526"/>
      <c r="DD58" s="526"/>
      <c r="DE58" s="526"/>
      <c r="DF58" s="526"/>
      <c r="DG58" s="526"/>
      <c r="DH58" s="526"/>
      <c r="DI58" s="526"/>
      <c r="DJ58" s="526"/>
      <c r="DK58" s="526"/>
      <c r="DL58" s="526"/>
      <c r="DM58" s="526"/>
      <c r="DN58" s="526"/>
      <c r="DO58" s="526"/>
      <c r="DP58" s="526"/>
      <c r="DQ58" s="526"/>
      <c r="DR58" s="526"/>
      <c r="DS58" s="526"/>
      <c r="DT58" s="526"/>
      <c r="DU58" s="526"/>
      <c r="DV58" s="526"/>
      <c r="DW58" s="526"/>
      <c r="DX58" s="526"/>
      <c r="DY58" s="526"/>
      <c r="DZ58" s="526"/>
      <c r="EA58" s="526"/>
      <c r="EB58" s="526"/>
      <c r="EC58" s="526"/>
      <c r="ED58" s="526"/>
      <c r="EE58" s="526"/>
      <c r="EF58" s="526"/>
      <c r="EG58" s="526"/>
      <c r="EH58" s="526"/>
      <c r="EI58" s="526"/>
      <c r="EJ58" s="526"/>
      <c r="EK58" s="526"/>
      <c r="EL58" s="526"/>
      <c r="EM58" s="526"/>
      <c r="EN58" s="526"/>
      <c r="EO58" s="526"/>
      <c r="EP58" s="526"/>
      <c r="EQ58" s="526"/>
      <c r="ER58" s="526"/>
      <c r="ES58" s="526"/>
      <c r="ET58" s="526"/>
      <c r="EU58" s="526"/>
      <c r="EV58" s="526"/>
      <c r="EW58" s="526"/>
      <c r="EX58" s="526"/>
      <c r="EY58" s="526"/>
      <c r="EZ58" s="526"/>
      <c r="FA58" s="526"/>
      <c r="FB58" s="526"/>
      <c r="FC58" s="526"/>
      <c r="FD58" s="526"/>
      <c r="FE58" s="526"/>
      <c r="FF58" s="526"/>
      <c r="FG58" s="526"/>
      <c r="FH58" s="526"/>
      <c r="FI58" s="526"/>
      <c r="FJ58" s="526"/>
      <c r="FK58" s="526"/>
      <c r="FL58" s="526"/>
      <c r="FM58" s="526"/>
      <c r="FN58" s="526"/>
      <c r="FO58" s="526"/>
      <c r="FP58" s="526"/>
      <c r="FQ58" s="526"/>
      <c r="FR58" s="526"/>
      <c r="FS58" s="526"/>
      <c r="FT58" s="526"/>
      <c r="FU58" s="526"/>
      <c r="FV58" s="526"/>
      <c r="FW58" s="526"/>
      <c r="FX58" s="526"/>
      <c r="FY58" s="526"/>
      <c r="FZ58" s="526"/>
      <c r="GA58" s="526"/>
      <c r="GB58" s="526"/>
      <c r="GC58" s="526"/>
      <c r="GD58" s="526"/>
      <c r="GE58" s="526"/>
      <c r="GF58" s="526"/>
      <c r="GG58" s="526"/>
      <c r="GH58" s="526"/>
      <c r="GI58" s="526"/>
      <c r="GJ58" s="526"/>
      <c r="GK58" s="526"/>
      <c r="GL58" s="526"/>
      <c r="GM58" s="526"/>
      <c r="GN58" s="526"/>
      <c r="GO58" s="526"/>
      <c r="GP58" s="526"/>
      <c r="GQ58" s="526"/>
      <c r="GR58" s="526"/>
      <c r="GS58" s="526"/>
      <c r="GT58" s="526"/>
      <c r="GU58" s="526"/>
      <c r="GV58" s="526"/>
      <c r="GW58" s="526"/>
      <c r="GX58" s="526"/>
      <c r="GY58" s="526"/>
      <c r="GZ58" s="526"/>
      <c r="HA58" s="526"/>
      <c r="HB58" s="526"/>
      <c r="HC58" s="526"/>
      <c r="HD58" s="526"/>
      <c r="HE58" s="526"/>
      <c r="HF58" s="526"/>
      <c r="HG58" s="526"/>
      <c r="HH58" s="526"/>
      <c r="HI58" s="526"/>
      <c r="HJ58" s="526"/>
      <c r="HK58" s="526"/>
      <c r="HL58" s="526"/>
      <c r="HM58" s="526"/>
      <c r="HN58" s="526"/>
      <c r="HO58" s="526"/>
      <c r="HP58" s="526"/>
      <c r="HQ58" s="526"/>
      <c r="HR58" s="526"/>
      <c r="HS58" s="526"/>
      <c r="HT58" s="526"/>
      <c r="HU58" s="526"/>
      <c r="HV58" s="526"/>
      <c r="HW58" s="526"/>
      <c r="HX58" s="526"/>
      <c r="HY58" s="526"/>
      <c r="HZ58" s="526"/>
      <c r="IA58" s="526"/>
      <c r="IB58" s="526"/>
      <c r="IC58" s="526"/>
      <c r="ID58" s="526"/>
      <c r="IE58" s="526"/>
      <c r="IF58" s="526"/>
      <c r="IG58" s="526"/>
      <c r="IH58" s="526"/>
      <c r="II58" s="526"/>
      <c r="IJ58" s="526"/>
      <c r="IK58" s="526"/>
      <c r="IL58" s="526"/>
      <c r="IM58" s="526"/>
      <c r="IN58" s="526"/>
      <c r="IO58" s="526"/>
      <c r="IP58" s="526"/>
      <c r="IQ58" s="526"/>
      <c r="IR58" s="526"/>
      <c r="IS58" s="526"/>
      <c r="IT58" s="526"/>
      <c r="IU58" s="526"/>
      <c r="IV58" s="526"/>
    </row>
    <row r="59" spans="1:256">
      <c r="A59" s="560">
        <v>51002</v>
      </c>
      <c r="B59" s="560" t="s">
        <v>1166</v>
      </c>
      <c r="C59" s="559">
        <v>0</v>
      </c>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6"/>
      <c r="AY59" s="526"/>
      <c r="AZ59" s="526"/>
      <c r="BA59" s="526"/>
      <c r="BB59" s="526"/>
      <c r="BC59" s="526"/>
      <c r="BD59" s="526"/>
      <c r="BE59" s="526"/>
      <c r="BF59" s="526"/>
      <c r="BG59" s="526"/>
      <c r="BH59" s="526"/>
      <c r="BI59" s="526"/>
      <c r="BJ59" s="526"/>
      <c r="BK59" s="526"/>
      <c r="BL59" s="526"/>
      <c r="BM59" s="526"/>
      <c r="BN59" s="526"/>
      <c r="BO59" s="526"/>
      <c r="BP59" s="526"/>
      <c r="BQ59" s="526"/>
      <c r="BR59" s="526"/>
      <c r="BS59" s="526"/>
      <c r="BT59" s="526"/>
      <c r="BU59" s="526"/>
      <c r="BV59" s="526"/>
      <c r="BW59" s="526"/>
      <c r="BX59" s="526"/>
      <c r="BY59" s="526"/>
      <c r="BZ59" s="526"/>
      <c r="CA59" s="526"/>
      <c r="CB59" s="526"/>
      <c r="CC59" s="526"/>
      <c r="CD59" s="526"/>
      <c r="CE59" s="526"/>
      <c r="CF59" s="526"/>
      <c r="CG59" s="526"/>
      <c r="CH59" s="526"/>
      <c r="CI59" s="526"/>
      <c r="CJ59" s="526"/>
      <c r="CK59" s="526"/>
      <c r="CL59" s="526"/>
      <c r="CM59" s="526"/>
      <c r="CN59" s="526"/>
      <c r="CO59" s="526"/>
      <c r="CP59" s="526"/>
      <c r="CQ59" s="526"/>
      <c r="CR59" s="526"/>
      <c r="CS59" s="526"/>
      <c r="CT59" s="526"/>
      <c r="CU59" s="526"/>
      <c r="CV59" s="526"/>
      <c r="CW59" s="526"/>
      <c r="CX59" s="526"/>
      <c r="CY59" s="526"/>
      <c r="CZ59" s="526"/>
      <c r="DA59" s="526"/>
      <c r="DB59" s="526"/>
      <c r="DC59" s="526"/>
      <c r="DD59" s="526"/>
      <c r="DE59" s="526"/>
      <c r="DF59" s="526"/>
      <c r="DG59" s="526"/>
      <c r="DH59" s="526"/>
      <c r="DI59" s="526"/>
      <c r="DJ59" s="526"/>
      <c r="DK59" s="526"/>
      <c r="DL59" s="526"/>
      <c r="DM59" s="526"/>
      <c r="DN59" s="526"/>
      <c r="DO59" s="526"/>
      <c r="DP59" s="526"/>
      <c r="DQ59" s="526"/>
      <c r="DR59" s="526"/>
      <c r="DS59" s="526"/>
      <c r="DT59" s="526"/>
      <c r="DU59" s="526"/>
      <c r="DV59" s="526"/>
      <c r="DW59" s="526"/>
      <c r="DX59" s="526"/>
      <c r="DY59" s="526"/>
      <c r="DZ59" s="526"/>
      <c r="EA59" s="526"/>
      <c r="EB59" s="526"/>
      <c r="EC59" s="526"/>
      <c r="ED59" s="526"/>
      <c r="EE59" s="526"/>
      <c r="EF59" s="526"/>
      <c r="EG59" s="526"/>
      <c r="EH59" s="526"/>
      <c r="EI59" s="526"/>
      <c r="EJ59" s="526"/>
      <c r="EK59" s="526"/>
      <c r="EL59" s="526"/>
      <c r="EM59" s="526"/>
      <c r="EN59" s="526"/>
      <c r="EO59" s="526"/>
      <c r="EP59" s="526"/>
      <c r="EQ59" s="526"/>
      <c r="ER59" s="526"/>
      <c r="ES59" s="526"/>
      <c r="ET59" s="526"/>
      <c r="EU59" s="526"/>
      <c r="EV59" s="526"/>
      <c r="EW59" s="526"/>
      <c r="EX59" s="526"/>
      <c r="EY59" s="526"/>
      <c r="EZ59" s="526"/>
      <c r="FA59" s="526"/>
      <c r="FB59" s="526"/>
      <c r="FC59" s="526"/>
      <c r="FD59" s="526"/>
      <c r="FE59" s="526"/>
      <c r="FF59" s="526"/>
      <c r="FG59" s="526"/>
      <c r="FH59" s="526"/>
      <c r="FI59" s="526"/>
      <c r="FJ59" s="526"/>
      <c r="FK59" s="526"/>
      <c r="FL59" s="526"/>
      <c r="FM59" s="526"/>
      <c r="FN59" s="526"/>
      <c r="FO59" s="526"/>
      <c r="FP59" s="526"/>
      <c r="FQ59" s="526"/>
      <c r="FR59" s="526"/>
      <c r="FS59" s="526"/>
      <c r="FT59" s="526"/>
      <c r="FU59" s="526"/>
      <c r="FV59" s="526"/>
      <c r="FW59" s="526"/>
      <c r="FX59" s="526"/>
      <c r="FY59" s="526"/>
      <c r="FZ59" s="526"/>
      <c r="GA59" s="526"/>
      <c r="GB59" s="526"/>
      <c r="GC59" s="526"/>
      <c r="GD59" s="526"/>
      <c r="GE59" s="526"/>
      <c r="GF59" s="526"/>
      <c r="GG59" s="526"/>
      <c r="GH59" s="526"/>
      <c r="GI59" s="526"/>
      <c r="GJ59" s="526"/>
      <c r="GK59" s="526"/>
      <c r="GL59" s="526"/>
      <c r="GM59" s="526"/>
      <c r="GN59" s="526"/>
      <c r="GO59" s="526"/>
      <c r="GP59" s="526"/>
      <c r="GQ59" s="526"/>
      <c r="GR59" s="526"/>
      <c r="GS59" s="526"/>
      <c r="GT59" s="526"/>
      <c r="GU59" s="526"/>
      <c r="GV59" s="526"/>
      <c r="GW59" s="526"/>
      <c r="GX59" s="526"/>
      <c r="GY59" s="526"/>
      <c r="GZ59" s="526"/>
      <c r="HA59" s="526"/>
      <c r="HB59" s="526"/>
      <c r="HC59" s="526"/>
      <c r="HD59" s="526"/>
      <c r="HE59" s="526"/>
      <c r="HF59" s="526"/>
      <c r="HG59" s="526"/>
      <c r="HH59" s="526"/>
      <c r="HI59" s="526"/>
      <c r="HJ59" s="526"/>
      <c r="HK59" s="526"/>
      <c r="HL59" s="526"/>
      <c r="HM59" s="526"/>
      <c r="HN59" s="526"/>
      <c r="HO59" s="526"/>
      <c r="HP59" s="526"/>
      <c r="HQ59" s="526"/>
      <c r="HR59" s="526"/>
      <c r="HS59" s="526"/>
      <c r="HT59" s="526"/>
      <c r="HU59" s="526"/>
      <c r="HV59" s="526"/>
      <c r="HW59" s="526"/>
      <c r="HX59" s="526"/>
      <c r="HY59" s="526"/>
      <c r="HZ59" s="526"/>
      <c r="IA59" s="526"/>
      <c r="IB59" s="526"/>
      <c r="IC59" s="526"/>
      <c r="ID59" s="526"/>
      <c r="IE59" s="526"/>
      <c r="IF59" s="526"/>
      <c r="IG59" s="526"/>
      <c r="IH59" s="526"/>
      <c r="II59" s="526"/>
      <c r="IJ59" s="526"/>
      <c r="IK59" s="526"/>
      <c r="IL59" s="526"/>
      <c r="IM59" s="526"/>
      <c r="IN59" s="526"/>
      <c r="IO59" s="526"/>
      <c r="IP59" s="526"/>
      <c r="IQ59" s="526"/>
      <c r="IR59" s="526"/>
      <c r="IS59" s="526"/>
      <c r="IT59" s="526"/>
      <c r="IU59" s="526"/>
      <c r="IV59" s="526"/>
    </row>
    <row r="60" spans="1:256">
      <c r="A60" s="560">
        <v>51003</v>
      </c>
      <c r="B60" s="560" t="s">
        <v>2079</v>
      </c>
      <c r="C60" s="559">
        <v>0</v>
      </c>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c r="AN60" s="526"/>
      <c r="AO60" s="526"/>
      <c r="AP60" s="526"/>
      <c r="AQ60" s="526"/>
      <c r="AR60" s="526"/>
      <c r="AS60" s="526"/>
      <c r="AT60" s="526"/>
      <c r="AU60" s="526"/>
      <c r="AV60" s="526"/>
      <c r="AW60" s="526"/>
      <c r="AX60" s="526"/>
      <c r="AY60" s="526"/>
      <c r="AZ60" s="526"/>
      <c r="BA60" s="526"/>
      <c r="BB60" s="526"/>
      <c r="BC60" s="526"/>
      <c r="BD60" s="526"/>
      <c r="BE60" s="526"/>
      <c r="BF60" s="526"/>
      <c r="BG60" s="526"/>
      <c r="BH60" s="526"/>
      <c r="BI60" s="526"/>
      <c r="BJ60" s="526"/>
      <c r="BK60" s="526"/>
      <c r="BL60" s="526"/>
      <c r="BM60" s="526"/>
      <c r="BN60" s="526"/>
      <c r="BO60" s="526"/>
      <c r="BP60" s="526"/>
      <c r="BQ60" s="526"/>
      <c r="BR60" s="526"/>
      <c r="BS60" s="526"/>
      <c r="BT60" s="526"/>
      <c r="BU60" s="526"/>
      <c r="BV60" s="526"/>
      <c r="BW60" s="526"/>
      <c r="BX60" s="526"/>
      <c r="BY60" s="526"/>
      <c r="BZ60" s="526"/>
      <c r="CA60" s="526"/>
      <c r="CB60" s="526"/>
      <c r="CC60" s="526"/>
      <c r="CD60" s="526"/>
      <c r="CE60" s="526"/>
      <c r="CF60" s="526"/>
      <c r="CG60" s="526"/>
      <c r="CH60" s="526"/>
      <c r="CI60" s="526"/>
      <c r="CJ60" s="526"/>
      <c r="CK60" s="526"/>
      <c r="CL60" s="526"/>
      <c r="CM60" s="526"/>
      <c r="CN60" s="526"/>
      <c r="CO60" s="526"/>
      <c r="CP60" s="526"/>
      <c r="CQ60" s="526"/>
      <c r="CR60" s="526"/>
      <c r="CS60" s="526"/>
      <c r="CT60" s="526"/>
      <c r="CU60" s="526"/>
      <c r="CV60" s="526"/>
      <c r="CW60" s="526"/>
      <c r="CX60" s="526"/>
      <c r="CY60" s="526"/>
      <c r="CZ60" s="526"/>
      <c r="DA60" s="526"/>
      <c r="DB60" s="526"/>
      <c r="DC60" s="526"/>
      <c r="DD60" s="526"/>
      <c r="DE60" s="526"/>
      <c r="DF60" s="526"/>
      <c r="DG60" s="526"/>
      <c r="DH60" s="526"/>
      <c r="DI60" s="526"/>
      <c r="DJ60" s="526"/>
      <c r="DK60" s="526"/>
      <c r="DL60" s="526"/>
      <c r="DM60" s="526"/>
      <c r="DN60" s="526"/>
      <c r="DO60" s="526"/>
      <c r="DP60" s="526"/>
      <c r="DQ60" s="526"/>
      <c r="DR60" s="526"/>
      <c r="DS60" s="526"/>
      <c r="DT60" s="526"/>
      <c r="DU60" s="526"/>
      <c r="DV60" s="526"/>
      <c r="DW60" s="526"/>
      <c r="DX60" s="526"/>
      <c r="DY60" s="526"/>
      <c r="DZ60" s="526"/>
      <c r="EA60" s="526"/>
      <c r="EB60" s="526"/>
      <c r="EC60" s="526"/>
      <c r="ED60" s="526"/>
      <c r="EE60" s="526"/>
      <c r="EF60" s="526"/>
      <c r="EG60" s="526"/>
      <c r="EH60" s="526"/>
      <c r="EI60" s="526"/>
      <c r="EJ60" s="526"/>
      <c r="EK60" s="526"/>
      <c r="EL60" s="526"/>
      <c r="EM60" s="526"/>
      <c r="EN60" s="526"/>
      <c r="EO60" s="526"/>
      <c r="EP60" s="526"/>
      <c r="EQ60" s="526"/>
      <c r="ER60" s="526"/>
      <c r="ES60" s="526"/>
      <c r="ET60" s="526"/>
      <c r="EU60" s="526"/>
      <c r="EV60" s="526"/>
      <c r="EW60" s="526"/>
      <c r="EX60" s="526"/>
      <c r="EY60" s="526"/>
      <c r="EZ60" s="526"/>
      <c r="FA60" s="526"/>
      <c r="FB60" s="526"/>
      <c r="FC60" s="526"/>
      <c r="FD60" s="526"/>
      <c r="FE60" s="526"/>
      <c r="FF60" s="526"/>
      <c r="FG60" s="526"/>
      <c r="FH60" s="526"/>
      <c r="FI60" s="526"/>
      <c r="FJ60" s="526"/>
      <c r="FK60" s="526"/>
      <c r="FL60" s="526"/>
      <c r="FM60" s="526"/>
      <c r="FN60" s="526"/>
      <c r="FO60" s="526"/>
      <c r="FP60" s="526"/>
      <c r="FQ60" s="526"/>
      <c r="FR60" s="526"/>
      <c r="FS60" s="526"/>
      <c r="FT60" s="526"/>
      <c r="FU60" s="526"/>
      <c r="FV60" s="526"/>
      <c r="FW60" s="526"/>
      <c r="FX60" s="526"/>
      <c r="FY60" s="526"/>
      <c r="FZ60" s="526"/>
      <c r="GA60" s="526"/>
      <c r="GB60" s="526"/>
      <c r="GC60" s="526"/>
      <c r="GD60" s="526"/>
      <c r="GE60" s="526"/>
      <c r="GF60" s="526"/>
      <c r="GG60" s="526"/>
      <c r="GH60" s="526"/>
      <c r="GI60" s="526"/>
      <c r="GJ60" s="526"/>
      <c r="GK60" s="526"/>
      <c r="GL60" s="526"/>
      <c r="GM60" s="526"/>
      <c r="GN60" s="526"/>
      <c r="GO60" s="526"/>
      <c r="GP60" s="526"/>
      <c r="GQ60" s="526"/>
      <c r="GR60" s="526"/>
      <c r="GS60" s="526"/>
      <c r="GT60" s="526"/>
      <c r="GU60" s="526"/>
      <c r="GV60" s="526"/>
      <c r="GW60" s="526"/>
      <c r="GX60" s="526"/>
      <c r="GY60" s="526"/>
      <c r="GZ60" s="526"/>
      <c r="HA60" s="526"/>
      <c r="HB60" s="526"/>
      <c r="HC60" s="526"/>
      <c r="HD60" s="526"/>
      <c r="HE60" s="526"/>
      <c r="HF60" s="526"/>
      <c r="HG60" s="526"/>
      <c r="HH60" s="526"/>
      <c r="HI60" s="526"/>
      <c r="HJ60" s="526"/>
      <c r="HK60" s="526"/>
      <c r="HL60" s="526"/>
      <c r="HM60" s="526"/>
      <c r="HN60" s="526"/>
      <c r="HO60" s="526"/>
      <c r="HP60" s="526"/>
      <c r="HQ60" s="526"/>
      <c r="HR60" s="526"/>
      <c r="HS60" s="526"/>
      <c r="HT60" s="526"/>
      <c r="HU60" s="526"/>
      <c r="HV60" s="526"/>
      <c r="HW60" s="526"/>
      <c r="HX60" s="526"/>
      <c r="HY60" s="526"/>
      <c r="HZ60" s="526"/>
      <c r="IA60" s="526"/>
      <c r="IB60" s="526"/>
      <c r="IC60" s="526"/>
      <c r="ID60" s="526"/>
      <c r="IE60" s="526"/>
      <c r="IF60" s="526"/>
      <c r="IG60" s="526"/>
      <c r="IH60" s="526"/>
      <c r="II60" s="526"/>
      <c r="IJ60" s="526"/>
      <c r="IK60" s="526"/>
      <c r="IL60" s="526"/>
      <c r="IM60" s="526"/>
      <c r="IN60" s="526"/>
      <c r="IO60" s="526"/>
      <c r="IP60" s="526"/>
      <c r="IQ60" s="526"/>
      <c r="IR60" s="526"/>
      <c r="IS60" s="526"/>
      <c r="IT60" s="526"/>
      <c r="IU60" s="526"/>
      <c r="IV60" s="526"/>
    </row>
    <row r="61" spans="1:256">
      <c r="A61" s="560">
        <v>511</v>
      </c>
      <c r="B61" s="558" t="s">
        <v>1167</v>
      </c>
      <c r="C61" s="559">
        <v>0</v>
      </c>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6"/>
      <c r="AK61" s="526"/>
      <c r="AL61" s="526"/>
      <c r="AM61" s="526"/>
      <c r="AN61" s="526"/>
      <c r="AO61" s="526"/>
      <c r="AP61" s="526"/>
      <c r="AQ61" s="526"/>
      <c r="AR61" s="526"/>
      <c r="AS61" s="526"/>
      <c r="AT61" s="526"/>
      <c r="AU61" s="526"/>
      <c r="AV61" s="526"/>
      <c r="AW61" s="526"/>
      <c r="AX61" s="526"/>
      <c r="AY61" s="526"/>
      <c r="AZ61" s="526"/>
      <c r="BA61" s="526"/>
      <c r="BB61" s="526"/>
      <c r="BC61" s="526"/>
      <c r="BD61" s="526"/>
      <c r="BE61" s="526"/>
      <c r="BF61" s="526"/>
      <c r="BG61" s="526"/>
      <c r="BH61" s="526"/>
      <c r="BI61" s="526"/>
      <c r="BJ61" s="526"/>
      <c r="BK61" s="526"/>
      <c r="BL61" s="526"/>
      <c r="BM61" s="526"/>
      <c r="BN61" s="526"/>
      <c r="BO61" s="526"/>
      <c r="BP61" s="526"/>
      <c r="BQ61" s="526"/>
      <c r="BR61" s="526"/>
      <c r="BS61" s="526"/>
      <c r="BT61" s="526"/>
      <c r="BU61" s="526"/>
      <c r="BV61" s="526"/>
      <c r="BW61" s="526"/>
      <c r="BX61" s="526"/>
      <c r="BY61" s="526"/>
      <c r="BZ61" s="526"/>
      <c r="CA61" s="526"/>
      <c r="CB61" s="526"/>
      <c r="CC61" s="526"/>
      <c r="CD61" s="526"/>
      <c r="CE61" s="526"/>
      <c r="CF61" s="526"/>
      <c r="CG61" s="526"/>
      <c r="CH61" s="526"/>
      <c r="CI61" s="526"/>
      <c r="CJ61" s="526"/>
      <c r="CK61" s="526"/>
      <c r="CL61" s="526"/>
      <c r="CM61" s="526"/>
      <c r="CN61" s="526"/>
      <c r="CO61" s="526"/>
      <c r="CP61" s="526"/>
      <c r="CQ61" s="526"/>
      <c r="CR61" s="526"/>
      <c r="CS61" s="526"/>
      <c r="CT61" s="526"/>
      <c r="CU61" s="526"/>
      <c r="CV61" s="526"/>
      <c r="CW61" s="526"/>
      <c r="CX61" s="526"/>
      <c r="CY61" s="526"/>
      <c r="CZ61" s="526"/>
      <c r="DA61" s="526"/>
      <c r="DB61" s="526"/>
      <c r="DC61" s="526"/>
      <c r="DD61" s="526"/>
      <c r="DE61" s="526"/>
      <c r="DF61" s="526"/>
      <c r="DG61" s="526"/>
      <c r="DH61" s="526"/>
      <c r="DI61" s="526"/>
      <c r="DJ61" s="526"/>
      <c r="DK61" s="526"/>
      <c r="DL61" s="526"/>
      <c r="DM61" s="526"/>
      <c r="DN61" s="526"/>
      <c r="DO61" s="526"/>
      <c r="DP61" s="526"/>
      <c r="DQ61" s="526"/>
      <c r="DR61" s="526"/>
      <c r="DS61" s="526"/>
      <c r="DT61" s="526"/>
      <c r="DU61" s="526"/>
      <c r="DV61" s="526"/>
      <c r="DW61" s="526"/>
      <c r="DX61" s="526"/>
      <c r="DY61" s="526"/>
      <c r="DZ61" s="526"/>
      <c r="EA61" s="526"/>
      <c r="EB61" s="526"/>
      <c r="EC61" s="526"/>
      <c r="ED61" s="526"/>
      <c r="EE61" s="526"/>
      <c r="EF61" s="526"/>
      <c r="EG61" s="526"/>
      <c r="EH61" s="526"/>
      <c r="EI61" s="526"/>
      <c r="EJ61" s="526"/>
      <c r="EK61" s="526"/>
      <c r="EL61" s="526"/>
      <c r="EM61" s="526"/>
      <c r="EN61" s="526"/>
      <c r="EO61" s="526"/>
      <c r="EP61" s="526"/>
      <c r="EQ61" s="526"/>
      <c r="ER61" s="526"/>
      <c r="ES61" s="526"/>
      <c r="ET61" s="526"/>
      <c r="EU61" s="526"/>
      <c r="EV61" s="526"/>
      <c r="EW61" s="526"/>
      <c r="EX61" s="526"/>
      <c r="EY61" s="526"/>
      <c r="EZ61" s="526"/>
      <c r="FA61" s="526"/>
      <c r="FB61" s="526"/>
      <c r="FC61" s="526"/>
      <c r="FD61" s="526"/>
      <c r="FE61" s="526"/>
      <c r="FF61" s="526"/>
      <c r="FG61" s="526"/>
      <c r="FH61" s="526"/>
      <c r="FI61" s="526"/>
      <c r="FJ61" s="526"/>
      <c r="FK61" s="526"/>
      <c r="FL61" s="526"/>
      <c r="FM61" s="526"/>
      <c r="FN61" s="526"/>
      <c r="FO61" s="526"/>
      <c r="FP61" s="526"/>
      <c r="FQ61" s="526"/>
      <c r="FR61" s="526"/>
      <c r="FS61" s="526"/>
      <c r="FT61" s="526"/>
      <c r="FU61" s="526"/>
      <c r="FV61" s="526"/>
      <c r="FW61" s="526"/>
      <c r="FX61" s="526"/>
      <c r="FY61" s="526"/>
      <c r="FZ61" s="526"/>
      <c r="GA61" s="526"/>
      <c r="GB61" s="526"/>
      <c r="GC61" s="526"/>
      <c r="GD61" s="526"/>
      <c r="GE61" s="526"/>
      <c r="GF61" s="526"/>
      <c r="GG61" s="526"/>
      <c r="GH61" s="526"/>
      <c r="GI61" s="526"/>
      <c r="GJ61" s="526"/>
      <c r="GK61" s="526"/>
      <c r="GL61" s="526"/>
      <c r="GM61" s="526"/>
      <c r="GN61" s="526"/>
      <c r="GO61" s="526"/>
      <c r="GP61" s="526"/>
      <c r="GQ61" s="526"/>
      <c r="GR61" s="526"/>
      <c r="GS61" s="526"/>
      <c r="GT61" s="526"/>
      <c r="GU61" s="526"/>
      <c r="GV61" s="526"/>
      <c r="GW61" s="526"/>
      <c r="GX61" s="526"/>
      <c r="GY61" s="526"/>
      <c r="GZ61" s="526"/>
      <c r="HA61" s="526"/>
      <c r="HB61" s="526"/>
      <c r="HC61" s="526"/>
      <c r="HD61" s="526"/>
      <c r="HE61" s="526"/>
      <c r="HF61" s="526"/>
      <c r="HG61" s="526"/>
      <c r="HH61" s="526"/>
      <c r="HI61" s="526"/>
      <c r="HJ61" s="526"/>
      <c r="HK61" s="526"/>
      <c r="HL61" s="526"/>
      <c r="HM61" s="526"/>
      <c r="HN61" s="526"/>
      <c r="HO61" s="526"/>
      <c r="HP61" s="526"/>
      <c r="HQ61" s="526"/>
      <c r="HR61" s="526"/>
      <c r="HS61" s="526"/>
      <c r="HT61" s="526"/>
      <c r="HU61" s="526"/>
      <c r="HV61" s="526"/>
      <c r="HW61" s="526"/>
      <c r="HX61" s="526"/>
      <c r="HY61" s="526"/>
      <c r="HZ61" s="526"/>
      <c r="IA61" s="526"/>
      <c r="IB61" s="526"/>
      <c r="IC61" s="526"/>
      <c r="ID61" s="526"/>
      <c r="IE61" s="526"/>
      <c r="IF61" s="526"/>
      <c r="IG61" s="526"/>
      <c r="IH61" s="526"/>
      <c r="II61" s="526"/>
      <c r="IJ61" s="526"/>
      <c r="IK61" s="526"/>
      <c r="IL61" s="526"/>
      <c r="IM61" s="526"/>
      <c r="IN61" s="526"/>
      <c r="IO61" s="526"/>
      <c r="IP61" s="526"/>
      <c r="IQ61" s="526"/>
      <c r="IR61" s="526"/>
      <c r="IS61" s="526"/>
      <c r="IT61" s="526"/>
      <c r="IU61" s="526"/>
      <c r="IV61" s="526"/>
    </row>
    <row r="62" spans="1:256">
      <c r="A62" s="560">
        <v>51101</v>
      </c>
      <c r="B62" s="560" t="s">
        <v>1168</v>
      </c>
      <c r="C62" s="559">
        <v>0</v>
      </c>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L62" s="526"/>
      <c r="AM62" s="526"/>
      <c r="AN62" s="526"/>
      <c r="AO62" s="526"/>
      <c r="AP62" s="526"/>
      <c r="AQ62" s="526"/>
      <c r="AR62" s="526"/>
      <c r="AS62" s="526"/>
      <c r="AT62" s="526"/>
      <c r="AU62" s="526"/>
      <c r="AV62" s="526"/>
      <c r="AW62" s="526"/>
      <c r="AX62" s="526"/>
      <c r="AY62" s="526"/>
      <c r="AZ62" s="526"/>
      <c r="BA62" s="526"/>
      <c r="BB62" s="526"/>
      <c r="BC62" s="526"/>
      <c r="BD62" s="526"/>
      <c r="BE62" s="526"/>
      <c r="BF62" s="526"/>
      <c r="BG62" s="526"/>
      <c r="BH62" s="526"/>
      <c r="BI62" s="526"/>
      <c r="BJ62" s="526"/>
      <c r="BK62" s="526"/>
      <c r="BL62" s="526"/>
      <c r="BM62" s="526"/>
      <c r="BN62" s="526"/>
      <c r="BO62" s="526"/>
      <c r="BP62" s="526"/>
      <c r="BQ62" s="526"/>
      <c r="BR62" s="526"/>
      <c r="BS62" s="526"/>
      <c r="BT62" s="526"/>
      <c r="BU62" s="526"/>
      <c r="BV62" s="526"/>
      <c r="BW62" s="526"/>
      <c r="BX62" s="526"/>
      <c r="BY62" s="526"/>
      <c r="BZ62" s="526"/>
      <c r="CA62" s="526"/>
      <c r="CB62" s="526"/>
      <c r="CC62" s="526"/>
      <c r="CD62" s="526"/>
      <c r="CE62" s="526"/>
      <c r="CF62" s="526"/>
      <c r="CG62" s="526"/>
      <c r="CH62" s="526"/>
      <c r="CI62" s="526"/>
      <c r="CJ62" s="526"/>
      <c r="CK62" s="526"/>
      <c r="CL62" s="526"/>
      <c r="CM62" s="526"/>
      <c r="CN62" s="526"/>
      <c r="CO62" s="526"/>
      <c r="CP62" s="526"/>
      <c r="CQ62" s="526"/>
      <c r="CR62" s="526"/>
      <c r="CS62" s="526"/>
      <c r="CT62" s="526"/>
      <c r="CU62" s="526"/>
      <c r="CV62" s="526"/>
      <c r="CW62" s="526"/>
      <c r="CX62" s="526"/>
      <c r="CY62" s="526"/>
      <c r="CZ62" s="526"/>
      <c r="DA62" s="526"/>
      <c r="DB62" s="526"/>
      <c r="DC62" s="526"/>
      <c r="DD62" s="526"/>
      <c r="DE62" s="526"/>
      <c r="DF62" s="526"/>
      <c r="DG62" s="526"/>
      <c r="DH62" s="526"/>
      <c r="DI62" s="526"/>
      <c r="DJ62" s="526"/>
      <c r="DK62" s="526"/>
      <c r="DL62" s="526"/>
      <c r="DM62" s="526"/>
      <c r="DN62" s="526"/>
      <c r="DO62" s="526"/>
      <c r="DP62" s="526"/>
      <c r="DQ62" s="526"/>
      <c r="DR62" s="526"/>
      <c r="DS62" s="526"/>
      <c r="DT62" s="526"/>
      <c r="DU62" s="526"/>
      <c r="DV62" s="526"/>
      <c r="DW62" s="526"/>
      <c r="DX62" s="526"/>
      <c r="DY62" s="526"/>
      <c r="DZ62" s="526"/>
      <c r="EA62" s="526"/>
      <c r="EB62" s="526"/>
      <c r="EC62" s="526"/>
      <c r="ED62" s="526"/>
      <c r="EE62" s="526"/>
      <c r="EF62" s="526"/>
      <c r="EG62" s="526"/>
      <c r="EH62" s="526"/>
      <c r="EI62" s="526"/>
      <c r="EJ62" s="526"/>
      <c r="EK62" s="526"/>
      <c r="EL62" s="526"/>
      <c r="EM62" s="526"/>
      <c r="EN62" s="526"/>
      <c r="EO62" s="526"/>
      <c r="EP62" s="526"/>
      <c r="EQ62" s="526"/>
      <c r="ER62" s="526"/>
      <c r="ES62" s="526"/>
      <c r="ET62" s="526"/>
      <c r="EU62" s="526"/>
      <c r="EV62" s="526"/>
      <c r="EW62" s="526"/>
      <c r="EX62" s="526"/>
      <c r="EY62" s="526"/>
      <c r="EZ62" s="526"/>
      <c r="FA62" s="526"/>
      <c r="FB62" s="526"/>
      <c r="FC62" s="526"/>
      <c r="FD62" s="526"/>
      <c r="FE62" s="526"/>
      <c r="FF62" s="526"/>
      <c r="FG62" s="526"/>
      <c r="FH62" s="526"/>
      <c r="FI62" s="526"/>
      <c r="FJ62" s="526"/>
      <c r="FK62" s="526"/>
      <c r="FL62" s="526"/>
      <c r="FM62" s="526"/>
      <c r="FN62" s="526"/>
      <c r="FO62" s="526"/>
      <c r="FP62" s="526"/>
      <c r="FQ62" s="526"/>
      <c r="FR62" s="526"/>
      <c r="FS62" s="526"/>
      <c r="FT62" s="526"/>
      <c r="FU62" s="526"/>
      <c r="FV62" s="526"/>
      <c r="FW62" s="526"/>
      <c r="FX62" s="526"/>
      <c r="FY62" s="526"/>
      <c r="FZ62" s="526"/>
      <c r="GA62" s="526"/>
      <c r="GB62" s="526"/>
      <c r="GC62" s="526"/>
      <c r="GD62" s="526"/>
      <c r="GE62" s="526"/>
      <c r="GF62" s="526"/>
      <c r="GG62" s="526"/>
      <c r="GH62" s="526"/>
      <c r="GI62" s="526"/>
      <c r="GJ62" s="526"/>
      <c r="GK62" s="526"/>
      <c r="GL62" s="526"/>
      <c r="GM62" s="526"/>
      <c r="GN62" s="526"/>
      <c r="GO62" s="526"/>
      <c r="GP62" s="526"/>
      <c r="GQ62" s="526"/>
      <c r="GR62" s="526"/>
      <c r="GS62" s="526"/>
      <c r="GT62" s="526"/>
      <c r="GU62" s="526"/>
      <c r="GV62" s="526"/>
      <c r="GW62" s="526"/>
      <c r="GX62" s="526"/>
      <c r="GY62" s="526"/>
      <c r="GZ62" s="526"/>
      <c r="HA62" s="526"/>
      <c r="HB62" s="526"/>
      <c r="HC62" s="526"/>
      <c r="HD62" s="526"/>
      <c r="HE62" s="526"/>
      <c r="HF62" s="526"/>
      <c r="HG62" s="526"/>
      <c r="HH62" s="526"/>
      <c r="HI62" s="526"/>
      <c r="HJ62" s="526"/>
      <c r="HK62" s="526"/>
      <c r="HL62" s="526"/>
      <c r="HM62" s="526"/>
      <c r="HN62" s="526"/>
      <c r="HO62" s="526"/>
      <c r="HP62" s="526"/>
      <c r="HQ62" s="526"/>
      <c r="HR62" s="526"/>
      <c r="HS62" s="526"/>
      <c r="HT62" s="526"/>
      <c r="HU62" s="526"/>
      <c r="HV62" s="526"/>
      <c r="HW62" s="526"/>
      <c r="HX62" s="526"/>
      <c r="HY62" s="526"/>
      <c r="HZ62" s="526"/>
      <c r="IA62" s="526"/>
      <c r="IB62" s="526"/>
      <c r="IC62" s="526"/>
      <c r="ID62" s="526"/>
      <c r="IE62" s="526"/>
      <c r="IF62" s="526"/>
      <c r="IG62" s="526"/>
      <c r="IH62" s="526"/>
      <c r="II62" s="526"/>
      <c r="IJ62" s="526"/>
      <c r="IK62" s="526"/>
      <c r="IL62" s="526"/>
      <c r="IM62" s="526"/>
      <c r="IN62" s="526"/>
      <c r="IO62" s="526"/>
      <c r="IP62" s="526"/>
      <c r="IQ62" s="526"/>
      <c r="IR62" s="526"/>
      <c r="IS62" s="526"/>
      <c r="IT62" s="526"/>
      <c r="IU62" s="526"/>
      <c r="IV62" s="526"/>
    </row>
    <row r="63" spans="1:256">
      <c r="A63" s="560">
        <v>51102</v>
      </c>
      <c r="B63" s="560" t="s">
        <v>1169</v>
      </c>
      <c r="C63" s="559">
        <v>0</v>
      </c>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526"/>
      <c r="AY63" s="526"/>
      <c r="AZ63" s="526"/>
      <c r="BA63" s="526"/>
      <c r="BB63" s="526"/>
      <c r="BC63" s="526"/>
      <c r="BD63" s="526"/>
      <c r="BE63" s="526"/>
      <c r="BF63" s="526"/>
      <c r="BG63" s="526"/>
      <c r="BH63" s="526"/>
      <c r="BI63" s="526"/>
      <c r="BJ63" s="526"/>
      <c r="BK63" s="526"/>
      <c r="BL63" s="526"/>
      <c r="BM63" s="526"/>
      <c r="BN63" s="526"/>
      <c r="BO63" s="526"/>
      <c r="BP63" s="526"/>
      <c r="BQ63" s="526"/>
      <c r="BR63" s="526"/>
      <c r="BS63" s="526"/>
      <c r="BT63" s="526"/>
      <c r="BU63" s="526"/>
      <c r="BV63" s="526"/>
      <c r="BW63" s="526"/>
      <c r="BX63" s="526"/>
      <c r="BY63" s="526"/>
      <c r="BZ63" s="526"/>
      <c r="CA63" s="526"/>
      <c r="CB63" s="526"/>
      <c r="CC63" s="526"/>
      <c r="CD63" s="526"/>
      <c r="CE63" s="526"/>
      <c r="CF63" s="526"/>
      <c r="CG63" s="526"/>
      <c r="CH63" s="526"/>
      <c r="CI63" s="526"/>
      <c r="CJ63" s="526"/>
      <c r="CK63" s="526"/>
      <c r="CL63" s="526"/>
      <c r="CM63" s="526"/>
      <c r="CN63" s="526"/>
      <c r="CO63" s="526"/>
      <c r="CP63" s="526"/>
      <c r="CQ63" s="526"/>
      <c r="CR63" s="526"/>
      <c r="CS63" s="526"/>
      <c r="CT63" s="526"/>
      <c r="CU63" s="526"/>
      <c r="CV63" s="526"/>
      <c r="CW63" s="526"/>
      <c r="CX63" s="526"/>
      <c r="CY63" s="526"/>
      <c r="CZ63" s="526"/>
      <c r="DA63" s="526"/>
      <c r="DB63" s="526"/>
      <c r="DC63" s="526"/>
      <c r="DD63" s="526"/>
      <c r="DE63" s="526"/>
      <c r="DF63" s="526"/>
      <c r="DG63" s="526"/>
      <c r="DH63" s="526"/>
      <c r="DI63" s="526"/>
      <c r="DJ63" s="526"/>
      <c r="DK63" s="526"/>
      <c r="DL63" s="526"/>
      <c r="DM63" s="526"/>
      <c r="DN63" s="526"/>
      <c r="DO63" s="526"/>
      <c r="DP63" s="526"/>
      <c r="DQ63" s="526"/>
      <c r="DR63" s="526"/>
      <c r="DS63" s="526"/>
      <c r="DT63" s="526"/>
      <c r="DU63" s="526"/>
      <c r="DV63" s="526"/>
      <c r="DW63" s="526"/>
      <c r="DX63" s="526"/>
      <c r="DY63" s="526"/>
      <c r="DZ63" s="526"/>
      <c r="EA63" s="526"/>
      <c r="EB63" s="526"/>
      <c r="EC63" s="526"/>
      <c r="ED63" s="526"/>
      <c r="EE63" s="526"/>
      <c r="EF63" s="526"/>
      <c r="EG63" s="526"/>
      <c r="EH63" s="526"/>
      <c r="EI63" s="526"/>
      <c r="EJ63" s="526"/>
      <c r="EK63" s="526"/>
      <c r="EL63" s="526"/>
      <c r="EM63" s="526"/>
      <c r="EN63" s="526"/>
      <c r="EO63" s="526"/>
      <c r="EP63" s="526"/>
      <c r="EQ63" s="526"/>
      <c r="ER63" s="526"/>
      <c r="ES63" s="526"/>
      <c r="ET63" s="526"/>
      <c r="EU63" s="526"/>
      <c r="EV63" s="526"/>
      <c r="EW63" s="526"/>
      <c r="EX63" s="526"/>
      <c r="EY63" s="526"/>
      <c r="EZ63" s="526"/>
      <c r="FA63" s="526"/>
      <c r="FB63" s="526"/>
      <c r="FC63" s="526"/>
      <c r="FD63" s="526"/>
      <c r="FE63" s="526"/>
      <c r="FF63" s="526"/>
      <c r="FG63" s="526"/>
      <c r="FH63" s="526"/>
      <c r="FI63" s="526"/>
      <c r="FJ63" s="526"/>
      <c r="FK63" s="526"/>
      <c r="FL63" s="526"/>
      <c r="FM63" s="526"/>
      <c r="FN63" s="526"/>
      <c r="FO63" s="526"/>
      <c r="FP63" s="526"/>
      <c r="FQ63" s="526"/>
      <c r="FR63" s="526"/>
      <c r="FS63" s="526"/>
      <c r="FT63" s="526"/>
      <c r="FU63" s="526"/>
      <c r="FV63" s="526"/>
      <c r="FW63" s="526"/>
      <c r="FX63" s="526"/>
      <c r="FY63" s="526"/>
      <c r="FZ63" s="526"/>
      <c r="GA63" s="526"/>
      <c r="GB63" s="526"/>
      <c r="GC63" s="526"/>
      <c r="GD63" s="526"/>
      <c r="GE63" s="526"/>
      <c r="GF63" s="526"/>
      <c r="GG63" s="526"/>
      <c r="GH63" s="526"/>
      <c r="GI63" s="526"/>
      <c r="GJ63" s="526"/>
      <c r="GK63" s="526"/>
      <c r="GL63" s="526"/>
      <c r="GM63" s="526"/>
      <c r="GN63" s="526"/>
      <c r="GO63" s="526"/>
      <c r="GP63" s="526"/>
      <c r="GQ63" s="526"/>
      <c r="GR63" s="526"/>
      <c r="GS63" s="526"/>
      <c r="GT63" s="526"/>
      <c r="GU63" s="526"/>
      <c r="GV63" s="526"/>
      <c r="GW63" s="526"/>
      <c r="GX63" s="526"/>
      <c r="GY63" s="526"/>
      <c r="GZ63" s="526"/>
      <c r="HA63" s="526"/>
      <c r="HB63" s="526"/>
      <c r="HC63" s="526"/>
      <c r="HD63" s="526"/>
      <c r="HE63" s="526"/>
      <c r="HF63" s="526"/>
      <c r="HG63" s="526"/>
      <c r="HH63" s="526"/>
      <c r="HI63" s="526"/>
      <c r="HJ63" s="526"/>
      <c r="HK63" s="526"/>
      <c r="HL63" s="526"/>
      <c r="HM63" s="526"/>
      <c r="HN63" s="526"/>
      <c r="HO63" s="526"/>
      <c r="HP63" s="526"/>
      <c r="HQ63" s="526"/>
      <c r="HR63" s="526"/>
      <c r="HS63" s="526"/>
      <c r="HT63" s="526"/>
      <c r="HU63" s="526"/>
      <c r="HV63" s="526"/>
      <c r="HW63" s="526"/>
      <c r="HX63" s="526"/>
      <c r="HY63" s="526"/>
      <c r="HZ63" s="526"/>
      <c r="IA63" s="526"/>
      <c r="IB63" s="526"/>
      <c r="IC63" s="526"/>
      <c r="ID63" s="526"/>
      <c r="IE63" s="526"/>
      <c r="IF63" s="526"/>
      <c r="IG63" s="526"/>
      <c r="IH63" s="526"/>
      <c r="II63" s="526"/>
      <c r="IJ63" s="526"/>
      <c r="IK63" s="526"/>
      <c r="IL63" s="526"/>
      <c r="IM63" s="526"/>
      <c r="IN63" s="526"/>
      <c r="IO63" s="526"/>
      <c r="IP63" s="526"/>
      <c r="IQ63" s="526"/>
      <c r="IR63" s="526"/>
      <c r="IS63" s="526"/>
      <c r="IT63" s="526"/>
      <c r="IU63" s="526"/>
      <c r="IV63" s="526"/>
    </row>
    <row r="64" spans="1:256">
      <c r="A64" s="560">
        <v>51103</v>
      </c>
      <c r="B64" s="560" t="s">
        <v>1170</v>
      </c>
      <c r="C64" s="559">
        <v>0</v>
      </c>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26"/>
      <c r="AP64" s="526"/>
      <c r="AQ64" s="526"/>
      <c r="AR64" s="526"/>
      <c r="AS64" s="526"/>
      <c r="AT64" s="526"/>
      <c r="AU64" s="526"/>
      <c r="AV64" s="526"/>
      <c r="AW64" s="526"/>
      <c r="AX64" s="526"/>
      <c r="AY64" s="526"/>
      <c r="AZ64" s="526"/>
      <c r="BA64" s="526"/>
      <c r="BB64" s="526"/>
      <c r="BC64" s="526"/>
      <c r="BD64" s="526"/>
      <c r="BE64" s="526"/>
      <c r="BF64" s="526"/>
      <c r="BG64" s="526"/>
      <c r="BH64" s="526"/>
      <c r="BI64" s="526"/>
      <c r="BJ64" s="526"/>
      <c r="BK64" s="526"/>
      <c r="BL64" s="526"/>
      <c r="BM64" s="526"/>
      <c r="BN64" s="526"/>
      <c r="BO64" s="526"/>
      <c r="BP64" s="526"/>
      <c r="BQ64" s="526"/>
      <c r="BR64" s="526"/>
      <c r="BS64" s="526"/>
      <c r="BT64" s="526"/>
      <c r="BU64" s="526"/>
      <c r="BV64" s="526"/>
      <c r="BW64" s="526"/>
      <c r="BX64" s="526"/>
      <c r="BY64" s="526"/>
      <c r="BZ64" s="526"/>
      <c r="CA64" s="526"/>
      <c r="CB64" s="526"/>
      <c r="CC64" s="526"/>
      <c r="CD64" s="526"/>
      <c r="CE64" s="526"/>
      <c r="CF64" s="526"/>
      <c r="CG64" s="526"/>
      <c r="CH64" s="526"/>
      <c r="CI64" s="526"/>
      <c r="CJ64" s="526"/>
      <c r="CK64" s="526"/>
      <c r="CL64" s="526"/>
      <c r="CM64" s="526"/>
      <c r="CN64" s="526"/>
      <c r="CO64" s="526"/>
      <c r="CP64" s="526"/>
      <c r="CQ64" s="526"/>
      <c r="CR64" s="526"/>
      <c r="CS64" s="526"/>
      <c r="CT64" s="526"/>
      <c r="CU64" s="526"/>
      <c r="CV64" s="526"/>
      <c r="CW64" s="526"/>
      <c r="CX64" s="526"/>
      <c r="CY64" s="526"/>
      <c r="CZ64" s="526"/>
      <c r="DA64" s="526"/>
      <c r="DB64" s="526"/>
      <c r="DC64" s="526"/>
      <c r="DD64" s="526"/>
      <c r="DE64" s="526"/>
      <c r="DF64" s="526"/>
      <c r="DG64" s="526"/>
      <c r="DH64" s="526"/>
      <c r="DI64" s="526"/>
      <c r="DJ64" s="526"/>
      <c r="DK64" s="526"/>
      <c r="DL64" s="526"/>
      <c r="DM64" s="526"/>
      <c r="DN64" s="526"/>
      <c r="DO64" s="526"/>
      <c r="DP64" s="526"/>
      <c r="DQ64" s="526"/>
      <c r="DR64" s="526"/>
      <c r="DS64" s="526"/>
      <c r="DT64" s="526"/>
      <c r="DU64" s="526"/>
      <c r="DV64" s="526"/>
      <c r="DW64" s="526"/>
      <c r="DX64" s="526"/>
      <c r="DY64" s="526"/>
      <c r="DZ64" s="526"/>
      <c r="EA64" s="526"/>
      <c r="EB64" s="526"/>
      <c r="EC64" s="526"/>
      <c r="ED64" s="526"/>
      <c r="EE64" s="526"/>
      <c r="EF64" s="526"/>
      <c r="EG64" s="526"/>
      <c r="EH64" s="526"/>
      <c r="EI64" s="526"/>
      <c r="EJ64" s="526"/>
      <c r="EK64" s="526"/>
      <c r="EL64" s="526"/>
      <c r="EM64" s="526"/>
      <c r="EN64" s="526"/>
      <c r="EO64" s="526"/>
      <c r="EP64" s="526"/>
      <c r="EQ64" s="526"/>
      <c r="ER64" s="526"/>
      <c r="ES64" s="526"/>
      <c r="ET64" s="526"/>
      <c r="EU64" s="526"/>
      <c r="EV64" s="526"/>
      <c r="EW64" s="526"/>
      <c r="EX64" s="526"/>
      <c r="EY64" s="526"/>
      <c r="EZ64" s="526"/>
      <c r="FA64" s="526"/>
      <c r="FB64" s="526"/>
      <c r="FC64" s="526"/>
      <c r="FD64" s="526"/>
      <c r="FE64" s="526"/>
      <c r="FF64" s="526"/>
      <c r="FG64" s="526"/>
      <c r="FH64" s="526"/>
      <c r="FI64" s="526"/>
      <c r="FJ64" s="526"/>
      <c r="FK64" s="526"/>
      <c r="FL64" s="526"/>
      <c r="FM64" s="526"/>
      <c r="FN64" s="526"/>
      <c r="FO64" s="526"/>
      <c r="FP64" s="526"/>
      <c r="FQ64" s="526"/>
      <c r="FR64" s="526"/>
      <c r="FS64" s="526"/>
      <c r="FT64" s="526"/>
      <c r="FU64" s="526"/>
      <c r="FV64" s="526"/>
      <c r="FW64" s="526"/>
      <c r="FX64" s="526"/>
      <c r="FY64" s="526"/>
      <c r="FZ64" s="526"/>
      <c r="GA64" s="526"/>
      <c r="GB64" s="526"/>
      <c r="GC64" s="526"/>
      <c r="GD64" s="526"/>
      <c r="GE64" s="526"/>
      <c r="GF64" s="526"/>
      <c r="GG64" s="526"/>
      <c r="GH64" s="526"/>
      <c r="GI64" s="526"/>
      <c r="GJ64" s="526"/>
      <c r="GK64" s="526"/>
      <c r="GL64" s="526"/>
      <c r="GM64" s="526"/>
      <c r="GN64" s="526"/>
      <c r="GO64" s="526"/>
      <c r="GP64" s="526"/>
      <c r="GQ64" s="526"/>
      <c r="GR64" s="526"/>
      <c r="GS64" s="526"/>
      <c r="GT64" s="526"/>
      <c r="GU64" s="526"/>
      <c r="GV64" s="526"/>
      <c r="GW64" s="526"/>
      <c r="GX64" s="526"/>
      <c r="GY64" s="526"/>
      <c r="GZ64" s="526"/>
      <c r="HA64" s="526"/>
      <c r="HB64" s="526"/>
      <c r="HC64" s="526"/>
      <c r="HD64" s="526"/>
      <c r="HE64" s="526"/>
      <c r="HF64" s="526"/>
      <c r="HG64" s="526"/>
      <c r="HH64" s="526"/>
      <c r="HI64" s="526"/>
      <c r="HJ64" s="526"/>
      <c r="HK64" s="526"/>
      <c r="HL64" s="526"/>
      <c r="HM64" s="526"/>
      <c r="HN64" s="526"/>
      <c r="HO64" s="526"/>
      <c r="HP64" s="526"/>
      <c r="HQ64" s="526"/>
      <c r="HR64" s="526"/>
      <c r="HS64" s="526"/>
      <c r="HT64" s="526"/>
      <c r="HU64" s="526"/>
      <c r="HV64" s="526"/>
      <c r="HW64" s="526"/>
      <c r="HX64" s="526"/>
      <c r="HY64" s="526"/>
      <c r="HZ64" s="526"/>
      <c r="IA64" s="526"/>
      <c r="IB64" s="526"/>
      <c r="IC64" s="526"/>
      <c r="ID64" s="526"/>
      <c r="IE64" s="526"/>
      <c r="IF64" s="526"/>
      <c r="IG64" s="526"/>
      <c r="IH64" s="526"/>
      <c r="II64" s="526"/>
      <c r="IJ64" s="526"/>
      <c r="IK64" s="526"/>
      <c r="IL64" s="526"/>
      <c r="IM64" s="526"/>
      <c r="IN64" s="526"/>
      <c r="IO64" s="526"/>
      <c r="IP64" s="526"/>
      <c r="IQ64" s="526"/>
      <c r="IR64" s="526"/>
      <c r="IS64" s="526"/>
      <c r="IT64" s="526"/>
      <c r="IU64" s="526"/>
      <c r="IV64" s="526"/>
    </row>
    <row r="65" spans="1:256">
      <c r="A65" s="560">
        <v>51104</v>
      </c>
      <c r="B65" s="560" t="s">
        <v>1171</v>
      </c>
      <c r="C65" s="559">
        <v>0</v>
      </c>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c r="AN65" s="526"/>
      <c r="AO65" s="526"/>
      <c r="AP65" s="526"/>
      <c r="AQ65" s="526"/>
      <c r="AR65" s="526"/>
      <c r="AS65" s="526"/>
      <c r="AT65" s="526"/>
      <c r="AU65" s="526"/>
      <c r="AV65" s="526"/>
      <c r="AW65" s="526"/>
      <c r="AX65" s="526"/>
      <c r="AY65" s="526"/>
      <c r="AZ65" s="526"/>
      <c r="BA65" s="526"/>
      <c r="BB65" s="526"/>
      <c r="BC65" s="526"/>
      <c r="BD65" s="526"/>
      <c r="BE65" s="526"/>
      <c r="BF65" s="526"/>
      <c r="BG65" s="526"/>
      <c r="BH65" s="526"/>
      <c r="BI65" s="526"/>
      <c r="BJ65" s="526"/>
      <c r="BK65" s="526"/>
      <c r="BL65" s="526"/>
      <c r="BM65" s="526"/>
      <c r="BN65" s="526"/>
      <c r="BO65" s="526"/>
      <c r="BP65" s="526"/>
      <c r="BQ65" s="526"/>
      <c r="BR65" s="526"/>
      <c r="BS65" s="526"/>
      <c r="BT65" s="526"/>
      <c r="BU65" s="526"/>
      <c r="BV65" s="526"/>
      <c r="BW65" s="526"/>
      <c r="BX65" s="526"/>
      <c r="BY65" s="526"/>
      <c r="BZ65" s="526"/>
      <c r="CA65" s="526"/>
      <c r="CB65" s="526"/>
      <c r="CC65" s="526"/>
      <c r="CD65" s="526"/>
      <c r="CE65" s="526"/>
      <c r="CF65" s="526"/>
      <c r="CG65" s="526"/>
      <c r="CH65" s="526"/>
      <c r="CI65" s="526"/>
      <c r="CJ65" s="526"/>
      <c r="CK65" s="526"/>
      <c r="CL65" s="526"/>
      <c r="CM65" s="526"/>
      <c r="CN65" s="526"/>
      <c r="CO65" s="526"/>
      <c r="CP65" s="526"/>
      <c r="CQ65" s="526"/>
      <c r="CR65" s="526"/>
      <c r="CS65" s="526"/>
      <c r="CT65" s="526"/>
      <c r="CU65" s="526"/>
      <c r="CV65" s="526"/>
      <c r="CW65" s="526"/>
      <c r="CX65" s="526"/>
      <c r="CY65" s="526"/>
      <c r="CZ65" s="526"/>
      <c r="DA65" s="526"/>
      <c r="DB65" s="526"/>
      <c r="DC65" s="526"/>
      <c r="DD65" s="526"/>
      <c r="DE65" s="526"/>
      <c r="DF65" s="526"/>
      <c r="DG65" s="526"/>
      <c r="DH65" s="526"/>
      <c r="DI65" s="526"/>
      <c r="DJ65" s="526"/>
      <c r="DK65" s="526"/>
      <c r="DL65" s="526"/>
      <c r="DM65" s="526"/>
      <c r="DN65" s="526"/>
      <c r="DO65" s="526"/>
      <c r="DP65" s="526"/>
      <c r="DQ65" s="526"/>
      <c r="DR65" s="526"/>
      <c r="DS65" s="526"/>
      <c r="DT65" s="526"/>
      <c r="DU65" s="526"/>
      <c r="DV65" s="526"/>
      <c r="DW65" s="526"/>
      <c r="DX65" s="526"/>
      <c r="DY65" s="526"/>
      <c r="DZ65" s="526"/>
      <c r="EA65" s="526"/>
      <c r="EB65" s="526"/>
      <c r="EC65" s="526"/>
      <c r="ED65" s="526"/>
      <c r="EE65" s="526"/>
      <c r="EF65" s="526"/>
      <c r="EG65" s="526"/>
      <c r="EH65" s="526"/>
      <c r="EI65" s="526"/>
      <c r="EJ65" s="526"/>
      <c r="EK65" s="526"/>
      <c r="EL65" s="526"/>
      <c r="EM65" s="526"/>
      <c r="EN65" s="526"/>
      <c r="EO65" s="526"/>
      <c r="EP65" s="526"/>
      <c r="EQ65" s="526"/>
      <c r="ER65" s="526"/>
      <c r="ES65" s="526"/>
      <c r="ET65" s="526"/>
      <c r="EU65" s="526"/>
      <c r="EV65" s="526"/>
      <c r="EW65" s="526"/>
      <c r="EX65" s="526"/>
      <c r="EY65" s="526"/>
      <c r="EZ65" s="526"/>
      <c r="FA65" s="526"/>
      <c r="FB65" s="526"/>
      <c r="FC65" s="526"/>
      <c r="FD65" s="526"/>
      <c r="FE65" s="526"/>
      <c r="FF65" s="526"/>
      <c r="FG65" s="526"/>
      <c r="FH65" s="526"/>
      <c r="FI65" s="526"/>
      <c r="FJ65" s="526"/>
      <c r="FK65" s="526"/>
      <c r="FL65" s="526"/>
      <c r="FM65" s="526"/>
      <c r="FN65" s="526"/>
      <c r="FO65" s="526"/>
      <c r="FP65" s="526"/>
      <c r="FQ65" s="526"/>
      <c r="FR65" s="526"/>
      <c r="FS65" s="526"/>
      <c r="FT65" s="526"/>
      <c r="FU65" s="526"/>
      <c r="FV65" s="526"/>
      <c r="FW65" s="526"/>
      <c r="FX65" s="526"/>
      <c r="FY65" s="526"/>
      <c r="FZ65" s="526"/>
      <c r="GA65" s="526"/>
      <c r="GB65" s="526"/>
      <c r="GC65" s="526"/>
      <c r="GD65" s="526"/>
      <c r="GE65" s="526"/>
      <c r="GF65" s="526"/>
      <c r="GG65" s="526"/>
      <c r="GH65" s="526"/>
      <c r="GI65" s="526"/>
      <c r="GJ65" s="526"/>
      <c r="GK65" s="526"/>
      <c r="GL65" s="526"/>
      <c r="GM65" s="526"/>
      <c r="GN65" s="526"/>
      <c r="GO65" s="526"/>
      <c r="GP65" s="526"/>
      <c r="GQ65" s="526"/>
      <c r="GR65" s="526"/>
      <c r="GS65" s="526"/>
      <c r="GT65" s="526"/>
      <c r="GU65" s="526"/>
      <c r="GV65" s="526"/>
      <c r="GW65" s="526"/>
      <c r="GX65" s="526"/>
      <c r="GY65" s="526"/>
      <c r="GZ65" s="526"/>
      <c r="HA65" s="526"/>
      <c r="HB65" s="526"/>
      <c r="HC65" s="526"/>
      <c r="HD65" s="526"/>
      <c r="HE65" s="526"/>
      <c r="HF65" s="526"/>
      <c r="HG65" s="526"/>
      <c r="HH65" s="526"/>
      <c r="HI65" s="526"/>
      <c r="HJ65" s="526"/>
      <c r="HK65" s="526"/>
      <c r="HL65" s="526"/>
      <c r="HM65" s="526"/>
      <c r="HN65" s="526"/>
      <c r="HO65" s="526"/>
      <c r="HP65" s="526"/>
      <c r="HQ65" s="526"/>
      <c r="HR65" s="526"/>
      <c r="HS65" s="526"/>
      <c r="HT65" s="526"/>
      <c r="HU65" s="526"/>
      <c r="HV65" s="526"/>
      <c r="HW65" s="526"/>
      <c r="HX65" s="526"/>
      <c r="HY65" s="526"/>
      <c r="HZ65" s="526"/>
      <c r="IA65" s="526"/>
      <c r="IB65" s="526"/>
      <c r="IC65" s="526"/>
      <c r="ID65" s="526"/>
      <c r="IE65" s="526"/>
      <c r="IF65" s="526"/>
      <c r="IG65" s="526"/>
      <c r="IH65" s="526"/>
      <c r="II65" s="526"/>
      <c r="IJ65" s="526"/>
      <c r="IK65" s="526"/>
      <c r="IL65" s="526"/>
      <c r="IM65" s="526"/>
      <c r="IN65" s="526"/>
      <c r="IO65" s="526"/>
      <c r="IP65" s="526"/>
      <c r="IQ65" s="526"/>
      <c r="IR65" s="526"/>
      <c r="IS65" s="526"/>
      <c r="IT65" s="526"/>
      <c r="IU65" s="526"/>
      <c r="IV65" s="526"/>
    </row>
    <row r="66" spans="1:256">
      <c r="A66" s="560">
        <v>599</v>
      </c>
      <c r="B66" s="558" t="s">
        <v>1172</v>
      </c>
      <c r="C66" s="559">
        <v>11255</v>
      </c>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6"/>
      <c r="AD66" s="526"/>
      <c r="AE66" s="526"/>
      <c r="AF66" s="526"/>
      <c r="AG66" s="526"/>
      <c r="AH66" s="526"/>
      <c r="AI66" s="526"/>
      <c r="AJ66" s="526"/>
      <c r="AK66" s="526"/>
      <c r="AL66" s="526"/>
      <c r="AM66" s="526"/>
      <c r="AN66" s="526"/>
      <c r="AO66" s="526"/>
      <c r="AP66" s="526"/>
      <c r="AQ66" s="526"/>
      <c r="AR66" s="526"/>
      <c r="AS66" s="526"/>
      <c r="AT66" s="526"/>
      <c r="AU66" s="526"/>
      <c r="AV66" s="526"/>
      <c r="AW66" s="526"/>
      <c r="AX66" s="526"/>
      <c r="AY66" s="526"/>
      <c r="AZ66" s="526"/>
      <c r="BA66" s="526"/>
      <c r="BB66" s="526"/>
      <c r="BC66" s="526"/>
      <c r="BD66" s="526"/>
      <c r="BE66" s="526"/>
      <c r="BF66" s="526"/>
      <c r="BG66" s="526"/>
      <c r="BH66" s="526"/>
      <c r="BI66" s="526"/>
      <c r="BJ66" s="526"/>
      <c r="BK66" s="526"/>
      <c r="BL66" s="526"/>
      <c r="BM66" s="526"/>
      <c r="BN66" s="526"/>
      <c r="BO66" s="526"/>
      <c r="BP66" s="526"/>
      <c r="BQ66" s="526"/>
      <c r="BR66" s="526"/>
      <c r="BS66" s="526"/>
      <c r="BT66" s="526"/>
      <c r="BU66" s="526"/>
      <c r="BV66" s="526"/>
      <c r="BW66" s="526"/>
      <c r="BX66" s="526"/>
      <c r="BY66" s="526"/>
      <c r="BZ66" s="526"/>
      <c r="CA66" s="526"/>
      <c r="CB66" s="526"/>
      <c r="CC66" s="526"/>
      <c r="CD66" s="526"/>
      <c r="CE66" s="526"/>
      <c r="CF66" s="526"/>
      <c r="CG66" s="526"/>
      <c r="CH66" s="526"/>
      <c r="CI66" s="526"/>
      <c r="CJ66" s="526"/>
      <c r="CK66" s="526"/>
      <c r="CL66" s="526"/>
      <c r="CM66" s="526"/>
      <c r="CN66" s="526"/>
      <c r="CO66" s="526"/>
      <c r="CP66" s="526"/>
      <c r="CQ66" s="526"/>
      <c r="CR66" s="526"/>
      <c r="CS66" s="526"/>
      <c r="CT66" s="526"/>
      <c r="CU66" s="526"/>
      <c r="CV66" s="526"/>
      <c r="CW66" s="526"/>
      <c r="CX66" s="526"/>
      <c r="CY66" s="526"/>
      <c r="CZ66" s="526"/>
      <c r="DA66" s="526"/>
      <c r="DB66" s="526"/>
      <c r="DC66" s="526"/>
      <c r="DD66" s="526"/>
      <c r="DE66" s="526"/>
      <c r="DF66" s="526"/>
      <c r="DG66" s="526"/>
      <c r="DH66" s="526"/>
      <c r="DI66" s="526"/>
      <c r="DJ66" s="526"/>
      <c r="DK66" s="526"/>
      <c r="DL66" s="526"/>
      <c r="DM66" s="526"/>
      <c r="DN66" s="526"/>
      <c r="DO66" s="526"/>
      <c r="DP66" s="526"/>
      <c r="DQ66" s="526"/>
      <c r="DR66" s="526"/>
      <c r="DS66" s="526"/>
      <c r="DT66" s="526"/>
      <c r="DU66" s="526"/>
      <c r="DV66" s="526"/>
      <c r="DW66" s="526"/>
      <c r="DX66" s="526"/>
      <c r="DY66" s="526"/>
      <c r="DZ66" s="526"/>
      <c r="EA66" s="526"/>
      <c r="EB66" s="526"/>
      <c r="EC66" s="526"/>
      <c r="ED66" s="526"/>
      <c r="EE66" s="526"/>
      <c r="EF66" s="526"/>
      <c r="EG66" s="526"/>
      <c r="EH66" s="526"/>
      <c r="EI66" s="526"/>
      <c r="EJ66" s="526"/>
      <c r="EK66" s="526"/>
      <c r="EL66" s="526"/>
      <c r="EM66" s="526"/>
      <c r="EN66" s="526"/>
      <c r="EO66" s="526"/>
      <c r="EP66" s="526"/>
      <c r="EQ66" s="526"/>
      <c r="ER66" s="526"/>
      <c r="ES66" s="526"/>
      <c r="ET66" s="526"/>
      <c r="EU66" s="526"/>
      <c r="EV66" s="526"/>
      <c r="EW66" s="526"/>
      <c r="EX66" s="526"/>
      <c r="EY66" s="526"/>
      <c r="EZ66" s="526"/>
      <c r="FA66" s="526"/>
      <c r="FB66" s="526"/>
      <c r="FC66" s="526"/>
      <c r="FD66" s="526"/>
      <c r="FE66" s="526"/>
      <c r="FF66" s="526"/>
      <c r="FG66" s="526"/>
      <c r="FH66" s="526"/>
      <c r="FI66" s="526"/>
      <c r="FJ66" s="526"/>
      <c r="FK66" s="526"/>
      <c r="FL66" s="526"/>
      <c r="FM66" s="526"/>
      <c r="FN66" s="526"/>
      <c r="FO66" s="526"/>
      <c r="FP66" s="526"/>
      <c r="FQ66" s="526"/>
      <c r="FR66" s="526"/>
      <c r="FS66" s="526"/>
      <c r="FT66" s="526"/>
      <c r="FU66" s="526"/>
      <c r="FV66" s="526"/>
      <c r="FW66" s="526"/>
      <c r="FX66" s="526"/>
      <c r="FY66" s="526"/>
      <c r="FZ66" s="526"/>
      <c r="GA66" s="526"/>
      <c r="GB66" s="526"/>
      <c r="GC66" s="526"/>
      <c r="GD66" s="526"/>
      <c r="GE66" s="526"/>
      <c r="GF66" s="526"/>
      <c r="GG66" s="526"/>
      <c r="GH66" s="526"/>
      <c r="GI66" s="526"/>
      <c r="GJ66" s="526"/>
      <c r="GK66" s="526"/>
      <c r="GL66" s="526"/>
      <c r="GM66" s="526"/>
      <c r="GN66" s="526"/>
      <c r="GO66" s="526"/>
      <c r="GP66" s="526"/>
      <c r="GQ66" s="526"/>
      <c r="GR66" s="526"/>
      <c r="GS66" s="526"/>
      <c r="GT66" s="526"/>
      <c r="GU66" s="526"/>
      <c r="GV66" s="526"/>
      <c r="GW66" s="526"/>
      <c r="GX66" s="526"/>
      <c r="GY66" s="526"/>
      <c r="GZ66" s="526"/>
      <c r="HA66" s="526"/>
      <c r="HB66" s="526"/>
      <c r="HC66" s="526"/>
      <c r="HD66" s="526"/>
      <c r="HE66" s="526"/>
      <c r="HF66" s="526"/>
      <c r="HG66" s="526"/>
      <c r="HH66" s="526"/>
      <c r="HI66" s="526"/>
      <c r="HJ66" s="526"/>
      <c r="HK66" s="526"/>
      <c r="HL66" s="526"/>
      <c r="HM66" s="526"/>
      <c r="HN66" s="526"/>
      <c r="HO66" s="526"/>
      <c r="HP66" s="526"/>
      <c r="HQ66" s="526"/>
      <c r="HR66" s="526"/>
      <c r="HS66" s="526"/>
      <c r="HT66" s="526"/>
      <c r="HU66" s="526"/>
      <c r="HV66" s="526"/>
      <c r="HW66" s="526"/>
      <c r="HX66" s="526"/>
      <c r="HY66" s="526"/>
      <c r="HZ66" s="526"/>
      <c r="IA66" s="526"/>
      <c r="IB66" s="526"/>
      <c r="IC66" s="526"/>
      <c r="ID66" s="526"/>
      <c r="IE66" s="526"/>
      <c r="IF66" s="526"/>
      <c r="IG66" s="526"/>
      <c r="IH66" s="526"/>
      <c r="II66" s="526"/>
      <c r="IJ66" s="526"/>
      <c r="IK66" s="526"/>
      <c r="IL66" s="526"/>
      <c r="IM66" s="526"/>
      <c r="IN66" s="526"/>
      <c r="IO66" s="526"/>
      <c r="IP66" s="526"/>
      <c r="IQ66" s="526"/>
      <c r="IR66" s="526"/>
      <c r="IS66" s="526"/>
      <c r="IT66" s="526"/>
      <c r="IU66" s="526"/>
      <c r="IV66" s="526"/>
    </row>
    <row r="67" spans="1:256">
      <c r="A67" s="560">
        <v>59906</v>
      </c>
      <c r="B67" s="560" t="s">
        <v>1173</v>
      </c>
      <c r="C67" s="559">
        <v>0</v>
      </c>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c r="AO67" s="526"/>
      <c r="AP67" s="526"/>
      <c r="AQ67" s="526"/>
      <c r="AR67" s="526"/>
      <c r="AS67" s="526"/>
      <c r="AT67" s="526"/>
      <c r="AU67" s="526"/>
      <c r="AV67" s="526"/>
      <c r="AW67" s="526"/>
      <c r="AX67" s="526"/>
      <c r="AY67" s="526"/>
      <c r="AZ67" s="526"/>
      <c r="BA67" s="526"/>
      <c r="BB67" s="526"/>
      <c r="BC67" s="526"/>
      <c r="BD67" s="526"/>
      <c r="BE67" s="526"/>
      <c r="BF67" s="526"/>
      <c r="BG67" s="526"/>
      <c r="BH67" s="526"/>
      <c r="BI67" s="526"/>
      <c r="BJ67" s="526"/>
      <c r="BK67" s="526"/>
      <c r="BL67" s="526"/>
      <c r="BM67" s="526"/>
      <c r="BN67" s="526"/>
      <c r="BO67" s="526"/>
      <c r="BP67" s="526"/>
      <c r="BQ67" s="526"/>
      <c r="BR67" s="526"/>
      <c r="BS67" s="526"/>
      <c r="BT67" s="526"/>
      <c r="BU67" s="526"/>
      <c r="BV67" s="526"/>
      <c r="BW67" s="526"/>
      <c r="BX67" s="526"/>
      <c r="BY67" s="526"/>
      <c r="BZ67" s="526"/>
      <c r="CA67" s="526"/>
      <c r="CB67" s="526"/>
      <c r="CC67" s="526"/>
      <c r="CD67" s="526"/>
      <c r="CE67" s="526"/>
      <c r="CF67" s="526"/>
      <c r="CG67" s="526"/>
      <c r="CH67" s="526"/>
      <c r="CI67" s="526"/>
      <c r="CJ67" s="526"/>
      <c r="CK67" s="526"/>
      <c r="CL67" s="526"/>
      <c r="CM67" s="526"/>
      <c r="CN67" s="526"/>
      <c r="CO67" s="526"/>
      <c r="CP67" s="526"/>
      <c r="CQ67" s="526"/>
      <c r="CR67" s="526"/>
      <c r="CS67" s="526"/>
      <c r="CT67" s="526"/>
      <c r="CU67" s="526"/>
      <c r="CV67" s="526"/>
      <c r="CW67" s="526"/>
      <c r="CX67" s="526"/>
      <c r="CY67" s="526"/>
      <c r="CZ67" s="526"/>
      <c r="DA67" s="526"/>
      <c r="DB67" s="526"/>
      <c r="DC67" s="526"/>
      <c r="DD67" s="526"/>
      <c r="DE67" s="526"/>
      <c r="DF67" s="526"/>
      <c r="DG67" s="526"/>
      <c r="DH67" s="526"/>
      <c r="DI67" s="526"/>
      <c r="DJ67" s="526"/>
      <c r="DK67" s="526"/>
      <c r="DL67" s="526"/>
      <c r="DM67" s="526"/>
      <c r="DN67" s="526"/>
      <c r="DO67" s="526"/>
      <c r="DP67" s="526"/>
      <c r="DQ67" s="526"/>
      <c r="DR67" s="526"/>
      <c r="DS67" s="526"/>
      <c r="DT67" s="526"/>
      <c r="DU67" s="526"/>
      <c r="DV67" s="526"/>
      <c r="DW67" s="526"/>
      <c r="DX67" s="526"/>
      <c r="DY67" s="526"/>
      <c r="DZ67" s="526"/>
      <c r="EA67" s="526"/>
      <c r="EB67" s="526"/>
      <c r="EC67" s="526"/>
      <c r="ED67" s="526"/>
      <c r="EE67" s="526"/>
      <c r="EF67" s="526"/>
      <c r="EG67" s="526"/>
      <c r="EH67" s="526"/>
      <c r="EI67" s="526"/>
      <c r="EJ67" s="526"/>
      <c r="EK67" s="526"/>
      <c r="EL67" s="526"/>
      <c r="EM67" s="526"/>
      <c r="EN67" s="526"/>
      <c r="EO67" s="526"/>
      <c r="EP67" s="526"/>
      <c r="EQ67" s="526"/>
      <c r="ER67" s="526"/>
      <c r="ES67" s="526"/>
      <c r="ET67" s="526"/>
      <c r="EU67" s="526"/>
      <c r="EV67" s="526"/>
      <c r="EW67" s="526"/>
      <c r="EX67" s="526"/>
      <c r="EY67" s="526"/>
      <c r="EZ67" s="526"/>
      <c r="FA67" s="526"/>
      <c r="FB67" s="526"/>
      <c r="FC67" s="526"/>
      <c r="FD67" s="526"/>
      <c r="FE67" s="526"/>
      <c r="FF67" s="526"/>
      <c r="FG67" s="526"/>
      <c r="FH67" s="526"/>
      <c r="FI67" s="526"/>
      <c r="FJ67" s="526"/>
      <c r="FK67" s="526"/>
      <c r="FL67" s="526"/>
      <c r="FM67" s="526"/>
      <c r="FN67" s="526"/>
      <c r="FO67" s="526"/>
      <c r="FP67" s="526"/>
      <c r="FQ67" s="526"/>
      <c r="FR67" s="526"/>
      <c r="FS67" s="526"/>
      <c r="FT67" s="526"/>
      <c r="FU67" s="526"/>
      <c r="FV67" s="526"/>
      <c r="FW67" s="526"/>
      <c r="FX67" s="526"/>
      <c r="FY67" s="526"/>
      <c r="FZ67" s="526"/>
      <c r="GA67" s="526"/>
      <c r="GB67" s="526"/>
      <c r="GC67" s="526"/>
      <c r="GD67" s="526"/>
      <c r="GE67" s="526"/>
      <c r="GF67" s="526"/>
      <c r="GG67" s="526"/>
      <c r="GH67" s="526"/>
      <c r="GI67" s="526"/>
      <c r="GJ67" s="526"/>
      <c r="GK67" s="526"/>
      <c r="GL67" s="526"/>
      <c r="GM67" s="526"/>
      <c r="GN67" s="526"/>
      <c r="GO67" s="526"/>
      <c r="GP67" s="526"/>
      <c r="GQ67" s="526"/>
      <c r="GR67" s="526"/>
      <c r="GS67" s="526"/>
      <c r="GT67" s="526"/>
      <c r="GU67" s="526"/>
      <c r="GV67" s="526"/>
      <c r="GW67" s="526"/>
      <c r="GX67" s="526"/>
      <c r="GY67" s="526"/>
      <c r="GZ67" s="526"/>
      <c r="HA67" s="526"/>
      <c r="HB67" s="526"/>
      <c r="HC67" s="526"/>
      <c r="HD67" s="526"/>
      <c r="HE67" s="526"/>
      <c r="HF67" s="526"/>
      <c r="HG67" s="526"/>
      <c r="HH67" s="526"/>
      <c r="HI67" s="526"/>
      <c r="HJ67" s="526"/>
      <c r="HK67" s="526"/>
      <c r="HL67" s="526"/>
      <c r="HM67" s="526"/>
      <c r="HN67" s="526"/>
      <c r="HO67" s="526"/>
      <c r="HP67" s="526"/>
      <c r="HQ67" s="526"/>
      <c r="HR67" s="526"/>
      <c r="HS67" s="526"/>
      <c r="HT67" s="526"/>
      <c r="HU67" s="526"/>
      <c r="HV67" s="526"/>
      <c r="HW67" s="526"/>
      <c r="HX67" s="526"/>
      <c r="HY67" s="526"/>
      <c r="HZ67" s="526"/>
      <c r="IA67" s="526"/>
      <c r="IB67" s="526"/>
      <c r="IC67" s="526"/>
      <c r="ID67" s="526"/>
      <c r="IE67" s="526"/>
      <c r="IF67" s="526"/>
      <c r="IG67" s="526"/>
      <c r="IH67" s="526"/>
      <c r="II67" s="526"/>
      <c r="IJ67" s="526"/>
      <c r="IK67" s="526"/>
      <c r="IL67" s="526"/>
      <c r="IM67" s="526"/>
      <c r="IN67" s="526"/>
      <c r="IO67" s="526"/>
      <c r="IP67" s="526"/>
      <c r="IQ67" s="526"/>
      <c r="IR67" s="526"/>
      <c r="IS67" s="526"/>
      <c r="IT67" s="526"/>
      <c r="IU67" s="526"/>
      <c r="IV67" s="526"/>
    </row>
    <row r="68" spans="1:256">
      <c r="A68" s="560">
        <v>59907</v>
      </c>
      <c r="B68" s="560" t="s">
        <v>1174</v>
      </c>
      <c r="C68" s="559">
        <v>0</v>
      </c>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c r="AG68" s="526"/>
      <c r="AH68" s="526"/>
      <c r="AI68" s="526"/>
      <c r="AJ68" s="526"/>
      <c r="AK68" s="526"/>
      <c r="AL68" s="526"/>
      <c r="AM68" s="526"/>
      <c r="AN68" s="526"/>
      <c r="AO68" s="526"/>
      <c r="AP68" s="526"/>
      <c r="AQ68" s="526"/>
      <c r="AR68" s="526"/>
      <c r="AS68" s="526"/>
      <c r="AT68" s="526"/>
      <c r="AU68" s="526"/>
      <c r="AV68" s="526"/>
      <c r="AW68" s="526"/>
      <c r="AX68" s="526"/>
      <c r="AY68" s="526"/>
      <c r="AZ68" s="526"/>
      <c r="BA68" s="526"/>
      <c r="BB68" s="526"/>
      <c r="BC68" s="526"/>
      <c r="BD68" s="526"/>
      <c r="BE68" s="526"/>
      <c r="BF68" s="526"/>
      <c r="BG68" s="526"/>
      <c r="BH68" s="526"/>
      <c r="BI68" s="526"/>
      <c r="BJ68" s="526"/>
      <c r="BK68" s="526"/>
      <c r="BL68" s="526"/>
      <c r="BM68" s="526"/>
      <c r="BN68" s="526"/>
      <c r="BO68" s="526"/>
      <c r="BP68" s="526"/>
      <c r="BQ68" s="526"/>
      <c r="BR68" s="526"/>
      <c r="BS68" s="526"/>
      <c r="BT68" s="526"/>
      <c r="BU68" s="526"/>
      <c r="BV68" s="526"/>
      <c r="BW68" s="526"/>
      <c r="BX68" s="526"/>
      <c r="BY68" s="526"/>
      <c r="BZ68" s="526"/>
      <c r="CA68" s="526"/>
      <c r="CB68" s="526"/>
      <c r="CC68" s="526"/>
      <c r="CD68" s="526"/>
      <c r="CE68" s="526"/>
      <c r="CF68" s="526"/>
      <c r="CG68" s="526"/>
      <c r="CH68" s="526"/>
      <c r="CI68" s="526"/>
      <c r="CJ68" s="526"/>
      <c r="CK68" s="526"/>
      <c r="CL68" s="526"/>
      <c r="CM68" s="526"/>
      <c r="CN68" s="526"/>
      <c r="CO68" s="526"/>
      <c r="CP68" s="526"/>
      <c r="CQ68" s="526"/>
      <c r="CR68" s="526"/>
      <c r="CS68" s="526"/>
      <c r="CT68" s="526"/>
      <c r="CU68" s="526"/>
      <c r="CV68" s="526"/>
      <c r="CW68" s="526"/>
      <c r="CX68" s="526"/>
      <c r="CY68" s="526"/>
      <c r="CZ68" s="526"/>
      <c r="DA68" s="526"/>
      <c r="DB68" s="526"/>
      <c r="DC68" s="526"/>
      <c r="DD68" s="526"/>
      <c r="DE68" s="526"/>
      <c r="DF68" s="526"/>
      <c r="DG68" s="526"/>
      <c r="DH68" s="526"/>
      <c r="DI68" s="526"/>
      <c r="DJ68" s="526"/>
      <c r="DK68" s="526"/>
      <c r="DL68" s="526"/>
      <c r="DM68" s="526"/>
      <c r="DN68" s="526"/>
      <c r="DO68" s="526"/>
      <c r="DP68" s="526"/>
      <c r="DQ68" s="526"/>
      <c r="DR68" s="526"/>
      <c r="DS68" s="526"/>
      <c r="DT68" s="526"/>
      <c r="DU68" s="526"/>
      <c r="DV68" s="526"/>
      <c r="DW68" s="526"/>
      <c r="DX68" s="526"/>
      <c r="DY68" s="526"/>
      <c r="DZ68" s="526"/>
      <c r="EA68" s="526"/>
      <c r="EB68" s="526"/>
      <c r="EC68" s="526"/>
      <c r="ED68" s="526"/>
      <c r="EE68" s="526"/>
      <c r="EF68" s="526"/>
      <c r="EG68" s="526"/>
      <c r="EH68" s="526"/>
      <c r="EI68" s="526"/>
      <c r="EJ68" s="526"/>
      <c r="EK68" s="526"/>
      <c r="EL68" s="526"/>
      <c r="EM68" s="526"/>
      <c r="EN68" s="526"/>
      <c r="EO68" s="526"/>
      <c r="EP68" s="526"/>
      <c r="EQ68" s="526"/>
      <c r="ER68" s="526"/>
      <c r="ES68" s="526"/>
      <c r="ET68" s="526"/>
      <c r="EU68" s="526"/>
      <c r="EV68" s="526"/>
      <c r="EW68" s="526"/>
      <c r="EX68" s="526"/>
      <c r="EY68" s="526"/>
      <c r="EZ68" s="526"/>
      <c r="FA68" s="526"/>
      <c r="FB68" s="526"/>
      <c r="FC68" s="526"/>
      <c r="FD68" s="526"/>
      <c r="FE68" s="526"/>
      <c r="FF68" s="526"/>
      <c r="FG68" s="526"/>
      <c r="FH68" s="526"/>
      <c r="FI68" s="526"/>
      <c r="FJ68" s="526"/>
      <c r="FK68" s="526"/>
      <c r="FL68" s="526"/>
      <c r="FM68" s="526"/>
      <c r="FN68" s="526"/>
      <c r="FO68" s="526"/>
      <c r="FP68" s="526"/>
      <c r="FQ68" s="526"/>
      <c r="FR68" s="526"/>
      <c r="FS68" s="526"/>
      <c r="FT68" s="526"/>
      <c r="FU68" s="526"/>
      <c r="FV68" s="526"/>
      <c r="FW68" s="526"/>
      <c r="FX68" s="526"/>
      <c r="FY68" s="526"/>
      <c r="FZ68" s="526"/>
      <c r="GA68" s="526"/>
      <c r="GB68" s="526"/>
      <c r="GC68" s="526"/>
      <c r="GD68" s="526"/>
      <c r="GE68" s="526"/>
      <c r="GF68" s="526"/>
      <c r="GG68" s="526"/>
      <c r="GH68" s="526"/>
      <c r="GI68" s="526"/>
      <c r="GJ68" s="526"/>
      <c r="GK68" s="526"/>
      <c r="GL68" s="526"/>
      <c r="GM68" s="526"/>
      <c r="GN68" s="526"/>
      <c r="GO68" s="526"/>
      <c r="GP68" s="526"/>
      <c r="GQ68" s="526"/>
      <c r="GR68" s="526"/>
      <c r="GS68" s="526"/>
      <c r="GT68" s="526"/>
      <c r="GU68" s="526"/>
      <c r="GV68" s="526"/>
      <c r="GW68" s="526"/>
      <c r="GX68" s="526"/>
      <c r="GY68" s="526"/>
      <c r="GZ68" s="526"/>
      <c r="HA68" s="526"/>
      <c r="HB68" s="526"/>
      <c r="HC68" s="526"/>
      <c r="HD68" s="526"/>
      <c r="HE68" s="526"/>
      <c r="HF68" s="526"/>
      <c r="HG68" s="526"/>
      <c r="HH68" s="526"/>
      <c r="HI68" s="526"/>
      <c r="HJ68" s="526"/>
      <c r="HK68" s="526"/>
      <c r="HL68" s="526"/>
      <c r="HM68" s="526"/>
      <c r="HN68" s="526"/>
      <c r="HO68" s="526"/>
      <c r="HP68" s="526"/>
      <c r="HQ68" s="526"/>
      <c r="HR68" s="526"/>
      <c r="HS68" s="526"/>
      <c r="HT68" s="526"/>
      <c r="HU68" s="526"/>
      <c r="HV68" s="526"/>
      <c r="HW68" s="526"/>
      <c r="HX68" s="526"/>
      <c r="HY68" s="526"/>
      <c r="HZ68" s="526"/>
      <c r="IA68" s="526"/>
      <c r="IB68" s="526"/>
      <c r="IC68" s="526"/>
      <c r="ID68" s="526"/>
      <c r="IE68" s="526"/>
      <c r="IF68" s="526"/>
      <c r="IG68" s="526"/>
      <c r="IH68" s="526"/>
      <c r="II68" s="526"/>
      <c r="IJ68" s="526"/>
      <c r="IK68" s="526"/>
      <c r="IL68" s="526"/>
      <c r="IM68" s="526"/>
      <c r="IN68" s="526"/>
      <c r="IO68" s="526"/>
      <c r="IP68" s="526"/>
      <c r="IQ68" s="526"/>
      <c r="IR68" s="526"/>
      <c r="IS68" s="526"/>
      <c r="IT68" s="526"/>
      <c r="IU68" s="526"/>
      <c r="IV68" s="526"/>
    </row>
    <row r="69" spans="1:256">
      <c r="A69" s="560">
        <v>59908</v>
      </c>
      <c r="B69" s="560" t="s">
        <v>1175</v>
      </c>
      <c r="C69" s="559">
        <v>0</v>
      </c>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c r="AG69" s="526"/>
      <c r="AH69" s="526"/>
      <c r="AI69" s="526"/>
      <c r="AJ69" s="526"/>
      <c r="AK69" s="526"/>
      <c r="AL69" s="526"/>
      <c r="AM69" s="526"/>
      <c r="AN69" s="526"/>
      <c r="AO69" s="526"/>
      <c r="AP69" s="526"/>
      <c r="AQ69" s="526"/>
      <c r="AR69" s="526"/>
      <c r="AS69" s="526"/>
      <c r="AT69" s="526"/>
      <c r="AU69" s="526"/>
      <c r="AV69" s="526"/>
      <c r="AW69" s="526"/>
      <c r="AX69" s="526"/>
      <c r="AY69" s="526"/>
      <c r="AZ69" s="526"/>
      <c r="BA69" s="526"/>
      <c r="BB69" s="526"/>
      <c r="BC69" s="526"/>
      <c r="BD69" s="526"/>
      <c r="BE69" s="526"/>
      <c r="BF69" s="526"/>
      <c r="BG69" s="526"/>
      <c r="BH69" s="526"/>
      <c r="BI69" s="526"/>
      <c r="BJ69" s="526"/>
      <c r="BK69" s="526"/>
      <c r="BL69" s="526"/>
      <c r="BM69" s="526"/>
      <c r="BN69" s="526"/>
      <c r="BO69" s="526"/>
      <c r="BP69" s="526"/>
      <c r="BQ69" s="526"/>
      <c r="BR69" s="526"/>
      <c r="BS69" s="526"/>
      <c r="BT69" s="526"/>
      <c r="BU69" s="526"/>
      <c r="BV69" s="526"/>
      <c r="BW69" s="526"/>
      <c r="BX69" s="526"/>
      <c r="BY69" s="526"/>
      <c r="BZ69" s="526"/>
      <c r="CA69" s="526"/>
      <c r="CB69" s="526"/>
      <c r="CC69" s="526"/>
      <c r="CD69" s="526"/>
      <c r="CE69" s="526"/>
      <c r="CF69" s="526"/>
      <c r="CG69" s="526"/>
      <c r="CH69" s="526"/>
      <c r="CI69" s="526"/>
      <c r="CJ69" s="526"/>
      <c r="CK69" s="526"/>
      <c r="CL69" s="526"/>
      <c r="CM69" s="526"/>
      <c r="CN69" s="526"/>
      <c r="CO69" s="526"/>
      <c r="CP69" s="526"/>
      <c r="CQ69" s="526"/>
      <c r="CR69" s="526"/>
      <c r="CS69" s="526"/>
      <c r="CT69" s="526"/>
      <c r="CU69" s="526"/>
      <c r="CV69" s="526"/>
      <c r="CW69" s="526"/>
      <c r="CX69" s="526"/>
      <c r="CY69" s="526"/>
      <c r="CZ69" s="526"/>
      <c r="DA69" s="526"/>
      <c r="DB69" s="526"/>
      <c r="DC69" s="526"/>
      <c r="DD69" s="526"/>
      <c r="DE69" s="526"/>
      <c r="DF69" s="526"/>
      <c r="DG69" s="526"/>
      <c r="DH69" s="526"/>
      <c r="DI69" s="526"/>
      <c r="DJ69" s="526"/>
      <c r="DK69" s="526"/>
      <c r="DL69" s="526"/>
      <c r="DM69" s="526"/>
      <c r="DN69" s="526"/>
      <c r="DO69" s="526"/>
      <c r="DP69" s="526"/>
      <c r="DQ69" s="526"/>
      <c r="DR69" s="526"/>
      <c r="DS69" s="526"/>
      <c r="DT69" s="526"/>
      <c r="DU69" s="526"/>
      <c r="DV69" s="526"/>
      <c r="DW69" s="526"/>
      <c r="DX69" s="526"/>
      <c r="DY69" s="526"/>
      <c r="DZ69" s="526"/>
      <c r="EA69" s="526"/>
      <c r="EB69" s="526"/>
      <c r="EC69" s="526"/>
      <c r="ED69" s="526"/>
      <c r="EE69" s="526"/>
      <c r="EF69" s="526"/>
      <c r="EG69" s="526"/>
      <c r="EH69" s="526"/>
      <c r="EI69" s="526"/>
      <c r="EJ69" s="526"/>
      <c r="EK69" s="526"/>
      <c r="EL69" s="526"/>
      <c r="EM69" s="526"/>
      <c r="EN69" s="526"/>
      <c r="EO69" s="526"/>
      <c r="EP69" s="526"/>
      <c r="EQ69" s="526"/>
      <c r="ER69" s="526"/>
      <c r="ES69" s="526"/>
      <c r="ET69" s="526"/>
      <c r="EU69" s="526"/>
      <c r="EV69" s="526"/>
      <c r="EW69" s="526"/>
      <c r="EX69" s="526"/>
      <c r="EY69" s="526"/>
      <c r="EZ69" s="526"/>
      <c r="FA69" s="526"/>
      <c r="FB69" s="526"/>
      <c r="FC69" s="526"/>
      <c r="FD69" s="526"/>
      <c r="FE69" s="526"/>
      <c r="FF69" s="526"/>
      <c r="FG69" s="526"/>
      <c r="FH69" s="526"/>
      <c r="FI69" s="526"/>
      <c r="FJ69" s="526"/>
      <c r="FK69" s="526"/>
      <c r="FL69" s="526"/>
      <c r="FM69" s="526"/>
      <c r="FN69" s="526"/>
      <c r="FO69" s="526"/>
      <c r="FP69" s="526"/>
      <c r="FQ69" s="526"/>
      <c r="FR69" s="526"/>
      <c r="FS69" s="526"/>
      <c r="FT69" s="526"/>
      <c r="FU69" s="526"/>
      <c r="FV69" s="526"/>
      <c r="FW69" s="526"/>
      <c r="FX69" s="526"/>
      <c r="FY69" s="526"/>
      <c r="FZ69" s="526"/>
      <c r="GA69" s="526"/>
      <c r="GB69" s="526"/>
      <c r="GC69" s="526"/>
      <c r="GD69" s="526"/>
      <c r="GE69" s="526"/>
      <c r="GF69" s="526"/>
      <c r="GG69" s="526"/>
      <c r="GH69" s="526"/>
      <c r="GI69" s="526"/>
      <c r="GJ69" s="526"/>
      <c r="GK69" s="526"/>
      <c r="GL69" s="526"/>
      <c r="GM69" s="526"/>
      <c r="GN69" s="526"/>
      <c r="GO69" s="526"/>
      <c r="GP69" s="526"/>
      <c r="GQ69" s="526"/>
      <c r="GR69" s="526"/>
      <c r="GS69" s="526"/>
      <c r="GT69" s="526"/>
      <c r="GU69" s="526"/>
      <c r="GV69" s="526"/>
      <c r="GW69" s="526"/>
      <c r="GX69" s="526"/>
      <c r="GY69" s="526"/>
      <c r="GZ69" s="526"/>
      <c r="HA69" s="526"/>
      <c r="HB69" s="526"/>
      <c r="HC69" s="526"/>
      <c r="HD69" s="526"/>
      <c r="HE69" s="526"/>
      <c r="HF69" s="526"/>
      <c r="HG69" s="526"/>
      <c r="HH69" s="526"/>
      <c r="HI69" s="526"/>
      <c r="HJ69" s="526"/>
      <c r="HK69" s="526"/>
      <c r="HL69" s="526"/>
      <c r="HM69" s="526"/>
      <c r="HN69" s="526"/>
      <c r="HO69" s="526"/>
      <c r="HP69" s="526"/>
      <c r="HQ69" s="526"/>
      <c r="HR69" s="526"/>
      <c r="HS69" s="526"/>
      <c r="HT69" s="526"/>
      <c r="HU69" s="526"/>
      <c r="HV69" s="526"/>
      <c r="HW69" s="526"/>
      <c r="HX69" s="526"/>
      <c r="HY69" s="526"/>
      <c r="HZ69" s="526"/>
      <c r="IA69" s="526"/>
      <c r="IB69" s="526"/>
      <c r="IC69" s="526"/>
      <c r="ID69" s="526"/>
      <c r="IE69" s="526"/>
      <c r="IF69" s="526"/>
      <c r="IG69" s="526"/>
      <c r="IH69" s="526"/>
      <c r="II69" s="526"/>
      <c r="IJ69" s="526"/>
      <c r="IK69" s="526"/>
      <c r="IL69" s="526"/>
      <c r="IM69" s="526"/>
      <c r="IN69" s="526"/>
      <c r="IO69" s="526"/>
      <c r="IP69" s="526"/>
      <c r="IQ69" s="526"/>
      <c r="IR69" s="526"/>
      <c r="IS69" s="526"/>
      <c r="IT69" s="526"/>
      <c r="IU69" s="526"/>
      <c r="IV69" s="526"/>
    </row>
    <row r="70" spans="1:256">
      <c r="A70" s="560">
        <v>59999</v>
      </c>
      <c r="B70" s="560" t="s">
        <v>1176</v>
      </c>
      <c r="C70" s="559">
        <v>11255</v>
      </c>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526"/>
      <c r="AU70" s="526"/>
      <c r="AV70" s="526"/>
      <c r="AW70" s="526"/>
      <c r="AX70" s="526"/>
      <c r="AY70" s="526"/>
      <c r="AZ70" s="526"/>
      <c r="BA70" s="526"/>
      <c r="BB70" s="526"/>
      <c r="BC70" s="526"/>
      <c r="BD70" s="526"/>
      <c r="BE70" s="526"/>
      <c r="BF70" s="526"/>
      <c r="BG70" s="526"/>
      <c r="BH70" s="526"/>
      <c r="BI70" s="526"/>
      <c r="BJ70" s="526"/>
      <c r="BK70" s="526"/>
      <c r="BL70" s="526"/>
      <c r="BM70" s="526"/>
      <c r="BN70" s="526"/>
      <c r="BO70" s="526"/>
      <c r="BP70" s="526"/>
      <c r="BQ70" s="526"/>
      <c r="BR70" s="526"/>
      <c r="BS70" s="526"/>
      <c r="BT70" s="526"/>
      <c r="BU70" s="526"/>
      <c r="BV70" s="526"/>
      <c r="BW70" s="526"/>
      <c r="BX70" s="526"/>
      <c r="BY70" s="526"/>
      <c r="BZ70" s="526"/>
      <c r="CA70" s="526"/>
      <c r="CB70" s="526"/>
      <c r="CC70" s="526"/>
      <c r="CD70" s="526"/>
      <c r="CE70" s="526"/>
      <c r="CF70" s="526"/>
      <c r="CG70" s="526"/>
      <c r="CH70" s="526"/>
      <c r="CI70" s="526"/>
      <c r="CJ70" s="526"/>
      <c r="CK70" s="526"/>
      <c r="CL70" s="526"/>
      <c r="CM70" s="526"/>
      <c r="CN70" s="526"/>
      <c r="CO70" s="526"/>
      <c r="CP70" s="526"/>
      <c r="CQ70" s="526"/>
      <c r="CR70" s="526"/>
      <c r="CS70" s="526"/>
      <c r="CT70" s="526"/>
      <c r="CU70" s="526"/>
      <c r="CV70" s="526"/>
      <c r="CW70" s="526"/>
      <c r="CX70" s="526"/>
      <c r="CY70" s="526"/>
      <c r="CZ70" s="526"/>
      <c r="DA70" s="526"/>
      <c r="DB70" s="526"/>
      <c r="DC70" s="526"/>
      <c r="DD70" s="526"/>
      <c r="DE70" s="526"/>
      <c r="DF70" s="526"/>
      <c r="DG70" s="526"/>
      <c r="DH70" s="526"/>
      <c r="DI70" s="526"/>
      <c r="DJ70" s="526"/>
      <c r="DK70" s="526"/>
      <c r="DL70" s="526"/>
      <c r="DM70" s="526"/>
      <c r="DN70" s="526"/>
      <c r="DO70" s="526"/>
      <c r="DP70" s="526"/>
      <c r="DQ70" s="526"/>
      <c r="DR70" s="526"/>
      <c r="DS70" s="526"/>
      <c r="DT70" s="526"/>
      <c r="DU70" s="526"/>
      <c r="DV70" s="526"/>
      <c r="DW70" s="526"/>
      <c r="DX70" s="526"/>
      <c r="DY70" s="526"/>
      <c r="DZ70" s="526"/>
      <c r="EA70" s="526"/>
      <c r="EB70" s="526"/>
      <c r="EC70" s="526"/>
      <c r="ED70" s="526"/>
      <c r="EE70" s="526"/>
      <c r="EF70" s="526"/>
      <c r="EG70" s="526"/>
      <c r="EH70" s="526"/>
      <c r="EI70" s="526"/>
      <c r="EJ70" s="526"/>
      <c r="EK70" s="526"/>
      <c r="EL70" s="526"/>
      <c r="EM70" s="526"/>
      <c r="EN70" s="526"/>
      <c r="EO70" s="526"/>
      <c r="EP70" s="526"/>
      <c r="EQ70" s="526"/>
      <c r="ER70" s="526"/>
      <c r="ES70" s="526"/>
      <c r="ET70" s="526"/>
      <c r="EU70" s="526"/>
      <c r="EV70" s="526"/>
      <c r="EW70" s="526"/>
      <c r="EX70" s="526"/>
      <c r="EY70" s="526"/>
      <c r="EZ70" s="526"/>
      <c r="FA70" s="526"/>
      <c r="FB70" s="526"/>
      <c r="FC70" s="526"/>
      <c r="FD70" s="526"/>
      <c r="FE70" s="526"/>
      <c r="FF70" s="526"/>
      <c r="FG70" s="526"/>
      <c r="FH70" s="526"/>
      <c r="FI70" s="526"/>
      <c r="FJ70" s="526"/>
      <c r="FK70" s="526"/>
      <c r="FL70" s="526"/>
      <c r="FM70" s="526"/>
      <c r="FN70" s="526"/>
      <c r="FO70" s="526"/>
      <c r="FP70" s="526"/>
      <c r="FQ70" s="526"/>
      <c r="FR70" s="526"/>
      <c r="FS70" s="526"/>
      <c r="FT70" s="526"/>
      <c r="FU70" s="526"/>
      <c r="FV70" s="526"/>
      <c r="FW70" s="526"/>
      <c r="FX70" s="526"/>
      <c r="FY70" s="526"/>
      <c r="FZ70" s="526"/>
      <c r="GA70" s="526"/>
      <c r="GB70" s="526"/>
      <c r="GC70" s="526"/>
      <c r="GD70" s="526"/>
      <c r="GE70" s="526"/>
      <c r="GF70" s="526"/>
      <c r="GG70" s="526"/>
      <c r="GH70" s="526"/>
      <c r="GI70" s="526"/>
      <c r="GJ70" s="526"/>
      <c r="GK70" s="526"/>
      <c r="GL70" s="526"/>
      <c r="GM70" s="526"/>
      <c r="GN70" s="526"/>
      <c r="GO70" s="526"/>
      <c r="GP70" s="526"/>
      <c r="GQ70" s="526"/>
      <c r="GR70" s="526"/>
      <c r="GS70" s="526"/>
      <c r="GT70" s="526"/>
      <c r="GU70" s="526"/>
      <c r="GV70" s="526"/>
      <c r="GW70" s="526"/>
      <c r="GX70" s="526"/>
      <c r="GY70" s="526"/>
      <c r="GZ70" s="526"/>
      <c r="HA70" s="526"/>
      <c r="HB70" s="526"/>
      <c r="HC70" s="526"/>
      <c r="HD70" s="526"/>
      <c r="HE70" s="526"/>
      <c r="HF70" s="526"/>
      <c r="HG70" s="526"/>
      <c r="HH70" s="526"/>
      <c r="HI70" s="526"/>
      <c r="HJ70" s="526"/>
      <c r="HK70" s="526"/>
      <c r="HL70" s="526"/>
      <c r="HM70" s="526"/>
      <c r="HN70" s="526"/>
      <c r="HO70" s="526"/>
      <c r="HP70" s="526"/>
      <c r="HQ70" s="526"/>
      <c r="HR70" s="526"/>
      <c r="HS70" s="526"/>
      <c r="HT70" s="526"/>
      <c r="HU70" s="526"/>
      <c r="HV70" s="526"/>
      <c r="HW70" s="526"/>
      <c r="HX70" s="526"/>
      <c r="HY70" s="526"/>
      <c r="HZ70" s="526"/>
      <c r="IA70" s="526"/>
      <c r="IB70" s="526"/>
      <c r="IC70" s="526"/>
      <c r="ID70" s="526"/>
      <c r="IE70" s="526"/>
      <c r="IF70" s="526"/>
      <c r="IG70" s="526"/>
      <c r="IH70" s="526"/>
      <c r="II70" s="526"/>
      <c r="IJ70" s="526"/>
      <c r="IK70" s="526"/>
      <c r="IL70" s="526"/>
      <c r="IM70" s="526"/>
      <c r="IN70" s="526"/>
      <c r="IO70" s="526"/>
      <c r="IP70" s="526"/>
      <c r="IQ70" s="526"/>
      <c r="IR70" s="526"/>
      <c r="IS70" s="526"/>
      <c r="IT70" s="526"/>
      <c r="IU70" s="526"/>
      <c r="IV70" s="526"/>
    </row>
    <row r="71" spans="1:256">
      <c r="A71" s="565"/>
      <c r="B71" s="565"/>
      <c r="C71" s="565"/>
      <c r="D71" s="526"/>
      <c r="E71" s="526"/>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6"/>
      <c r="AD71" s="526"/>
      <c r="AE71" s="526"/>
      <c r="AF71" s="526"/>
      <c r="AG71" s="526"/>
      <c r="AH71" s="526"/>
      <c r="AI71" s="526"/>
      <c r="AJ71" s="526"/>
      <c r="AK71" s="526"/>
      <c r="AL71" s="526"/>
      <c r="AM71" s="526"/>
      <c r="AN71" s="526"/>
      <c r="AO71" s="526"/>
      <c r="AP71" s="526"/>
      <c r="AQ71" s="526"/>
      <c r="AR71" s="526"/>
      <c r="AS71" s="526"/>
      <c r="AT71" s="526"/>
      <c r="AU71" s="526"/>
      <c r="AV71" s="526"/>
      <c r="AW71" s="526"/>
      <c r="AX71" s="526"/>
      <c r="AY71" s="526"/>
      <c r="AZ71" s="526"/>
      <c r="BA71" s="526"/>
      <c r="BB71" s="526"/>
      <c r="BC71" s="526"/>
      <c r="BD71" s="526"/>
      <c r="BE71" s="526"/>
      <c r="BF71" s="526"/>
      <c r="BG71" s="526"/>
      <c r="BH71" s="526"/>
      <c r="BI71" s="526"/>
      <c r="BJ71" s="526"/>
      <c r="BK71" s="526"/>
      <c r="BL71" s="526"/>
      <c r="BM71" s="526"/>
      <c r="BN71" s="526"/>
      <c r="BO71" s="526"/>
      <c r="BP71" s="526"/>
      <c r="BQ71" s="526"/>
      <c r="BR71" s="526"/>
      <c r="BS71" s="526"/>
      <c r="BT71" s="526"/>
      <c r="BU71" s="526"/>
      <c r="BV71" s="526"/>
      <c r="BW71" s="526"/>
      <c r="BX71" s="526"/>
      <c r="BY71" s="526"/>
      <c r="BZ71" s="526"/>
      <c r="CA71" s="526"/>
      <c r="CB71" s="526"/>
      <c r="CC71" s="526"/>
      <c r="CD71" s="526"/>
      <c r="CE71" s="526"/>
      <c r="CF71" s="526"/>
      <c r="CG71" s="526"/>
      <c r="CH71" s="526"/>
      <c r="CI71" s="526"/>
      <c r="CJ71" s="526"/>
      <c r="CK71" s="526"/>
      <c r="CL71" s="526"/>
      <c r="CM71" s="526"/>
      <c r="CN71" s="526"/>
      <c r="CO71" s="526"/>
      <c r="CP71" s="526"/>
      <c r="CQ71" s="526"/>
      <c r="CR71" s="526"/>
      <c r="CS71" s="526"/>
      <c r="CT71" s="526"/>
      <c r="CU71" s="526"/>
      <c r="CV71" s="526"/>
      <c r="CW71" s="526"/>
      <c r="CX71" s="526"/>
      <c r="CY71" s="526"/>
      <c r="CZ71" s="526"/>
      <c r="DA71" s="526"/>
      <c r="DB71" s="526"/>
      <c r="DC71" s="526"/>
      <c r="DD71" s="526"/>
      <c r="DE71" s="526"/>
      <c r="DF71" s="526"/>
      <c r="DG71" s="526"/>
      <c r="DH71" s="526"/>
      <c r="DI71" s="526"/>
      <c r="DJ71" s="526"/>
      <c r="DK71" s="526"/>
      <c r="DL71" s="526"/>
      <c r="DM71" s="526"/>
      <c r="DN71" s="526"/>
      <c r="DO71" s="526"/>
      <c r="DP71" s="526"/>
      <c r="DQ71" s="526"/>
      <c r="DR71" s="526"/>
      <c r="DS71" s="526"/>
      <c r="DT71" s="526"/>
      <c r="DU71" s="526"/>
      <c r="DV71" s="526"/>
      <c r="DW71" s="526"/>
      <c r="DX71" s="526"/>
      <c r="DY71" s="526"/>
      <c r="DZ71" s="526"/>
      <c r="EA71" s="526"/>
      <c r="EB71" s="526"/>
      <c r="EC71" s="526"/>
      <c r="ED71" s="526"/>
      <c r="EE71" s="526"/>
      <c r="EF71" s="526"/>
      <c r="EG71" s="526"/>
      <c r="EH71" s="526"/>
      <c r="EI71" s="526"/>
      <c r="EJ71" s="526"/>
      <c r="EK71" s="526"/>
      <c r="EL71" s="526"/>
      <c r="EM71" s="526"/>
      <c r="EN71" s="526"/>
      <c r="EO71" s="526"/>
      <c r="EP71" s="526"/>
      <c r="EQ71" s="526"/>
      <c r="ER71" s="526"/>
      <c r="ES71" s="526"/>
      <c r="ET71" s="526"/>
      <c r="EU71" s="526"/>
      <c r="EV71" s="526"/>
      <c r="EW71" s="526"/>
      <c r="EX71" s="526"/>
      <c r="EY71" s="526"/>
      <c r="EZ71" s="526"/>
      <c r="FA71" s="526"/>
      <c r="FB71" s="526"/>
      <c r="FC71" s="526"/>
      <c r="FD71" s="526"/>
      <c r="FE71" s="526"/>
      <c r="FF71" s="526"/>
      <c r="FG71" s="526"/>
      <c r="FH71" s="526"/>
      <c r="FI71" s="526"/>
      <c r="FJ71" s="526"/>
      <c r="FK71" s="526"/>
      <c r="FL71" s="526"/>
      <c r="FM71" s="526"/>
      <c r="FN71" s="526"/>
      <c r="FO71" s="526"/>
      <c r="FP71" s="526"/>
      <c r="FQ71" s="526"/>
      <c r="FR71" s="526"/>
      <c r="FS71" s="526"/>
      <c r="FT71" s="526"/>
      <c r="FU71" s="526"/>
      <c r="FV71" s="526"/>
      <c r="FW71" s="526"/>
      <c r="FX71" s="526"/>
      <c r="FY71" s="526"/>
      <c r="FZ71" s="526"/>
      <c r="GA71" s="526"/>
      <c r="GB71" s="526"/>
      <c r="GC71" s="526"/>
      <c r="GD71" s="526"/>
      <c r="GE71" s="526"/>
      <c r="GF71" s="526"/>
      <c r="GG71" s="526"/>
      <c r="GH71" s="526"/>
      <c r="GI71" s="526"/>
      <c r="GJ71" s="526"/>
      <c r="GK71" s="526"/>
      <c r="GL71" s="526"/>
      <c r="GM71" s="526"/>
      <c r="GN71" s="526"/>
      <c r="GO71" s="526"/>
      <c r="GP71" s="526"/>
      <c r="GQ71" s="526"/>
      <c r="GR71" s="526"/>
      <c r="GS71" s="526"/>
      <c r="GT71" s="526"/>
      <c r="GU71" s="526"/>
      <c r="GV71" s="526"/>
      <c r="GW71" s="526"/>
      <c r="GX71" s="526"/>
      <c r="GY71" s="526"/>
      <c r="GZ71" s="526"/>
      <c r="HA71" s="526"/>
      <c r="HB71" s="526"/>
      <c r="HC71" s="526"/>
      <c r="HD71" s="526"/>
      <c r="HE71" s="526"/>
      <c r="HF71" s="526"/>
      <c r="HG71" s="526"/>
      <c r="HH71" s="526"/>
      <c r="HI71" s="526"/>
      <c r="HJ71" s="526"/>
      <c r="HK71" s="526"/>
      <c r="HL71" s="526"/>
      <c r="HM71" s="526"/>
      <c r="HN71" s="526"/>
      <c r="HO71" s="526"/>
      <c r="HP71" s="526"/>
      <c r="HQ71" s="526"/>
      <c r="HR71" s="526"/>
      <c r="HS71" s="526"/>
      <c r="HT71" s="526"/>
      <c r="HU71" s="526"/>
      <c r="HV71" s="526"/>
      <c r="HW71" s="526"/>
      <c r="HX71" s="526"/>
      <c r="HY71" s="526"/>
      <c r="HZ71" s="526"/>
      <c r="IA71" s="526"/>
      <c r="IB71" s="526"/>
      <c r="IC71" s="526"/>
      <c r="ID71" s="526"/>
      <c r="IE71" s="526"/>
      <c r="IF71" s="526"/>
      <c r="IG71" s="526"/>
      <c r="IH71" s="526"/>
      <c r="II71" s="526"/>
      <c r="IJ71" s="526"/>
      <c r="IK71" s="526"/>
      <c r="IL71" s="526"/>
      <c r="IM71" s="526"/>
      <c r="IN71" s="526"/>
      <c r="IO71" s="526"/>
      <c r="IP71" s="526"/>
      <c r="IQ71" s="526"/>
      <c r="IR71" s="526"/>
      <c r="IS71" s="526"/>
      <c r="IT71" s="526"/>
      <c r="IU71" s="526"/>
      <c r="IV71" s="526"/>
    </row>
  </sheetData>
  <mergeCells count="4">
    <mergeCell ref="A1:C1"/>
    <mergeCell ref="A4:A5"/>
    <mergeCell ref="B4:B5"/>
    <mergeCell ref="C4:C5"/>
  </mergeCells>
  <phoneticPr fontId="6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sheetPr>
    <pageSetUpPr fitToPage="1"/>
  </sheetPr>
  <dimension ref="A2:L28"/>
  <sheetViews>
    <sheetView topLeftCell="A13" zoomScale="90" zoomScaleSheetLayoutView="100" workbookViewId="0">
      <selection activeCell="A2" sqref="A2:L2"/>
    </sheetView>
  </sheetViews>
  <sheetFormatPr defaultColWidth="9" defaultRowHeight="14.25"/>
  <cols>
    <col min="1" max="1" width="38.75" customWidth="1"/>
    <col min="2" max="2" width="15.75" customWidth="1"/>
    <col min="3" max="3" width="13.375" customWidth="1"/>
    <col min="4" max="4" width="12.75" customWidth="1"/>
    <col min="5" max="5" width="13.5" customWidth="1"/>
    <col min="6" max="6" width="12.5" customWidth="1"/>
    <col min="7" max="7" width="12.75" customWidth="1"/>
    <col min="8" max="8" width="13.375" customWidth="1"/>
    <col min="9" max="9" width="12.875" customWidth="1"/>
    <col min="10" max="10" width="12.75" customWidth="1"/>
    <col min="11" max="11" width="12.25" customWidth="1"/>
    <col min="12" max="12" width="13.625" customWidth="1"/>
  </cols>
  <sheetData>
    <row r="2" spans="1:12" ht="39.75" customHeight="1">
      <c r="A2" s="595" t="s">
        <v>2464</v>
      </c>
      <c r="B2" s="595"/>
      <c r="C2" s="595"/>
      <c r="D2" s="595"/>
      <c r="E2" s="595"/>
      <c r="F2" s="595"/>
      <c r="G2" s="595"/>
      <c r="H2" s="595"/>
      <c r="I2" s="595"/>
      <c r="J2" s="595"/>
      <c r="K2" s="595"/>
      <c r="L2" s="595"/>
    </row>
    <row r="3" spans="1:12" ht="24.75" customHeight="1">
      <c r="A3" s="405" t="s">
        <v>13</v>
      </c>
      <c r="B3" s="300"/>
      <c r="C3" s="300"/>
      <c r="D3" s="300"/>
      <c r="E3" s="300"/>
      <c r="F3" s="300"/>
      <c r="G3" s="300"/>
      <c r="H3" s="300"/>
      <c r="I3" s="300"/>
      <c r="J3" s="300"/>
      <c r="K3" s="300"/>
      <c r="L3" s="300"/>
    </row>
    <row r="4" spans="1:12" ht="22.5" customHeight="1">
      <c r="A4" s="406" t="s">
        <v>1179</v>
      </c>
      <c r="B4" s="406" t="s">
        <v>1119</v>
      </c>
      <c r="C4" s="406" t="s">
        <v>1180</v>
      </c>
      <c r="D4" s="406" t="s">
        <v>1181</v>
      </c>
      <c r="E4" s="406" t="s">
        <v>1182</v>
      </c>
      <c r="F4" s="406" t="s">
        <v>1183</v>
      </c>
      <c r="G4" s="406" t="s">
        <v>1184</v>
      </c>
      <c r="H4" s="406" t="s">
        <v>1185</v>
      </c>
      <c r="I4" s="406" t="s">
        <v>1186</v>
      </c>
      <c r="J4" s="406" t="s">
        <v>1187</v>
      </c>
      <c r="K4" s="406" t="s">
        <v>1188</v>
      </c>
      <c r="L4" s="406" t="s">
        <v>1189</v>
      </c>
    </row>
    <row r="5" spans="1:12" ht="22.5" customHeight="1">
      <c r="A5" s="407" t="s">
        <v>1190</v>
      </c>
      <c r="B5" s="408">
        <f t="shared" ref="B5:B28" si="0">SUM(C5:L5)</f>
        <v>391345</v>
      </c>
      <c r="C5" s="408">
        <f t="shared" ref="C5:L5" si="1">SUM(C6:C8)</f>
        <v>28005</v>
      </c>
      <c r="D5" s="408">
        <f t="shared" si="1"/>
        <v>21503</v>
      </c>
      <c r="E5" s="408">
        <f t="shared" si="1"/>
        <v>58782</v>
      </c>
      <c r="F5" s="408">
        <f t="shared" si="1"/>
        <v>71497</v>
      </c>
      <c r="G5" s="408">
        <f t="shared" si="1"/>
        <v>63281</v>
      </c>
      <c r="H5" s="408">
        <f t="shared" si="1"/>
        <v>64743</v>
      </c>
      <c r="I5" s="408">
        <f t="shared" si="1"/>
        <v>49773</v>
      </c>
      <c r="J5" s="408">
        <f t="shared" si="1"/>
        <v>11948</v>
      </c>
      <c r="K5" s="408">
        <f t="shared" si="1"/>
        <v>10254</v>
      </c>
      <c r="L5" s="408">
        <f t="shared" si="1"/>
        <v>11559</v>
      </c>
    </row>
    <row r="6" spans="1:12" ht="22.5" customHeight="1">
      <c r="A6" s="409" t="s">
        <v>1191</v>
      </c>
      <c r="B6" s="410">
        <f t="shared" si="0"/>
        <v>171697</v>
      </c>
      <c r="C6" s="410">
        <v>9600</v>
      </c>
      <c r="D6" s="410">
        <v>8723</v>
      </c>
      <c r="E6" s="410">
        <v>16583</v>
      </c>
      <c r="F6" s="410">
        <v>31496</v>
      </c>
      <c r="G6" s="410">
        <v>32255</v>
      </c>
      <c r="H6" s="410">
        <v>30348</v>
      </c>
      <c r="I6" s="410">
        <v>21389</v>
      </c>
      <c r="J6" s="410">
        <v>8724</v>
      </c>
      <c r="K6" s="410">
        <v>6833</v>
      </c>
      <c r="L6" s="410">
        <v>5746</v>
      </c>
    </row>
    <row r="7" spans="1:12" ht="22.5" customHeight="1">
      <c r="A7" s="409" t="s">
        <v>1192</v>
      </c>
      <c r="B7" s="410">
        <f t="shared" si="0"/>
        <v>11509</v>
      </c>
      <c r="C7" s="410">
        <v>225</v>
      </c>
      <c r="D7" s="410">
        <v>703</v>
      </c>
      <c r="E7" s="410">
        <v>165</v>
      </c>
      <c r="F7" s="410">
        <v>299</v>
      </c>
      <c r="G7" s="410">
        <v>611</v>
      </c>
      <c r="H7" s="410">
        <v>366</v>
      </c>
      <c r="I7" s="410">
        <v>7509</v>
      </c>
      <c r="J7" s="410">
        <v>1449</v>
      </c>
      <c r="K7" s="410">
        <v>94</v>
      </c>
      <c r="L7" s="410">
        <v>88</v>
      </c>
    </row>
    <row r="8" spans="1:12" ht="22.5" customHeight="1">
      <c r="A8" s="409" t="s">
        <v>1193</v>
      </c>
      <c r="B8" s="410">
        <f t="shared" si="0"/>
        <v>208139</v>
      </c>
      <c r="C8" s="410">
        <v>18180</v>
      </c>
      <c r="D8" s="410">
        <v>12077</v>
      </c>
      <c r="E8" s="410">
        <v>42034</v>
      </c>
      <c r="F8" s="410">
        <v>39702</v>
      </c>
      <c r="G8" s="410">
        <v>30415</v>
      </c>
      <c r="H8" s="410">
        <v>34029</v>
      </c>
      <c r="I8" s="410">
        <v>20875</v>
      </c>
      <c r="J8" s="410">
        <v>1775</v>
      </c>
      <c r="K8" s="410">
        <v>3327</v>
      </c>
      <c r="L8" s="410">
        <v>5725</v>
      </c>
    </row>
    <row r="9" spans="1:12" ht="22.5" customHeight="1">
      <c r="A9" s="411" t="s">
        <v>1194</v>
      </c>
      <c r="B9" s="408">
        <f>(SUM(C9:L9))</f>
        <v>3135571</v>
      </c>
      <c r="C9" s="408">
        <f>(C28-C21-C5)</f>
        <v>165526</v>
      </c>
      <c r="D9" s="408">
        <f t="shared" ref="D9:L9" si="2">(D28-D21-D5)</f>
        <v>96538</v>
      </c>
      <c r="E9" s="408">
        <f t="shared" si="2"/>
        <v>235580</v>
      </c>
      <c r="F9" s="408">
        <f t="shared" si="2"/>
        <v>234200</v>
      </c>
      <c r="G9" s="408">
        <f t="shared" si="2"/>
        <v>960384</v>
      </c>
      <c r="H9" s="408">
        <f t="shared" si="2"/>
        <v>498595</v>
      </c>
      <c r="I9" s="408">
        <f t="shared" si="2"/>
        <v>254085</v>
      </c>
      <c r="J9" s="408">
        <f t="shared" si="2"/>
        <v>184793</v>
      </c>
      <c r="K9" s="408">
        <f t="shared" si="2"/>
        <v>292853</v>
      </c>
      <c r="L9" s="408">
        <f t="shared" si="2"/>
        <v>213017</v>
      </c>
    </row>
    <row r="10" spans="1:12" ht="22.5" customHeight="1">
      <c r="A10" s="412" t="s">
        <v>1195</v>
      </c>
      <c r="B10" s="410">
        <f t="shared" si="0"/>
        <v>161409</v>
      </c>
      <c r="C10" s="410">
        <v>41205</v>
      </c>
      <c r="D10" s="410">
        <v>10020</v>
      </c>
      <c r="E10" s="410">
        <v>29705</v>
      </c>
      <c r="F10" s="410">
        <v>23114</v>
      </c>
      <c r="G10" s="410">
        <v>14815</v>
      </c>
      <c r="H10" s="410">
        <v>7053</v>
      </c>
      <c r="I10" s="410">
        <v>5696</v>
      </c>
      <c r="J10" s="410">
        <v>19695</v>
      </c>
      <c r="K10" s="410">
        <v>9771</v>
      </c>
      <c r="L10" s="410">
        <v>335</v>
      </c>
    </row>
    <row r="11" spans="1:12" ht="22.5" customHeight="1">
      <c r="A11" s="412" t="s">
        <v>1196</v>
      </c>
      <c r="B11" s="410">
        <f t="shared" si="0"/>
        <v>1555000</v>
      </c>
      <c r="C11" s="410">
        <v>4000</v>
      </c>
      <c r="D11" s="410">
        <v>50000</v>
      </c>
      <c r="E11" s="410">
        <v>4000</v>
      </c>
      <c r="F11" s="410">
        <v>113000</v>
      </c>
      <c r="G11" s="410">
        <v>680000</v>
      </c>
      <c r="H11" s="410">
        <v>223000</v>
      </c>
      <c r="I11" s="410">
        <v>123000</v>
      </c>
      <c r="J11" s="410">
        <v>115000</v>
      </c>
      <c r="K11" s="410">
        <v>200000</v>
      </c>
      <c r="L11" s="410">
        <v>43000</v>
      </c>
    </row>
    <row r="12" spans="1:12" ht="22.5" customHeight="1">
      <c r="A12" s="409" t="s">
        <v>1197</v>
      </c>
      <c r="B12" s="410">
        <f t="shared" si="0"/>
        <v>100000</v>
      </c>
      <c r="C12" s="410"/>
      <c r="D12" s="410"/>
      <c r="E12" s="410"/>
      <c r="F12" s="410"/>
      <c r="G12" s="410"/>
      <c r="H12" s="410"/>
      <c r="I12" s="410"/>
      <c r="J12" s="410"/>
      <c r="K12" s="410"/>
      <c r="L12" s="410">
        <v>100000</v>
      </c>
    </row>
    <row r="13" spans="1:12" ht="22.5" customHeight="1">
      <c r="A13" s="409" t="s">
        <v>1198</v>
      </c>
      <c r="B13" s="410">
        <f t="shared" si="0"/>
        <v>37300</v>
      </c>
      <c r="C13" s="410">
        <v>1538</v>
      </c>
      <c r="D13" s="410">
        <v>729</v>
      </c>
      <c r="E13" s="410">
        <v>4797</v>
      </c>
      <c r="F13" s="410">
        <v>4377</v>
      </c>
      <c r="G13" s="410">
        <v>7580</v>
      </c>
      <c r="H13" s="410">
        <v>9074</v>
      </c>
      <c r="I13" s="410">
        <v>10840</v>
      </c>
      <c r="J13" s="410">
        <v>1030</v>
      </c>
      <c r="K13" s="410">
        <v>-3017</v>
      </c>
      <c r="L13" s="410">
        <v>352</v>
      </c>
    </row>
    <row r="14" spans="1:12" ht="22.5" customHeight="1">
      <c r="A14" s="409" t="s">
        <v>1199</v>
      </c>
      <c r="B14" s="410">
        <f t="shared" si="0"/>
        <v>3760</v>
      </c>
      <c r="C14" s="410">
        <v>590</v>
      </c>
      <c r="D14" s="410">
        <v>370</v>
      </c>
      <c r="E14" s="410">
        <v>270</v>
      </c>
      <c r="F14" s="410">
        <v>270</v>
      </c>
      <c r="G14" s="410">
        <v>640</v>
      </c>
      <c r="H14" s="410">
        <v>420</v>
      </c>
      <c r="I14" s="410">
        <v>300</v>
      </c>
      <c r="J14" s="410">
        <v>300</v>
      </c>
      <c r="K14" s="410">
        <v>300</v>
      </c>
      <c r="L14" s="410">
        <v>300</v>
      </c>
    </row>
    <row r="15" spans="1:12" ht="22.5" customHeight="1">
      <c r="A15" s="409" t="s">
        <v>1200</v>
      </c>
      <c r="B15" s="410">
        <f t="shared" si="0"/>
        <v>74110</v>
      </c>
      <c r="C15" s="410">
        <v>34</v>
      </c>
      <c r="D15" s="410">
        <v>400</v>
      </c>
      <c r="E15" s="410">
        <v>26730</v>
      </c>
      <c r="F15" s="410"/>
      <c r="G15" s="410">
        <v>3907</v>
      </c>
      <c r="H15" s="410">
        <v>7290</v>
      </c>
      <c r="I15" s="410">
        <v>5289</v>
      </c>
      <c r="J15" s="410">
        <v>5725</v>
      </c>
      <c r="K15" s="410">
        <v>24735</v>
      </c>
      <c r="L15" s="410"/>
    </row>
    <row r="16" spans="1:12" ht="22.5" customHeight="1">
      <c r="A16" s="409" t="s">
        <v>1201</v>
      </c>
      <c r="B16" s="410">
        <f t="shared" si="0"/>
        <v>340294</v>
      </c>
      <c r="C16" s="410">
        <v>23105</v>
      </c>
      <c r="D16" s="410">
        <v>12680</v>
      </c>
      <c r="E16" s="410">
        <v>31983</v>
      </c>
      <c r="F16" s="410">
        <v>39880</v>
      </c>
      <c r="G16" s="410">
        <v>66155</v>
      </c>
      <c r="H16" s="410">
        <v>72826</v>
      </c>
      <c r="I16" s="410">
        <v>35927</v>
      </c>
      <c r="J16" s="410">
        <v>19114</v>
      </c>
      <c r="K16" s="410">
        <v>28284</v>
      </c>
      <c r="L16" s="410">
        <v>10340</v>
      </c>
    </row>
    <row r="17" spans="1:12" ht="22.5" customHeight="1">
      <c r="A17" s="409" t="s">
        <v>1202</v>
      </c>
      <c r="B17" s="410">
        <f t="shared" si="0"/>
        <v>61601</v>
      </c>
      <c r="C17" s="410">
        <v>8300</v>
      </c>
      <c r="D17" s="410">
        <v>1900</v>
      </c>
      <c r="E17" s="410">
        <v>8906</v>
      </c>
      <c r="F17" s="410">
        <v>7538</v>
      </c>
      <c r="G17" s="410">
        <v>11125</v>
      </c>
      <c r="H17" s="410">
        <v>11100</v>
      </c>
      <c r="I17" s="410">
        <v>5000</v>
      </c>
      <c r="J17" s="410">
        <v>2132</v>
      </c>
      <c r="K17" s="410">
        <v>3100</v>
      </c>
      <c r="L17" s="410">
        <v>2500</v>
      </c>
    </row>
    <row r="18" spans="1:12" ht="22.5" customHeight="1">
      <c r="A18" s="409" t="s">
        <v>1203</v>
      </c>
      <c r="B18" s="410">
        <f t="shared" si="0"/>
        <v>8191</v>
      </c>
      <c r="C18" s="410">
        <v>17589</v>
      </c>
      <c r="D18" s="410">
        <v>2572</v>
      </c>
      <c r="E18" s="410">
        <v>39398</v>
      </c>
      <c r="F18" s="410">
        <v>-42473</v>
      </c>
      <c r="G18" s="410">
        <v>3072</v>
      </c>
      <c r="H18" s="410">
        <v>-2603</v>
      </c>
      <c r="I18" s="410">
        <v>-4271</v>
      </c>
      <c r="J18" s="410">
        <v>-1111</v>
      </c>
      <c r="K18" s="410">
        <v>-3540</v>
      </c>
      <c r="L18" s="410">
        <v>-442</v>
      </c>
    </row>
    <row r="19" spans="1:12" ht="22.5" customHeight="1">
      <c r="A19" s="409" t="s">
        <v>1204</v>
      </c>
      <c r="B19" s="410">
        <v>442135</v>
      </c>
      <c r="C19" s="410">
        <v>39349</v>
      </c>
      <c r="D19" s="410">
        <v>12655</v>
      </c>
      <c r="E19" s="410">
        <v>51101</v>
      </c>
      <c r="F19" s="410">
        <v>49403</v>
      </c>
      <c r="G19" s="410">
        <v>105378</v>
      </c>
      <c r="H19" s="410">
        <v>100886</v>
      </c>
      <c r="I19" s="410">
        <v>42099</v>
      </c>
      <c r="J19" s="410">
        <v>14728</v>
      </c>
      <c r="K19" s="410">
        <v>20026</v>
      </c>
      <c r="L19" s="410">
        <v>6510</v>
      </c>
    </row>
    <row r="20" spans="1:12" ht="22.5" customHeight="1">
      <c r="A20" s="409" t="s">
        <v>1205</v>
      </c>
      <c r="B20" s="410">
        <v>312009</v>
      </c>
      <c r="C20" s="410">
        <v>31500</v>
      </c>
      <c r="D20" s="410">
        <v>5778</v>
      </c>
      <c r="E20" s="410">
        <v>38951</v>
      </c>
      <c r="F20" s="410">
        <v>39367</v>
      </c>
      <c r="G20" s="410">
        <v>70539</v>
      </c>
      <c r="H20" s="410">
        <v>70554</v>
      </c>
      <c r="I20" s="410">
        <v>30591</v>
      </c>
      <c r="J20" s="410">
        <v>8273</v>
      </c>
      <c r="K20" s="410">
        <v>13194</v>
      </c>
      <c r="L20" s="410">
        <v>3262</v>
      </c>
    </row>
    <row r="21" spans="1:12" ht="22.5" customHeight="1">
      <c r="A21" s="411" t="s">
        <v>1206</v>
      </c>
      <c r="B21" s="408">
        <f t="shared" si="0"/>
        <v>2072699</v>
      </c>
      <c r="C21" s="408">
        <f t="shared" ref="C21:L21" si="3">SUM(C22:C24)</f>
        <v>132569</v>
      </c>
      <c r="D21" s="408">
        <f t="shared" si="3"/>
        <v>46844</v>
      </c>
      <c r="E21" s="408">
        <f t="shared" si="3"/>
        <v>155156</v>
      </c>
      <c r="F21" s="408">
        <f t="shared" si="3"/>
        <v>213296</v>
      </c>
      <c r="G21" s="408">
        <f t="shared" si="3"/>
        <v>425520</v>
      </c>
      <c r="H21" s="408">
        <f t="shared" si="3"/>
        <v>348214</v>
      </c>
      <c r="I21" s="408">
        <f t="shared" si="3"/>
        <v>184436</v>
      </c>
      <c r="J21" s="408">
        <f t="shared" si="3"/>
        <v>313960</v>
      </c>
      <c r="K21" s="408">
        <f t="shared" si="3"/>
        <v>122327</v>
      </c>
      <c r="L21" s="408">
        <f t="shared" si="3"/>
        <v>130377</v>
      </c>
    </row>
    <row r="22" spans="1:12" ht="22.5" customHeight="1">
      <c r="A22" s="407" t="s">
        <v>1207</v>
      </c>
      <c r="B22" s="410">
        <f t="shared" si="0"/>
        <v>297052</v>
      </c>
      <c r="C22" s="410">
        <v>5429</v>
      </c>
      <c r="D22" s="410">
        <v>1229</v>
      </c>
      <c r="E22" s="410">
        <v>14235</v>
      </c>
      <c r="F22" s="410">
        <v>11610</v>
      </c>
      <c r="G22" s="410">
        <v>7022</v>
      </c>
      <c r="H22" s="410">
        <v>6642</v>
      </c>
      <c r="I22" s="410">
        <v>3359</v>
      </c>
      <c r="J22" s="410">
        <v>222811</v>
      </c>
      <c r="K22" s="410">
        <v>21459</v>
      </c>
      <c r="L22" s="410">
        <v>3256</v>
      </c>
    </row>
    <row r="23" spans="1:12" ht="22.5" customHeight="1">
      <c r="A23" s="409" t="s">
        <v>1208</v>
      </c>
      <c r="B23" s="410">
        <f t="shared" si="0"/>
        <v>67625</v>
      </c>
      <c r="C23" s="410">
        <v>849</v>
      </c>
      <c r="D23" s="410">
        <v>1545</v>
      </c>
      <c r="E23" s="410">
        <v>2023</v>
      </c>
      <c r="F23" s="410">
        <v>8467</v>
      </c>
      <c r="G23" s="410">
        <v>5137</v>
      </c>
      <c r="H23" s="410">
        <v>38825</v>
      </c>
      <c r="I23" s="410">
        <v>3698</v>
      </c>
      <c r="J23" s="410">
        <v>2779</v>
      </c>
      <c r="K23" s="410">
        <v>4191</v>
      </c>
      <c r="L23" s="410">
        <v>111</v>
      </c>
    </row>
    <row r="24" spans="1:12" ht="22.5" customHeight="1">
      <c r="A24" s="409" t="s">
        <v>1209</v>
      </c>
      <c r="B24" s="410">
        <f>(SUM(C24:L24))</f>
        <v>1708022</v>
      </c>
      <c r="C24" s="410">
        <v>126291</v>
      </c>
      <c r="D24" s="410">
        <v>44070</v>
      </c>
      <c r="E24" s="410">
        <v>138898</v>
      </c>
      <c r="F24" s="410">
        <v>193219</v>
      </c>
      <c r="G24" s="410">
        <v>413361</v>
      </c>
      <c r="H24" s="410">
        <v>302747</v>
      </c>
      <c r="I24" s="410">
        <v>177379</v>
      </c>
      <c r="J24" s="410">
        <v>88370</v>
      </c>
      <c r="K24" s="410">
        <v>96677</v>
      </c>
      <c r="L24" s="410">
        <v>127010</v>
      </c>
    </row>
    <row r="25" spans="1:12" ht="22.5" customHeight="1">
      <c r="A25" s="413" t="s">
        <v>1210</v>
      </c>
      <c r="B25" s="410">
        <f t="shared" si="0"/>
        <v>81105.289999999994</v>
      </c>
      <c r="C25" s="410">
        <v>5767.79</v>
      </c>
      <c r="D25" s="410">
        <v>1341.13</v>
      </c>
      <c r="E25" s="410">
        <v>17143.14</v>
      </c>
      <c r="F25" s="410">
        <v>12478.34</v>
      </c>
      <c r="G25" s="410">
        <v>18134.41</v>
      </c>
      <c r="H25" s="410">
        <v>10262.56</v>
      </c>
      <c r="I25" s="410">
        <v>9212.98</v>
      </c>
      <c r="J25" s="410">
        <v>2215.7800000000002</v>
      </c>
      <c r="K25" s="410">
        <v>3965.08</v>
      </c>
      <c r="L25" s="410">
        <v>584.08000000000004</v>
      </c>
    </row>
    <row r="26" spans="1:12" ht="22.5" customHeight="1">
      <c r="A26" s="413" t="s">
        <v>1211</v>
      </c>
      <c r="B26" s="410">
        <f t="shared" si="0"/>
        <v>886620</v>
      </c>
      <c r="C26" s="410">
        <v>72871</v>
      </c>
      <c r="D26" s="410">
        <v>14644</v>
      </c>
      <c r="E26" s="410">
        <v>89577</v>
      </c>
      <c r="F26" s="410">
        <v>98703</v>
      </c>
      <c r="G26" s="410">
        <v>222564</v>
      </c>
      <c r="H26" s="410">
        <v>203080</v>
      </c>
      <c r="I26" s="410">
        <v>99890</v>
      </c>
      <c r="J26" s="410">
        <v>29382</v>
      </c>
      <c r="K26" s="410">
        <v>47563</v>
      </c>
      <c r="L26" s="410">
        <v>8346</v>
      </c>
    </row>
    <row r="27" spans="1:12" ht="22.5" customHeight="1">
      <c r="A27" s="413" t="s">
        <v>1212</v>
      </c>
      <c r="B27" s="410">
        <f t="shared" si="0"/>
        <v>128152</v>
      </c>
      <c r="C27" s="410">
        <v>9358</v>
      </c>
      <c r="D27" s="410">
        <v>1505</v>
      </c>
      <c r="E27" s="410">
        <v>10671</v>
      </c>
      <c r="F27" s="410">
        <v>10985</v>
      </c>
      <c r="G27" s="410">
        <v>26339</v>
      </c>
      <c r="H27" s="410">
        <v>24879</v>
      </c>
      <c r="I27" s="410">
        <v>24305</v>
      </c>
      <c r="J27" s="410">
        <v>7243</v>
      </c>
      <c r="K27" s="410">
        <v>10603</v>
      </c>
      <c r="L27" s="410">
        <v>2264</v>
      </c>
    </row>
    <row r="28" spans="1:12" ht="22.5" customHeight="1">
      <c r="A28" s="411" t="s">
        <v>1213</v>
      </c>
      <c r="B28" s="408">
        <f t="shared" si="0"/>
        <v>5599615</v>
      </c>
      <c r="C28" s="408">
        <v>326100</v>
      </c>
      <c r="D28" s="408">
        <v>164885</v>
      </c>
      <c r="E28" s="408">
        <v>449518</v>
      </c>
      <c r="F28" s="408">
        <v>518993</v>
      </c>
      <c r="G28" s="408">
        <v>1449185</v>
      </c>
      <c r="H28" s="408">
        <v>911552</v>
      </c>
      <c r="I28" s="408">
        <v>488294</v>
      </c>
      <c r="J28" s="408">
        <v>510701</v>
      </c>
      <c r="K28" s="408">
        <v>425434</v>
      </c>
      <c r="L28" s="408">
        <v>354953</v>
      </c>
    </row>
  </sheetData>
  <mergeCells count="1">
    <mergeCell ref="A2:L2"/>
  </mergeCells>
  <phoneticPr fontId="62" type="noConversion"/>
  <printOptions horizontalCentered="1"/>
  <pageMargins left="7.8472222222222221E-2" right="7.8472222222222221E-2" top="0.74791666666666667" bottom="0.74791666666666667" header="0.31458333333333333" footer="0.31458333333333333"/>
  <pageSetup paperSize="9" scale="73" orientation="landscape"/>
  <headerFooter scaleWithDoc="0" alignWithMargins="0">
    <oddFooter>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14"/>
  <sheetViews>
    <sheetView zoomScaleSheetLayoutView="100" workbookViewId="0">
      <selection activeCell="B7" sqref="B7:B14"/>
    </sheetView>
  </sheetViews>
  <sheetFormatPr defaultColWidth="10" defaultRowHeight="14.25"/>
  <cols>
    <col min="1" max="1" width="21.125" customWidth="1"/>
    <col min="2" max="7" width="17.125" customWidth="1"/>
    <col min="8" max="9" width="9.75" customWidth="1"/>
  </cols>
  <sheetData>
    <row r="1" spans="1:7" ht="14.25" customHeight="1">
      <c r="A1" s="383"/>
    </row>
    <row r="2" spans="1:7" ht="28.7" customHeight="1">
      <c r="A2" s="596" t="s">
        <v>2084</v>
      </c>
      <c r="B2" s="596"/>
      <c r="C2" s="596"/>
      <c r="D2" s="596"/>
      <c r="E2" s="596"/>
      <c r="F2" s="596"/>
      <c r="G2" s="596"/>
    </row>
    <row r="3" spans="1:7" ht="14.25" customHeight="1">
      <c r="A3" s="383"/>
      <c r="B3" s="383"/>
      <c r="G3" s="404" t="s">
        <v>1214</v>
      </c>
    </row>
    <row r="4" spans="1:7" ht="30" customHeight="1">
      <c r="A4" s="597" t="s">
        <v>1215</v>
      </c>
      <c r="B4" s="597" t="s">
        <v>1216</v>
      </c>
      <c r="C4" s="597"/>
      <c r="D4" s="597"/>
      <c r="E4" s="597" t="s">
        <v>1217</v>
      </c>
      <c r="F4" s="597"/>
      <c r="G4" s="597"/>
    </row>
    <row r="5" spans="1:7" ht="30" customHeight="1">
      <c r="A5" s="597"/>
      <c r="B5" s="385" t="s">
        <v>1218</v>
      </c>
      <c r="C5" s="385" t="s">
        <v>1219</v>
      </c>
      <c r="D5" s="385" t="s">
        <v>1220</v>
      </c>
      <c r="E5" s="385" t="s">
        <v>1218</v>
      </c>
      <c r="F5" s="385" t="s">
        <v>1219</v>
      </c>
      <c r="G5" s="385" t="s">
        <v>1220</v>
      </c>
    </row>
    <row r="6" spans="1:7" ht="30" customHeight="1">
      <c r="A6" s="390" t="s">
        <v>1221</v>
      </c>
      <c r="B6" s="392">
        <v>384.5</v>
      </c>
      <c r="C6" s="392">
        <v>313.60000000000002</v>
      </c>
      <c r="D6" s="392">
        <v>70.900000000000006</v>
      </c>
      <c r="E6" s="392">
        <v>145.92070002060001</v>
      </c>
      <c r="F6" s="392">
        <v>86.520700020600003</v>
      </c>
      <c r="G6" s="392">
        <v>59.4</v>
      </c>
    </row>
    <row r="7" spans="1:7" ht="30" customHeight="1">
      <c r="A7" s="390" t="s">
        <v>1222</v>
      </c>
      <c r="B7" s="392">
        <v>310.2</v>
      </c>
      <c r="C7" s="392">
        <v>270.3</v>
      </c>
      <c r="D7" s="392">
        <v>39.9</v>
      </c>
      <c r="E7" s="392">
        <v>93.920700020599995</v>
      </c>
      <c r="F7" s="392">
        <v>65.520700020600003</v>
      </c>
      <c r="G7" s="392">
        <v>28.4</v>
      </c>
    </row>
    <row r="8" spans="1:7" ht="30" customHeight="1">
      <c r="A8" s="390" t="s">
        <v>1223</v>
      </c>
      <c r="B8" s="392">
        <v>10</v>
      </c>
      <c r="C8" s="392">
        <v>0</v>
      </c>
      <c r="D8" s="392">
        <v>10</v>
      </c>
      <c r="E8" s="392">
        <v>10</v>
      </c>
      <c r="F8" s="392">
        <v>0</v>
      </c>
      <c r="G8" s="392">
        <v>10</v>
      </c>
    </row>
    <row r="9" spans="1:7" ht="30" customHeight="1">
      <c r="A9" s="390" t="s">
        <v>1224</v>
      </c>
      <c r="B9" s="392">
        <v>14.1</v>
      </c>
      <c r="C9" s="392">
        <v>14.1</v>
      </c>
      <c r="D9" s="392">
        <v>0</v>
      </c>
      <c r="E9" s="392">
        <v>13</v>
      </c>
      <c r="F9" s="392">
        <v>13</v>
      </c>
      <c r="G9" s="392">
        <v>0</v>
      </c>
    </row>
    <row r="10" spans="1:7" ht="30" customHeight="1">
      <c r="A10" s="390" t="s">
        <v>1225</v>
      </c>
      <c r="B10" s="392">
        <v>24.7</v>
      </c>
      <c r="C10" s="392">
        <v>24.7</v>
      </c>
      <c r="D10" s="392">
        <v>0</v>
      </c>
      <c r="E10" s="392">
        <v>5</v>
      </c>
      <c r="F10" s="392">
        <v>5</v>
      </c>
      <c r="G10" s="392">
        <v>0</v>
      </c>
    </row>
    <row r="11" spans="1:7" ht="30" customHeight="1">
      <c r="A11" s="390" t="s">
        <v>1226</v>
      </c>
      <c r="B11" s="392">
        <v>3.6</v>
      </c>
      <c r="C11" s="392">
        <v>3.6</v>
      </c>
      <c r="D11" s="392">
        <v>0</v>
      </c>
      <c r="E11" s="392">
        <v>3</v>
      </c>
      <c r="F11" s="392">
        <v>3</v>
      </c>
      <c r="G11" s="392">
        <v>0</v>
      </c>
    </row>
    <row r="12" spans="1:7" ht="30" customHeight="1">
      <c r="A12" s="390" t="s">
        <v>1227</v>
      </c>
      <c r="B12" s="392">
        <v>20</v>
      </c>
      <c r="C12" s="392">
        <v>0</v>
      </c>
      <c r="D12" s="392">
        <v>20</v>
      </c>
      <c r="E12" s="392">
        <v>20</v>
      </c>
      <c r="F12" s="392">
        <v>0</v>
      </c>
      <c r="G12" s="392">
        <v>20</v>
      </c>
    </row>
    <row r="13" spans="1:7" ht="30" customHeight="1">
      <c r="A13" s="390" t="s">
        <v>1228</v>
      </c>
      <c r="B13" s="392">
        <v>1</v>
      </c>
      <c r="C13" s="392">
        <v>0</v>
      </c>
      <c r="D13" s="392">
        <v>1</v>
      </c>
      <c r="E13" s="392">
        <v>1</v>
      </c>
      <c r="F13" s="392">
        <v>0</v>
      </c>
      <c r="G13" s="392">
        <v>1</v>
      </c>
    </row>
    <row r="14" spans="1:7" ht="30" customHeight="1">
      <c r="A14" s="390" t="s">
        <v>1229</v>
      </c>
      <c r="B14" s="392">
        <v>0.9</v>
      </c>
      <c r="C14" s="392">
        <v>0.9</v>
      </c>
      <c r="D14" s="392">
        <v>0</v>
      </c>
      <c r="E14" s="392">
        <v>0</v>
      </c>
      <c r="F14" s="392">
        <v>0</v>
      </c>
      <c r="G14" s="392">
        <v>0</v>
      </c>
    </row>
  </sheetData>
  <mergeCells count="4">
    <mergeCell ref="A2:G2"/>
    <mergeCell ref="B4:D4"/>
    <mergeCell ref="E4:G4"/>
    <mergeCell ref="A4:A5"/>
  </mergeCells>
  <phoneticPr fontId="62" type="noConversion"/>
  <printOptions horizontalCentered="1"/>
  <pageMargins left="7.8472222222222221E-2" right="7.8472222222222221E-2" top="0.74791666666666667" bottom="0.74791666666666667" header="0.31458333333333333" footer="0.31458333333333333"/>
  <pageSetup paperSize="9" fitToHeight="0" orientation="landscape"/>
  <headerFooter scaleWithDoc="0" alignWithMargins="0">
    <oddFooter>第 &amp;P 页，共 &amp;N 页</oddFooter>
  </headerFooter>
</worksheet>
</file>

<file path=xl/worksheets/sheet13.xml><?xml version="1.0" encoding="utf-8"?>
<worksheet xmlns="http://schemas.openxmlformats.org/spreadsheetml/2006/main" xmlns:r="http://schemas.openxmlformats.org/officeDocument/2006/relationships">
  <dimension ref="A1:IU12"/>
  <sheetViews>
    <sheetView zoomScaleSheetLayoutView="100" workbookViewId="0">
      <selection activeCell="A2" sqref="A2:C2"/>
    </sheetView>
  </sheetViews>
  <sheetFormatPr defaultColWidth="10" defaultRowHeight="14.25"/>
  <cols>
    <col min="1" max="1" width="52" style="396" customWidth="1"/>
    <col min="2" max="3" width="24.375" style="396" customWidth="1"/>
    <col min="4" max="255" width="10" style="396"/>
    <col min="256" max="16384" width="10" style="397"/>
  </cols>
  <sheetData>
    <row r="1" spans="1:3" s="396" customFormat="1" ht="18" customHeight="1">
      <c r="A1" s="398"/>
      <c r="B1" s="398"/>
    </row>
    <row r="2" spans="1:3" s="396" customFormat="1" ht="20.25" customHeight="1">
      <c r="A2" s="598" t="s">
        <v>2085</v>
      </c>
      <c r="B2" s="598"/>
      <c r="C2" s="598"/>
    </row>
    <row r="3" spans="1:3" s="396" customFormat="1" ht="20.25" customHeight="1">
      <c r="A3" s="399"/>
      <c r="B3" s="399"/>
      <c r="C3" s="400" t="s">
        <v>1214</v>
      </c>
    </row>
    <row r="4" spans="1:3" s="396" customFormat="1" ht="35.1" customHeight="1">
      <c r="A4" s="401" t="s">
        <v>1230</v>
      </c>
      <c r="B4" s="401" t="s">
        <v>1231</v>
      </c>
      <c r="C4" s="80" t="s">
        <v>1232</v>
      </c>
    </row>
    <row r="5" spans="1:3" s="396" customFormat="1" ht="35.1" customHeight="1">
      <c r="A5" s="402" t="s">
        <v>1233</v>
      </c>
      <c r="B5" s="402"/>
      <c r="C5" s="403">
        <v>97.24</v>
      </c>
    </row>
    <row r="6" spans="1:3" s="396" customFormat="1" ht="35.1" customHeight="1">
      <c r="A6" s="402" t="s">
        <v>1234</v>
      </c>
      <c r="B6" s="403">
        <v>313.60000000000002</v>
      </c>
      <c r="C6" s="403"/>
    </row>
    <row r="7" spans="1:3" s="396" customFormat="1" ht="35.1" customHeight="1">
      <c r="A7" s="402" t="s">
        <v>1235</v>
      </c>
      <c r="B7" s="402"/>
      <c r="C7" s="403">
        <v>13</v>
      </c>
    </row>
    <row r="8" spans="1:3" s="396" customFormat="1" ht="35.1" customHeight="1">
      <c r="A8" s="402" t="s">
        <v>1236</v>
      </c>
      <c r="B8" s="402"/>
      <c r="C8" s="403">
        <v>0</v>
      </c>
    </row>
    <row r="9" spans="1:3" s="396" customFormat="1" ht="35.1" customHeight="1">
      <c r="A9" s="402" t="s">
        <v>1237</v>
      </c>
      <c r="B9" s="402"/>
      <c r="C9" s="403">
        <v>13</v>
      </c>
    </row>
    <row r="10" spans="1:3" s="396" customFormat="1" ht="35.1" customHeight="1">
      <c r="A10" s="402" t="s">
        <v>1238</v>
      </c>
      <c r="B10" s="402"/>
      <c r="C10" s="403">
        <v>23.72</v>
      </c>
    </row>
    <row r="11" spans="1:3" s="396" customFormat="1" ht="35.1" customHeight="1">
      <c r="A11" s="402" t="s">
        <v>1239</v>
      </c>
      <c r="B11" s="402"/>
      <c r="C11" s="403">
        <v>86.52</v>
      </c>
    </row>
    <row r="12" spans="1:3" s="396" customFormat="1" ht="26.1" customHeight="1"/>
  </sheetData>
  <mergeCells count="1">
    <mergeCell ref="A2:C2"/>
  </mergeCells>
  <phoneticPr fontId="62" type="noConversion"/>
  <pageMargins left="0.75" right="0.75" top="1" bottom="1" header="0.5" footer="0.5"/>
  <pageSetup paperSize="9" orientation="landscape" horizontalDpi="0" verticalDpi="0"/>
</worksheet>
</file>

<file path=xl/worksheets/sheet14.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selection activeCell="A2" sqref="A2:I2"/>
    </sheetView>
  </sheetViews>
  <sheetFormatPr defaultColWidth="10" defaultRowHeight="14.25"/>
  <cols>
    <col min="2" max="2" width="26.875" customWidth="1"/>
    <col min="3" max="7" width="18.25" customWidth="1"/>
    <col min="8" max="8" width="11.125" customWidth="1"/>
    <col min="9" max="9" width="18.25" customWidth="1"/>
    <col min="10" max="11" width="9.75" customWidth="1"/>
  </cols>
  <sheetData>
    <row r="1" spans="1:9" ht="14.25" customHeight="1">
      <c r="B1" s="383"/>
    </row>
    <row r="2" spans="1:9" ht="28.7" customHeight="1">
      <c r="A2" s="599" t="s">
        <v>2086</v>
      </c>
      <c r="B2" s="599"/>
      <c r="C2" s="599"/>
      <c r="D2" s="599"/>
      <c r="E2" s="599"/>
      <c r="F2" s="599"/>
      <c r="G2" s="599"/>
      <c r="H2" s="599"/>
      <c r="I2" s="599"/>
    </row>
    <row r="3" spans="1:9" ht="24" customHeight="1">
      <c r="A3" s="382"/>
      <c r="B3" s="600" t="s">
        <v>1214</v>
      </c>
      <c r="C3" s="600"/>
      <c r="D3" s="600"/>
      <c r="E3" s="600"/>
      <c r="F3" s="600"/>
      <c r="G3" s="600"/>
      <c r="H3" s="600"/>
      <c r="I3" s="600"/>
    </row>
    <row r="4" spans="1:9" s="388" customFormat="1" ht="29.1" customHeight="1">
      <c r="A4" s="385" t="s">
        <v>1240</v>
      </c>
      <c r="B4" s="385" t="s">
        <v>1241</v>
      </c>
      <c r="C4" s="385" t="s">
        <v>1242</v>
      </c>
      <c r="D4" s="385" t="s">
        <v>1243</v>
      </c>
      <c r="E4" s="385" t="s">
        <v>1244</v>
      </c>
      <c r="F4" s="385" t="s">
        <v>1245</v>
      </c>
      <c r="G4" s="385" t="s">
        <v>1246</v>
      </c>
      <c r="H4" s="385" t="s">
        <v>1247</v>
      </c>
      <c r="I4" s="385" t="s">
        <v>1248</v>
      </c>
    </row>
    <row r="5" spans="1:9" ht="50.1" customHeight="1">
      <c r="A5" s="389" t="s">
        <v>1249</v>
      </c>
      <c r="B5" s="390" t="s">
        <v>1250</v>
      </c>
      <c r="C5" s="389" t="s">
        <v>1251</v>
      </c>
      <c r="D5" s="389" t="s">
        <v>1252</v>
      </c>
      <c r="E5" s="389" t="s">
        <v>1253</v>
      </c>
      <c r="F5" s="391" t="s">
        <v>1254</v>
      </c>
      <c r="G5" s="389" t="s">
        <v>1255</v>
      </c>
      <c r="H5" s="392">
        <v>4.8</v>
      </c>
      <c r="I5" s="389" t="s">
        <v>1256</v>
      </c>
    </row>
    <row r="6" spans="1:9" ht="50.1" customHeight="1">
      <c r="A6" s="389" t="s">
        <v>1249</v>
      </c>
      <c r="B6" s="390" t="s">
        <v>1257</v>
      </c>
      <c r="C6" s="389" t="s">
        <v>1258</v>
      </c>
      <c r="D6" s="389" t="s">
        <v>1259</v>
      </c>
      <c r="E6" s="389" t="s">
        <v>1260</v>
      </c>
      <c r="F6" s="391" t="s">
        <v>1261</v>
      </c>
      <c r="G6" s="389" t="s">
        <v>1262</v>
      </c>
      <c r="H6" s="392">
        <v>3.6</v>
      </c>
      <c r="I6" s="389" t="s">
        <v>1256</v>
      </c>
    </row>
    <row r="7" spans="1:9" ht="50.1" customHeight="1">
      <c r="A7" s="389" t="s">
        <v>1263</v>
      </c>
      <c r="B7" s="393" t="s">
        <v>1264</v>
      </c>
      <c r="C7" s="389" t="s">
        <v>1265</v>
      </c>
      <c r="D7" s="389" t="s">
        <v>1266</v>
      </c>
      <c r="E7" s="389" t="s">
        <v>1267</v>
      </c>
      <c r="F7" s="394" t="s">
        <v>1268</v>
      </c>
      <c r="G7" s="389" t="s">
        <v>1262</v>
      </c>
      <c r="H7" s="392">
        <v>1</v>
      </c>
      <c r="I7" s="389" t="s">
        <v>1256</v>
      </c>
    </row>
    <row r="8" spans="1:9" ht="50.1" customHeight="1">
      <c r="A8" s="389" t="s">
        <v>1269</v>
      </c>
      <c r="B8" s="393" t="s">
        <v>1270</v>
      </c>
      <c r="C8" s="389" t="s">
        <v>1271</v>
      </c>
      <c r="D8" s="389" t="s">
        <v>1272</v>
      </c>
      <c r="E8" s="389" t="s">
        <v>1273</v>
      </c>
      <c r="F8" s="391" t="s">
        <v>1274</v>
      </c>
      <c r="G8" s="389" t="s">
        <v>1255</v>
      </c>
      <c r="H8" s="392">
        <v>10</v>
      </c>
      <c r="I8" s="389" t="s">
        <v>1256</v>
      </c>
    </row>
    <row r="9" spans="1:9" ht="50.1" customHeight="1">
      <c r="A9" s="389" t="s">
        <v>1275</v>
      </c>
      <c r="B9" s="390" t="s">
        <v>1276</v>
      </c>
      <c r="C9" s="389" t="s">
        <v>1277</v>
      </c>
      <c r="D9" s="389" t="s">
        <v>1278</v>
      </c>
      <c r="E9" s="389" t="s">
        <v>1279</v>
      </c>
      <c r="F9" s="391" t="s">
        <v>1280</v>
      </c>
      <c r="G9" s="389" t="s">
        <v>1281</v>
      </c>
      <c r="H9" s="395">
        <v>5</v>
      </c>
      <c r="I9" s="389" t="s">
        <v>1256</v>
      </c>
    </row>
    <row r="10" spans="1:9" ht="50.1" customHeight="1">
      <c r="A10" s="389" t="s">
        <v>1275</v>
      </c>
      <c r="B10" s="390" t="s">
        <v>1282</v>
      </c>
      <c r="C10" s="389" t="s">
        <v>1283</v>
      </c>
      <c r="D10" s="389" t="s">
        <v>1278</v>
      </c>
      <c r="E10" s="389" t="s">
        <v>1279</v>
      </c>
      <c r="F10" s="391" t="s">
        <v>1280</v>
      </c>
      <c r="G10" s="389" t="s">
        <v>1281</v>
      </c>
      <c r="H10" s="395">
        <v>5</v>
      </c>
      <c r="I10" s="389" t="s">
        <v>1256</v>
      </c>
    </row>
    <row r="11" spans="1:9" ht="50.1" customHeight="1">
      <c r="A11" s="389" t="s">
        <v>1284</v>
      </c>
      <c r="B11" s="390" t="s">
        <v>1285</v>
      </c>
      <c r="C11" s="389" t="s">
        <v>1286</v>
      </c>
      <c r="D11" s="389" t="s">
        <v>1287</v>
      </c>
      <c r="E11" s="389" t="s">
        <v>1288</v>
      </c>
      <c r="F11" s="391" t="s">
        <v>1289</v>
      </c>
      <c r="G11" s="389" t="s">
        <v>1281</v>
      </c>
      <c r="H11" s="395">
        <v>1</v>
      </c>
      <c r="I11" s="389" t="s">
        <v>1256</v>
      </c>
    </row>
    <row r="12" spans="1:9" ht="50.1" customHeight="1">
      <c r="A12" s="389" t="s">
        <v>1284</v>
      </c>
      <c r="B12" s="390" t="s">
        <v>1290</v>
      </c>
      <c r="C12" s="389" t="s">
        <v>1291</v>
      </c>
      <c r="D12" s="389" t="s">
        <v>1287</v>
      </c>
      <c r="E12" s="389" t="s">
        <v>1288</v>
      </c>
      <c r="F12" s="391" t="s">
        <v>1289</v>
      </c>
      <c r="G12" s="389" t="s">
        <v>1281</v>
      </c>
      <c r="H12" s="395">
        <v>0.5</v>
      </c>
      <c r="I12" s="389" t="s">
        <v>1256</v>
      </c>
    </row>
    <row r="13" spans="1:9" ht="50.1" customHeight="1">
      <c r="A13" s="389" t="s">
        <v>1284</v>
      </c>
      <c r="B13" s="390" t="s">
        <v>1292</v>
      </c>
      <c r="C13" s="389" t="s">
        <v>1293</v>
      </c>
      <c r="D13" s="389" t="s">
        <v>1287</v>
      </c>
      <c r="E13" s="389" t="s">
        <v>1288</v>
      </c>
      <c r="F13" s="391" t="s">
        <v>1289</v>
      </c>
      <c r="G13" s="389" t="s">
        <v>1281</v>
      </c>
      <c r="H13" s="395">
        <v>1.5</v>
      </c>
      <c r="I13" s="389" t="s">
        <v>1256</v>
      </c>
    </row>
    <row r="14" spans="1:9" ht="50.1" customHeight="1">
      <c r="A14" s="389" t="s">
        <v>1294</v>
      </c>
      <c r="B14" s="390" t="s">
        <v>1295</v>
      </c>
      <c r="C14" s="389" t="s">
        <v>1296</v>
      </c>
      <c r="D14" s="389" t="s">
        <v>1278</v>
      </c>
      <c r="E14" s="389" t="s">
        <v>1297</v>
      </c>
      <c r="F14" s="391" t="s">
        <v>1298</v>
      </c>
      <c r="G14" s="389" t="s">
        <v>1262</v>
      </c>
      <c r="H14" s="392">
        <v>15</v>
      </c>
      <c r="I14" s="389" t="s">
        <v>1256</v>
      </c>
    </row>
    <row r="15" spans="1:9" ht="50.1" customHeight="1">
      <c r="A15" s="389" t="s">
        <v>1294</v>
      </c>
      <c r="B15" s="390" t="s">
        <v>1299</v>
      </c>
      <c r="C15" s="389" t="s">
        <v>1300</v>
      </c>
      <c r="D15" s="389" t="s">
        <v>1278</v>
      </c>
      <c r="E15" s="389" t="s">
        <v>1297</v>
      </c>
      <c r="F15" s="391" t="s">
        <v>1301</v>
      </c>
      <c r="G15" s="389" t="s">
        <v>1262</v>
      </c>
      <c r="H15" s="392">
        <v>5</v>
      </c>
      <c r="I15" s="389" t="s">
        <v>1256</v>
      </c>
    </row>
  </sheetData>
  <mergeCells count="2">
    <mergeCell ref="A2:I2"/>
    <mergeCell ref="B3:I3"/>
  </mergeCells>
  <phoneticPr fontId="62" type="noConversion"/>
  <printOptions horizontalCentered="1"/>
  <pageMargins left="7.8472222222222221E-2" right="7.8472222222222221E-2" top="0.74791666666666667" bottom="0.74791666666666667" header="0.31458333333333333" footer="0.31458333333333333"/>
  <pageSetup paperSize="9" scale="73" orientation="landscape"/>
  <headerFooter scaleWithDoc="0" alignWithMargins="0">
    <oddFooter>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C27"/>
  <sheetViews>
    <sheetView zoomScaleSheetLayoutView="100" workbookViewId="0">
      <selection activeCell="A2" sqref="A2:C2"/>
    </sheetView>
  </sheetViews>
  <sheetFormatPr defaultColWidth="10" defaultRowHeight="14.25"/>
  <cols>
    <col min="1" max="1" width="36.375" style="382" customWidth="1"/>
    <col min="2" max="3" width="17.5" style="382" customWidth="1"/>
    <col min="4" max="4" width="9.75" style="382" customWidth="1"/>
    <col min="5" max="16384" width="10" style="382"/>
  </cols>
  <sheetData>
    <row r="1" spans="1:3" ht="14.25" customHeight="1">
      <c r="A1" s="383"/>
    </row>
    <row r="2" spans="1:3" ht="27.2" customHeight="1">
      <c r="A2" s="596" t="s">
        <v>2087</v>
      </c>
      <c r="B2" s="596"/>
      <c r="C2" s="596"/>
    </row>
    <row r="3" spans="1:3" ht="21" customHeight="1">
      <c r="C3" s="384" t="s">
        <v>1214</v>
      </c>
    </row>
    <row r="4" spans="1:3" ht="24" customHeight="1">
      <c r="A4" s="385" t="s">
        <v>1230</v>
      </c>
      <c r="B4" s="385" t="s">
        <v>1302</v>
      </c>
      <c r="C4" s="385" t="s">
        <v>1303</v>
      </c>
    </row>
    <row r="5" spans="1:3" ht="24" customHeight="1">
      <c r="A5" s="386" t="s">
        <v>1304</v>
      </c>
      <c r="B5" s="387">
        <v>117.24485270700001</v>
      </c>
      <c r="C5" s="387">
        <v>103.52760000000001</v>
      </c>
    </row>
    <row r="6" spans="1:3" ht="24" customHeight="1">
      <c r="A6" s="386" t="s">
        <v>1305</v>
      </c>
      <c r="B6" s="387">
        <v>97.244852707000007</v>
      </c>
      <c r="C6" s="387">
        <v>83.527600000000007</v>
      </c>
    </row>
    <row r="7" spans="1:3" ht="24" customHeight="1">
      <c r="A7" s="386" t="s">
        <v>1306</v>
      </c>
      <c r="B7" s="387">
        <v>20</v>
      </c>
      <c r="C7" s="387">
        <v>20</v>
      </c>
    </row>
    <row r="8" spans="1:3" ht="24" customHeight="1">
      <c r="A8" s="386" t="s">
        <v>1307</v>
      </c>
      <c r="B8" s="387">
        <v>332.1</v>
      </c>
      <c r="C8" s="387">
        <v>301.77999999999997</v>
      </c>
    </row>
    <row r="9" spans="1:3" ht="24" customHeight="1">
      <c r="A9" s="386" t="s">
        <v>1305</v>
      </c>
      <c r="B9" s="387">
        <v>300.60000000000002</v>
      </c>
      <c r="C9" s="387">
        <v>270.27999999999997</v>
      </c>
    </row>
    <row r="10" spans="1:3" ht="24" customHeight="1">
      <c r="A10" s="386" t="s">
        <v>1306</v>
      </c>
      <c r="B10" s="387">
        <v>31.5</v>
      </c>
      <c r="C10" s="387">
        <v>31.5</v>
      </c>
    </row>
    <row r="11" spans="1:3" ht="24" customHeight="1">
      <c r="A11" s="386" t="s">
        <v>1308</v>
      </c>
      <c r="B11" s="387">
        <v>52.4</v>
      </c>
      <c r="C11" s="387">
        <v>8.4</v>
      </c>
    </row>
    <row r="12" spans="1:3" ht="24" customHeight="1">
      <c r="A12" s="386" t="s">
        <v>1309</v>
      </c>
      <c r="B12" s="387">
        <v>13</v>
      </c>
      <c r="C12" s="387">
        <v>0</v>
      </c>
    </row>
    <row r="13" spans="1:3" ht="24" customHeight="1">
      <c r="A13" s="386" t="s">
        <v>1310</v>
      </c>
      <c r="B13" s="387">
        <v>0</v>
      </c>
      <c r="C13" s="387">
        <v>0</v>
      </c>
    </row>
    <row r="14" spans="1:3" ht="24" customHeight="1">
      <c r="A14" s="386" t="s">
        <v>1311</v>
      </c>
      <c r="B14" s="387">
        <v>39.4</v>
      </c>
      <c r="C14" s="387">
        <v>8.4</v>
      </c>
    </row>
    <row r="15" spans="1:3" ht="24" customHeight="1">
      <c r="A15" s="386" t="s">
        <v>1312</v>
      </c>
      <c r="B15" s="387">
        <v>0</v>
      </c>
      <c r="C15" s="387">
        <v>0</v>
      </c>
    </row>
    <row r="16" spans="1:3" ht="24" customHeight="1">
      <c r="A16" s="386" t="s">
        <v>1313</v>
      </c>
      <c r="B16" s="387">
        <v>23.7241526864</v>
      </c>
      <c r="C16" s="387">
        <v>18</v>
      </c>
    </row>
    <row r="17" spans="1:3" ht="24" customHeight="1">
      <c r="A17" s="386" t="s">
        <v>1314</v>
      </c>
      <c r="B17" s="387">
        <v>23.7241526864</v>
      </c>
      <c r="C17" s="387">
        <v>18</v>
      </c>
    </row>
    <row r="18" spans="1:3" ht="24" customHeight="1">
      <c r="A18" s="386" t="s">
        <v>1306</v>
      </c>
      <c r="B18" s="387">
        <v>0</v>
      </c>
      <c r="C18" s="387">
        <v>0</v>
      </c>
    </row>
    <row r="19" spans="1:3" ht="24" customHeight="1">
      <c r="A19" s="386" t="s">
        <v>1315</v>
      </c>
      <c r="B19" s="387">
        <f>B20+B21</f>
        <v>4.6458000000000004</v>
      </c>
      <c r="C19" s="387">
        <v>3.9826000000000001</v>
      </c>
    </row>
    <row r="20" spans="1:3" ht="24" customHeight="1">
      <c r="A20" s="386" t="s">
        <v>1314</v>
      </c>
      <c r="B20" s="387">
        <v>3.8818000000000001</v>
      </c>
      <c r="C20" s="387">
        <v>3.2185999999999999</v>
      </c>
    </row>
    <row r="21" spans="1:3" ht="24" customHeight="1">
      <c r="A21" s="386" t="s">
        <v>1306</v>
      </c>
      <c r="B21" s="387">
        <v>0.76400000000000001</v>
      </c>
      <c r="C21" s="387">
        <v>0.76400000000000001</v>
      </c>
    </row>
    <row r="22" spans="1:3" ht="24" customHeight="1">
      <c r="A22" s="386" t="s">
        <v>1316</v>
      </c>
      <c r="B22" s="387">
        <v>145.92070002060001</v>
      </c>
      <c r="C22" s="387">
        <v>93.920700020599995</v>
      </c>
    </row>
    <row r="23" spans="1:3" ht="24" customHeight="1">
      <c r="A23" s="386" t="s">
        <v>1305</v>
      </c>
      <c r="B23" s="387">
        <v>86.520700020600003</v>
      </c>
      <c r="C23" s="387">
        <v>65.520700020600003</v>
      </c>
    </row>
    <row r="24" spans="1:3" ht="24" customHeight="1">
      <c r="A24" s="386" t="s">
        <v>1306</v>
      </c>
      <c r="B24" s="387">
        <v>59.4</v>
      </c>
      <c r="C24" s="387">
        <v>28.4</v>
      </c>
    </row>
    <row r="25" spans="1:3" ht="24" customHeight="1">
      <c r="A25" s="386" t="s">
        <v>1317</v>
      </c>
      <c r="B25" s="387">
        <v>384.5</v>
      </c>
      <c r="C25" s="387">
        <v>310.2</v>
      </c>
    </row>
    <row r="26" spans="1:3" ht="24" customHeight="1">
      <c r="A26" s="386" t="s">
        <v>1305</v>
      </c>
      <c r="B26" s="387">
        <v>313.60000000000002</v>
      </c>
      <c r="C26" s="387">
        <v>270.3</v>
      </c>
    </row>
    <row r="27" spans="1:3" ht="24" customHeight="1">
      <c r="A27" s="386" t="s">
        <v>1306</v>
      </c>
      <c r="B27" s="387">
        <v>70.900000000000006</v>
      </c>
      <c r="C27" s="387">
        <v>39.9</v>
      </c>
    </row>
  </sheetData>
  <mergeCells count="1">
    <mergeCell ref="A2:C2"/>
  </mergeCells>
  <phoneticPr fontId="62" type="noConversion"/>
  <printOptions horizontalCentered="1"/>
  <pageMargins left="7.8472222222222221E-2" right="7.8472222222222221E-2" top="0.74791666666666667" bottom="0.74791666666666667" header="0.31458333333333333" footer="0.31458333333333333"/>
  <pageSetup paperSize="9" scale="74" orientation="landscape"/>
  <headerFooter scaleWithDoc="0" alignWithMargins="0">
    <oddFooter>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9"/>
  <sheetViews>
    <sheetView topLeftCell="A13" zoomScaleSheetLayoutView="100" workbookViewId="0">
      <selection activeCell="I19" sqref="I19"/>
    </sheetView>
  </sheetViews>
  <sheetFormatPr defaultColWidth="9" defaultRowHeight="14.25"/>
  <sheetData>
    <row r="19" spans="2:2" ht="35.25">
      <c r="B19" s="252" t="s">
        <v>1318</v>
      </c>
    </row>
  </sheetData>
  <phoneticPr fontId="62" type="noConversion"/>
  <printOptions horizontalCentered="1"/>
  <pageMargins left="7.8472222222222221E-2" right="7.8472222222222221E-2" top="0.74791666666666667" bottom="0.74791666666666667" header="0.31458333333333333" footer="0.31458333333333333"/>
  <pageSetup paperSize="9" orientation="landscape"/>
  <headerFooter scaleWithDoc="0" alignWithMargins="0">
    <oddFooter>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82"/>
  <sheetViews>
    <sheetView showZeros="0" zoomScaleSheetLayoutView="100" workbookViewId="0">
      <pane ySplit="3" topLeftCell="A55" activePane="bottomLeft" state="frozen"/>
      <selection pane="bottomLeft" sqref="A1:N1"/>
    </sheetView>
  </sheetViews>
  <sheetFormatPr defaultColWidth="8.75" defaultRowHeight="14.25"/>
  <cols>
    <col min="1" max="1" width="21.875" style="319" customWidth="1"/>
    <col min="2" max="7" width="14.125" style="319" customWidth="1"/>
    <col min="8" max="8" width="24.75" style="319" customWidth="1"/>
    <col min="9" max="9" width="14.25" style="320" customWidth="1"/>
    <col min="10" max="14" width="14.25" style="319" customWidth="1"/>
    <col min="15" max="15" width="14.375" style="319" customWidth="1"/>
    <col min="16" max="16384" width="8.75" style="319"/>
  </cols>
  <sheetData>
    <row r="1" spans="1:14" ht="33" customHeight="1">
      <c r="A1" s="601" t="s">
        <v>2465</v>
      </c>
      <c r="B1" s="601"/>
      <c r="C1" s="601"/>
      <c r="D1" s="601"/>
      <c r="E1" s="601"/>
      <c r="F1" s="601"/>
      <c r="G1" s="601"/>
      <c r="H1" s="601"/>
      <c r="I1" s="602"/>
      <c r="J1" s="601"/>
      <c r="K1" s="601"/>
      <c r="L1" s="601"/>
      <c r="M1" s="601"/>
      <c r="N1" s="601"/>
    </row>
    <row r="2" spans="1:14" ht="21" customHeight="1">
      <c r="A2" s="360"/>
      <c r="B2" s="360"/>
      <c r="C2" s="360"/>
      <c r="D2" s="360"/>
      <c r="E2" s="360"/>
      <c r="F2" s="360"/>
      <c r="G2" s="360"/>
      <c r="H2" s="322"/>
      <c r="I2" s="323"/>
      <c r="J2" s="322"/>
      <c r="K2" s="322"/>
      <c r="L2" s="322"/>
      <c r="M2" s="322"/>
      <c r="N2" s="324" t="s">
        <v>13</v>
      </c>
    </row>
    <row r="3" spans="1:14" s="320" customFormat="1" ht="39" customHeight="1">
      <c r="A3" s="361" t="s">
        <v>1319</v>
      </c>
      <c r="B3" s="327" t="s">
        <v>15</v>
      </c>
      <c r="C3" s="327" t="s">
        <v>16</v>
      </c>
      <c r="D3" s="327" t="s">
        <v>17</v>
      </c>
      <c r="E3" s="327" t="s">
        <v>18</v>
      </c>
      <c r="F3" s="327" t="s">
        <v>19</v>
      </c>
      <c r="G3" s="327" t="s">
        <v>20</v>
      </c>
      <c r="H3" s="325" t="s">
        <v>1319</v>
      </c>
      <c r="I3" s="326" t="s">
        <v>15</v>
      </c>
      <c r="J3" s="327" t="s">
        <v>16</v>
      </c>
      <c r="K3" s="327" t="s">
        <v>17</v>
      </c>
      <c r="L3" s="327" t="s">
        <v>18</v>
      </c>
      <c r="M3" s="327" t="s">
        <v>19</v>
      </c>
      <c r="N3" s="327" t="s">
        <v>20</v>
      </c>
    </row>
    <row r="4" spans="1:14" s="320" customFormat="1" ht="33" customHeight="1">
      <c r="A4" s="362" t="s">
        <v>1320</v>
      </c>
      <c r="B4" s="363">
        <v>5200</v>
      </c>
      <c r="C4" s="363">
        <v>5200</v>
      </c>
      <c r="D4" s="363">
        <v>10928</v>
      </c>
      <c r="E4" s="364">
        <f t="shared" ref="E4:E9" si="0">D4/C4</f>
        <v>2.1015384615384614</v>
      </c>
      <c r="F4" s="363">
        <v>11182</v>
      </c>
      <c r="G4" s="364">
        <f t="shared" ref="G4:G11" si="1">D4/F4-1</f>
        <v>-2.2715077803612926E-2</v>
      </c>
      <c r="H4" s="328" t="s">
        <v>1321</v>
      </c>
      <c r="I4" s="329"/>
      <c r="J4" s="329">
        <v>3583</v>
      </c>
      <c r="K4" s="329">
        <v>3500</v>
      </c>
      <c r="L4" s="330">
        <f>K4/J4</f>
        <v>0.97683505442366736</v>
      </c>
      <c r="M4" s="329">
        <v>2100</v>
      </c>
      <c r="N4" s="330">
        <f t="shared" ref="N4:N9" si="2">K4/M4-1</f>
        <v>0.66666666666666674</v>
      </c>
    </row>
    <row r="5" spans="1:14" s="320" customFormat="1" ht="33" customHeight="1">
      <c r="A5" s="362" t="s">
        <v>1322</v>
      </c>
      <c r="B5" s="363"/>
      <c r="C5" s="363"/>
      <c r="D5" s="363"/>
      <c r="E5" s="364"/>
      <c r="F5" s="363">
        <v>898</v>
      </c>
      <c r="G5" s="364">
        <f t="shared" si="1"/>
        <v>-1</v>
      </c>
      <c r="H5" s="331" t="s">
        <v>1323</v>
      </c>
      <c r="I5" s="332"/>
      <c r="J5" s="332">
        <v>3583</v>
      </c>
      <c r="K5" s="332">
        <v>3500</v>
      </c>
      <c r="L5" s="333">
        <f>K5/J5</f>
        <v>0.97683505442366736</v>
      </c>
      <c r="M5" s="332">
        <v>2100</v>
      </c>
      <c r="N5" s="333">
        <f t="shared" si="2"/>
        <v>0.66666666666666674</v>
      </c>
    </row>
    <row r="6" spans="1:14" s="320" customFormat="1" ht="33" customHeight="1">
      <c r="A6" s="365" t="s">
        <v>1324</v>
      </c>
      <c r="B6" s="366"/>
      <c r="C6" s="366"/>
      <c r="D6" s="366"/>
      <c r="E6" s="364"/>
      <c r="F6" s="366">
        <v>12675</v>
      </c>
      <c r="G6" s="364">
        <f t="shared" si="1"/>
        <v>-1</v>
      </c>
      <c r="H6" s="331" t="s">
        <v>1325</v>
      </c>
      <c r="I6" s="332"/>
      <c r="J6" s="332">
        <v>3583</v>
      </c>
      <c r="K6" s="332">
        <v>3500</v>
      </c>
      <c r="L6" s="333">
        <f>K6/J6</f>
        <v>0.97683505442366736</v>
      </c>
      <c r="M6" s="332">
        <v>2100</v>
      </c>
      <c r="N6" s="333">
        <f t="shared" si="2"/>
        <v>0.66666666666666674</v>
      </c>
    </row>
    <row r="7" spans="1:14" s="320" customFormat="1" ht="33" customHeight="1">
      <c r="A7" s="365" t="s">
        <v>1326</v>
      </c>
      <c r="B7" s="366">
        <v>511195</v>
      </c>
      <c r="C7" s="366">
        <v>511195</v>
      </c>
      <c r="D7" s="366">
        <v>369604</v>
      </c>
      <c r="E7" s="364">
        <f t="shared" si="0"/>
        <v>0.72301959134968063</v>
      </c>
      <c r="F7" s="366">
        <v>400204</v>
      </c>
      <c r="G7" s="364">
        <f t="shared" si="1"/>
        <v>-7.64610048875074E-2</v>
      </c>
      <c r="H7" s="328" t="s">
        <v>1327</v>
      </c>
      <c r="I7" s="334">
        <f>SUM(I8,I21:I22,I26:I27)</f>
        <v>3316790</v>
      </c>
      <c r="J7" s="334">
        <f>SUM(J8,J21:J22,J26:J27)</f>
        <v>2617208</v>
      </c>
      <c r="K7" s="334">
        <f>SUM(K8,K21:K22,K26:K27)</f>
        <v>1932656</v>
      </c>
      <c r="L7" s="330">
        <f>K7/J7</f>
        <v>0.73844188157762014</v>
      </c>
      <c r="M7" s="334">
        <f>SUM(M8,M21:M22,M26:M27)</f>
        <v>2914973</v>
      </c>
      <c r="N7" s="330">
        <f t="shared" si="2"/>
        <v>-0.33699008532840613</v>
      </c>
    </row>
    <row r="8" spans="1:14" s="320" customFormat="1" ht="33" customHeight="1">
      <c r="A8" s="365" t="s">
        <v>1328</v>
      </c>
      <c r="B8" s="366">
        <v>1500</v>
      </c>
      <c r="C8" s="366">
        <v>1500</v>
      </c>
      <c r="D8" s="366"/>
      <c r="E8" s="364">
        <f t="shared" si="0"/>
        <v>0</v>
      </c>
      <c r="F8" s="366">
        <v>16310</v>
      </c>
      <c r="G8" s="364">
        <f t="shared" si="1"/>
        <v>-1</v>
      </c>
      <c r="H8" s="335" t="s">
        <v>1329</v>
      </c>
      <c r="I8" s="336">
        <v>3159728</v>
      </c>
      <c r="J8" s="336">
        <v>2460428</v>
      </c>
      <c r="K8" s="336">
        <v>1778941</v>
      </c>
      <c r="L8" s="333">
        <f>K8/J8</f>
        <v>0.72302095407790845</v>
      </c>
      <c r="M8" s="336">
        <v>2724435</v>
      </c>
      <c r="N8" s="333">
        <f t="shared" si="2"/>
        <v>-0.34704223077445417</v>
      </c>
    </row>
    <row r="9" spans="1:14" s="320" customFormat="1" ht="33" customHeight="1">
      <c r="A9" s="367" t="s">
        <v>1330</v>
      </c>
      <c r="B9" s="363">
        <v>7437309</v>
      </c>
      <c r="C9" s="363">
        <v>7437309</v>
      </c>
      <c r="D9" s="363">
        <v>8982098</v>
      </c>
      <c r="E9" s="364">
        <f t="shared" si="0"/>
        <v>1.2077080567716092</v>
      </c>
      <c r="F9" s="363">
        <v>9607091</v>
      </c>
      <c r="G9" s="364">
        <f t="shared" si="1"/>
        <v>-6.5055384611221068E-2</v>
      </c>
      <c r="H9" s="335" t="s">
        <v>1331</v>
      </c>
      <c r="I9" s="336"/>
      <c r="J9" s="336"/>
      <c r="K9" s="336">
        <v>1107726</v>
      </c>
      <c r="L9" s="333"/>
      <c r="M9" s="336">
        <v>792978</v>
      </c>
      <c r="N9" s="333">
        <f t="shared" si="2"/>
        <v>0.39691895613749684</v>
      </c>
    </row>
    <row r="10" spans="1:14" s="320" customFormat="1" ht="33" customHeight="1">
      <c r="A10" s="368" t="s">
        <v>1332</v>
      </c>
      <c r="B10" s="369"/>
      <c r="C10" s="369"/>
      <c r="D10" s="369">
        <v>7511706</v>
      </c>
      <c r="E10" s="370"/>
      <c r="F10" s="369">
        <v>9068486</v>
      </c>
      <c r="G10" s="370">
        <f t="shared" si="1"/>
        <v>-0.17166922902014736</v>
      </c>
      <c r="H10" s="335" t="s">
        <v>1333</v>
      </c>
      <c r="I10" s="336"/>
      <c r="J10" s="336"/>
      <c r="K10" s="336">
        <v>0</v>
      </c>
      <c r="L10" s="333"/>
      <c r="M10" s="336">
        <v>0</v>
      </c>
      <c r="N10" s="333"/>
    </row>
    <row r="11" spans="1:14" s="320" customFormat="1" ht="33" customHeight="1">
      <c r="A11" s="368" t="s">
        <v>1334</v>
      </c>
      <c r="B11" s="369"/>
      <c r="C11" s="369"/>
      <c r="D11" s="369">
        <v>1404831</v>
      </c>
      <c r="E11" s="370"/>
      <c r="F11" s="369">
        <v>482484</v>
      </c>
      <c r="G11" s="370">
        <f t="shared" si="1"/>
        <v>1.9116633919466759</v>
      </c>
      <c r="H11" s="335" t="s">
        <v>1335</v>
      </c>
      <c r="I11" s="336"/>
      <c r="J11" s="336"/>
      <c r="K11" s="336">
        <v>313673</v>
      </c>
      <c r="L11" s="333"/>
      <c r="M11" s="336">
        <v>1274418</v>
      </c>
      <c r="N11" s="333">
        <f>K11/M11-1</f>
        <v>-0.75386960950017967</v>
      </c>
    </row>
    <row r="12" spans="1:14" s="320" customFormat="1" ht="33" customHeight="1">
      <c r="A12" s="368" t="s">
        <v>1336</v>
      </c>
      <c r="B12" s="369"/>
      <c r="C12" s="369"/>
      <c r="D12" s="369"/>
      <c r="E12" s="370"/>
      <c r="F12" s="369"/>
      <c r="G12" s="370"/>
      <c r="H12" s="335" t="s">
        <v>1337</v>
      </c>
      <c r="I12" s="336"/>
      <c r="J12" s="336"/>
      <c r="K12" s="336">
        <v>0</v>
      </c>
      <c r="L12" s="333"/>
      <c r="M12" s="336">
        <v>0</v>
      </c>
      <c r="N12" s="333"/>
    </row>
    <row r="13" spans="1:14" s="320" customFormat="1" ht="33" customHeight="1">
      <c r="A13" s="331" t="s">
        <v>1338</v>
      </c>
      <c r="B13" s="371"/>
      <c r="C13" s="371"/>
      <c r="D13" s="371">
        <v>-27361</v>
      </c>
      <c r="E13" s="370"/>
      <c r="F13" s="371">
        <v>-19457</v>
      </c>
      <c r="G13" s="370">
        <f t="shared" ref="G13:G20" si="3">D13/F13-1</f>
        <v>0.40622912062496797</v>
      </c>
      <c r="H13" s="335" t="s">
        <v>1339</v>
      </c>
      <c r="I13" s="336"/>
      <c r="J13" s="336"/>
      <c r="K13" s="336">
        <v>201600</v>
      </c>
      <c r="L13" s="333"/>
      <c r="M13" s="336">
        <v>231300</v>
      </c>
      <c r="N13" s="333">
        <f>K13/M13-1</f>
        <v>-0.12840466926070038</v>
      </c>
    </row>
    <row r="14" spans="1:14" s="320" customFormat="1" ht="33" customHeight="1">
      <c r="A14" s="368" t="s">
        <v>1340</v>
      </c>
      <c r="B14" s="369"/>
      <c r="C14" s="369"/>
      <c r="D14" s="369">
        <v>92922</v>
      </c>
      <c r="E14" s="370"/>
      <c r="F14" s="369">
        <v>75578</v>
      </c>
      <c r="G14" s="370">
        <f t="shared" si="3"/>
        <v>0.22948477070046835</v>
      </c>
      <c r="H14" s="335" t="s">
        <v>1341</v>
      </c>
      <c r="I14" s="336"/>
      <c r="J14" s="336"/>
      <c r="K14" s="336">
        <v>125068</v>
      </c>
      <c r="L14" s="333"/>
      <c r="M14" s="336">
        <v>139609</v>
      </c>
      <c r="N14" s="333">
        <f>K14/M14-1</f>
        <v>-0.10415517624221937</v>
      </c>
    </row>
    <row r="15" spans="1:14" s="320" customFormat="1" ht="33" customHeight="1">
      <c r="A15" s="365" t="s">
        <v>1342</v>
      </c>
      <c r="B15" s="366">
        <v>68831</v>
      </c>
      <c r="C15" s="366">
        <v>68831</v>
      </c>
      <c r="D15" s="366">
        <v>82031</v>
      </c>
      <c r="E15" s="364">
        <f t="shared" ref="E15:E21" si="4">D15/C15</f>
        <v>1.1917740552948526</v>
      </c>
      <c r="F15" s="366">
        <v>70030</v>
      </c>
      <c r="G15" s="364">
        <f t="shared" si="3"/>
        <v>0.17136941310866782</v>
      </c>
      <c r="H15" s="335" t="s">
        <v>1343</v>
      </c>
      <c r="I15" s="336"/>
      <c r="J15" s="336"/>
      <c r="K15" s="336">
        <v>0</v>
      </c>
      <c r="L15" s="333"/>
      <c r="M15" s="336">
        <v>0</v>
      </c>
      <c r="N15" s="333"/>
    </row>
    <row r="16" spans="1:14" s="320" customFormat="1" ht="33" customHeight="1">
      <c r="A16" s="368" t="s">
        <v>1344</v>
      </c>
      <c r="B16" s="369">
        <v>51784</v>
      </c>
      <c r="C16" s="369">
        <v>51784</v>
      </c>
      <c r="D16" s="369">
        <v>59835</v>
      </c>
      <c r="E16" s="370">
        <f t="shared" si="4"/>
        <v>1.1554727328904681</v>
      </c>
      <c r="F16" s="369">
        <v>52863</v>
      </c>
      <c r="G16" s="370">
        <f t="shared" si="3"/>
        <v>0.13188808807672658</v>
      </c>
      <c r="H16" s="335" t="s">
        <v>1345</v>
      </c>
      <c r="I16" s="336"/>
      <c r="J16" s="336"/>
      <c r="K16" s="336">
        <v>0</v>
      </c>
      <c r="L16" s="333"/>
      <c r="M16" s="336">
        <v>0</v>
      </c>
      <c r="N16" s="333"/>
    </row>
    <row r="17" spans="1:14" s="320" customFormat="1" ht="33" customHeight="1">
      <c r="A17" s="368" t="s">
        <v>1346</v>
      </c>
      <c r="B17" s="369">
        <v>17047</v>
      </c>
      <c r="C17" s="369">
        <v>17047</v>
      </c>
      <c r="D17" s="369">
        <v>22196</v>
      </c>
      <c r="E17" s="370">
        <f t="shared" si="4"/>
        <v>1.3020472810465185</v>
      </c>
      <c r="F17" s="369">
        <v>17167</v>
      </c>
      <c r="G17" s="370">
        <f t="shared" si="3"/>
        <v>0.29294576804333894</v>
      </c>
      <c r="H17" s="335" t="s">
        <v>1347</v>
      </c>
      <c r="I17" s="336"/>
      <c r="J17" s="336"/>
      <c r="K17" s="336">
        <v>0</v>
      </c>
      <c r="L17" s="333"/>
      <c r="M17" s="336">
        <v>0</v>
      </c>
      <c r="N17" s="333"/>
    </row>
    <row r="18" spans="1:14" s="320" customFormat="1" ht="33" customHeight="1">
      <c r="A18" s="372" t="s">
        <v>1348</v>
      </c>
      <c r="B18" s="366">
        <v>130000</v>
      </c>
      <c r="C18" s="366">
        <v>130000</v>
      </c>
      <c r="D18" s="366">
        <v>149510</v>
      </c>
      <c r="E18" s="364">
        <f t="shared" si="4"/>
        <v>1.150076923076923</v>
      </c>
      <c r="F18" s="366">
        <v>126760</v>
      </c>
      <c r="G18" s="364">
        <f t="shared" si="3"/>
        <v>0.17947301988008846</v>
      </c>
      <c r="H18" s="335" t="s">
        <v>1349</v>
      </c>
      <c r="I18" s="336"/>
      <c r="J18" s="336"/>
      <c r="K18" s="336">
        <v>5341</v>
      </c>
      <c r="L18" s="333"/>
      <c r="M18" s="336">
        <v>286130</v>
      </c>
      <c r="N18" s="333">
        <f>K18/M18-1</f>
        <v>-0.98133365952539053</v>
      </c>
    </row>
    <row r="19" spans="1:14" s="320" customFormat="1" ht="33" customHeight="1">
      <c r="A19" s="373" t="s">
        <v>1350</v>
      </c>
      <c r="B19" s="363">
        <v>21326</v>
      </c>
      <c r="C19" s="363">
        <v>21326</v>
      </c>
      <c r="D19" s="363">
        <v>24413</v>
      </c>
      <c r="E19" s="364">
        <f t="shared" si="4"/>
        <v>1.1447528838038075</v>
      </c>
      <c r="F19" s="363">
        <v>19881</v>
      </c>
      <c r="G19" s="364">
        <f t="shared" si="3"/>
        <v>0.22795634022433475</v>
      </c>
      <c r="H19" s="337" t="s">
        <v>1351</v>
      </c>
      <c r="I19" s="338"/>
      <c r="J19" s="338"/>
      <c r="K19" s="338">
        <v>0</v>
      </c>
      <c r="L19" s="333"/>
      <c r="M19" s="338">
        <v>0</v>
      </c>
      <c r="N19" s="333"/>
    </row>
    <row r="20" spans="1:14" s="320" customFormat="1" ht="33" customHeight="1">
      <c r="A20" s="374" t="s">
        <v>1352</v>
      </c>
      <c r="B20" s="371">
        <v>21326</v>
      </c>
      <c r="C20" s="371">
        <v>21326</v>
      </c>
      <c r="D20" s="371">
        <v>24413</v>
      </c>
      <c r="E20" s="370">
        <f t="shared" si="4"/>
        <v>1.1447528838038075</v>
      </c>
      <c r="F20" s="371">
        <v>19881</v>
      </c>
      <c r="G20" s="370">
        <f t="shared" si="3"/>
        <v>0.22795634022433475</v>
      </c>
      <c r="H20" s="331" t="s">
        <v>1353</v>
      </c>
      <c r="I20" s="339"/>
      <c r="J20" s="339"/>
      <c r="K20" s="339">
        <v>25533</v>
      </c>
      <c r="L20" s="333"/>
      <c r="M20" s="339">
        <v>0</v>
      </c>
      <c r="N20" s="333"/>
    </row>
    <row r="21" spans="1:14" s="320" customFormat="1" ht="33" customHeight="1">
      <c r="A21" s="373" t="s">
        <v>1354</v>
      </c>
      <c r="B21" s="366">
        <v>7640</v>
      </c>
      <c r="C21" s="366">
        <v>7640</v>
      </c>
      <c r="D21" s="366">
        <v>7640</v>
      </c>
      <c r="E21" s="364">
        <f t="shared" si="4"/>
        <v>1</v>
      </c>
      <c r="F21" s="366"/>
      <c r="G21" s="364"/>
      <c r="H21" s="331" t="s">
        <v>1355</v>
      </c>
      <c r="I21" s="339"/>
      <c r="J21" s="339"/>
      <c r="K21" s="339"/>
      <c r="L21" s="333"/>
      <c r="M21" s="339">
        <v>11000</v>
      </c>
      <c r="N21" s="333">
        <f>K21/M21-1</f>
        <v>-1</v>
      </c>
    </row>
    <row r="22" spans="1:14" s="320" customFormat="1" ht="33" customHeight="1">
      <c r="A22" s="375" t="s">
        <v>1356</v>
      </c>
      <c r="B22" s="366"/>
      <c r="C22" s="366"/>
      <c r="D22" s="366">
        <v>-898</v>
      </c>
      <c r="E22" s="364"/>
      <c r="F22" s="369"/>
      <c r="G22" s="364"/>
      <c r="H22" s="335" t="s">
        <v>1357</v>
      </c>
      <c r="I22" s="338">
        <v>9381</v>
      </c>
      <c r="J22" s="338">
        <v>9381</v>
      </c>
      <c r="K22" s="338">
        <v>6346</v>
      </c>
      <c r="L22" s="333">
        <f t="shared" ref="L22:L37" si="5">K22/J22</f>
        <v>0.6764737234836371</v>
      </c>
      <c r="M22" s="338">
        <v>8541</v>
      </c>
      <c r="N22" s="333">
        <f t="shared" ref="N22:N37" si="6">K22/M22-1</f>
        <v>-0.25699566795457207</v>
      </c>
    </row>
    <row r="23" spans="1:14" s="320" customFormat="1" ht="33" customHeight="1">
      <c r="A23" s="375"/>
      <c r="B23" s="366"/>
      <c r="C23" s="366"/>
      <c r="D23" s="366"/>
      <c r="E23" s="364"/>
      <c r="F23" s="369"/>
      <c r="G23" s="364"/>
      <c r="H23" s="331" t="s">
        <v>1331</v>
      </c>
      <c r="I23" s="338"/>
      <c r="J23" s="338"/>
      <c r="K23" s="338">
        <v>0</v>
      </c>
      <c r="L23" s="333"/>
      <c r="M23" s="338"/>
      <c r="N23" s="333"/>
    </row>
    <row r="24" spans="1:14" s="320" customFormat="1" ht="33" customHeight="1">
      <c r="A24" s="375"/>
      <c r="B24" s="366"/>
      <c r="C24" s="366"/>
      <c r="D24" s="366"/>
      <c r="E24" s="364"/>
      <c r="F24" s="369"/>
      <c r="G24" s="364"/>
      <c r="H24" s="331" t="s">
        <v>1333</v>
      </c>
      <c r="I24" s="338"/>
      <c r="J24" s="338"/>
      <c r="K24" s="338">
        <v>6346</v>
      </c>
      <c r="L24" s="333"/>
      <c r="M24" s="338">
        <v>8541</v>
      </c>
      <c r="N24" s="333">
        <f t="shared" si="6"/>
        <v>-0.25699566795457207</v>
      </c>
    </row>
    <row r="25" spans="1:14" s="320" customFormat="1" ht="33" customHeight="1">
      <c r="A25" s="375"/>
      <c r="B25" s="366"/>
      <c r="C25" s="366"/>
      <c r="D25" s="366"/>
      <c r="E25" s="364"/>
      <c r="F25" s="369"/>
      <c r="G25" s="364"/>
      <c r="H25" s="331" t="s">
        <v>1358</v>
      </c>
      <c r="I25" s="338"/>
      <c r="J25" s="338"/>
      <c r="K25" s="338">
        <v>0</v>
      </c>
      <c r="L25" s="333"/>
      <c r="M25" s="338"/>
      <c r="N25" s="333"/>
    </row>
    <row r="26" spans="1:14" s="321" customFormat="1" ht="33" customHeight="1">
      <c r="A26" s="375"/>
      <c r="B26" s="366"/>
      <c r="C26" s="366"/>
      <c r="D26" s="366"/>
      <c r="E26" s="364"/>
      <c r="F26" s="369"/>
      <c r="G26" s="364"/>
      <c r="H26" s="331" t="s">
        <v>1359</v>
      </c>
      <c r="I26" s="338"/>
      <c r="J26" s="338"/>
      <c r="K26" s="338">
        <v>-30</v>
      </c>
      <c r="L26" s="333"/>
      <c r="M26" s="338">
        <v>10474</v>
      </c>
      <c r="N26" s="333">
        <f t="shared" si="6"/>
        <v>-1.0028642352491886</v>
      </c>
    </row>
    <row r="27" spans="1:14" s="321" customFormat="1" ht="33" customHeight="1">
      <c r="A27" s="375"/>
      <c r="B27" s="366"/>
      <c r="C27" s="366"/>
      <c r="D27" s="366"/>
      <c r="E27" s="364"/>
      <c r="F27" s="369"/>
      <c r="G27" s="364"/>
      <c r="H27" s="337" t="s">
        <v>1360</v>
      </c>
      <c r="I27" s="338">
        <v>147681</v>
      </c>
      <c r="J27" s="338">
        <v>147399</v>
      </c>
      <c r="K27" s="338">
        <v>147399</v>
      </c>
      <c r="L27" s="333">
        <f t="shared" si="5"/>
        <v>1</v>
      </c>
      <c r="M27" s="338">
        <v>160523</v>
      </c>
      <c r="N27" s="333">
        <f t="shared" si="6"/>
        <v>-8.1757754340499478E-2</v>
      </c>
    </row>
    <row r="28" spans="1:14" s="321" customFormat="1" ht="33" customHeight="1">
      <c r="A28" s="375"/>
      <c r="B28" s="366"/>
      <c r="C28" s="366"/>
      <c r="D28" s="366"/>
      <c r="E28" s="364"/>
      <c r="F28" s="369"/>
      <c r="G28" s="364"/>
      <c r="H28" s="337" t="s">
        <v>1361</v>
      </c>
      <c r="I28" s="338">
        <v>147681</v>
      </c>
      <c r="J28" s="338">
        <v>147399</v>
      </c>
      <c r="K28" s="338">
        <v>147399</v>
      </c>
      <c r="L28" s="333">
        <f t="shared" si="5"/>
        <v>1</v>
      </c>
      <c r="M28" s="338">
        <v>160523</v>
      </c>
      <c r="N28" s="333">
        <f t="shared" si="6"/>
        <v>-8.1757754340499478E-2</v>
      </c>
    </row>
    <row r="29" spans="1:14" s="320" customFormat="1" ht="33" customHeight="1">
      <c r="A29" s="347"/>
      <c r="B29" s="369"/>
      <c r="C29" s="369"/>
      <c r="D29" s="369"/>
      <c r="E29" s="364"/>
      <c r="F29" s="369"/>
      <c r="G29" s="364"/>
      <c r="H29" s="328" t="s">
        <v>1362</v>
      </c>
      <c r="I29" s="334">
        <v>6167</v>
      </c>
      <c r="J29" s="334">
        <v>63035</v>
      </c>
      <c r="K29" s="334">
        <v>59066</v>
      </c>
      <c r="L29" s="330">
        <f t="shared" si="5"/>
        <v>0.93703498056635204</v>
      </c>
      <c r="M29" s="334">
        <v>52015</v>
      </c>
      <c r="N29" s="330">
        <f t="shared" si="6"/>
        <v>0.13555705085071623</v>
      </c>
    </row>
    <row r="30" spans="1:14" s="320" customFormat="1" ht="33" customHeight="1">
      <c r="A30" s="347"/>
      <c r="B30" s="347"/>
      <c r="C30" s="347"/>
      <c r="D30" s="347"/>
      <c r="E30" s="347"/>
      <c r="F30" s="347"/>
      <c r="G30" s="347"/>
      <c r="H30" s="337" t="s">
        <v>1363</v>
      </c>
      <c r="I30" s="338">
        <v>4572</v>
      </c>
      <c r="J30" s="338">
        <v>4572</v>
      </c>
      <c r="K30" s="338">
        <v>603</v>
      </c>
      <c r="L30" s="333">
        <f t="shared" si="5"/>
        <v>0.13188976377952755</v>
      </c>
      <c r="M30" s="338">
        <v>385</v>
      </c>
      <c r="N30" s="333">
        <f t="shared" si="6"/>
        <v>0.5662337662337662</v>
      </c>
    </row>
    <row r="31" spans="1:14" s="320" customFormat="1" ht="33" customHeight="1">
      <c r="A31" s="347"/>
      <c r="B31" s="347"/>
      <c r="C31" s="347"/>
      <c r="D31" s="347"/>
      <c r="E31" s="347"/>
      <c r="F31" s="347"/>
      <c r="G31" s="347"/>
      <c r="H31" s="337" t="s">
        <v>1364</v>
      </c>
      <c r="I31" s="338"/>
      <c r="J31" s="338"/>
      <c r="K31" s="338"/>
      <c r="L31" s="333"/>
      <c r="M31" s="338"/>
      <c r="N31" s="333"/>
    </row>
    <row r="32" spans="1:14" s="320" customFormat="1" ht="33" customHeight="1">
      <c r="A32" s="347"/>
      <c r="B32" s="347"/>
      <c r="C32" s="347"/>
      <c r="D32" s="347"/>
      <c r="E32" s="347"/>
      <c r="F32" s="347"/>
      <c r="G32" s="347"/>
      <c r="H32" s="337" t="s">
        <v>1365</v>
      </c>
      <c r="I32" s="338"/>
      <c r="J32" s="338"/>
      <c r="K32" s="338">
        <v>603</v>
      </c>
      <c r="L32" s="333"/>
      <c r="M32" s="338">
        <v>385</v>
      </c>
      <c r="N32" s="333">
        <f t="shared" si="6"/>
        <v>0.5662337662337662</v>
      </c>
    </row>
    <row r="33" spans="1:14" s="320" customFormat="1" ht="33" customHeight="1">
      <c r="A33" s="347"/>
      <c r="B33" s="347"/>
      <c r="C33" s="347"/>
      <c r="D33" s="347"/>
      <c r="E33" s="347"/>
      <c r="F33" s="347"/>
      <c r="G33" s="347"/>
      <c r="H33" s="337" t="s">
        <v>1366</v>
      </c>
      <c r="I33" s="338">
        <v>1595</v>
      </c>
      <c r="J33" s="338">
        <v>58463</v>
      </c>
      <c r="K33" s="338">
        <v>58463</v>
      </c>
      <c r="L33" s="333">
        <f t="shared" si="5"/>
        <v>1</v>
      </c>
      <c r="M33" s="338">
        <v>51630</v>
      </c>
      <c r="N33" s="333">
        <f t="shared" si="6"/>
        <v>0.13234553554135187</v>
      </c>
    </row>
    <row r="34" spans="1:14" s="320" customFormat="1" ht="33" customHeight="1">
      <c r="A34" s="347"/>
      <c r="B34" s="347"/>
      <c r="C34" s="347"/>
      <c r="D34" s="347"/>
      <c r="E34" s="347"/>
      <c r="F34" s="347"/>
      <c r="G34" s="347"/>
      <c r="H34" s="337" t="s">
        <v>1367</v>
      </c>
      <c r="I34" s="338"/>
      <c r="J34" s="338"/>
      <c r="K34" s="338">
        <v>56868</v>
      </c>
      <c r="L34" s="333"/>
      <c r="M34" s="338">
        <v>51630</v>
      </c>
      <c r="N34" s="333">
        <f t="shared" si="6"/>
        <v>0.10145264381173735</v>
      </c>
    </row>
    <row r="35" spans="1:14" s="320" customFormat="1" ht="33" customHeight="1">
      <c r="A35" s="347"/>
      <c r="B35" s="347"/>
      <c r="C35" s="347"/>
      <c r="D35" s="347"/>
      <c r="E35" s="347"/>
      <c r="F35" s="347"/>
      <c r="G35" s="347"/>
      <c r="H35" s="337" t="s">
        <v>1368</v>
      </c>
      <c r="I35" s="338"/>
      <c r="J35" s="338"/>
      <c r="K35" s="338">
        <v>1595</v>
      </c>
      <c r="L35" s="333"/>
      <c r="M35" s="338"/>
      <c r="N35" s="333"/>
    </row>
    <row r="36" spans="1:14" s="320" customFormat="1" ht="33" customHeight="1">
      <c r="A36" s="347"/>
      <c r="B36" s="347"/>
      <c r="C36" s="347"/>
      <c r="D36" s="347"/>
      <c r="E36" s="347"/>
      <c r="F36" s="347"/>
      <c r="G36" s="347"/>
      <c r="H36" s="328" t="s">
        <v>1369</v>
      </c>
      <c r="I36" s="334">
        <v>57408</v>
      </c>
      <c r="J36" s="334">
        <v>141772</v>
      </c>
      <c r="K36" s="334">
        <v>127353</v>
      </c>
      <c r="L36" s="330">
        <f t="shared" si="5"/>
        <v>0.89829444460119068</v>
      </c>
      <c r="M36" s="334">
        <v>239375</v>
      </c>
      <c r="N36" s="330">
        <f t="shared" si="6"/>
        <v>-0.46797702349869452</v>
      </c>
    </row>
    <row r="37" spans="1:14" s="320" customFormat="1" ht="33" customHeight="1">
      <c r="A37" s="347"/>
      <c r="B37" s="347"/>
      <c r="C37" s="347"/>
      <c r="D37" s="347"/>
      <c r="E37" s="347"/>
      <c r="F37" s="347"/>
      <c r="G37" s="347"/>
      <c r="H37" s="337" t="s">
        <v>1370</v>
      </c>
      <c r="I37" s="338"/>
      <c r="J37" s="338">
        <v>84000</v>
      </c>
      <c r="K37" s="338">
        <v>84000</v>
      </c>
      <c r="L37" s="333">
        <f t="shared" si="5"/>
        <v>1</v>
      </c>
      <c r="M37" s="338">
        <v>200000</v>
      </c>
      <c r="N37" s="333">
        <f t="shared" si="6"/>
        <v>-0.58000000000000007</v>
      </c>
    </row>
    <row r="38" spans="1:14" s="320" customFormat="1" ht="33" customHeight="1">
      <c r="A38" s="347"/>
      <c r="B38" s="347"/>
      <c r="C38" s="347"/>
      <c r="D38" s="347"/>
      <c r="E38" s="347"/>
      <c r="F38" s="347"/>
      <c r="G38" s="347"/>
      <c r="H38" s="337" t="s">
        <v>1371</v>
      </c>
      <c r="I38" s="338">
        <v>16476</v>
      </c>
      <c r="J38" s="338">
        <v>21107</v>
      </c>
      <c r="K38" s="338">
        <v>17046</v>
      </c>
      <c r="L38" s="333">
        <f t="shared" ref="L38:L56" si="7">K38/J38</f>
        <v>0.8075993746150566</v>
      </c>
      <c r="M38" s="338">
        <v>12025</v>
      </c>
      <c r="N38" s="333">
        <f t="shared" ref="N38:N56" si="8">K38/M38-1</f>
        <v>0.4175467775467776</v>
      </c>
    </row>
    <row r="39" spans="1:14" ht="33" customHeight="1">
      <c r="A39" s="353"/>
      <c r="B39" s="353"/>
      <c r="C39" s="353"/>
      <c r="D39" s="353"/>
      <c r="E39" s="353"/>
      <c r="F39" s="353"/>
      <c r="G39" s="353"/>
      <c r="H39" s="337" t="s">
        <v>1372</v>
      </c>
      <c r="I39" s="338"/>
      <c r="J39" s="338"/>
      <c r="K39" s="338">
        <v>12990</v>
      </c>
      <c r="L39" s="333"/>
      <c r="M39" s="338">
        <v>12025</v>
      </c>
      <c r="N39" s="333">
        <f t="shared" si="8"/>
        <v>8.0249480249480198E-2</v>
      </c>
    </row>
    <row r="40" spans="1:14" ht="33" customHeight="1">
      <c r="A40" s="353"/>
      <c r="B40" s="353"/>
      <c r="C40" s="353"/>
      <c r="D40" s="353"/>
      <c r="E40" s="353"/>
      <c r="F40" s="353"/>
      <c r="G40" s="353"/>
      <c r="H40" s="337" t="s">
        <v>1373</v>
      </c>
      <c r="I40" s="338"/>
      <c r="J40" s="338"/>
      <c r="K40" s="338">
        <v>4056</v>
      </c>
      <c r="L40" s="333"/>
      <c r="M40" s="338"/>
      <c r="N40" s="333"/>
    </row>
    <row r="41" spans="1:14" ht="33" customHeight="1">
      <c r="A41" s="353"/>
      <c r="B41" s="353"/>
      <c r="C41" s="353"/>
      <c r="D41" s="353"/>
      <c r="E41" s="353"/>
      <c r="F41" s="353"/>
      <c r="G41" s="353"/>
      <c r="H41" s="337" t="s">
        <v>1374</v>
      </c>
      <c r="I41" s="338">
        <v>40932</v>
      </c>
      <c r="J41" s="338">
        <v>36665</v>
      </c>
      <c r="K41" s="338">
        <v>26307</v>
      </c>
      <c r="L41" s="333">
        <f t="shared" si="7"/>
        <v>0.71749624982953775</v>
      </c>
      <c r="M41" s="338">
        <v>27350</v>
      </c>
      <c r="N41" s="333">
        <f t="shared" si="8"/>
        <v>-3.8135283363802563E-2</v>
      </c>
    </row>
    <row r="42" spans="1:14" ht="33" customHeight="1">
      <c r="A42" s="353"/>
      <c r="B42" s="353"/>
      <c r="C42" s="353"/>
      <c r="D42" s="353"/>
      <c r="E42" s="353"/>
      <c r="F42" s="353"/>
      <c r="G42" s="353"/>
      <c r="H42" s="337" t="s">
        <v>1375</v>
      </c>
      <c r="I42" s="338"/>
      <c r="J42" s="338"/>
      <c r="K42" s="338">
        <v>12566</v>
      </c>
      <c r="L42" s="333"/>
      <c r="M42" s="338">
        <v>14915</v>
      </c>
      <c r="N42" s="333">
        <f t="shared" si="8"/>
        <v>-0.15749245725779415</v>
      </c>
    </row>
    <row r="43" spans="1:14" ht="33" customHeight="1">
      <c r="A43" s="353"/>
      <c r="B43" s="353"/>
      <c r="C43" s="353"/>
      <c r="D43" s="353"/>
      <c r="E43" s="353"/>
      <c r="F43" s="353"/>
      <c r="G43" s="353"/>
      <c r="H43" s="337" t="s">
        <v>1376</v>
      </c>
      <c r="I43" s="338"/>
      <c r="J43" s="338"/>
      <c r="K43" s="338">
        <v>13256</v>
      </c>
      <c r="L43" s="333"/>
      <c r="M43" s="338">
        <v>11850</v>
      </c>
      <c r="N43" s="333">
        <f t="shared" si="8"/>
        <v>0.11864978902953593</v>
      </c>
    </row>
    <row r="44" spans="1:14" ht="33" customHeight="1">
      <c r="A44" s="353"/>
      <c r="B44" s="353"/>
      <c r="C44" s="353"/>
      <c r="D44" s="353"/>
      <c r="E44" s="353"/>
      <c r="F44" s="353"/>
      <c r="G44" s="353"/>
      <c r="H44" s="337" t="s">
        <v>1377</v>
      </c>
      <c r="I44" s="338"/>
      <c r="J44" s="338"/>
      <c r="K44" s="338">
        <v>485</v>
      </c>
      <c r="L44" s="333"/>
      <c r="M44" s="338">
        <v>585</v>
      </c>
      <c r="N44" s="333">
        <f t="shared" si="8"/>
        <v>-0.17094017094017089</v>
      </c>
    </row>
    <row r="45" spans="1:14" ht="33" customHeight="1">
      <c r="A45" s="353"/>
      <c r="B45" s="353"/>
      <c r="C45" s="353"/>
      <c r="D45" s="353"/>
      <c r="E45" s="353"/>
      <c r="F45" s="353"/>
      <c r="G45" s="353"/>
      <c r="H45" s="328" t="s">
        <v>1378</v>
      </c>
      <c r="I45" s="334">
        <v>7640</v>
      </c>
      <c r="J45" s="334">
        <v>7640</v>
      </c>
      <c r="K45" s="334">
        <v>7640</v>
      </c>
      <c r="L45" s="330">
        <f t="shared" si="7"/>
        <v>1</v>
      </c>
      <c r="M45" s="334">
        <v>0</v>
      </c>
      <c r="N45" s="330"/>
    </row>
    <row r="46" spans="1:14" ht="33" customHeight="1">
      <c r="A46" s="353"/>
      <c r="B46" s="353"/>
      <c r="C46" s="353"/>
      <c r="D46" s="353"/>
      <c r="E46" s="353"/>
      <c r="F46" s="353"/>
      <c r="G46" s="353"/>
      <c r="H46" s="337" t="s">
        <v>1379</v>
      </c>
      <c r="I46" s="338">
        <v>7640</v>
      </c>
      <c r="J46" s="338">
        <v>7640</v>
      </c>
      <c r="K46" s="338">
        <v>7640</v>
      </c>
      <c r="L46" s="333">
        <f t="shared" si="7"/>
        <v>1</v>
      </c>
      <c r="M46" s="338">
        <v>0</v>
      </c>
      <c r="N46" s="333"/>
    </row>
    <row r="47" spans="1:14" ht="33" customHeight="1">
      <c r="A47" s="353"/>
      <c r="B47" s="353"/>
      <c r="C47" s="353"/>
      <c r="D47" s="353"/>
      <c r="E47" s="353"/>
      <c r="F47" s="353"/>
      <c r="G47" s="353"/>
      <c r="H47" s="337" t="s">
        <v>1380</v>
      </c>
      <c r="I47" s="338">
        <v>7640</v>
      </c>
      <c r="J47" s="338">
        <v>7640</v>
      </c>
      <c r="K47" s="338">
        <v>7640</v>
      </c>
      <c r="L47" s="333">
        <f t="shared" si="7"/>
        <v>1</v>
      </c>
      <c r="M47" s="338">
        <v>0</v>
      </c>
      <c r="N47" s="333"/>
    </row>
    <row r="48" spans="1:14" ht="33" customHeight="1">
      <c r="A48" s="353"/>
      <c r="B48" s="353"/>
      <c r="C48" s="353"/>
      <c r="D48" s="353"/>
      <c r="E48" s="353"/>
      <c r="F48" s="353"/>
      <c r="G48" s="353"/>
      <c r="H48" s="328" t="s">
        <v>1381</v>
      </c>
      <c r="I48" s="334">
        <v>2000</v>
      </c>
      <c r="J48" s="334">
        <v>178</v>
      </c>
      <c r="K48" s="334">
        <v>178</v>
      </c>
      <c r="L48" s="330">
        <f t="shared" si="7"/>
        <v>1</v>
      </c>
      <c r="M48" s="334">
        <v>292</v>
      </c>
      <c r="N48" s="330">
        <f t="shared" si="8"/>
        <v>-0.3904109589041096</v>
      </c>
    </row>
    <row r="49" spans="1:14" ht="33" customHeight="1">
      <c r="A49" s="353"/>
      <c r="B49" s="353"/>
      <c r="C49" s="353"/>
      <c r="D49" s="353"/>
      <c r="E49" s="353"/>
      <c r="F49" s="353"/>
      <c r="G49" s="353"/>
      <c r="H49" s="337" t="s">
        <v>1382</v>
      </c>
      <c r="I49" s="338"/>
      <c r="J49" s="340">
        <v>178</v>
      </c>
      <c r="K49" s="338">
        <v>178</v>
      </c>
      <c r="L49" s="333">
        <f t="shared" si="7"/>
        <v>1</v>
      </c>
      <c r="M49" s="338">
        <v>292</v>
      </c>
      <c r="N49" s="333">
        <f t="shared" si="8"/>
        <v>-0.3904109589041096</v>
      </c>
    </row>
    <row r="50" spans="1:14" ht="33" customHeight="1">
      <c r="A50" s="353"/>
      <c r="B50" s="353"/>
      <c r="C50" s="353"/>
      <c r="D50" s="353"/>
      <c r="E50" s="353"/>
      <c r="F50" s="353"/>
      <c r="G50" s="353"/>
      <c r="H50" s="337" t="s">
        <v>1383</v>
      </c>
      <c r="I50" s="338"/>
      <c r="J50" s="338"/>
      <c r="K50" s="338">
        <v>178</v>
      </c>
      <c r="L50" s="333"/>
      <c r="M50" s="338"/>
      <c r="N50" s="333"/>
    </row>
    <row r="51" spans="1:14" ht="33" customHeight="1">
      <c r="A51" s="342" t="s">
        <v>1384</v>
      </c>
      <c r="B51" s="376">
        <f>SUM(B4:B9,B15,B18,B19,B21,B22)</f>
        <v>8183001</v>
      </c>
      <c r="C51" s="376">
        <f>SUM(C4:C9,C15,C18,C19,C21,C22)</f>
        <v>8183001</v>
      </c>
      <c r="D51" s="376">
        <f>SUM(D4:D9,D15,D18,D19,D21,D22)</f>
        <v>9625326</v>
      </c>
      <c r="E51" s="364">
        <f t="shared" ref="E51:E59" si="9">D51/C51</f>
        <v>1.1762586855360277</v>
      </c>
      <c r="F51" s="376">
        <v>10265031</v>
      </c>
      <c r="G51" s="364">
        <f t="shared" ref="G51:G59" si="10">D51/F51-1</f>
        <v>-6.2318857098434433E-2</v>
      </c>
      <c r="H51" s="341" t="s">
        <v>1385</v>
      </c>
      <c r="I51" s="340"/>
      <c r="J51" s="340"/>
      <c r="K51" s="340"/>
      <c r="L51" s="333"/>
      <c r="M51" s="340">
        <v>292</v>
      </c>
      <c r="N51" s="333">
        <f t="shared" si="8"/>
        <v>-1</v>
      </c>
    </row>
    <row r="52" spans="1:14" ht="33" customHeight="1">
      <c r="A52" s="377" t="s">
        <v>70</v>
      </c>
      <c r="B52" s="366">
        <f>SUM(B53:B58)</f>
        <v>1424943</v>
      </c>
      <c r="C52" s="366">
        <f>SUM(C53:C58)</f>
        <v>4418943</v>
      </c>
      <c r="D52" s="366">
        <f>SUM(D53:D58)</f>
        <v>4565432</v>
      </c>
      <c r="E52" s="364">
        <f t="shared" si="9"/>
        <v>1.0331502352485651</v>
      </c>
      <c r="F52" s="366">
        <v>3299805</v>
      </c>
      <c r="G52" s="364">
        <f t="shared" si="10"/>
        <v>0.38354599741499884</v>
      </c>
      <c r="H52" s="342" t="s">
        <v>1386</v>
      </c>
      <c r="I52" s="334">
        <f>SUM(I4,I7,I29,I36,I45,I48)</f>
        <v>3390005</v>
      </c>
      <c r="J52" s="334">
        <f>SUM(J4,J7,J29,J36,J45,J48)</f>
        <v>2833416</v>
      </c>
      <c r="K52" s="334">
        <f>SUM(K4,K7,K29,K36,K45,K48)</f>
        <v>2130393</v>
      </c>
      <c r="L52" s="330">
        <f t="shared" si="7"/>
        <v>0.75188147451697884</v>
      </c>
      <c r="M52" s="334">
        <f>SUM(M4,M7,M29,M36,M45,M48)</f>
        <v>3208755</v>
      </c>
      <c r="N52" s="330">
        <f t="shared" si="8"/>
        <v>-0.33606866214466358</v>
      </c>
    </row>
    <row r="53" spans="1:14" ht="33" customHeight="1">
      <c r="A53" s="378" t="s">
        <v>1387</v>
      </c>
      <c r="B53" s="369">
        <v>1595</v>
      </c>
      <c r="C53" s="369">
        <v>1595</v>
      </c>
      <c r="D53" s="369">
        <v>58624</v>
      </c>
      <c r="E53" s="370">
        <f t="shared" si="9"/>
        <v>36.754858934169278</v>
      </c>
      <c r="F53" s="369">
        <v>51680</v>
      </c>
      <c r="G53" s="370">
        <f t="shared" si="10"/>
        <v>0.13436532507739929</v>
      </c>
      <c r="H53" s="343" t="s">
        <v>71</v>
      </c>
      <c r="I53" s="334">
        <v>6217939</v>
      </c>
      <c r="J53" s="334">
        <f>SUM(J54:J58)</f>
        <v>9768528</v>
      </c>
      <c r="K53" s="334">
        <f>SUM(K54:K58)</f>
        <v>12060365</v>
      </c>
      <c r="L53" s="330">
        <f t="shared" si="7"/>
        <v>1.234614365644445</v>
      </c>
      <c r="M53" s="334">
        <f>SUM(M54:M58)</f>
        <v>10356081</v>
      </c>
      <c r="N53" s="330">
        <f t="shared" si="8"/>
        <v>0.16456843085719397</v>
      </c>
    </row>
    <row r="54" spans="1:14" ht="33" customHeight="1">
      <c r="A54" s="378" t="s">
        <v>1388</v>
      </c>
      <c r="B54" s="369"/>
      <c r="C54" s="369"/>
      <c r="D54" s="369">
        <v>103</v>
      </c>
      <c r="E54" s="370"/>
      <c r="F54" s="369">
        <v>203</v>
      </c>
      <c r="G54" s="370">
        <f t="shared" si="10"/>
        <v>-0.4926108374384236</v>
      </c>
      <c r="H54" s="344" t="s">
        <v>1389</v>
      </c>
      <c r="I54" s="345">
        <v>3656542</v>
      </c>
      <c r="J54" s="345">
        <f>I54+979000</f>
        <v>4635542</v>
      </c>
      <c r="K54" s="345">
        <v>4698322</v>
      </c>
      <c r="L54" s="333">
        <f t="shared" si="7"/>
        <v>1.0135431843784395</v>
      </c>
      <c r="M54" s="345">
        <v>4246294</v>
      </c>
      <c r="N54" s="333">
        <f t="shared" si="8"/>
        <v>0.10645235586607993</v>
      </c>
    </row>
    <row r="55" spans="1:14" ht="33" customHeight="1">
      <c r="A55" s="378" t="s">
        <v>1390</v>
      </c>
      <c r="B55" s="369">
        <v>1423348</v>
      </c>
      <c r="C55" s="369">
        <f>1423348+2600000</f>
        <v>4023348</v>
      </c>
      <c r="D55" s="369">
        <v>4104701</v>
      </c>
      <c r="E55" s="370">
        <f t="shared" si="9"/>
        <v>1.0202202245493057</v>
      </c>
      <c r="F55" s="369">
        <v>3038461</v>
      </c>
      <c r="G55" s="370">
        <f t="shared" si="10"/>
        <v>0.35091449256712526</v>
      </c>
      <c r="H55" s="346" t="s">
        <v>1391</v>
      </c>
      <c r="I55" s="347"/>
      <c r="J55" s="345"/>
      <c r="K55" s="345"/>
      <c r="L55" s="333"/>
      <c r="M55" s="345"/>
      <c r="N55" s="333"/>
    </row>
    <row r="56" spans="1:14" ht="33" customHeight="1">
      <c r="A56" s="378" t="s">
        <v>1392</v>
      </c>
      <c r="B56" s="369"/>
      <c r="C56" s="369">
        <f>D56</f>
        <v>394000</v>
      </c>
      <c r="D56" s="369">
        <v>394000</v>
      </c>
      <c r="E56" s="370">
        <f t="shared" si="9"/>
        <v>1</v>
      </c>
      <c r="F56" s="369">
        <v>200000</v>
      </c>
      <c r="G56" s="370">
        <f t="shared" si="10"/>
        <v>0.97</v>
      </c>
      <c r="H56" s="348" t="s">
        <v>1393</v>
      </c>
      <c r="I56" s="349">
        <v>2494567</v>
      </c>
      <c r="J56" s="349">
        <f>I56+216000</f>
        <v>2710567</v>
      </c>
      <c r="K56" s="349">
        <v>2735013</v>
      </c>
      <c r="L56" s="350">
        <f t="shared" si="7"/>
        <v>1.0090187772521395</v>
      </c>
      <c r="M56" s="349">
        <v>2005086</v>
      </c>
      <c r="N56" s="350">
        <f t="shared" si="8"/>
        <v>0.36403775199667243</v>
      </c>
    </row>
    <row r="57" spans="1:14" ht="33" customHeight="1">
      <c r="A57" s="378" t="s">
        <v>1394</v>
      </c>
      <c r="B57" s="369"/>
      <c r="C57" s="369"/>
      <c r="D57" s="369">
        <v>8004</v>
      </c>
      <c r="E57" s="370"/>
      <c r="F57" s="369">
        <v>9461</v>
      </c>
      <c r="G57" s="379">
        <f t="shared" si="10"/>
        <v>-0.15400063418243315</v>
      </c>
      <c r="H57" s="346" t="s">
        <v>1395</v>
      </c>
      <c r="I57" s="351"/>
      <c r="J57" s="345"/>
      <c r="K57" s="345">
        <v>310000</v>
      </c>
      <c r="L57" s="352"/>
      <c r="M57" s="353"/>
      <c r="N57" s="353"/>
    </row>
    <row r="58" spans="1:14" ht="33" customHeight="1">
      <c r="A58" s="380" t="s">
        <v>1396</v>
      </c>
      <c r="B58" s="381"/>
      <c r="C58" s="381"/>
      <c r="D58" s="381"/>
      <c r="E58" s="370"/>
      <c r="F58" s="381"/>
      <c r="G58" s="370"/>
      <c r="H58" s="354" t="s">
        <v>1397</v>
      </c>
      <c r="I58" s="355">
        <v>66831</v>
      </c>
      <c r="J58" s="345">
        <f>C59-J52-J54-J56</f>
        <v>2422419</v>
      </c>
      <c r="K58" s="345">
        <v>4317030</v>
      </c>
      <c r="L58" s="356">
        <f>K58/J58</f>
        <v>1.7821153153108524</v>
      </c>
      <c r="M58" s="357">
        <v>4104701</v>
      </c>
      <c r="N58" s="358">
        <f>K58/M58-1</f>
        <v>5.172825012101967E-2</v>
      </c>
    </row>
    <row r="59" spans="1:14" ht="33" customHeight="1">
      <c r="A59" s="342" t="s">
        <v>1398</v>
      </c>
      <c r="B59" s="376">
        <f>B51+B52</f>
        <v>9607944</v>
      </c>
      <c r="C59" s="376">
        <f>C51+C52</f>
        <v>12601944</v>
      </c>
      <c r="D59" s="376">
        <f>D51+D52</f>
        <v>14190758</v>
      </c>
      <c r="E59" s="364">
        <f t="shared" si="9"/>
        <v>1.1260768973421877</v>
      </c>
      <c r="F59" s="376">
        <v>13564836</v>
      </c>
      <c r="G59" s="364">
        <f t="shared" si="10"/>
        <v>4.6142983225156531E-2</v>
      </c>
      <c r="H59" s="342" t="s">
        <v>1399</v>
      </c>
      <c r="I59" s="334">
        <f>I52+I53</f>
        <v>9607944</v>
      </c>
      <c r="J59" s="359">
        <f>J52+J53</f>
        <v>12601944</v>
      </c>
      <c r="K59" s="359">
        <f>K52+K53</f>
        <v>14190758</v>
      </c>
      <c r="L59" s="330">
        <f>K59/J59</f>
        <v>1.1260768973421877</v>
      </c>
      <c r="M59" s="334">
        <f>M52+M53</f>
        <v>13564836</v>
      </c>
      <c r="N59" s="330">
        <f>K59/M59-1</f>
        <v>4.6142983225156531E-2</v>
      </c>
    </row>
    <row r="60" spans="1:14" ht="33" customHeight="1"/>
    <row r="61" spans="1:14" ht="33" customHeight="1"/>
    <row r="62" spans="1:14" ht="33" customHeight="1"/>
    <row r="63" spans="1:14" ht="33" customHeight="1"/>
    <row r="64" spans="1:1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sheetData>
  <mergeCells count="1">
    <mergeCell ref="A1:N1"/>
  </mergeCells>
  <phoneticPr fontId="62" type="noConversion"/>
  <printOptions horizontalCentered="1"/>
  <pageMargins left="7.8472222222222221E-2" right="7.8472222222222221E-2" top="0.74791666666666667" bottom="0.74791666666666667" header="0.31458333333333333" footer="0.31458333333333333"/>
  <pageSetup paperSize="9" scale="62" fitToHeight="0" orientation="landscape"/>
  <headerFooter scaleWithDoc="0" alignWithMargins="0">
    <oddFooter>第 &amp;P 页，共 &amp;N 页</oddFooter>
  </headerFooter>
</worksheet>
</file>

<file path=xl/worksheets/sheet18.xml><?xml version="1.0" encoding="utf-8"?>
<worksheet xmlns="http://schemas.openxmlformats.org/spreadsheetml/2006/main" xmlns:r="http://schemas.openxmlformats.org/officeDocument/2006/relationships">
  <dimension ref="A1:IO54"/>
  <sheetViews>
    <sheetView zoomScaleSheetLayoutView="100" workbookViewId="0">
      <selection activeCell="F8" sqref="F8"/>
    </sheetView>
  </sheetViews>
  <sheetFormatPr defaultColWidth="8.75" defaultRowHeight="14.25"/>
  <cols>
    <col min="1" max="1" width="21.875" style="319" customWidth="1"/>
    <col min="2" max="7" width="14.125" style="319" customWidth="1"/>
    <col min="8" max="8" width="14.375" style="319" customWidth="1"/>
    <col min="9" max="249" width="8.75" style="319"/>
  </cols>
  <sheetData>
    <row r="1" spans="1:7" s="319" customFormat="1" ht="33" customHeight="1">
      <c r="A1" s="601" t="s">
        <v>2462</v>
      </c>
      <c r="B1" s="601"/>
      <c r="C1" s="601"/>
      <c r="D1" s="601"/>
      <c r="E1" s="601"/>
      <c r="F1" s="601"/>
      <c r="G1" s="601"/>
    </row>
    <row r="2" spans="1:7" s="319" customFormat="1" ht="21" customHeight="1">
      <c r="A2" s="360"/>
      <c r="B2" s="360"/>
      <c r="C2" s="360"/>
      <c r="D2" s="360"/>
      <c r="E2" s="360"/>
      <c r="F2" s="360"/>
      <c r="G2" s="324" t="s">
        <v>13</v>
      </c>
    </row>
    <row r="3" spans="1:7" s="320" customFormat="1" ht="39" customHeight="1">
      <c r="A3" s="361" t="s">
        <v>1319</v>
      </c>
      <c r="B3" s="327" t="s">
        <v>15</v>
      </c>
      <c r="C3" s="327" t="s">
        <v>16</v>
      </c>
      <c r="D3" s="327" t="s">
        <v>17</v>
      </c>
      <c r="E3" s="327" t="s">
        <v>18</v>
      </c>
      <c r="F3" s="327" t="s">
        <v>19</v>
      </c>
      <c r="G3" s="327" t="s">
        <v>20</v>
      </c>
    </row>
    <row r="4" spans="1:7" s="320" customFormat="1" ht="33" customHeight="1">
      <c r="A4" s="362" t="s">
        <v>1320</v>
      </c>
      <c r="B4" s="363">
        <v>5200</v>
      </c>
      <c r="C4" s="363">
        <v>5200</v>
      </c>
      <c r="D4" s="363">
        <v>10928</v>
      </c>
      <c r="E4" s="364">
        <v>2.1015384615384614</v>
      </c>
      <c r="F4" s="363">
        <v>11182</v>
      </c>
      <c r="G4" s="364">
        <v>-2.2715077803612926E-2</v>
      </c>
    </row>
    <row r="5" spans="1:7" s="320" customFormat="1" ht="33" customHeight="1">
      <c r="A5" s="362" t="s">
        <v>1322</v>
      </c>
      <c r="B5" s="363"/>
      <c r="C5" s="363"/>
      <c r="D5" s="363"/>
      <c r="E5" s="364"/>
      <c r="F5" s="363">
        <v>898</v>
      </c>
      <c r="G5" s="364">
        <v>-1</v>
      </c>
    </row>
    <row r="6" spans="1:7" s="320" customFormat="1" ht="33" customHeight="1">
      <c r="A6" s="365" t="s">
        <v>1324</v>
      </c>
      <c r="B6" s="366"/>
      <c r="C6" s="366"/>
      <c r="D6" s="366"/>
      <c r="E6" s="364"/>
      <c r="F6" s="366">
        <v>12675</v>
      </c>
      <c r="G6" s="364">
        <v>-1</v>
      </c>
    </row>
    <row r="7" spans="1:7" s="320" customFormat="1" ht="33" customHeight="1">
      <c r="A7" s="365" t="s">
        <v>1326</v>
      </c>
      <c r="B7" s="366">
        <v>511195</v>
      </c>
      <c r="C7" s="366">
        <v>511195</v>
      </c>
      <c r="D7" s="366">
        <v>369604</v>
      </c>
      <c r="E7" s="364">
        <v>0.72301959134968063</v>
      </c>
      <c r="F7" s="366">
        <v>400204</v>
      </c>
      <c r="G7" s="364">
        <v>-7.64610048875074E-2</v>
      </c>
    </row>
    <row r="8" spans="1:7" s="320" customFormat="1" ht="33" customHeight="1">
      <c r="A8" s="365" t="s">
        <v>1328</v>
      </c>
      <c r="B8" s="366">
        <v>1500</v>
      </c>
      <c r="C8" s="366">
        <v>1500</v>
      </c>
      <c r="D8" s="366"/>
      <c r="E8" s="364">
        <v>0</v>
      </c>
      <c r="F8" s="366">
        <v>16310</v>
      </c>
      <c r="G8" s="364">
        <v>-1</v>
      </c>
    </row>
    <row r="9" spans="1:7" s="320" customFormat="1" ht="33" customHeight="1">
      <c r="A9" s="367" t="s">
        <v>1330</v>
      </c>
      <c r="B9" s="363">
        <v>7437309</v>
      </c>
      <c r="C9" s="363">
        <v>7437309</v>
      </c>
      <c r="D9" s="363">
        <v>8982098</v>
      </c>
      <c r="E9" s="364">
        <v>1.2077080567716092</v>
      </c>
      <c r="F9" s="363">
        <v>9607091</v>
      </c>
      <c r="G9" s="364">
        <v>-6.5055384611221068E-2</v>
      </c>
    </row>
    <row r="10" spans="1:7" s="320" customFormat="1" ht="33" customHeight="1">
      <c r="A10" s="368" t="s">
        <v>1332</v>
      </c>
      <c r="B10" s="369"/>
      <c r="C10" s="369"/>
      <c r="D10" s="369">
        <v>7511706</v>
      </c>
      <c r="E10" s="370"/>
      <c r="F10" s="369">
        <v>9068486</v>
      </c>
      <c r="G10" s="370">
        <v>-0.17166922902014736</v>
      </c>
    </row>
    <row r="11" spans="1:7" s="320" customFormat="1" ht="33" customHeight="1">
      <c r="A11" s="368" t="s">
        <v>1334</v>
      </c>
      <c r="B11" s="369"/>
      <c r="C11" s="369"/>
      <c r="D11" s="369">
        <v>1404831</v>
      </c>
      <c r="E11" s="370"/>
      <c r="F11" s="369">
        <v>482484</v>
      </c>
      <c r="G11" s="370">
        <v>1.9116633919466759</v>
      </c>
    </row>
    <row r="12" spans="1:7" s="320" customFormat="1" ht="33" customHeight="1">
      <c r="A12" s="368" t="s">
        <v>1336</v>
      </c>
      <c r="B12" s="369"/>
      <c r="C12" s="369"/>
      <c r="D12" s="369"/>
      <c r="E12" s="370"/>
      <c r="F12" s="369"/>
      <c r="G12" s="370"/>
    </row>
    <row r="13" spans="1:7" s="320" customFormat="1" ht="33" customHeight="1">
      <c r="A13" s="331" t="s">
        <v>1338</v>
      </c>
      <c r="B13" s="371"/>
      <c r="C13" s="371"/>
      <c r="D13" s="371">
        <v>-27361</v>
      </c>
      <c r="E13" s="370"/>
      <c r="F13" s="371">
        <v>-19457</v>
      </c>
      <c r="G13" s="370">
        <v>0.40622912062496797</v>
      </c>
    </row>
    <row r="14" spans="1:7" s="320" customFormat="1" ht="33" customHeight="1">
      <c r="A14" s="368" t="s">
        <v>1340</v>
      </c>
      <c r="B14" s="369"/>
      <c r="C14" s="369"/>
      <c r="D14" s="369">
        <v>92922</v>
      </c>
      <c r="E14" s="370"/>
      <c r="F14" s="369">
        <v>75578</v>
      </c>
      <c r="G14" s="370">
        <v>0.22948477070046835</v>
      </c>
    </row>
    <row r="15" spans="1:7" s="320" customFormat="1" ht="33" customHeight="1">
      <c r="A15" s="365" t="s">
        <v>1342</v>
      </c>
      <c r="B15" s="366">
        <v>68831</v>
      </c>
      <c r="C15" s="366">
        <v>68831</v>
      </c>
      <c r="D15" s="366">
        <v>82031</v>
      </c>
      <c r="E15" s="364">
        <v>1.1917740552948526</v>
      </c>
      <c r="F15" s="366">
        <v>70030</v>
      </c>
      <c r="G15" s="364">
        <v>0.17136941310866782</v>
      </c>
    </row>
    <row r="16" spans="1:7" s="320" customFormat="1" ht="33" customHeight="1">
      <c r="A16" s="368" t="s">
        <v>1344</v>
      </c>
      <c r="B16" s="369">
        <v>51784</v>
      </c>
      <c r="C16" s="369">
        <v>51784</v>
      </c>
      <c r="D16" s="369">
        <v>59835</v>
      </c>
      <c r="E16" s="370">
        <v>1.1554727328904681</v>
      </c>
      <c r="F16" s="369">
        <v>52863</v>
      </c>
      <c r="G16" s="370">
        <v>0.13188808807672658</v>
      </c>
    </row>
    <row r="17" spans="1:7" s="320" customFormat="1" ht="33" customHeight="1">
      <c r="A17" s="368" t="s">
        <v>1346</v>
      </c>
      <c r="B17" s="369">
        <v>17047</v>
      </c>
      <c r="C17" s="369">
        <v>17047</v>
      </c>
      <c r="D17" s="369">
        <v>22196</v>
      </c>
      <c r="E17" s="370">
        <v>1.3020472810465185</v>
      </c>
      <c r="F17" s="369">
        <v>17167</v>
      </c>
      <c r="G17" s="370">
        <v>0.29294576804333894</v>
      </c>
    </row>
    <row r="18" spans="1:7" s="320" customFormat="1" ht="33" customHeight="1">
      <c r="A18" s="372" t="s">
        <v>1348</v>
      </c>
      <c r="B18" s="366">
        <v>130000</v>
      </c>
      <c r="C18" s="366">
        <v>130000</v>
      </c>
      <c r="D18" s="366">
        <v>149510</v>
      </c>
      <c r="E18" s="364">
        <v>1.150076923076923</v>
      </c>
      <c r="F18" s="366">
        <v>126760</v>
      </c>
      <c r="G18" s="364">
        <v>0.17947301988008846</v>
      </c>
    </row>
    <row r="19" spans="1:7" s="320" customFormat="1" ht="33" customHeight="1">
      <c r="A19" s="373" t="s">
        <v>1350</v>
      </c>
      <c r="B19" s="363">
        <v>21326</v>
      </c>
      <c r="C19" s="363">
        <v>21326</v>
      </c>
      <c r="D19" s="363">
        <v>24413</v>
      </c>
      <c r="E19" s="364">
        <v>1.1447528838038075</v>
      </c>
      <c r="F19" s="363">
        <v>19881</v>
      </c>
      <c r="G19" s="364">
        <v>0.22795634022433475</v>
      </c>
    </row>
    <row r="20" spans="1:7" s="320" customFormat="1" ht="33" customHeight="1">
      <c r="A20" s="374" t="s">
        <v>1352</v>
      </c>
      <c r="B20" s="371">
        <v>21326</v>
      </c>
      <c r="C20" s="371">
        <v>21326</v>
      </c>
      <c r="D20" s="371">
        <v>24413</v>
      </c>
      <c r="E20" s="370">
        <v>1.1447528838038075</v>
      </c>
      <c r="F20" s="371">
        <v>19881</v>
      </c>
      <c r="G20" s="370">
        <v>0.22795634022433475</v>
      </c>
    </row>
    <row r="21" spans="1:7" s="320" customFormat="1" ht="33" customHeight="1">
      <c r="A21" s="373" t="s">
        <v>1354</v>
      </c>
      <c r="B21" s="366">
        <v>7640</v>
      </c>
      <c r="C21" s="366">
        <v>7640</v>
      </c>
      <c r="D21" s="366">
        <v>7640</v>
      </c>
      <c r="E21" s="364">
        <v>1</v>
      </c>
      <c r="F21" s="366"/>
      <c r="G21" s="364"/>
    </row>
    <row r="22" spans="1:7" s="320" customFormat="1" ht="33" customHeight="1">
      <c r="A22" s="375" t="s">
        <v>1356</v>
      </c>
      <c r="B22" s="366"/>
      <c r="C22" s="366"/>
      <c r="D22" s="366">
        <v>-898</v>
      </c>
      <c r="E22" s="364"/>
      <c r="F22" s="369"/>
      <c r="G22" s="364"/>
    </row>
    <row r="23" spans="1:7" s="319" customFormat="1" ht="33" customHeight="1">
      <c r="A23" s="342" t="s">
        <v>1384</v>
      </c>
      <c r="B23" s="376">
        <v>8183001</v>
      </c>
      <c r="C23" s="376">
        <v>8183001</v>
      </c>
      <c r="D23" s="376">
        <v>9625326</v>
      </c>
      <c r="E23" s="364">
        <v>1.1762586855360277</v>
      </c>
      <c r="F23" s="376">
        <v>10265031</v>
      </c>
      <c r="G23" s="364">
        <v>-6.2318857098434433E-2</v>
      </c>
    </row>
    <row r="24" spans="1:7" s="319" customFormat="1" ht="33" customHeight="1">
      <c r="A24" s="377" t="s">
        <v>70</v>
      </c>
      <c r="B24" s="366">
        <v>1424943</v>
      </c>
      <c r="C24" s="366">
        <v>4418943</v>
      </c>
      <c r="D24" s="366">
        <v>4565432</v>
      </c>
      <c r="E24" s="364">
        <v>1.0331502352485651</v>
      </c>
      <c r="F24" s="366">
        <v>3299805</v>
      </c>
      <c r="G24" s="364">
        <v>0.38354599741499884</v>
      </c>
    </row>
    <row r="25" spans="1:7" s="319" customFormat="1" ht="33" customHeight="1">
      <c r="A25" s="378" t="s">
        <v>1387</v>
      </c>
      <c r="B25" s="369">
        <v>1595</v>
      </c>
      <c r="C25" s="369">
        <v>1595</v>
      </c>
      <c r="D25" s="369">
        <v>58624</v>
      </c>
      <c r="E25" s="370">
        <v>36.754858934169278</v>
      </c>
      <c r="F25" s="369">
        <v>51680</v>
      </c>
      <c r="G25" s="370">
        <v>0.13436532507739929</v>
      </c>
    </row>
    <row r="26" spans="1:7" s="319" customFormat="1" ht="33" customHeight="1">
      <c r="A26" s="378" t="s">
        <v>1388</v>
      </c>
      <c r="B26" s="369"/>
      <c r="C26" s="369"/>
      <c r="D26" s="369">
        <v>103</v>
      </c>
      <c r="E26" s="370"/>
      <c r="F26" s="369">
        <v>203</v>
      </c>
      <c r="G26" s="370">
        <v>-0.4926108374384236</v>
      </c>
    </row>
    <row r="27" spans="1:7" s="319" customFormat="1" ht="33" customHeight="1">
      <c r="A27" s="378" t="s">
        <v>1390</v>
      </c>
      <c r="B27" s="369">
        <v>1423348</v>
      </c>
      <c r="C27" s="369">
        <v>4023348</v>
      </c>
      <c r="D27" s="369">
        <v>4104701</v>
      </c>
      <c r="E27" s="370">
        <v>1.0202202245493057</v>
      </c>
      <c r="F27" s="369">
        <v>3038461</v>
      </c>
      <c r="G27" s="370">
        <v>0.35091449256712526</v>
      </c>
    </row>
    <row r="28" spans="1:7" s="319" customFormat="1" ht="33" customHeight="1">
      <c r="A28" s="378" t="s">
        <v>1392</v>
      </c>
      <c r="B28" s="369"/>
      <c r="C28" s="369">
        <v>394000</v>
      </c>
      <c r="D28" s="369">
        <v>394000</v>
      </c>
      <c r="E28" s="370">
        <v>1</v>
      </c>
      <c r="F28" s="369">
        <v>200000</v>
      </c>
      <c r="G28" s="370">
        <v>0.97</v>
      </c>
    </row>
    <row r="29" spans="1:7" s="319" customFormat="1" ht="33" customHeight="1">
      <c r="A29" s="378" t="s">
        <v>1394</v>
      </c>
      <c r="B29" s="369"/>
      <c r="C29" s="369"/>
      <c r="D29" s="369">
        <v>8004</v>
      </c>
      <c r="E29" s="370"/>
      <c r="F29" s="369">
        <v>9461</v>
      </c>
      <c r="G29" s="379">
        <v>-0.15400063418243315</v>
      </c>
    </row>
    <row r="30" spans="1:7" s="319" customFormat="1" ht="33" customHeight="1">
      <c r="A30" s="380" t="s">
        <v>1396</v>
      </c>
      <c r="B30" s="381"/>
      <c r="C30" s="381"/>
      <c r="D30" s="381"/>
      <c r="E30" s="370"/>
      <c r="F30" s="381"/>
      <c r="G30" s="370"/>
    </row>
    <row r="31" spans="1:7" s="319" customFormat="1" ht="33" customHeight="1">
      <c r="A31" s="342" t="s">
        <v>1398</v>
      </c>
      <c r="B31" s="376">
        <v>9607944</v>
      </c>
      <c r="C31" s="376">
        <v>12601944</v>
      </c>
      <c r="D31" s="376">
        <v>14190758</v>
      </c>
      <c r="E31" s="364">
        <v>1.1260768973421877</v>
      </c>
      <c r="F31" s="376">
        <v>13564836</v>
      </c>
      <c r="G31" s="364">
        <v>4.6142983225156531E-2</v>
      </c>
    </row>
    <row r="32" spans="1:7" s="319" customFormat="1" ht="33" customHeight="1"/>
    <row r="33" s="319" customFormat="1" ht="33" customHeight="1"/>
    <row r="34" s="319" customFormat="1" ht="33" customHeight="1"/>
    <row r="35" s="319" customFormat="1" ht="33" customHeight="1"/>
    <row r="36" s="319" customFormat="1" ht="33" customHeight="1"/>
    <row r="37" s="319" customFormat="1" ht="33" customHeight="1"/>
    <row r="38" s="319" customFormat="1" ht="33" customHeight="1"/>
    <row r="39" s="319" customFormat="1" ht="33" customHeight="1"/>
    <row r="40" s="319" customFormat="1" ht="33" customHeight="1"/>
    <row r="41" s="319" customFormat="1" ht="33" customHeight="1"/>
    <row r="42" s="319" customFormat="1" ht="33" customHeight="1"/>
    <row r="43" s="319" customFormat="1" ht="33" customHeight="1"/>
    <row r="44" s="319" customFormat="1" ht="33" customHeight="1"/>
    <row r="45" s="319" customFormat="1" ht="33" customHeight="1"/>
    <row r="46" s="319" customFormat="1" ht="33" customHeight="1"/>
    <row r="47" s="319" customFormat="1" ht="33" customHeight="1"/>
    <row r="48" s="319" customFormat="1" ht="33" customHeight="1"/>
    <row r="49" s="319" customFormat="1" ht="33" customHeight="1"/>
    <row r="50" s="319" customFormat="1" ht="33" customHeight="1"/>
    <row r="51" s="319" customFormat="1" ht="33" customHeight="1"/>
    <row r="52" s="319" customFormat="1" ht="33" customHeight="1"/>
    <row r="53" s="319" customFormat="1" ht="33" customHeight="1"/>
    <row r="54" s="319" customFormat="1" ht="33" customHeight="1"/>
  </sheetData>
  <mergeCells count="1">
    <mergeCell ref="A1:G1"/>
  </mergeCells>
  <phoneticPr fontId="62" type="noConversion"/>
  <pageMargins left="0.75" right="0.75" top="1" bottom="1" header="0.5" footer="0.5"/>
</worksheet>
</file>

<file path=xl/worksheets/sheet19.xml><?xml version="1.0" encoding="utf-8"?>
<worksheet xmlns="http://schemas.openxmlformats.org/spreadsheetml/2006/main" xmlns:r="http://schemas.openxmlformats.org/officeDocument/2006/relationships">
  <dimension ref="A1:IO82"/>
  <sheetViews>
    <sheetView topLeftCell="A52" zoomScaleSheetLayoutView="100" workbookViewId="0">
      <selection activeCell="H8" sqref="H8"/>
    </sheetView>
  </sheetViews>
  <sheetFormatPr defaultColWidth="8.75" defaultRowHeight="14.25"/>
  <cols>
    <col min="1" max="1" width="24.75" style="319" customWidth="1"/>
    <col min="2" max="2" width="14.25" style="320" customWidth="1"/>
    <col min="3" max="7" width="14.25" style="319" customWidth="1"/>
    <col min="8" max="8" width="14.375" style="319" customWidth="1"/>
    <col min="9" max="249" width="8.75" style="319"/>
  </cols>
  <sheetData>
    <row r="1" spans="1:7" s="319" customFormat="1" ht="33" customHeight="1">
      <c r="A1" s="603" t="s">
        <v>2463</v>
      </c>
      <c r="B1" s="603"/>
      <c r="C1" s="603"/>
      <c r="D1" s="603"/>
      <c r="E1" s="603"/>
      <c r="F1" s="603"/>
      <c r="G1" s="603"/>
    </row>
    <row r="2" spans="1:7" s="319" customFormat="1" ht="21" customHeight="1">
      <c r="A2" s="322"/>
      <c r="B2" s="323"/>
      <c r="C2" s="322"/>
      <c r="D2" s="322"/>
      <c r="E2" s="322"/>
      <c r="F2" s="322"/>
      <c r="G2" s="324" t="s">
        <v>13</v>
      </c>
    </row>
    <row r="3" spans="1:7" s="320" customFormat="1" ht="39" customHeight="1">
      <c r="A3" s="325" t="s">
        <v>1319</v>
      </c>
      <c r="B3" s="326" t="s">
        <v>15</v>
      </c>
      <c r="C3" s="327" t="s">
        <v>16</v>
      </c>
      <c r="D3" s="327" t="s">
        <v>17</v>
      </c>
      <c r="E3" s="327" t="s">
        <v>18</v>
      </c>
      <c r="F3" s="327" t="s">
        <v>19</v>
      </c>
      <c r="G3" s="327" t="s">
        <v>20</v>
      </c>
    </row>
    <row r="4" spans="1:7" s="320" customFormat="1" ht="33" customHeight="1">
      <c r="A4" s="328" t="s">
        <v>1321</v>
      </c>
      <c r="B4" s="329"/>
      <c r="C4" s="329">
        <v>3583</v>
      </c>
      <c r="D4" s="329">
        <v>3500</v>
      </c>
      <c r="E4" s="330">
        <v>0.97683505442366736</v>
      </c>
      <c r="F4" s="329">
        <v>2100</v>
      </c>
      <c r="G4" s="330">
        <v>0.66666666666666674</v>
      </c>
    </row>
    <row r="5" spans="1:7" s="320" customFormat="1" ht="33" customHeight="1">
      <c r="A5" s="331" t="s">
        <v>1323</v>
      </c>
      <c r="B5" s="332"/>
      <c r="C5" s="332">
        <v>3583</v>
      </c>
      <c r="D5" s="332">
        <v>3500</v>
      </c>
      <c r="E5" s="333">
        <v>0.97683505442366736</v>
      </c>
      <c r="F5" s="332">
        <v>2100</v>
      </c>
      <c r="G5" s="333">
        <v>0.66666666666666674</v>
      </c>
    </row>
    <row r="6" spans="1:7" s="320" customFormat="1" ht="33" customHeight="1">
      <c r="A6" s="331" t="s">
        <v>1325</v>
      </c>
      <c r="B6" s="332"/>
      <c r="C6" s="332">
        <v>3583</v>
      </c>
      <c r="D6" s="332">
        <v>3500</v>
      </c>
      <c r="E6" s="333">
        <v>0.97683505442366736</v>
      </c>
      <c r="F6" s="332">
        <v>2100</v>
      </c>
      <c r="G6" s="333">
        <v>0.66666666666666674</v>
      </c>
    </row>
    <row r="7" spans="1:7" s="320" customFormat="1" ht="33" customHeight="1">
      <c r="A7" s="328" t="s">
        <v>1327</v>
      </c>
      <c r="B7" s="334">
        <v>3316790</v>
      </c>
      <c r="C7" s="334">
        <v>2617208</v>
      </c>
      <c r="D7" s="334">
        <v>1932656</v>
      </c>
      <c r="E7" s="330">
        <v>0.73844188157762014</v>
      </c>
      <c r="F7" s="334">
        <v>2914973</v>
      </c>
      <c r="G7" s="330">
        <v>-0.33699008532840613</v>
      </c>
    </row>
    <row r="8" spans="1:7" s="320" customFormat="1" ht="33" customHeight="1">
      <c r="A8" s="335" t="s">
        <v>1329</v>
      </c>
      <c r="B8" s="336">
        <v>3159728</v>
      </c>
      <c r="C8" s="336">
        <v>2460428</v>
      </c>
      <c r="D8" s="336">
        <v>1778941</v>
      </c>
      <c r="E8" s="333">
        <v>0.72302095407790845</v>
      </c>
      <c r="F8" s="336">
        <v>2724435</v>
      </c>
      <c r="G8" s="333">
        <v>-0.34704223077445417</v>
      </c>
    </row>
    <row r="9" spans="1:7" s="320" customFormat="1" ht="33" customHeight="1">
      <c r="A9" s="335" t="s">
        <v>1331</v>
      </c>
      <c r="B9" s="336"/>
      <c r="C9" s="336"/>
      <c r="D9" s="336">
        <v>1107726</v>
      </c>
      <c r="E9" s="333"/>
      <c r="F9" s="336">
        <v>792978</v>
      </c>
      <c r="G9" s="333">
        <v>0.39691895613749684</v>
      </c>
    </row>
    <row r="10" spans="1:7" s="320" customFormat="1" ht="33" customHeight="1">
      <c r="A10" s="335" t="s">
        <v>1333</v>
      </c>
      <c r="B10" s="336"/>
      <c r="C10" s="336"/>
      <c r="D10" s="336">
        <v>0</v>
      </c>
      <c r="E10" s="333"/>
      <c r="F10" s="336">
        <v>0</v>
      </c>
      <c r="G10" s="333"/>
    </row>
    <row r="11" spans="1:7" s="320" customFormat="1" ht="33" customHeight="1">
      <c r="A11" s="335" t="s">
        <v>1335</v>
      </c>
      <c r="B11" s="336"/>
      <c r="C11" s="336"/>
      <c r="D11" s="336">
        <v>313673</v>
      </c>
      <c r="E11" s="333"/>
      <c r="F11" s="336">
        <v>1274418</v>
      </c>
      <c r="G11" s="333">
        <v>-0.75386960950017967</v>
      </c>
    </row>
    <row r="12" spans="1:7" s="320" customFormat="1" ht="33" customHeight="1">
      <c r="A12" s="335" t="s">
        <v>1337</v>
      </c>
      <c r="B12" s="336"/>
      <c r="C12" s="336"/>
      <c r="D12" s="336">
        <v>0</v>
      </c>
      <c r="E12" s="333"/>
      <c r="F12" s="336">
        <v>0</v>
      </c>
      <c r="G12" s="333"/>
    </row>
    <row r="13" spans="1:7" s="320" customFormat="1" ht="33" customHeight="1">
      <c r="A13" s="335" t="s">
        <v>1339</v>
      </c>
      <c r="B13" s="336"/>
      <c r="C13" s="336"/>
      <c r="D13" s="336">
        <v>201600</v>
      </c>
      <c r="E13" s="333"/>
      <c r="F13" s="336">
        <v>231300</v>
      </c>
      <c r="G13" s="333">
        <v>-0.12840466926070038</v>
      </c>
    </row>
    <row r="14" spans="1:7" s="320" customFormat="1" ht="33" customHeight="1">
      <c r="A14" s="335" t="s">
        <v>1341</v>
      </c>
      <c r="B14" s="336"/>
      <c r="C14" s="336"/>
      <c r="D14" s="336">
        <v>125068</v>
      </c>
      <c r="E14" s="333"/>
      <c r="F14" s="336">
        <v>139609</v>
      </c>
      <c r="G14" s="333">
        <v>-0.10415517624221937</v>
      </c>
    </row>
    <row r="15" spans="1:7" s="320" customFormat="1" ht="33" customHeight="1">
      <c r="A15" s="335" t="s">
        <v>1343</v>
      </c>
      <c r="B15" s="336"/>
      <c r="C15" s="336"/>
      <c r="D15" s="336">
        <v>0</v>
      </c>
      <c r="E15" s="333"/>
      <c r="F15" s="336">
        <v>0</v>
      </c>
      <c r="G15" s="333"/>
    </row>
    <row r="16" spans="1:7" s="320" customFormat="1" ht="33" customHeight="1">
      <c r="A16" s="335" t="s">
        <v>1345</v>
      </c>
      <c r="B16" s="336"/>
      <c r="C16" s="336"/>
      <c r="D16" s="336">
        <v>0</v>
      </c>
      <c r="E16" s="333"/>
      <c r="F16" s="336">
        <v>0</v>
      </c>
      <c r="G16" s="333"/>
    </row>
    <row r="17" spans="1:7" s="320" customFormat="1" ht="33" customHeight="1">
      <c r="A17" s="335" t="s">
        <v>1347</v>
      </c>
      <c r="B17" s="336"/>
      <c r="C17" s="336"/>
      <c r="D17" s="336">
        <v>0</v>
      </c>
      <c r="E17" s="333"/>
      <c r="F17" s="336">
        <v>0</v>
      </c>
      <c r="G17" s="333"/>
    </row>
    <row r="18" spans="1:7" s="320" customFormat="1" ht="33" customHeight="1">
      <c r="A18" s="335" t="s">
        <v>1349</v>
      </c>
      <c r="B18" s="336"/>
      <c r="C18" s="336"/>
      <c r="D18" s="336">
        <v>5341</v>
      </c>
      <c r="E18" s="333"/>
      <c r="F18" s="336">
        <v>286130</v>
      </c>
      <c r="G18" s="333">
        <v>-0.98133365952539053</v>
      </c>
    </row>
    <row r="19" spans="1:7" s="320" customFormat="1" ht="33" customHeight="1">
      <c r="A19" s="337" t="s">
        <v>1351</v>
      </c>
      <c r="B19" s="338"/>
      <c r="C19" s="338"/>
      <c r="D19" s="338">
        <v>0</v>
      </c>
      <c r="E19" s="333"/>
      <c r="F19" s="338">
        <v>0</v>
      </c>
      <c r="G19" s="333"/>
    </row>
    <row r="20" spans="1:7" s="320" customFormat="1" ht="33" customHeight="1">
      <c r="A20" s="331" t="s">
        <v>1353</v>
      </c>
      <c r="B20" s="339"/>
      <c r="C20" s="339"/>
      <c r="D20" s="339">
        <v>25533</v>
      </c>
      <c r="E20" s="333"/>
      <c r="F20" s="339">
        <v>0</v>
      </c>
      <c r="G20" s="333"/>
    </row>
    <row r="21" spans="1:7" s="320" customFormat="1" ht="33" customHeight="1">
      <c r="A21" s="331" t="s">
        <v>1355</v>
      </c>
      <c r="B21" s="339"/>
      <c r="C21" s="339"/>
      <c r="D21" s="339"/>
      <c r="E21" s="333"/>
      <c r="F21" s="339">
        <v>11000</v>
      </c>
      <c r="G21" s="333">
        <v>-1</v>
      </c>
    </row>
    <row r="22" spans="1:7" s="320" customFormat="1" ht="33" customHeight="1">
      <c r="A22" s="335" t="s">
        <v>1357</v>
      </c>
      <c r="B22" s="338">
        <v>9381</v>
      </c>
      <c r="C22" s="338">
        <v>9381</v>
      </c>
      <c r="D22" s="338">
        <v>6346</v>
      </c>
      <c r="E22" s="333">
        <v>0.6764737234836371</v>
      </c>
      <c r="F22" s="338">
        <v>8541</v>
      </c>
      <c r="G22" s="333">
        <v>-0.25699566795457207</v>
      </c>
    </row>
    <row r="23" spans="1:7" s="320" customFormat="1" ht="33" customHeight="1">
      <c r="A23" s="331" t="s">
        <v>1331</v>
      </c>
      <c r="B23" s="338"/>
      <c r="C23" s="338"/>
      <c r="D23" s="338">
        <v>0</v>
      </c>
      <c r="E23" s="333"/>
      <c r="F23" s="338"/>
      <c r="G23" s="333"/>
    </row>
    <row r="24" spans="1:7" s="320" customFormat="1" ht="33" customHeight="1">
      <c r="A24" s="331" t="s">
        <v>1333</v>
      </c>
      <c r="B24" s="338"/>
      <c r="C24" s="338"/>
      <c r="D24" s="338">
        <v>6346</v>
      </c>
      <c r="E24" s="333"/>
      <c r="F24" s="338">
        <v>8541</v>
      </c>
      <c r="G24" s="333">
        <v>-0.25699566795457207</v>
      </c>
    </row>
    <row r="25" spans="1:7" s="320" customFormat="1" ht="33" customHeight="1">
      <c r="A25" s="331" t="s">
        <v>1358</v>
      </c>
      <c r="B25" s="338"/>
      <c r="C25" s="338"/>
      <c r="D25" s="338">
        <v>0</v>
      </c>
      <c r="E25" s="333"/>
      <c r="F25" s="338"/>
      <c r="G25" s="333"/>
    </row>
    <row r="26" spans="1:7" s="321" customFormat="1" ht="33" customHeight="1">
      <c r="A26" s="331" t="s">
        <v>1359</v>
      </c>
      <c r="B26" s="338"/>
      <c r="C26" s="338"/>
      <c r="D26" s="338">
        <v>-30</v>
      </c>
      <c r="E26" s="333"/>
      <c r="F26" s="338">
        <v>10474</v>
      </c>
      <c r="G26" s="333">
        <v>-1.0028642352491886</v>
      </c>
    </row>
    <row r="27" spans="1:7" s="321" customFormat="1" ht="33" customHeight="1">
      <c r="A27" s="337" t="s">
        <v>1360</v>
      </c>
      <c r="B27" s="338">
        <v>147681</v>
      </c>
      <c r="C27" s="338">
        <v>147399</v>
      </c>
      <c r="D27" s="338">
        <v>147399</v>
      </c>
      <c r="E27" s="333">
        <v>1</v>
      </c>
      <c r="F27" s="338">
        <v>160523</v>
      </c>
      <c r="G27" s="333">
        <v>-8.1757754340499478E-2</v>
      </c>
    </row>
    <row r="28" spans="1:7" s="321" customFormat="1" ht="33" customHeight="1">
      <c r="A28" s="337" t="s">
        <v>1361</v>
      </c>
      <c r="B28" s="338">
        <v>147681</v>
      </c>
      <c r="C28" s="338">
        <v>147399</v>
      </c>
      <c r="D28" s="338">
        <v>147399</v>
      </c>
      <c r="E28" s="333">
        <v>1</v>
      </c>
      <c r="F28" s="338">
        <v>160523</v>
      </c>
      <c r="G28" s="333">
        <v>-8.1757754340499478E-2</v>
      </c>
    </row>
    <row r="29" spans="1:7" s="320" customFormat="1" ht="33" customHeight="1">
      <c r="A29" s="328" t="s">
        <v>1362</v>
      </c>
      <c r="B29" s="334">
        <v>6167</v>
      </c>
      <c r="C29" s="334">
        <v>63035</v>
      </c>
      <c r="D29" s="334">
        <v>59066</v>
      </c>
      <c r="E29" s="330">
        <v>0.93703498056635204</v>
      </c>
      <c r="F29" s="334">
        <v>52015</v>
      </c>
      <c r="G29" s="330">
        <v>0.13555705085071623</v>
      </c>
    </row>
    <row r="30" spans="1:7" s="320" customFormat="1" ht="33" customHeight="1">
      <c r="A30" s="337" t="s">
        <v>1363</v>
      </c>
      <c r="B30" s="338">
        <v>4572</v>
      </c>
      <c r="C30" s="338">
        <v>4572</v>
      </c>
      <c r="D30" s="338">
        <v>603</v>
      </c>
      <c r="E30" s="333">
        <v>0.13188976377952755</v>
      </c>
      <c r="F30" s="338">
        <v>385</v>
      </c>
      <c r="G30" s="333">
        <v>0.5662337662337662</v>
      </c>
    </row>
    <row r="31" spans="1:7" s="320" customFormat="1" ht="33" customHeight="1">
      <c r="A31" s="337" t="s">
        <v>1364</v>
      </c>
      <c r="B31" s="338"/>
      <c r="C31" s="338"/>
      <c r="D31" s="338"/>
      <c r="E31" s="333"/>
      <c r="F31" s="338"/>
      <c r="G31" s="333"/>
    </row>
    <row r="32" spans="1:7" s="320" customFormat="1" ht="33" customHeight="1">
      <c r="A32" s="337" t="s">
        <v>1365</v>
      </c>
      <c r="B32" s="338"/>
      <c r="C32" s="338"/>
      <c r="D32" s="338">
        <v>603</v>
      </c>
      <c r="E32" s="333"/>
      <c r="F32" s="338">
        <v>385</v>
      </c>
      <c r="G32" s="333">
        <v>0.5662337662337662</v>
      </c>
    </row>
    <row r="33" spans="1:7" s="320" customFormat="1" ht="33" customHeight="1">
      <c r="A33" s="337" t="s">
        <v>1366</v>
      </c>
      <c r="B33" s="338">
        <v>1595</v>
      </c>
      <c r="C33" s="338">
        <v>58463</v>
      </c>
      <c r="D33" s="338">
        <v>58463</v>
      </c>
      <c r="E33" s="333">
        <v>1</v>
      </c>
      <c r="F33" s="338">
        <v>51630</v>
      </c>
      <c r="G33" s="333">
        <v>0.13234553554135187</v>
      </c>
    </row>
    <row r="34" spans="1:7" s="320" customFormat="1" ht="33" customHeight="1">
      <c r="A34" s="337" t="s">
        <v>1367</v>
      </c>
      <c r="B34" s="338"/>
      <c r="C34" s="338"/>
      <c r="D34" s="338">
        <v>56868</v>
      </c>
      <c r="E34" s="333"/>
      <c r="F34" s="338">
        <v>51630</v>
      </c>
      <c r="G34" s="333">
        <v>0.10145264381173735</v>
      </c>
    </row>
    <row r="35" spans="1:7" s="320" customFormat="1" ht="33" customHeight="1">
      <c r="A35" s="337" t="s">
        <v>1368</v>
      </c>
      <c r="B35" s="338"/>
      <c r="C35" s="338"/>
      <c r="D35" s="338">
        <v>1595</v>
      </c>
      <c r="E35" s="333"/>
      <c r="F35" s="338"/>
      <c r="G35" s="333"/>
    </row>
    <row r="36" spans="1:7" s="320" customFormat="1" ht="33" customHeight="1">
      <c r="A36" s="328" t="s">
        <v>1369</v>
      </c>
      <c r="B36" s="334">
        <v>57408</v>
      </c>
      <c r="C36" s="334">
        <v>141772</v>
      </c>
      <c r="D36" s="334">
        <v>127353</v>
      </c>
      <c r="E36" s="330">
        <v>0.89829444460119068</v>
      </c>
      <c r="F36" s="334">
        <v>239375</v>
      </c>
      <c r="G36" s="330">
        <v>-0.46797702349869452</v>
      </c>
    </row>
    <row r="37" spans="1:7" s="320" customFormat="1" ht="33" customHeight="1">
      <c r="A37" s="337" t="s">
        <v>1370</v>
      </c>
      <c r="B37" s="338"/>
      <c r="C37" s="338">
        <v>84000</v>
      </c>
      <c r="D37" s="338">
        <v>84000</v>
      </c>
      <c r="E37" s="333">
        <v>1</v>
      </c>
      <c r="F37" s="338">
        <v>200000</v>
      </c>
      <c r="G37" s="333">
        <v>-0.58000000000000007</v>
      </c>
    </row>
    <row r="38" spans="1:7" s="320" customFormat="1" ht="33" customHeight="1">
      <c r="A38" s="337" t="s">
        <v>1371</v>
      </c>
      <c r="B38" s="338">
        <v>16476</v>
      </c>
      <c r="C38" s="338">
        <v>21107</v>
      </c>
      <c r="D38" s="338">
        <v>17046</v>
      </c>
      <c r="E38" s="333">
        <v>0.8075993746150566</v>
      </c>
      <c r="F38" s="338">
        <v>12025</v>
      </c>
      <c r="G38" s="333">
        <v>0.4175467775467776</v>
      </c>
    </row>
    <row r="39" spans="1:7" s="319" customFormat="1" ht="33" customHeight="1">
      <c r="A39" s="337" t="s">
        <v>1372</v>
      </c>
      <c r="B39" s="338"/>
      <c r="C39" s="338"/>
      <c r="D39" s="338">
        <v>12990</v>
      </c>
      <c r="E39" s="333"/>
      <c r="F39" s="338">
        <v>12025</v>
      </c>
      <c r="G39" s="333">
        <v>8.0249480249480198E-2</v>
      </c>
    </row>
    <row r="40" spans="1:7" s="319" customFormat="1" ht="33" customHeight="1">
      <c r="A40" s="337" t="s">
        <v>1373</v>
      </c>
      <c r="B40" s="338"/>
      <c r="C40" s="338"/>
      <c r="D40" s="338">
        <v>4056</v>
      </c>
      <c r="E40" s="333"/>
      <c r="F40" s="338"/>
      <c r="G40" s="333"/>
    </row>
    <row r="41" spans="1:7" s="319" customFormat="1" ht="33" customHeight="1">
      <c r="A41" s="337" t="s">
        <v>1374</v>
      </c>
      <c r="B41" s="338">
        <v>40932</v>
      </c>
      <c r="C41" s="338">
        <v>36665</v>
      </c>
      <c r="D41" s="338">
        <v>26307</v>
      </c>
      <c r="E41" s="333">
        <v>0.71749624982953775</v>
      </c>
      <c r="F41" s="338">
        <v>27350</v>
      </c>
      <c r="G41" s="333">
        <v>-3.8135283363802563E-2</v>
      </c>
    </row>
    <row r="42" spans="1:7" s="319" customFormat="1" ht="33" customHeight="1">
      <c r="A42" s="337" t="s">
        <v>1375</v>
      </c>
      <c r="B42" s="338"/>
      <c r="C42" s="338"/>
      <c r="D42" s="338">
        <v>12566</v>
      </c>
      <c r="E42" s="333"/>
      <c r="F42" s="338">
        <v>14915</v>
      </c>
      <c r="G42" s="333">
        <v>-0.15749245725779415</v>
      </c>
    </row>
    <row r="43" spans="1:7" s="319" customFormat="1" ht="33" customHeight="1">
      <c r="A43" s="337" t="s">
        <v>1376</v>
      </c>
      <c r="B43" s="338"/>
      <c r="C43" s="338"/>
      <c r="D43" s="338">
        <v>13256</v>
      </c>
      <c r="E43" s="333"/>
      <c r="F43" s="338">
        <v>11850</v>
      </c>
      <c r="G43" s="333">
        <v>0.11864978902953593</v>
      </c>
    </row>
    <row r="44" spans="1:7" s="319" customFormat="1" ht="33" customHeight="1">
      <c r="A44" s="337" t="s">
        <v>1377</v>
      </c>
      <c r="B44" s="338"/>
      <c r="C44" s="338"/>
      <c r="D44" s="338">
        <v>485</v>
      </c>
      <c r="E44" s="333"/>
      <c r="F44" s="338">
        <v>585</v>
      </c>
      <c r="G44" s="333">
        <v>-0.17094017094017089</v>
      </c>
    </row>
    <row r="45" spans="1:7" s="319" customFormat="1" ht="33" customHeight="1">
      <c r="A45" s="328" t="s">
        <v>1378</v>
      </c>
      <c r="B45" s="334">
        <v>7640</v>
      </c>
      <c r="C45" s="334">
        <v>7640</v>
      </c>
      <c r="D45" s="334">
        <v>7640</v>
      </c>
      <c r="E45" s="330">
        <v>1</v>
      </c>
      <c r="F45" s="334">
        <v>0</v>
      </c>
      <c r="G45" s="330"/>
    </row>
    <row r="46" spans="1:7" s="319" customFormat="1" ht="33" customHeight="1">
      <c r="A46" s="337" t="s">
        <v>1379</v>
      </c>
      <c r="B46" s="338">
        <v>7640</v>
      </c>
      <c r="C46" s="338">
        <v>7640</v>
      </c>
      <c r="D46" s="338">
        <v>7640</v>
      </c>
      <c r="E46" s="333">
        <v>1</v>
      </c>
      <c r="F46" s="338">
        <v>0</v>
      </c>
      <c r="G46" s="333"/>
    </row>
    <row r="47" spans="1:7" s="319" customFormat="1" ht="33" customHeight="1">
      <c r="A47" s="337" t="s">
        <v>1380</v>
      </c>
      <c r="B47" s="338">
        <v>7640</v>
      </c>
      <c r="C47" s="338">
        <v>7640</v>
      </c>
      <c r="D47" s="338">
        <v>7640</v>
      </c>
      <c r="E47" s="333">
        <v>1</v>
      </c>
      <c r="F47" s="338">
        <v>0</v>
      </c>
      <c r="G47" s="333"/>
    </row>
    <row r="48" spans="1:7" s="319" customFormat="1" ht="33" customHeight="1">
      <c r="A48" s="328" t="s">
        <v>1381</v>
      </c>
      <c r="B48" s="334">
        <v>2000</v>
      </c>
      <c r="C48" s="334">
        <v>178</v>
      </c>
      <c r="D48" s="334">
        <v>178</v>
      </c>
      <c r="E48" s="330">
        <v>1</v>
      </c>
      <c r="F48" s="334">
        <v>292</v>
      </c>
      <c r="G48" s="330">
        <v>-0.3904109589041096</v>
      </c>
    </row>
    <row r="49" spans="1:7" s="319" customFormat="1" ht="33" customHeight="1">
      <c r="A49" s="337" t="s">
        <v>1382</v>
      </c>
      <c r="B49" s="338"/>
      <c r="C49" s="340">
        <v>178</v>
      </c>
      <c r="D49" s="338">
        <v>178</v>
      </c>
      <c r="E49" s="333">
        <v>1</v>
      </c>
      <c r="F49" s="338">
        <v>292</v>
      </c>
      <c r="G49" s="333">
        <v>-0.3904109589041096</v>
      </c>
    </row>
    <row r="50" spans="1:7" s="319" customFormat="1" ht="33" customHeight="1">
      <c r="A50" s="337" t="s">
        <v>1383</v>
      </c>
      <c r="B50" s="338"/>
      <c r="C50" s="338"/>
      <c r="D50" s="338">
        <v>178</v>
      </c>
      <c r="E50" s="333"/>
      <c r="F50" s="338"/>
      <c r="G50" s="333"/>
    </row>
    <row r="51" spans="1:7" s="319" customFormat="1" ht="33" customHeight="1">
      <c r="A51" s="341" t="s">
        <v>1385</v>
      </c>
      <c r="B51" s="340"/>
      <c r="C51" s="340"/>
      <c r="D51" s="340"/>
      <c r="E51" s="333"/>
      <c r="F51" s="340">
        <v>292</v>
      </c>
      <c r="G51" s="333">
        <v>-1</v>
      </c>
    </row>
    <row r="52" spans="1:7" s="319" customFormat="1" ht="33" customHeight="1">
      <c r="A52" s="342" t="s">
        <v>1386</v>
      </c>
      <c r="B52" s="334">
        <v>3390005</v>
      </c>
      <c r="C52" s="334">
        <v>2833416</v>
      </c>
      <c r="D52" s="334">
        <v>2130393</v>
      </c>
      <c r="E52" s="330">
        <v>0.75188147451697884</v>
      </c>
      <c r="F52" s="334">
        <v>3208755</v>
      </c>
      <c r="G52" s="330">
        <v>-0.33606866214466358</v>
      </c>
    </row>
    <row r="53" spans="1:7" s="319" customFormat="1" ht="33" customHeight="1">
      <c r="A53" s="343" t="s">
        <v>71</v>
      </c>
      <c r="B53" s="334">
        <v>6217939</v>
      </c>
      <c r="C53" s="334">
        <v>9768528</v>
      </c>
      <c r="D53" s="334">
        <v>12060365</v>
      </c>
      <c r="E53" s="330">
        <v>1.234614365644445</v>
      </c>
      <c r="F53" s="334">
        <v>10356081</v>
      </c>
      <c r="G53" s="330">
        <v>0.16456843085719397</v>
      </c>
    </row>
    <row r="54" spans="1:7" s="319" customFormat="1" ht="33" customHeight="1">
      <c r="A54" s="344" t="s">
        <v>1389</v>
      </c>
      <c r="B54" s="345">
        <v>3656542</v>
      </c>
      <c r="C54" s="345">
        <v>4635542</v>
      </c>
      <c r="D54" s="345">
        <v>4698322</v>
      </c>
      <c r="E54" s="333">
        <v>1.0135431843784395</v>
      </c>
      <c r="F54" s="345">
        <v>4246294</v>
      </c>
      <c r="G54" s="333">
        <v>0.10645235586607993</v>
      </c>
    </row>
    <row r="55" spans="1:7" s="319" customFormat="1" ht="33" customHeight="1">
      <c r="A55" s="346" t="s">
        <v>1391</v>
      </c>
      <c r="B55" s="347"/>
      <c r="C55" s="345"/>
      <c r="D55" s="345"/>
      <c r="E55" s="333"/>
      <c r="F55" s="345"/>
      <c r="G55" s="333"/>
    </row>
    <row r="56" spans="1:7" s="319" customFormat="1" ht="33" customHeight="1">
      <c r="A56" s="348" t="s">
        <v>1393</v>
      </c>
      <c r="B56" s="349">
        <v>2494567</v>
      </c>
      <c r="C56" s="349">
        <v>2710567</v>
      </c>
      <c r="D56" s="349">
        <v>2735013</v>
      </c>
      <c r="E56" s="350">
        <v>1.0090187772521395</v>
      </c>
      <c r="F56" s="349">
        <v>2005086</v>
      </c>
      <c r="G56" s="350">
        <v>0.36403775199667243</v>
      </c>
    </row>
    <row r="57" spans="1:7" s="319" customFormat="1" ht="33" customHeight="1">
      <c r="A57" s="346" t="s">
        <v>1395</v>
      </c>
      <c r="B57" s="351"/>
      <c r="C57" s="345"/>
      <c r="D57" s="345">
        <v>310000</v>
      </c>
      <c r="E57" s="352"/>
      <c r="F57" s="353"/>
      <c r="G57" s="353"/>
    </row>
    <row r="58" spans="1:7" s="319" customFormat="1" ht="33" customHeight="1">
      <c r="A58" s="354" t="s">
        <v>1397</v>
      </c>
      <c r="B58" s="355">
        <v>66831</v>
      </c>
      <c r="C58" s="345">
        <v>2422419</v>
      </c>
      <c r="D58" s="345">
        <v>4317030</v>
      </c>
      <c r="E58" s="356">
        <v>1.7821153153108524</v>
      </c>
      <c r="F58" s="357">
        <v>4104701</v>
      </c>
      <c r="G58" s="358">
        <v>5.172825012101967E-2</v>
      </c>
    </row>
    <row r="59" spans="1:7" s="319" customFormat="1" ht="33" customHeight="1">
      <c r="A59" s="342" t="s">
        <v>1399</v>
      </c>
      <c r="B59" s="334">
        <v>9607944</v>
      </c>
      <c r="C59" s="359">
        <v>12601944</v>
      </c>
      <c r="D59" s="359">
        <v>14190758</v>
      </c>
      <c r="E59" s="330">
        <v>1.1260768973421877</v>
      </c>
      <c r="F59" s="334">
        <v>13564836</v>
      </c>
      <c r="G59" s="330">
        <v>4.6142983225156531E-2</v>
      </c>
    </row>
    <row r="60" spans="1:7" s="319" customFormat="1" ht="33" customHeight="1">
      <c r="B60" s="320"/>
    </row>
    <row r="61" spans="1:7" s="319" customFormat="1" ht="33" customHeight="1">
      <c r="B61" s="320"/>
    </row>
    <row r="62" spans="1:7" s="319" customFormat="1" ht="33" customHeight="1">
      <c r="B62" s="320"/>
    </row>
    <row r="63" spans="1:7" s="319" customFormat="1" ht="33" customHeight="1">
      <c r="B63" s="320"/>
    </row>
    <row r="64" spans="1:7" s="319" customFormat="1" ht="33" customHeight="1">
      <c r="B64" s="320"/>
    </row>
    <row r="65" spans="2:2" s="319" customFormat="1" ht="33" customHeight="1">
      <c r="B65" s="320"/>
    </row>
    <row r="66" spans="2:2" s="319" customFormat="1" ht="33" customHeight="1">
      <c r="B66" s="320"/>
    </row>
    <row r="67" spans="2:2" s="319" customFormat="1" ht="33" customHeight="1">
      <c r="B67" s="320"/>
    </row>
    <row r="68" spans="2:2" s="319" customFormat="1" ht="33" customHeight="1">
      <c r="B68" s="320"/>
    </row>
    <row r="69" spans="2:2" s="319" customFormat="1" ht="33" customHeight="1">
      <c r="B69" s="320"/>
    </row>
    <row r="70" spans="2:2" s="319" customFormat="1" ht="33" customHeight="1">
      <c r="B70" s="320"/>
    </row>
    <row r="71" spans="2:2" s="319" customFormat="1" ht="33" customHeight="1">
      <c r="B71" s="320"/>
    </row>
    <row r="72" spans="2:2" s="319" customFormat="1" ht="33" customHeight="1">
      <c r="B72" s="320"/>
    </row>
    <row r="73" spans="2:2" s="319" customFormat="1" ht="33" customHeight="1">
      <c r="B73" s="320"/>
    </row>
    <row r="74" spans="2:2" s="319" customFormat="1" ht="33" customHeight="1">
      <c r="B74" s="320"/>
    </row>
    <row r="75" spans="2:2" s="319" customFormat="1" ht="33" customHeight="1">
      <c r="B75" s="320"/>
    </row>
    <row r="76" spans="2:2" s="319" customFormat="1" ht="33" customHeight="1">
      <c r="B76" s="320"/>
    </row>
    <row r="77" spans="2:2" s="319" customFormat="1" ht="33" customHeight="1">
      <c r="B77" s="320"/>
    </row>
    <row r="78" spans="2:2" s="319" customFormat="1" ht="33" customHeight="1">
      <c r="B78" s="320"/>
    </row>
    <row r="79" spans="2:2" s="319" customFormat="1" ht="33" customHeight="1">
      <c r="B79" s="320"/>
    </row>
    <row r="80" spans="2:2" s="319" customFormat="1" ht="33" customHeight="1">
      <c r="B80" s="320"/>
    </row>
    <row r="81" spans="2:2" s="319" customFormat="1" ht="33" customHeight="1">
      <c r="B81" s="320"/>
    </row>
    <row r="82" spans="2:2" s="319" customFormat="1" ht="33" customHeight="1">
      <c r="B82" s="320"/>
    </row>
  </sheetData>
  <mergeCells count="1">
    <mergeCell ref="A1:G1"/>
  </mergeCells>
  <phoneticPr fontId="62"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sheetPr>
    <pageSetUpPr fitToPage="1"/>
  </sheetPr>
  <dimension ref="A19"/>
  <sheetViews>
    <sheetView topLeftCell="A11" zoomScaleSheetLayoutView="100" workbookViewId="0">
      <selection activeCell="I19" sqref="I19"/>
    </sheetView>
  </sheetViews>
  <sheetFormatPr defaultColWidth="9" defaultRowHeight="14.25"/>
  <sheetData>
    <row r="19" spans="1:1" ht="35.25">
      <c r="A19" s="252" t="s">
        <v>11</v>
      </c>
    </row>
  </sheetData>
  <phoneticPr fontId="62" type="noConversion"/>
  <printOptions horizontalCentered="1"/>
  <pageMargins left="7.8472222222222221E-2" right="7.8472222222222221E-2" top="0.74791666666666667" bottom="0.74791666666666667" header="0.31458333333333333" footer="0.31458333333333333"/>
  <pageSetup paperSize="9" orientation="landscape"/>
  <headerFooter scaleWithDoc="0" alignWithMargins="0">
    <oddFooter>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16"/>
  <sheetViews>
    <sheetView topLeftCell="A4" zoomScaleSheetLayoutView="100" workbookViewId="0">
      <selection sqref="A1:E2"/>
    </sheetView>
  </sheetViews>
  <sheetFormatPr defaultColWidth="9" defaultRowHeight="14.25"/>
  <cols>
    <col min="2" max="2" width="19.875" customWidth="1"/>
    <col min="3" max="5" width="23.25" customWidth="1"/>
  </cols>
  <sheetData>
    <row r="1" spans="1:5">
      <c r="A1" s="606" t="s">
        <v>2466</v>
      </c>
      <c r="B1" s="606"/>
      <c r="C1" s="606"/>
      <c r="D1" s="606"/>
      <c r="E1" s="606"/>
    </row>
    <row r="2" spans="1:5" ht="36.75" customHeight="1">
      <c r="A2" s="606"/>
      <c r="B2" s="606"/>
      <c r="C2" s="606"/>
      <c r="D2" s="606"/>
      <c r="E2" s="606"/>
    </row>
    <row r="3" spans="1:5" ht="29.25" customHeight="1">
      <c r="A3" s="301"/>
      <c r="B3" s="301"/>
      <c r="C3" s="301"/>
      <c r="D3" s="301"/>
      <c r="E3" s="302" t="s">
        <v>13</v>
      </c>
    </row>
    <row r="4" spans="1:5" ht="38.25" customHeight="1">
      <c r="A4" s="303" t="s">
        <v>1400</v>
      </c>
      <c r="B4" s="303" t="s">
        <v>1401</v>
      </c>
      <c r="C4" s="314" t="s">
        <v>1402</v>
      </c>
      <c r="D4" s="303" t="s">
        <v>1403</v>
      </c>
      <c r="E4" s="303" t="s">
        <v>1404</v>
      </c>
    </row>
    <row r="5" spans="1:5" ht="31.5" customHeight="1">
      <c r="A5" s="305">
        <v>1</v>
      </c>
      <c r="B5" s="310" t="s">
        <v>1405</v>
      </c>
      <c r="C5" s="306">
        <f>929989+4240</f>
        <v>934229</v>
      </c>
      <c r="D5" s="315">
        <v>954618</v>
      </c>
      <c r="E5" s="316">
        <f>D5/C5</f>
        <v>1.0218244135003303</v>
      </c>
    </row>
    <row r="6" spans="1:5" ht="31.5" customHeight="1">
      <c r="A6" s="305">
        <v>2</v>
      </c>
      <c r="B6" s="310" t="s">
        <v>1269</v>
      </c>
      <c r="C6" s="306">
        <f>182000+5828</f>
        <v>187828</v>
      </c>
      <c r="D6" s="315">
        <v>152941</v>
      </c>
      <c r="E6" s="316">
        <f t="shared" ref="E6:E15" si="0">D6/C6</f>
        <v>0.81426091956470814</v>
      </c>
    </row>
    <row r="7" spans="1:5" ht="31.5" customHeight="1">
      <c r="A7" s="305">
        <v>3</v>
      </c>
      <c r="B7" s="310" t="s">
        <v>1406</v>
      </c>
      <c r="C7" s="306">
        <f>460943+4864</f>
        <v>465807</v>
      </c>
      <c r="D7" s="315">
        <v>466512</v>
      </c>
      <c r="E7" s="316">
        <f t="shared" si="0"/>
        <v>1.0015135023733006</v>
      </c>
    </row>
    <row r="8" spans="1:5" ht="31.5" customHeight="1">
      <c r="A8" s="305">
        <v>4</v>
      </c>
      <c r="B8" s="310" t="s">
        <v>1407</v>
      </c>
      <c r="C8" s="306">
        <f>49773+828</f>
        <v>50601</v>
      </c>
      <c r="D8" s="315">
        <v>40109</v>
      </c>
      <c r="E8" s="316">
        <f t="shared" si="0"/>
        <v>0.79265231912412804</v>
      </c>
    </row>
    <row r="9" spans="1:5" ht="31.5" customHeight="1">
      <c r="A9" s="305">
        <v>5</v>
      </c>
      <c r="B9" s="310" t="s">
        <v>1275</v>
      </c>
      <c r="C9" s="306">
        <f>869520+6576</f>
        <v>876096</v>
      </c>
      <c r="D9" s="315">
        <v>546630</v>
      </c>
      <c r="E9" s="316">
        <f t="shared" si="0"/>
        <v>0.62393847249616485</v>
      </c>
    </row>
    <row r="10" spans="1:5" ht="31.5" customHeight="1">
      <c r="A10" s="305">
        <v>6</v>
      </c>
      <c r="B10" s="310" t="s">
        <v>1408</v>
      </c>
      <c r="C10" s="306">
        <f>890803+5123</f>
        <v>895926</v>
      </c>
      <c r="D10" s="315">
        <v>930108</v>
      </c>
      <c r="E10" s="316">
        <f t="shared" si="0"/>
        <v>1.0381527045760475</v>
      </c>
    </row>
    <row r="11" spans="1:5" ht="31.5" customHeight="1">
      <c r="A11" s="305">
        <v>7</v>
      </c>
      <c r="B11" s="310" t="s">
        <v>1263</v>
      </c>
      <c r="C11" s="311">
        <f>451746+1264</f>
        <v>453010</v>
      </c>
      <c r="D11" s="315">
        <v>650222</v>
      </c>
      <c r="E11" s="316">
        <f t="shared" si="0"/>
        <v>1.4353369682788459</v>
      </c>
    </row>
    <row r="12" spans="1:5" ht="31.5" customHeight="1">
      <c r="A12" s="305">
        <v>8</v>
      </c>
      <c r="B12" s="310" t="s">
        <v>1294</v>
      </c>
      <c r="C12" s="311">
        <f>390998+3133</f>
        <v>394131</v>
      </c>
      <c r="D12" s="315">
        <v>515322</v>
      </c>
      <c r="E12" s="316">
        <f t="shared" si="0"/>
        <v>1.3074891343233594</v>
      </c>
    </row>
    <row r="13" spans="1:5" ht="31.5" customHeight="1">
      <c r="A13" s="305">
        <v>9</v>
      </c>
      <c r="B13" s="310" t="s">
        <v>1284</v>
      </c>
      <c r="C13" s="311">
        <f>326120+2159</f>
        <v>328279</v>
      </c>
      <c r="D13" s="315">
        <v>372767</v>
      </c>
      <c r="E13" s="316">
        <f t="shared" si="0"/>
        <v>1.1355188726662382</v>
      </c>
    </row>
    <row r="14" spans="1:5" ht="31.5" customHeight="1">
      <c r="A14" s="305">
        <v>10</v>
      </c>
      <c r="B14" s="310" t="s">
        <v>1409</v>
      </c>
      <c r="C14" s="311">
        <f>48800+835</f>
        <v>49635</v>
      </c>
      <c r="D14" s="315">
        <v>69093</v>
      </c>
      <c r="E14" s="316">
        <f t="shared" si="0"/>
        <v>1.3920217588395285</v>
      </c>
    </row>
    <row r="15" spans="1:5" s="313" customFormat="1" ht="38.25" customHeight="1">
      <c r="A15" s="604" t="s">
        <v>1410</v>
      </c>
      <c r="B15" s="605"/>
      <c r="C15" s="317">
        <f>SUM(C5:C14)</f>
        <v>4635542</v>
      </c>
      <c r="D15" s="317">
        <f>SUM(D5:D14)</f>
        <v>4698322</v>
      </c>
      <c r="E15" s="318">
        <f t="shared" si="0"/>
        <v>1.0135431843784395</v>
      </c>
    </row>
    <row r="16" spans="1:5" ht="22.5" customHeight="1"/>
  </sheetData>
  <mergeCells count="2">
    <mergeCell ref="A15:B15"/>
    <mergeCell ref="A1:E2"/>
  </mergeCells>
  <phoneticPr fontId="62" type="noConversion"/>
  <printOptions horizontalCentered="1"/>
  <pageMargins left="7.8472222222222221E-2" right="7.8472222222222221E-2" top="0.74791666666666667" bottom="0.74791666666666667" header="0.31458333333333333" footer="0.31458333333333333"/>
  <pageSetup paperSize="9" fitToHeight="0" orientation="landscape"/>
  <headerFooter scaleWithDoc="0" alignWithMargins="0">
    <oddFooter>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16"/>
  <sheetViews>
    <sheetView zoomScaleSheetLayoutView="100" workbookViewId="0">
      <selection sqref="A1:E2"/>
    </sheetView>
  </sheetViews>
  <sheetFormatPr defaultRowHeight="14.25"/>
  <cols>
    <col min="1" max="1" width="9" style="300"/>
    <col min="2" max="2" width="14.5" style="300" customWidth="1"/>
    <col min="3" max="3" width="17.125" style="300" customWidth="1"/>
    <col min="4" max="4" width="17.875" style="300" customWidth="1"/>
    <col min="5" max="5" width="23" style="300" customWidth="1"/>
    <col min="6" max="16384" width="9" style="300"/>
  </cols>
  <sheetData>
    <row r="1" spans="1:5">
      <c r="A1" s="606" t="s">
        <v>2467</v>
      </c>
      <c r="B1" s="606"/>
      <c r="C1" s="606"/>
      <c r="D1" s="606"/>
      <c r="E1" s="606"/>
    </row>
    <row r="2" spans="1:5" ht="28.5" customHeight="1">
      <c r="A2" s="606"/>
      <c r="B2" s="606"/>
      <c r="C2" s="606"/>
      <c r="D2" s="606"/>
      <c r="E2" s="606"/>
    </row>
    <row r="3" spans="1:5" ht="21.95" customHeight="1">
      <c r="A3" s="301"/>
      <c r="B3" s="301"/>
      <c r="C3" s="301"/>
      <c r="D3" s="301"/>
      <c r="E3" s="302" t="s">
        <v>13</v>
      </c>
    </row>
    <row r="4" spans="1:5" ht="38.25" customHeight="1">
      <c r="A4" s="303" t="s">
        <v>1400</v>
      </c>
      <c r="B4" s="303" t="s">
        <v>1401</v>
      </c>
      <c r="C4" s="304" t="s">
        <v>1402</v>
      </c>
      <c r="D4" s="303" t="s">
        <v>1403</v>
      </c>
      <c r="E4" s="303" t="s">
        <v>1404</v>
      </c>
    </row>
    <row r="5" spans="1:5" ht="32.25" customHeight="1">
      <c r="A5" s="305">
        <v>1</v>
      </c>
      <c r="B5" s="305" t="s">
        <v>1405</v>
      </c>
      <c r="C5" s="306">
        <v>929989</v>
      </c>
      <c r="D5" s="307">
        <v>949861</v>
      </c>
      <c r="E5" s="308">
        <f t="shared" ref="E5:E15" si="0">+D5/C5</f>
        <v>1.0213679946752059</v>
      </c>
    </row>
    <row r="6" spans="1:5" ht="32.25" customHeight="1">
      <c r="A6" s="305">
        <v>2</v>
      </c>
      <c r="B6" s="305" t="s">
        <v>1269</v>
      </c>
      <c r="C6" s="306">
        <v>182000</v>
      </c>
      <c r="D6" s="307">
        <v>146422</v>
      </c>
      <c r="E6" s="308">
        <f t="shared" si="0"/>
        <v>0.80451648351648353</v>
      </c>
    </row>
    <row r="7" spans="1:5" ht="32.25" customHeight="1">
      <c r="A7" s="305">
        <v>3</v>
      </c>
      <c r="B7" s="305" t="s">
        <v>1406</v>
      </c>
      <c r="C7" s="306">
        <v>460943</v>
      </c>
      <c r="D7" s="307">
        <v>460729</v>
      </c>
      <c r="E7" s="308">
        <f t="shared" si="0"/>
        <v>0.99953573435327148</v>
      </c>
    </row>
    <row r="8" spans="1:5" ht="32.25" customHeight="1">
      <c r="A8" s="305">
        <v>4</v>
      </c>
      <c r="B8" s="305" t="s">
        <v>1407</v>
      </c>
      <c r="C8" s="306">
        <v>49773</v>
      </c>
      <c r="D8" s="307">
        <v>38997</v>
      </c>
      <c r="E8" s="308">
        <f t="shared" si="0"/>
        <v>0.78349707672834668</v>
      </c>
    </row>
    <row r="9" spans="1:5" ht="32.25" customHeight="1">
      <c r="A9" s="305">
        <v>5</v>
      </c>
      <c r="B9" s="305" t="s">
        <v>1275</v>
      </c>
      <c r="C9" s="306">
        <v>869520</v>
      </c>
      <c r="D9" s="309">
        <v>538737</v>
      </c>
      <c r="E9" s="308">
        <f t="shared" si="0"/>
        <v>0.61957976814794369</v>
      </c>
    </row>
    <row r="10" spans="1:5" ht="32.25" customHeight="1">
      <c r="A10" s="305">
        <v>6</v>
      </c>
      <c r="B10" s="305" t="s">
        <v>1408</v>
      </c>
      <c r="C10" s="306">
        <v>890803</v>
      </c>
      <c r="D10" s="307">
        <v>924351</v>
      </c>
      <c r="E10" s="308">
        <f t="shared" si="0"/>
        <v>1.0376604030296261</v>
      </c>
    </row>
    <row r="11" spans="1:5" ht="32.25" customHeight="1">
      <c r="A11" s="305">
        <v>7</v>
      </c>
      <c r="B11" s="310" t="s">
        <v>1263</v>
      </c>
      <c r="C11" s="311">
        <v>451746</v>
      </c>
      <c r="D11" s="307">
        <v>647831</v>
      </c>
      <c r="E11" s="308">
        <f t="shared" si="0"/>
        <v>1.4340602905172375</v>
      </c>
    </row>
    <row r="12" spans="1:5" ht="32.25" customHeight="1">
      <c r="A12" s="305">
        <v>8</v>
      </c>
      <c r="B12" s="310" t="s">
        <v>1294</v>
      </c>
      <c r="C12" s="311">
        <v>390998</v>
      </c>
      <c r="D12" s="307">
        <v>513770</v>
      </c>
      <c r="E12" s="308">
        <f t="shared" si="0"/>
        <v>1.3139964910306448</v>
      </c>
    </row>
    <row r="13" spans="1:5" ht="32.25" customHeight="1">
      <c r="A13" s="305">
        <v>9</v>
      </c>
      <c r="B13" s="310" t="s">
        <v>1284</v>
      </c>
      <c r="C13" s="311">
        <v>326120</v>
      </c>
      <c r="D13" s="309">
        <v>369343</v>
      </c>
      <c r="E13" s="308">
        <f t="shared" si="0"/>
        <v>1.1325371029069053</v>
      </c>
    </row>
    <row r="14" spans="1:5" ht="32.25" customHeight="1">
      <c r="A14" s="305">
        <v>10</v>
      </c>
      <c r="B14" s="305" t="s">
        <v>1409</v>
      </c>
      <c r="C14" s="311">
        <v>48800</v>
      </c>
      <c r="D14" s="309">
        <v>67800</v>
      </c>
      <c r="E14" s="308">
        <f t="shared" si="0"/>
        <v>1.389344262295082</v>
      </c>
    </row>
    <row r="15" spans="1:5" s="299" customFormat="1" ht="32.25" customHeight="1">
      <c r="A15" s="604" t="s">
        <v>1410</v>
      </c>
      <c r="B15" s="605"/>
      <c r="C15" s="312">
        <f>SUM(C5:C14)</f>
        <v>4600692</v>
      </c>
      <c r="D15" s="312">
        <f>SUM(D5:D14)</f>
        <v>4657841</v>
      </c>
      <c r="E15" s="308">
        <f t="shared" si="0"/>
        <v>1.0124218269773331</v>
      </c>
    </row>
    <row r="16" spans="1:5" ht="22.5" customHeight="1"/>
  </sheetData>
  <mergeCells count="2">
    <mergeCell ref="A15:B15"/>
    <mergeCell ref="A1:E2"/>
  </mergeCells>
  <phoneticPr fontId="62" type="noConversion"/>
  <printOptions horizontalCentered="1"/>
  <pageMargins left="7.8472222222222221E-2" right="7.8472222222222221E-2" top="0.74791666666666667" bottom="0.74791666666666667" header="0.31458333333333333" footer="0.31458333333333333"/>
  <pageSetup paperSize="9" orientation="landscape"/>
  <headerFooter scaleWithDoc="0" alignWithMargins="0">
    <oddFooter>第 &amp;P 页，共 &amp;N 页</oddFooter>
  </headerFooter>
</worksheet>
</file>

<file path=xl/worksheets/sheet22.xml><?xml version="1.0" encoding="utf-8"?>
<worksheet xmlns="http://schemas.openxmlformats.org/spreadsheetml/2006/main" xmlns:r="http://schemas.openxmlformats.org/officeDocument/2006/relationships">
  <dimension ref="A1:E9"/>
  <sheetViews>
    <sheetView topLeftCell="A7" zoomScaleSheetLayoutView="100" workbookViewId="0">
      <selection activeCell="C14" sqref="C14"/>
    </sheetView>
  </sheetViews>
  <sheetFormatPr defaultColWidth="10" defaultRowHeight="14.25"/>
  <cols>
    <col min="1" max="1" width="52.125" style="296" customWidth="1"/>
    <col min="2" max="3" width="22.125" style="296" customWidth="1"/>
    <col min="4" max="16384" width="10" style="296"/>
  </cols>
  <sheetData>
    <row r="1" spans="1:5" ht="18" customHeight="1">
      <c r="A1" s="297"/>
      <c r="B1" s="297"/>
      <c r="C1" s="297"/>
      <c r="D1" s="298"/>
      <c r="E1" s="297"/>
    </row>
    <row r="2" spans="1:5" ht="20.25" customHeight="1">
      <c r="A2" s="607" t="s">
        <v>2088</v>
      </c>
      <c r="B2" s="607"/>
      <c r="C2" s="607"/>
    </row>
    <row r="3" spans="1:5" ht="20.25" customHeight="1">
      <c r="A3" s="549"/>
      <c r="B3" s="549"/>
      <c r="C3" s="550" t="s">
        <v>1214</v>
      </c>
    </row>
    <row r="4" spans="1:5" ht="32.1" customHeight="1">
      <c r="A4" s="551" t="s">
        <v>1230</v>
      </c>
      <c r="B4" s="551" t="s">
        <v>1231</v>
      </c>
      <c r="C4" s="552" t="s">
        <v>1232</v>
      </c>
    </row>
    <row r="5" spans="1:5" ht="32.1" customHeight="1">
      <c r="A5" s="553" t="s">
        <v>1411</v>
      </c>
      <c r="B5" s="553"/>
      <c r="C5" s="554">
        <v>20</v>
      </c>
    </row>
    <row r="6" spans="1:5" ht="32.1" customHeight="1">
      <c r="A6" s="553" t="s">
        <v>1412</v>
      </c>
      <c r="B6" s="554">
        <v>70.900000000000006</v>
      </c>
      <c r="C6" s="554"/>
    </row>
    <row r="7" spans="1:5" ht="32.1" customHeight="1">
      <c r="A7" s="553" t="s">
        <v>1413</v>
      </c>
      <c r="B7" s="553"/>
      <c r="C7" s="554">
        <v>39.4</v>
      </c>
    </row>
    <row r="8" spans="1:5" ht="32.1" customHeight="1">
      <c r="A8" s="553" t="s">
        <v>1414</v>
      </c>
      <c r="B8" s="553"/>
      <c r="C8" s="554">
        <v>0</v>
      </c>
    </row>
    <row r="9" spans="1:5" ht="32.1" customHeight="1">
      <c r="A9" s="553" t="s">
        <v>1415</v>
      </c>
      <c r="B9" s="553"/>
      <c r="C9" s="554">
        <v>59.4</v>
      </c>
    </row>
  </sheetData>
  <mergeCells count="1">
    <mergeCell ref="A2:C2"/>
  </mergeCells>
  <phoneticPr fontId="62" type="noConversion"/>
  <pageMargins left="0.75" right="0.75" top="1" bottom="1" header="0.5" footer="0.5"/>
  <pageSetup paperSize="9" orientation="landscape" r:id="rId1"/>
</worksheet>
</file>

<file path=xl/worksheets/sheet23.xml><?xml version="1.0" encoding="utf-8"?>
<worksheet xmlns="http://schemas.openxmlformats.org/spreadsheetml/2006/main" xmlns:r="http://schemas.openxmlformats.org/officeDocument/2006/relationships">
  <dimension ref="A1:D81"/>
  <sheetViews>
    <sheetView topLeftCell="A49" workbookViewId="0">
      <selection activeCell="C77" sqref="C77"/>
    </sheetView>
  </sheetViews>
  <sheetFormatPr defaultColWidth="9.125" defaultRowHeight="14.25"/>
  <cols>
    <col min="1" max="1" width="52.125" style="526" customWidth="1"/>
    <col min="2" max="2" width="38.125" style="526" customWidth="1"/>
    <col min="3" max="3" width="22.5" style="526" customWidth="1"/>
    <col min="4" max="254" width="9.125" style="530" customWidth="1"/>
    <col min="255" max="16384" width="9.125" style="530"/>
  </cols>
  <sheetData>
    <row r="1" spans="1:3" s="526" customFormat="1" ht="40.5" customHeight="1">
      <c r="A1" s="608" t="s">
        <v>2089</v>
      </c>
      <c r="B1" s="608"/>
      <c r="C1" s="608"/>
    </row>
    <row r="2" spans="1:3" s="526" customFormat="1" ht="17.100000000000001" customHeight="1">
      <c r="A2" s="527"/>
      <c r="B2" s="527"/>
      <c r="C2" s="528"/>
    </row>
    <row r="3" spans="1:3" s="526" customFormat="1" ht="17.100000000000001" customHeight="1">
      <c r="A3" s="555"/>
      <c r="B3" s="556" t="s">
        <v>1417</v>
      </c>
    </row>
    <row r="4" spans="1:3" s="526" customFormat="1" ht="17.100000000000001" customHeight="1">
      <c r="A4" s="557" t="s">
        <v>1118</v>
      </c>
      <c r="B4" s="557" t="s">
        <v>1419</v>
      </c>
    </row>
    <row r="5" spans="1:3" s="526" customFormat="1" ht="17.100000000000001" customHeight="1">
      <c r="A5" s="557" t="s">
        <v>2090</v>
      </c>
      <c r="B5" s="559">
        <f>SUM(B6,B57)</f>
        <v>9646428</v>
      </c>
    </row>
    <row r="6" spans="1:3" s="526" customFormat="1" ht="17.100000000000001" customHeight="1">
      <c r="A6" s="561" t="s">
        <v>2091</v>
      </c>
      <c r="B6" s="559">
        <f>SUM(B7,B10:B18,B24:B25,B28:B31,B34:B36,B40:B44,B47:B48,B56)</f>
        <v>9638678</v>
      </c>
    </row>
    <row r="7" spans="1:3" s="526" customFormat="1" ht="17.100000000000001" customHeight="1">
      <c r="A7" s="561" t="s">
        <v>2092</v>
      </c>
      <c r="B7" s="559">
        <f>SUM(B8:B9)</f>
        <v>0</v>
      </c>
    </row>
    <row r="8" spans="1:3" s="526" customFormat="1" ht="17.100000000000001" customHeight="1">
      <c r="A8" s="562" t="s">
        <v>2093</v>
      </c>
      <c r="B8" s="559">
        <v>0</v>
      </c>
    </row>
    <row r="9" spans="1:3" s="526" customFormat="1" ht="17.100000000000001" customHeight="1">
      <c r="A9" s="562" t="s">
        <v>2094</v>
      </c>
      <c r="B9" s="559">
        <v>0</v>
      </c>
    </row>
    <row r="10" spans="1:3" s="526" customFormat="1" ht="17.100000000000001" customHeight="1">
      <c r="A10" s="561" t="s">
        <v>2095</v>
      </c>
      <c r="B10" s="559">
        <v>0</v>
      </c>
    </row>
    <row r="11" spans="1:3" s="526" customFormat="1" ht="17.100000000000001" customHeight="1">
      <c r="A11" s="561" t="s">
        <v>2096</v>
      </c>
      <c r="B11" s="559">
        <v>0</v>
      </c>
    </row>
    <row r="12" spans="1:3" s="526" customFormat="1" ht="17.100000000000001" customHeight="1">
      <c r="A12" s="561" t="s">
        <v>2097</v>
      </c>
      <c r="B12" s="559">
        <v>0</v>
      </c>
    </row>
    <row r="13" spans="1:3" s="526" customFormat="1" ht="17.100000000000001" customHeight="1">
      <c r="A13" s="561" t="s">
        <v>2098</v>
      </c>
      <c r="B13" s="559">
        <v>10928</v>
      </c>
    </row>
    <row r="14" spans="1:3" s="526" customFormat="1" ht="17.100000000000001" customHeight="1">
      <c r="A14" s="561" t="s">
        <v>2099</v>
      </c>
      <c r="B14" s="559">
        <v>0</v>
      </c>
    </row>
    <row r="15" spans="1:3" s="526" customFormat="1" ht="17.100000000000001" customHeight="1">
      <c r="A15" s="561" t="s">
        <v>2100</v>
      </c>
      <c r="B15" s="559">
        <v>0</v>
      </c>
    </row>
    <row r="16" spans="1:3" s="526" customFormat="1" ht="17.100000000000001" customHeight="1">
      <c r="A16" s="561" t="s">
        <v>2101</v>
      </c>
      <c r="B16" s="559">
        <v>369604</v>
      </c>
    </row>
    <row r="17" spans="1:2" s="526" customFormat="1" ht="17.100000000000001" customHeight="1">
      <c r="A17" s="561" t="s">
        <v>2102</v>
      </c>
      <c r="B17" s="559">
        <v>0</v>
      </c>
    </row>
    <row r="18" spans="1:2" s="526" customFormat="1" ht="17.100000000000001" customHeight="1">
      <c r="A18" s="561" t="s">
        <v>2103</v>
      </c>
      <c r="B18" s="559">
        <f>SUM(B19:B23)</f>
        <v>8982352</v>
      </c>
    </row>
    <row r="19" spans="1:2" s="526" customFormat="1" ht="17.100000000000001" customHeight="1">
      <c r="A19" s="562" t="s">
        <v>2104</v>
      </c>
      <c r="B19" s="559">
        <v>7511706</v>
      </c>
    </row>
    <row r="20" spans="1:2" s="526" customFormat="1" ht="17.100000000000001" customHeight="1">
      <c r="A20" s="562" t="s">
        <v>2105</v>
      </c>
      <c r="B20" s="559">
        <v>1404832</v>
      </c>
    </row>
    <row r="21" spans="1:2" s="526" customFormat="1" ht="17.100000000000001" customHeight="1">
      <c r="A21" s="562" t="s">
        <v>2106</v>
      </c>
      <c r="B21" s="559">
        <v>0</v>
      </c>
    </row>
    <row r="22" spans="1:2" s="526" customFormat="1" ht="17.100000000000001" customHeight="1">
      <c r="A22" s="562" t="s">
        <v>2107</v>
      </c>
      <c r="B22" s="559">
        <v>-27361</v>
      </c>
    </row>
    <row r="23" spans="1:2" s="526" customFormat="1" ht="17.100000000000001" customHeight="1">
      <c r="A23" s="562" t="s">
        <v>2108</v>
      </c>
      <c r="B23" s="559">
        <v>93175</v>
      </c>
    </row>
    <row r="24" spans="1:2" s="526" customFormat="1" ht="17.100000000000001" customHeight="1">
      <c r="A24" s="561" t="s">
        <v>2109</v>
      </c>
      <c r="B24" s="559">
        <v>0</v>
      </c>
    </row>
    <row r="25" spans="1:2" s="526" customFormat="1" ht="17.100000000000001" customHeight="1">
      <c r="A25" s="561" t="s">
        <v>2110</v>
      </c>
      <c r="B25" s="559">
        <f>SUM(B26:B27)</f>
        <v>0</v>
      </c>
    </row>
    <row r="26" spans="1:2" s="526" customFormat="1" ht="17.100000000000001" customHeight="1">
      <c r="A26" s="562" t="s">
        <v>2111</v>
      </c>
      <c r="B26" s="559">
        <v>0</v>
      </c>
    </row>
    <row r="27" spans="1:2" s="526" customFormat="1" ht="17.100000000000001" customHeight="1">
      <c r="A27" s="562" t="s">
        <v>2112</v>
      </c>
      <c r="B27" s="559">
        <v>0</v>
      </c>
    </row>
    <row r="28" spans="1:2" s="526" customFormat="1" ht="17.100000000000001" customHeight="1">
      <c r="A28" s="561" t="s">
        <v>2113</v>
      </c>
      <c r="B28" s="559">
        <v>0</v>
      </c>
    </row>
    <row r="29" spans="1:2" s="526" customFormat="1" ht="17.100000000000001" customHeight="1">
      <c r="A29" s="561" t="s">
        <v>2114</v>
      </c>
      <c r="B29" s="559">
        <v>0</v>
      </c>
    </row>
    <row r="30" spans="1:2" s="526" customFormat="1" ht="17.100000000000001" customHeight="1">
      <c r="A30" s="561" t="s">
        <v>2115</v>
      </c>
      <c r="B30" s="559">
        <v>0</v>
      </c>
    </row>
    <row r="31" spans="1:2" s="526" customFormat="1" ht="17.100000000000001" customHeight="1">
      <c r="A31" s="561" t="s">
        <v>2116</v>
      </c>
      <c r="B31" s="559">
        <f>SUM(B32:B33)</f>
        <v>102520</v>
      </c>
    </row>
    <row r="32" spans="1:2" s="526" customFormat="1" ht="17.100000000000001" customHeight="1">
      <c r="A32" s="562" t="s">
        <v>2117</v>
      </c>
      <c r="B32" s="559">
        <v>59835</v>
      </c>
    </row>
    <row r="33" spans="1:2" s="526" customFormat="1" ht="17.100000000000001" customHeight="1">
      <c r="A33" s="562" t="s">
        <v>2118</v>
      </c>
      <c r="B33" s="559">
        <v>42685</v>
      </c>
    </row>
    <row r="34" spans="1:2" s="526" customFormat="1" ht="17.100000000000001" customHeight="1">
      <c r="A34" s="561" t="s">
        <v>2119</v>
      </c>
      <c r="B34" s="559">
        <v>0</v>
      </c>
    </row>
    <row r="35" spans="1:2" s="526" customFormat="1" ht="17.100000000000001" customHeight="1">
      <c r="A35" s="561" t="s">
        <v>2120</v>
      </c>
      <c r="B35" s="559">
        <v>0</v>
      </c>
    </row>
    <row r="36" spans="1:2" s="526" customFormat="1" ht="17.100000000000001" customHeight="1">
      <c r="A36" s="561" t="s">
        <v>2121</v>
      </c>
      <c r="B36" s="559">
        <f>SUM(B37:B39)</f>
        <v>0</v>
      </c>
    </row>
    <row r="37" spans="1:2" s="526" customFormat="1" ht="17.100000000000001" customHeight="1">
      <c r="A37" s="562" t="s">
        <v>2122</v>
      </c>
      <c r="B37" s="559">
        <v>0</v>
      </c>
    </row>
    <row r="38" spans="1:2" s="526" customFormat="1" ht="17.100000000000001" customHeight="1">
      <c r="A38" s="562" t="s">
        <v>2123</v>
      </c>
      <c r="B38" s="559">
        <v>0</v>
      </c>
    </row>
    <row r="39" spans="1:2" s="526" customFormat="1" ht="17.100000000000001" customHeight="1">
      <c r="A39" s="562" t="s">
        <v>2124</v>
      </c>
      <c r="B39" s="559">
        <v>0</v>
      </c>
    </row>
    <row r="40" spans="1:2" s="526" customFormat="1" ht="17.100000000000001" customHeight="1">
      <c r="A40" s="561" t="s">
        <v>2125</v>
      </c>
      <c r="B40" s="559">
        <v>0</v>
      </c>
    </row>
    <row r="41" spans="1:2" s="526" customFormat="1" ht="17.100000000000001" customHeight="1">
      <c r="A41" s="561" t="s">
        <v>2126</v>
      </c>
      <c r="B41" s="559">
        <v>0</v>
      </c>
    </row>
    <row r="42" spans="1:2" s="526" customFormat="1" ht="17.100000000000001" customHeight="1">
      <c r="A42" s="561" t="s">
        <v>2127</v>
      </c>
      <c r="B42" s="559">
        <v>0</v>
      </c>
    </row>
    <row r="43" spans="1:2" s="526" customFormat="1" ht="17.100000000000001" customHeight="1">
      <c r="A43" s="561" t="s">
        <v>2128</v>
      </c>
      <c r="B43" s="559">
        <v>0</v>
      </c>
    </row>
    <row r="44" spans="1:2" s="526" customFormat="1" ht="17.100000000000001" customHeight="1">
      <c r="A44" s="561" t="s">
        <v>2129</v>
      </c>
      <c r="B44" s="559">
        <f>SUM(B45:B46)</f>
        <v>0</v>
      </c>
    </row>
    <row r="45" spans="1:2" s="526" customFormat="1" ht="17.100000000000001" customHeight="1">
      <c r="A45" s="562" t="s">
        <v>2130</v>
      </c>
      <c r="B45" s="559">
        <v>0</v>
      </c>
    </row>
    <row r="46" spans="1:2" s="526" customFormat="1" ht="17.100000000000001" customHeight="1">
      <c r="A46" s="562" t="s">
        <v>2131</v>
      </c>
      <c r="B46" s="559">
        <v>0</v>
      </c>
    </row>
    <row r="47" spans="1:2" s="526" customFormat="1" ht="17.100000000000001" customHeight="1">
      <c r="A47" s="561" t="s">
        <v>2132</v>
      </c>
      <c r="B47" s="559">
        <v>149510</v>
      </c>
    </row>
    <row r="48" spans="1:2" s="526" customFormat="1" ht="17.100000000000001" customHeight="1">
      <c r="A48" s="561" t="s">
        <v>2133</v>
      </c>
      <c r="B48" s="559">
        <f>SUM(B49:B55)</f>
        <v>24413</v>
      </c>
    </row>
    <row r="49" spans="1:4" s="526" customFormat="1" ht="17.100000000000001" customHeight="1">
      <c r="A49" s="562" t="s">
        <v>2134</v>
      </c>
      <c r="B49" s="559">
        <v>0</v>
      </c>
    </row>
    <row r="50" spans="1:4" s="526" customFormat="1" ht="17.100000000000001" customHeight="1">
      <c r="A50" s="562" t="s">
        <v>2135</v>
      </c>
      <c r="B50" s="559">
        <v>0</v>
      </c>
    </row>
    <row r="51" spans="1:4" s="526" customFormat="1" ht="17.100000000000001" customHeight="1">
      <c r="A51" s="562" t="s">
        <v>2136</v>
      </c>
      <c r="B51" s="559">
        <v>24413</v>
      </c>
    </row>
    <row r="52" spans="1:4" s="526" customFormat="1" ht="17.100000000000001" customHeight="1">
      <c r="A52" s="562" t="s">
        <v>2137</v>
      </c>
      <c r="B52" s="559">
        <v>0</v>
      </c>
    </row>
    <row r="53" spans="1:4" s="526" customFormat="1" ht="17.100000000000001" customHeight="1">
      <c r="A53" s="562" t="s">
        <v>2138</v>
      </c>
      <c r="B53" s="559">
        <v>0</v>
      </c>
    </row>
    <row r="54" spans="1:4" s="526" customFormat="1" ht="17.100000000000001" customHeight="1">
      <c r="A54" s="562" t="s">
        <v>2139</v>
      </c>
      <c r="B54" s="559">
        <v>0</v>
      </c>
    </row>
    <row r="55" spans="1:4" s="526" customFormat="1" ht="17.100000000000001" customHeight="1">
      <c r="A55" s="562" t="s">
        <v>2140</v>
      </c>
      <c r="B55" s="559">
        <v>0</v>
      </c>
    </row>
    <row r="56" spans="1:4" s="526" customFormat="1" ht="17.100000000000001" customHeight="1">
      <c r="A56" s="561" t="s">
        <v>2141</v>
      </c>
      <c r="B56" s="559">
        <v>-649</v>
      </c>
      <c r="C56" s="565"/>
      <c r="D56" s="565"/>
    </row>
    <row r="57" spans="1:4" s="526" customFormat="1" ht="17.100000000000001" customHeight="1">
      <c r="A57" s="561" t="s">
        <v>2142</v>
      </c>
      <c r="B57" s="559">
        <f>SUM(B58:B60)</f>
        <v>7750</v>
      </c>
      <c r="C57" s="565"/>
      <c r="D57" s="565"/>
    </row>
    <row r="58" spans="1:4" s="526" customFormat="1" ht="17.100000000000001" customHeight="1">
      <c r="A58" s="581" t="s">
        <v>2143</v>
      </c>
      <c r="B58" s="559">
        <v>0</v>
      </c>
      <c r="C58" s="565"/>
      <c r="D58" s="565"/>
    </row>
    <row r="59" spans="1:4" s="526" customFormat="1" ht="17.100000000000001" customHeight="1">
      <c r="A59" s="581" t="s">
        <v>2144</v>
      </c>
      <c r="B59" s="559">
        <v>0</v>
      </c>
      <c r="C59" s="565"/>
      <c r="D59" s="565"/>
    </row>
    <row r="60" spans="1:4" s="526" customFormat="1" ht="17.100000000000001" customHeight="1">
      <c r="A60" s="581" t="s">
        <v>2145</v>
      </c>
      <c r="B60" s="559">
        <v>7750</v>
      </c>
      <c r="C60" s="565"/>
      <c r="D60" s="565"/>
    </row>
    <row r="61" spans="1:4" s="526" customFormat="1" ht="15.6" customHeight="1">
      <c r="A61" s="566"/>
      <c r="B61" s="566"/>
      <c r="C61" s="565"/>
      <c r="D61" s="565"/>
    </row>
    <row r="62" spans="1:4">
      <c r="A62" s="580" t="s">
        <v>2090</v>
      </c>
      <c r="B62" s="582">
        <v>9646428</v>
      </c>
      <c r="C62" s="567"/>
      <c r="D62" s="567"/>
    </row>
    <row r="63" spans="1:4">
      <c r="A63" s="563" t="s">
        <v>2146</v>
      </c>
      <c r="B63" s="564">
        <v>58664</v>
      </c>
      <c r="C63" s="567"/>
      <c r="D63" s="567"/>
    </row>
    <row r="64" spans="1:4">
      <c r="A64" s="563" t="s">
        <v>2147</v>
      </c>
      <c r="B64" s="564">
        <v>0</v>
      </c>
      <c r="C64" s="567"/>
      <c r="D64" s="567"/>
    </row>
    <row r="65" spans="1:4">
      <c r="A65" s="563" t="s">
        <v>2148</v>
      </c>
      <c r="B65" s="564">
        <v>0</v>
      </c>
      <c r="C65" s="567"/>
      <c r="D65" s="567"/>
    </row>
    <row r="66" spans="1:4">
      <c r="A66" s="563" t="s">
        <v>2149</v>
      </c>
      <c r="B66" s="564">
        <v>5519172</v>
      </c>
      <c r="C66" s="567"/>
      <c r="D66" s="567"/>
    </row>
    <row r="67" spans="1:4">
      <c r="A67" s="563" t="s">
        <v>2150</v>
      </c>
      <c r="B67" s="564">
        <v>765</v>
      </c>
      <c r="C67" s="567"/>
      <c r="D67" s="567"/>
    </row>
    <row r="68" spans="1:4">
      <c r="A68" s="563" t="s">
        <v>2151</v>
      </c>
      <c r="B68" s="564">
        <v>545</v>
      </c>
      <c r="C68" s="567"/>
      <c r="D68" s="567"/>
    </row>
    <row r="69" spans="1:4">
      <c r="A69" s="563" t="s">
        <v>2152</v>
      </c>
      <c r="B69" s="564">
        <v>0</v>
      </c>
      <c r="C69" s="567"/>
      <c r="D69" s="567"/>
    </row>
    <row r="70" spans="1:4">
      <c r="A70" s="563" t="s">
        <v>2153</v>
      </c>
      <c r="B70" s="564">
        <v>220</v>
      </c>
      <c r="C70" s="567"/>
      <c r="D70" s="567"/>
    </row>
    <row r="71" spans="1:4">
      <c r="A71" s="563" t="s">
        <v>1392</v>
      </c>
      <c r="B71" s="564">
        <v>394000</v>
      </c>
      <c r="C71" s="567"/>
      <c r="D71" s="567"/>
    </row>
    <row r="72" spans="1:4">
      <c r="A72" s="563" t="s">
        <v>2154</v>
      </c>
      <c r="B72" s="564">
        <v>394000</v>
      </c>
      <c r="C72" s="567"/>
      <c r="D72" s="567"/>
    </row>
    <row r="73" spans="1:4">
      <c r="A73" s="563" t="s">
        <v>2155</v>
      </c>
      <c r="B73" s="564">
        <v>394000</v>
      </c>
      <c r="C73" s="567"/>
      <c r="D73" s="567"/>
    </row>
    <row r="74" spans="1:4">
      <c r="A74" s="563" t="s">
        <v>2156</v>
      </c>
      <c r="B74" s="564">
        <v>0</v>
      </c>
      <c r="C74" s="567"/>
      <c r="D74" s="567"/>
    </row>
    <row r="75" spans="1:4">
      <c r="A75" s="563" t="s">
        <v>2157</v>
      </c>
      <c r="B75" s="564">
        <v>0</v>
      </c>
      <c r="C75" s="567"/>
      <c r="D75" s="567"/>
    </row>
    <row r="76" spans="1:4">
      <c r="A76" s="563" t="s">
        <v>2158</v>
      </c>
      <c r="B76" s="564">
        <v>10451</v>
      </c>
      <c r="C76" s="567"/>
      <c r="D76" s="567"/>
    </row>
    <row r="77" spans="1:4">
      <c r="A77" s="563" t="s">
        <v>2159</v>
      </c>
      <c r="B77" s="564">
        <v>0</v>
      </c>
      <c r="C77" s="567"/>
      <c r="D77" s="567"/>
    </row>
    <row r="78" spans="1:4">
      <c r="A78" s="563"/>
      <c r="B78" s="568"/>
      <c r="C78" s="567"/>
      <c r="D78" s="567"/>
    </row>
    <row r="79" spans="1:4">
      <c r="A79" s="563"/>
      <c r="B79" s="568"/>
      <c r="C79" s="567"/>
      <c r="D79" s="567"/>
    </row>
    <row r="80" spans="1:4">
      <c r="A80" s="566" t="s">
        <v>2160</v>
      </c>
      <c r="B80" s="564">
        <v>15629480</v>
      </c>
      <c r="C80" s="567"/>
      <c r="D80" s="567"/>
    </row>
    <row r="81" spans="1:4">
      <c r="A81" s="565"/>
      <c r="B81" s="565"/>
      <c r="C81" s="567"/>
      <c r="D81" s="567"/>
    </row>
  </sheetData>
  <mergeCells count="1">
    <mergeCell ref="A1:C1"/>
  </mergeCells>
  <phoneticPr fontId="62"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IV218"/>
  <sheetViews>
    <sheetView topLeftCell="A139" workbookViewId="0">
      <selection activeCell="C220" sqref="C220"/>
    </sheetView>
  </sheetViews>
  <sheetFormatPr defaultColWidth="9.125" defaultRowHeight="14.25"/>
  <cols>
    <col min="1" max="1" width="63.25" style="565" customWidth="1"/>
    <col min="2" max="2" width="24.625" style="565" customWidth="1"/>
    <col min="3" max="3" width="22.5" style="565" customWidth="1"/>
    <col min="4" max="16384" width="9.125" style="567"/>
  </cols>
  <sheetData>
    <row r="1" spans="1:256" ht="36.75" customHeight="1">
      <c r="A1" s="592" t="s">
        <v>2161</v>
      </c>
      <c r="B1" s="592"/>
      <c r="C1" s="592"/>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c r="CU1" s="565"/>
      <c r="CV1" s="565"/>
      <c r="CW1" s="565"/>
      <c r="CX1" s="565"/>
      <c r="CY1" s="565"/>
      <c r="CZ1" s="565"/>
      <c r="DA1" s="565"/>
      <c r="DB1" s="565"/>
      <c r="DC1" s="565"/>
      <c r="DD1" s="565"/>
      <c r="DE1" s="565"/>
      <c r="DF1" s="565"/>
      <c r="DG1" s="565"/>
      <c r="DH1" s="565"/>
      <c r="DI1" s="565"/>
      <c r="DJ1" s="565"/>
      <c r="DK1" s="565"/>
      <c r="DL1" s="565"/>
      <c r="DM1" s="565"/>
      <c r="DN1" s="565"/>
      <c r="DO1" s="565"/>
      <c r="DP1" s="565"/>
      <c r="DQ1" s="565"/>
      <c r="DR1" s="565"/>
      <c r="DS1" s="565"/>
      <c r="DT1" s="565"/>
      <c r="DU1" s="565"/>
      <c r="DV1" s="565"/>
      <c r="DW1" s="565"/>
      <c r="DX1" s="565"/>
      <c r="DY1" s="565"/>
      <c r="DZ1" s="565"/>
      <c r="EA1" s="565"/>
      <c r="EB1" s="565"/>
      <c r="EC1" s="565"/>
      <c r="ED1" s="565"/>
      <c r="EE1" s="565"/>
      <c r="EF1" s="565"/>
      <c r="EG1" s="565"/>
      <c r="EH1" s="565"/>
      <c r="EI1" s="565"/>
      <c r="EJ1" s="565"/>
      <c r="EK1" s="565"/>
      <c r="EL1" s="565"/>
      <c r="EM1" s="565"/>
      <c r="EN1" s="565"/>
      <c r="EO1" s="565"/>
      <c r="EP1" s="565"/>
      <c r="EQ1" s="565"/>
      <c r="ER1" s="565"/>
      <c r="ES1" s="565"/>
      <c r="ET1" s="565"/>
      <c r="EU1" s="565"/>
      <c r="EV1" s="565"/>
      <c r="EW1" s="565"/>
      <c r="EX1" s="565"/>
      <c r="EY1" s="565"/>
      <c r="EZ1" s="565"/>
      <c r="FA1" s="565"/>
      <c r="FB1" s="565"/>
      <c r="FC1" s="565"/>
      <c r="FD1" s="565"/>
      <c r="FE1" s="565"/>
      <c r="FF1" s="565"/>
      <c r="FG1" s="565"/>
      <c r="FH1" s="565"/>
      <c r="FI1" s="565"/>
      <c r="FJ1" s="565"/>
      <c r="FK1" s="565"/>
      <c r="FL1" s="565"/>
      <c r="FM1" s="565"/>
      <c r="FN1" s="565"/>
      <c r="FO1" s="565"/>
      <c r="FP1" s="565"/>
      <c r="FQ1" s="565"/>
      <c r="FR1" s="565"/>
      <c r="FS1" s="565"/>
      <c r="FT1" s="565"/>
      <c r="FU1" s="565"/>
      <c r="FV1" s="565"/>
      <c r="FW1" s="565"/>
      <c r="FX1" s="565"/>
      <c r="FY1" s="565"/>
      <c r="FZ1" s="565"/>
      <c r="GA1" s="565"/>
      <c r="GB1" s="565"/>
      <c r="GC1" s="565"/>
      <c r="GD1" s="565"/>
      <c r="GE1" s="565"/>
      <c r="GF1" s="565"/>
      <c r="GG1" s="565"/>
      <c r="GH1" s="565"/>
      <c r="GI1" s="565"/>
      <c r="GJ1" s="565"/>
      <c r="GK1" s="565"/>
      <c r="GL1" s="565"/>
      <c r="GM1" s="565"/>
      <c r="GN1" s="565"/>
      <c r="GO1" s="565"/>
      <c r="GP1" s="565"/>
      <c r="GQ1" s="565"/>
      <c r="GR1" s="565"/>
      <c r="GS1" s="565"/>
      <c r="GT1" s="565"/>
      <c r="GU1" s="565"/>
      <c r="GV1" s="565"/>
      <c r="GW1" s="565"/>
      <c r="GX1" s="565"/>
      <c r="GY1" s="565"/>
      <c r="GZ1" s="565"/>
      <c r="HA1" s="565"/>
      <c r="HB1" s="565"/>
      <c r="HC1" s="565"/>
      <c r="HD1" s="565"/>
      <c r="HE1" s="565"/>
      <c r="HF1" s="565"/>
      <c r="HG1" s="565"/>
      <c r="HH1" s="565"/>
      <c r="HI1" s="565"/>
      <c r="HJ1" s="565"/>
      <c r="HK1" s="565"/>
      <c r="HL1" s="565"/>
      <c r="HM1" s="565"/>
      <c r="HN1" s="565"/>
      <c r="HO1" s="565"/>
      <c r="HP1" s="565"/>
      <c r="HQ1" s="565"/>
      <c r="HR1" s="565"/>
      <c r="HS1" s="565"/>
      <c r="HT1" s="565"/>
      <c r="HU1" s="565"/>
      <c r="HV1" s="565"/>
      <c r="HW1" s="565"/>
      <c r="HX1" s="565"/>
      <c r="HY1" s="565"/>
      <c r="HZ1" s="565"/>
      <c r="IA1" s="565"/>
      <c r="IB1" s="565"/>
      <c r="IC1" s="565"/>
      <c r="ID1" s="565"/>
      <c r="IE1" s="565"/>
      <c r="IF1" s="565"/>
      <c r="IG1" s="565"/>
      <c r="IH1" s="565"/>
      <c r="II1" s="565"/>
      <c r="IJ1" s="565"/>
      <c r="IK1" s="565"/>
      <c r="IL1" s="565"/>
      <c r="IM1" s="565"/>
      <c r="IN1" s="565"/>
      <c r="IO1" s="565"/>
      <c r="IP1" s="565"/>
      <c r="IQ1" s="565"/>
      <c r="IR1" s="565"/>
      <c r="IS1" s="565"/>
      <c r="IT1" s="565"/>
      <c r="IU1" s="565"/>
      <c r="IV1" s="565"/>
    </row>
    <row r="2" spans="1:256">
      <c r="A2" s="555"/>
      <c r="B2" s="555"/>
      <c r="C2" s="556"/>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c r="AX2" s="565"/>
      <c r="AY2" s="565"/>
      <c r="AZ2" s="565"/>
      <c r="BA2" s="565"/>
      <c r="BB2" s="565"/>
      <c r="BC2" s="565"/>
      <c r="BD2" s="565"/>
      <c r="BE2" s="565"/>
      <c r="BF2" s="565"/>
      <c r="BG2" s="565"/>
      <c r="BH2" s="565"/>
      <c r="BI2" s="565"/>
      <c r="BJ2" s="565"/>
      <c r="BK2" s="565"/>
      <c r="BL2" s="565"/>
      <c r="BM2" s="565"/>
      <c r="BN2" s="565"/>
      <c r="BO2" s="565"/>
      <c r="BP2" s="565"/>
      <c r="BQ2" s="565"/>
      <c r="BR2" s="565"/>
      <c r="BS2" s="565"/>
      <c r="BT2" s="565"/>
      <c r="BU2" s="565"/>
      <c r="BV2" s="565"/>
      <c r="BW2" s="565"/>
      <c r="BX2" s="565"/>
      <c r="BY2" s="565"/>
      <c r="BZ2" s="565"/>
      <c r="CA2" s="565"/>
      <c r="CB2" s="565"/>
      <c r="CC2" s="565"/>
      <c r="CD2" s="565"/>
      <c r="CE2" s="565"/>
      <c r="CF2" s="565"/>
      <c r="CG2" s="565"/>
      <c r="CH2" s="565"/>
      <c r="CI2" s="565"/>
      <c r="CJ2" s="565"/>
      <c r="CK2" s="565"/>
      <c r="CL2" s="565"/>
      <c r="CM2" s="565"/>
      <c r="CN2" s="565"/>
      <c r="CO2" s="565"/>
      <c r="CP2" s="565"/>
      <c r="CQ2" s="565"/>
      <c r="CR2" s="565"/>
      <c r="CS2" s="565"/>
      <c r="CT2" s="565"/>
      <c r="CU2" s="565"/>
      <c r="CV2" s="565"/>
      <c r="CW2" s="565"/>
      <c r="CX2" s="565"/>
      <c r="CY2" s="565"/>
      <c r="CZ2" s="565"/>
      <c r="DA2" s="565"/>
      <c r="DB2" s="565"/>
      <c r="DC2" s="565"/>
      <c r="DD2" s="565"/>
      <c r="DE2" s="565"/>
      <c r="DF2" s="565"/>
      <c r="DG2" s="565"/>
      <c r="DH2" s="565"/>
      <c r="DI2" s="565"/>
      <c r="DJ2" s="565"/>
      <c r="DK2" s="565"/>
      <c r="DL2" s="565"/>
      <c r="DM2" s="565"/>
      <c r="DN2" s="565"/>
      <c r="DO2" s="565"/>
      <c r="DP2" s="565"/>
      <c r="DQ2" s="565"/>
      <c r="DR2" s="565"/>
      <c r="DS2" s="565"/>
      <c r="DT2" s="565"/>
      <c r="DU2" s="565"/>
      <c r="DV2" s="565"/>
      <c r="DW2" s="565"/>
      <c r="DX2" s="565"/>
      <c r="DY2" s="565"/>
      <c r="DZ2" s="565"/>
      <c r="EA2" s="565"/>
      <c r="EB2" s="565"/>
      <c r="EC2" s="565"/>
      <c r="ED2" s="565"/>
      <c r="EE2" s="565"/>
      <c r="EF2" s="565"/>
      <c r="EG2" s="565"/>
      <c r="EH2" s="565"/>
      <c r="EI2" s="565"/>
      <c r="EJ2" s="565"/>
      <c r="EK2" s="565"/>
      <c r="EL2" s="565"/>
      <c r="EM2" s="565"/>
      <c r="EN2" s="565"/>
      <c r="EO2" s="565"/>
      <c r="EP2" s="565"/>
      <c r="EQ2" s="565"/>
      <c r="ER2" s="565"/>
      <c r="ES2" s="565"/>
      <c r="ET2" s="565"/>
      <c r="EU2" s="565"/>
      <c r="EV2" s="565"/>
      <c r="EW2" s="565"/>
      <c r="EX2" s="565"/>
      <c r="EY2" s="565"/>
      <c r="EZ2" s="565"/>
      <c r="FA2" s="565"/>
      <c r="FB2" s="565"/>
      <c r="FC2" s="565"/>
      <c r="FD2" s="565"/>
      <c r="FE2" s="565"/>
      <c r="FF2" s="565"/>
      <c r="FG2" s="565"/>
      <c r="FH2" s="565"/>
      <c r="FI2" s="565"/>
      <c r="FJ2" s="565"/>
      <c r="FK2" s="565"/>
      <c r="FL2" s="565"/>
      <c r="FM2" s="565"/>
      <c r="FN2" s="565"/>
      <c r="FO2" s="565"/>
      <c r="FP2" s="565"/>
      <c r="FQ2" s="565"/>
      <c r="FR2" s="565"/>
      <c r="FS2" s="565"/>
      <c r="FT2" s="565"/>
      <c r="FU2" s="565"/>
      <c r="FV2" s="565"/>
      <c r="FW2" s="565"/>
      <c r="FX2" s="565"/>
      <c r="FY2" s="565"/>
      <c r="FZ2" s="565"/>
      <c r="GA2" s="565"/>
      <c r="GB2" s="565"/>
      <c r="GC2" s="565"/>
      <c r="GD2" s="565"/>
      <c r="GE2" s="565"/>
      <c r="GF2" s="565"/>
      <c r="GG2" s="565"/>
      <c r="GH2" s="565"/>
      <c r="GI2" s="565"/>
      <c r="GJ2" s="565"/>
      <c r="GK2" s="565"/>
      <c r="GL2" s="565"/>
      <c r="GM2" s="565"/>
      <c r="GN2" s="565"/>
      <c r="GO2" s="565"/>
      <c r="GP2" s="565"/>
      <c r="GQ2" s="565"/>
      <c r="GR2" s="565"/>
      <c r="GS2" s="565"/>
      <c r="GT2" s="565"/>
      <c r="GU2" s="565"/>
      <c r="GV2" s="565"/>
      <c r="GW2" s="565"/>
      <c r="GX2" s="565"/>
      <c r="GY2" s="565"/>
      <c r="GZ2" s="565"/>
      <c r="HA2" s="565"/>
      <c r="HB2" s="565"/>
      <c r="HC2" s="565"/>
      <c r="HD2" s="565"/>
      <c r="HE2" s="565"/>
      <c r="HF2" s="565"/>
      <c r="HG2" s="565"/>
      <c r="HH2" s="565"/>
      <c r="HI2" s="565"/>
      <c r="HJ2" s="565"/>
      <c r="HK2" s="565"/>
      <c r="HL2" s="565"/>
      <c r="HM2" s="565"/>
      <c r="HN2" s="565"/>
      <c r="HO2" s="565"/>
      <c r="HP2" s="565"/>
      <c r="HQ2" s="565"/>
      <c r="HR2" s="565"/>
      <c r="HS2" s="565"/>
      <c r="HT2" s="565"/>
      <c r="HU2" s="565"/>
      <c r="HV2" s="565"/>
      <c r="HW2" s="565"/>
      <c r="HX2" s="565"/>
      <c r="HY2" s="565"/>
      <c r="HZ2" s="565"/>
      <c r="IA2" s="565"/>
      <c r="IB2" s="565"/>
      <c r="IC2" s="565"/>
      <c r="ID2" s="565"/>
      <c r="IE2" s="565"/>
      <c r="IF2" s="565"/>
      <c r="IG2" s="565"/>
      <c r="IH2" s="565"/>
      <c r="II2" s="565"/>
      <c r="IJ2" s="565"/>
      <c r="IK2" s="565"/>
      <c r="IL2" s="565"/>
      <c r="IM2" s="565"/>
      <c r="IN2" s="565"/>
      <c r="IO2" s="565"/>
      <c r="IP2" s="565"/>
      <c r="IQ2" s="565"/>
      <c r="IR2" s="565"/>
      <c r="IS2" s="565"/>
      <c r="IT2" s="565"/>
      <c r="IU2" s="565"/>
      <c r="IV2" s="565"/>
    </row>
    <row r="3" spans="1:256">
      <c r="A3" s="555"/>
      <c r="B3" s="556" t="s">
        <v>1417</v>
      </c>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5"/>
      <c r="AZ3" s="565"/>
      <c r="BA3" s="565"/>
      <c r="BB3" s="565"/>
      <c r="BC3" s="565"/>
      <c r="BD3" s="565"/>
      <c r="BE3" s="565"/>
      <c r="BF3" s="565"/>
      <c r="BG3" s="565"/>
      <c r="BH3" s="565"/>
      <c r="BI3" s="565"/>
      <c r="BJ3" s="565"/>
      <c r="BK3" s="565"/>
      <c r="BL3" s="565"/>
      <c r="BM3" s="565"/>
      <c r="BN3" s="565"/>
      <c r="BO3" s="565"/>
      <c r="BP3" s="565"/>
      <c r="BQ3" s="565"/>
      <c r="BR3" s="565"/>
      <c r="BS3" s="565"/>
      <c r="BT3" s="565"/>
      <c r="BU3" s="565"/>
      <c r="BV3" s="565"/>
      <c r="BW3" s="565"/>
      <c r="BX3" s="565"/>
      <c r="BY3" s="565"/>
      <c r="BZ3" s="565"/>
      <c r="CA3" s="565"/>
      <c r="CB3" s="565"/>
      <c r="CC3" s="565"/>
      <c r="CD3" s="565"/>
      <c r="CE3" s="565"/>
      <c r="CF3" s="565"/>
      <c r="CG3" s="565"/>
      <c r="CH3" s="565"/>
      <c r="CI3" s="565"/>
      <c r="CJ3" s="565"/>
      <c r="CK3" s="565"/>
      <c r="CL3" s="565"/>
      <c r="CM3" s="565"/>
      <c r="CN3" s="565"/>
      <c r="CO3" s="565"/>
      <c r="CP3" s="565"/>
      <c r="CQ3" s="565"/>
      <c r="CR3" s="565"/>
      <c r="CS3" s="565"/>
      <c r="CT3" s="565"/>
      <c r="CU3" s="565"/>
      <c r="CV3" s="565"/>
      <c r="CW3" s="565"/>
      <c r="CX3" s="565"/>
      <c r="CY3" s="565"/>
      <c r="CZ3" s="565"/>
      <c r="DA3" s="565"/>
      <c r="DB3" s="565"/>
      <c r="DC3" s="565"/>
      <c r="DD3" s="565"/>
      <c r="DE3" s="565"/>
      <c r="DF3" s="565"/>
      <c r="DG3" s="565"/>
      <c r="DH3" s="565"/>
      <c r="DI3" s="565"/>
      <c r="DJ3" s="565"/>
      <c r="DK3" s="565"/>
      <c r="DL3" s="565"/>
      <c r="DM3" s="565"/>
      <c r="DN3" s="565"/>
      <c r="DO3" s="565"/>
      <c r="DP3" s="565"/>
      <c r="DQ3" s="565"/>
      <c r="DR3" s="565"/>
      <c r="DS3" s="565"/>
      <c r="DT3" s="565"/>
      <c r="DU3" s="565"/>
      <c r="DV3" s="565"/>
      <c r="DW3" s="565"/>
      <c r="DX3" s="565"/>
      <c r="DY3" s="565"/>
      <c r="DZ3" s="565"/>
      <c r="EA3" s="565"/>
      <c r="EB3" s="565"/>
      <c r="EC3" s="565"/>
      <c r="ED3" s="565"/>
      <c r="EE3" s="565"/>
      <c r="EF3" s="565"/>
      <c r="EG3" s="565"/>
      <c r="EH3" s="565"/>
      <c r="EI3" s="565"/>
      <c r="EJ3" s="565"/>
      <c r="EK3" s="565"/>
      <c r="EL3" s="565"/>
      <c r="EM3" s="565"/>
      <c r="EN3" s="565"/>
      <c r="EO3" s="565"/>
      <c r="EP3" s="565"/>
      <c r="EQ3" s="565"/>
      <c r="ER3" s="565"/>
      <c r="ES3" s="565"/>
      <c r="ET3" s="565"/>
      <c r="EU3" s="565"/>
      <c r="EV3" s="565"/>
      <c r="EW3" s="565"/>
      <c r="EX3" s="565"/>
      <c r="EY3" s="565"/>
      <c r="EZ3" s="565"/>
      <c r="FA3" s="565"/>
      <c r="FB3" s="565"/>
      <c r="FC3" s="565"/>
      <c r="FD3" s="565"/>
      <c r="FE3" s="565"/>
      <c r="FF3" s="565"/>
      <c r="FG3" s="565"/>
      <c r="FH3" s="565"/>
      <c r="FI3" s="565"/>
      <c r="FJ3" s="565"/>
      <c r="FK3" s="565"/>
      <c r="FL3" s="565"/>
      <c r="FM3" s="565"/>
      <c r="FN3" s="565"/>
      <c r="FO3" s="565"/>
      <c r="FP3" s="565"/>
      <c r="FQ3" s="565"/>
      <c r="FR3" s="565"/>
      <c r="FS3" s="565"/>
      <c r="FT3" s="565"/>
      <c r="FU3" s="565"/>
      <c r="FV3" s="565"/>
      <c r="FW3" s="565"/>
      <c r="FX3" s="565"/>
      <c r="FY3" s="565"/>
      <c r="FZ3" s="565"/>
      <c r="GA3" s="565"/>
      <c r="GB3" s="565"/>
      <c r="GC3" s="565"/>
      <c r="GD3" s="565"/>
      <c r="GE3" s="565"/>
      <c r="GF3" s="565"/>
      <c r="GG3" s="565"/>
      <c r="GH3" s="565"/>
      <c r="GI3" s="565"/>
      <c r="GJ3" s="565"/>
      <c r="GK3" s="565"/>
      <c r="GL3" s="565"/>
      <c r="GM3" s="565"/>
      <c r="GN3" s="565"/>
      <c r="GO3" s="565"/>
      <c r="GP3" s="565"/>
      <c r="GQ3" s="565"/>
      <c r="GR3" s="565"/>
      <c r="GS3" s="565"/>
      <c r="GT3" s="565"/>
      <c r="GU3" s="565"/>
      <c r="GV3" s="565"/>
      <c r="GW3" s="565"/>
      <c r="GX3" s="565"/>
      <c r="GY3" s="565"/>
      <c r="GZ3" s="565"/>
      <c r="HA3" s="565"/>
      <c r="HB3" s="565"/>
      <c r="HC3" s="565"/>
      <c r="HD3" s="565"/>
      <c r="HE3" s="565"/>
      <c r="HF3" s="565"/>
      <c r="HG3" s="565"/>
      <c r="HH3" s="565"/>
      <c r="HI3" s="565"/>
      <c r="HJ3" s="565"/>
      <c r="HK3" s="565"/>
      <c r="HL3" s="565"/>
      <c r="HM3" s="565"/>
      <c r="HN3" s="565"/>
      <c r="HO3" s="565"/>
      <c r="HP3" s="565"/>
      <c r="HQ3" s="565"/>
      <c r="HR3" s="565"/>
      <c r="HS3" s="565"/>
      <c r="HT3" s="565"/>
      <c r="HU3" s="565"/>
      <c r="HV3" s="565"/>
      <c r="HW3" s="565"/>
      <c r="HX3" s="565"/>
      <c r="HY3" s="565"/>
      <c r="HZ3" s="565"/>
      <c r="IA3" s="565"/>
      <c r="IB3" s="565"/>
      <c r="IC3" s="565"/>
      <c r="ID3" s="565"/>
      <c r="IE3" s="565"/>
      <c r="IF3" s="565"/>
      <c r="IG3" s="565"/>
      <c r="IH3" s="565"/>
      <c r="II3" s="565"/>
      <c r="IJ3" s="565"/>
      <c r="IK3" s="565"/>
      <c r="IL3" s="565"/>
      <c r="IM3" s="565"/>
      <c r="IN3" s="565"/>
      <c r="IO3" s="565"/>
      <c r="IP3" s="565"/>
      <c r="IQ3" s="565"/>
      <c r="IR3" s="565"/>
      <c r="IS3" s="565"/>
      <c r="IT3" s="565"/>
      <c r="IU3" s="565"/>
    </row>
    <row r="4" spans="1:256">
      <c r="A4" s="557" t="s">
        <v>1118</v>
      </c>
      <c r="B4" s="557" t="s">
        <v>1419</v>
      </c>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565"/>
      <c r="AQ4" s="565"/>
      <c r="AR4" s="565"/>
      <c r="AS4" s="565"/>
      <c r="AT4" s="565"/>
      <c r="AU4" s="565"/>
      <c r="AV4" s="565"/>
      <c r="AW4" s="565"/>
      <c r="AX4" s="565"/>
      <c r="AY4" s="565"/>
      <c r="AZ4" s="565"/>
      <c r="BA4" s="565"/>
      <c r="BB4" s="565"/>
      <c r="BC4" s="565"/>
      <c r="BD4" s="565"/>
      <c r="BE4" s="565"/>
      <c r="BF4" s="565"/>
      <c r="BG4" s="565"/>
      <c r="BH4" s="565"/>
      <c r="BI4" s="565"/>
      <c r="BJ4" s="565"/>
      <c r="BK4" s="565"/>
      <c r="BL4" s="565"/>
      <c r="BM4" s="565"/>
      <c r="BN4" s="565"/>
      <c r="BO4" s="565"/>
      <c r="BP4" s="565"/>
      <c r="BQ4" s="565"/>
      <c r="BR4" s="565"/>
      <c r="BS4" s="565"/>
      <c r="BT4" s="565"/>
      <c r="BU4" s="565"/>
      <c r="BV4" s="565"/>
      <c r="BW4" s="565"/>
      <c r="BX4" s="565"/>
      <c r="BY4" s="565"/>
      <c r="BZ4" s="565"/>
      <c r="CA4" s="565"/>
      <c r="CB4" s="565"/>
      <c r="CC4" s="565"/>
      <c r="CD4" s="565"/>
      <c r="CE4" s="565"/>
      <c r="CF4" s="565"/>
      <c r="CG4" s="565"/>
      <c r="CH4" s="565"/>
      <c r="CI4" s="565"/>
      <c r="CJ4" s="565"/>
      <c r="CK4" s="565"/>
      <c r="CL4" s="565"/>
      <c r="CM4" s="565"/>
      <c r="CN4" s="565"/>
      <c r="CO4" s="565"/>
      <c r="CP4" s="565"/>
      <c r="CQ4" s="565"/>
      <c r="CR4" s="565"/>
      <c r="CS4" s="565"/>
      <c r="CT4" s="565"/>
      <c r="CU4" s="565"/>
      <c r="CV4" s="565"/>
      <c r="CW4" s="565"/>
      <c r="CX4" s="565"/>
      <c r="CY4" s="565"/>
      <c r="CZ4" s="565"/>
      <c r="DA4" s="565"/>
      <c r="DB4" s="565"/>
      <c r="DC4" s="565"/>
      <c r="DD4" s="565"/>
      <c r="DE4" s="565"/>
      <c r="DF4" s="565"/>
      <c r="DG4" s="565"/>
      <c r="DH4" s="565"/>
      <c r="DI4" s="565"/>
      <c r="DJ4" s="565"/>
      <c r="DK4" s="565"/>
      <c r="DL4" s="565"/>
      <c r="DM4" s="565"/>
      <c r="DN4" s="565"/>
      <c r="DO4" s="565"/>
      <c r="DP4" s="565"/>
      <c r="DQ4" s="565"/>
      <c r="DR4" s="565"/>
      <c r="DS4" s="565"/>
      <c r="DT4" s="565"/>
      <c r="DU4" s="565"/>
      <c r="DV4" s="565"/>
      <c r="DW4" s="565"/>
      <c r="DX4" s="565"/>
      <c r="DY4" s="565"/>
      <c r="DZ4" s="565"/>
      <c r="EA4" s="565"/>
      <c r="EB4" s="565"/>
      <c r="EC4" s="565"/>
      <c r="ED4" s="565"/>
      <c r="EE4" s="565"/>
      <c r="EF4" s="565"/>
      <c r="EG4" s="565"/>
      <c r="EH4" s="565"/>
      <c r="EI4" s="565"/>
      <c r="EJ4" s="565"/>
      <c r="EK4" s="565"/>
      <c r="EL4" s="565"/>
      <c r="EM4" s="565"/>
      <c r="EN4" s="565"/>
      <c r="EO4" s="565"/>
      <c r="EP4" s="565"/>
      <c r="EQ4" s="565"/>
      <c r="ER4" s="565"/>
      <c r="ES4" s="565"/>
      <c r="ET4" s="565"/>
      <c r="EU4" s="565"/>
      <c r="EV4" s="565"/>
      <c r="EW4" s="565"/>
      <c r="EX4" s="565"/>
      <c r="EY4" s="565"/>
      <c r="EZ4" s="565"/>
      <c r="FA4" s="565"/>
      <c r="FB4" s="565"/>
      <c r="FC4" s="565"/>
      <c r="FD4" s="565"/>
      <c r="FE4" s="565"/>
      <c r="FF4" s="565"/>
      <c r="FG4" s="565"/>
      <c r="FH4" s="565"/>
      <c r="FI4" s="565"/>
      <c r="FJ4" s="565"/>
      <c r="FK4" s="565"/>
      <c r="FL4" s="565"/>
      <c r="FM4" s="565"/>
      <c r="FN4" s="565"/>
      <c r="FO4" s="565"/>
      <c r="FP4" s="565"/>
      <c r="FQ4" s="565"/>
      <c r="FR4" s="565"/>
      <c r="FS4" s="565"/>
      <c r="FT4" s="565"/>
      <c r="FU4" s="565"/>
      <c r="FV4" s="565"/>
      <c r="FW4" s="565"/>
      <c r="FX4" s="565"/>
      <c r="FY4" s="565"/>
      <c r="FZ4" s="565"/>
      <c r="GA4" s="565"/>
      <c r="GB4" s="565"/>
      <c r="GC4" s="565"/>
      <c r="GD4" s="565"/>
      <c r="GE4" s="565"/>
      <c r="GF4" s="565"/>
      <c r="GG4" s="565"/>
      <c r="GH4" s="565"/>
      <c r="GI4" s="565"/>
      <c r="GJ4" s="565"/>
      <c r="GK4" s="565"/>
      <c r="GL4" s="565"/>
      <c r="GM4" s="565"/>
      <c r="GN4" s="565"/>
      <c r="GO4" s="565"/>
      <c r="GP4" s="565"/>
      <c r="GQ4" s="565"/>
      <c r="GR4" s="565"/>
      <c r="GS4" s="565"/>
      <c r="GT4" s="565"/>
      <c r="GU4" s="565"/>
      <c r="GV4" s="565"/>
      <c r="GW4" s="565"/>
      <c r="GX4" s="565"/>
      <c r="GY4" s="565"/>
      <c r="GZ4" s="565"/>
      <c r="HA4" s="565"/>
      <c r="HB4" s="565"/>
      <c r="HC4" s="565"/>
      <c r="HD4" s="565"/>
      <c r="HE4" s="565"/>
      <c r="HF4" s="565"/>
      <c r="HG4" s="565"/>
      <c r="HH4" s="565"/>
      <c r="HI4" s="565"/>
      <c r="HJ4" s="565"/>
      <c r="HK4" s="565"/>
      <c r="HL4" s="565"/>
      <c r="HM4" s="565"/>
      <c r="HN4" s="565"/>
      <c r="HO4" s="565"/>
      <c r="HP4" s="565"/>
      <c r="HQ4" s="565"/>
      <c r="HR4" s="565"/>
      <c r="HS4" s="565"/>
      <c r="HT4" s="565"/>
      <c r="HU4" s="565"/>
      <c r="HV4" s="565"/>
      <c r="HW4" s="565"/>
      <c r="HX4" s="565"/>
      <c r="HY4" s="565"/>
      <c r="HZ4" s="565"/>
      <c r="IA4" s="565"/>
      <c r="IB4" s="565"/>
      <c r="IC4" s="565"/>
      <c r="ID4" s="565"/>
      <c r="IE4" s="565"/>
      <c r="IF4" s="565"/>
      <c r="IG4" s="565"/>
      <c r="IH4" s="565"/>
      <c r="II4" s="565"/>
      <c r="IJ4" s="565"/>
      <c r="IK4" s="565"/>
      <c r="IL4" s="565"/>
      <c r="IM4" s="565"/>
      <c r="IN4" s="565"/>
      <c r="IO4" s="565"/>
      <c r="IP4" s="565"/>
      <c r="IQ4" s="565"/>
      <c r="IR4" s="565"/>
      <c r="IS4" s="565"/>
      <c r="IT4" s="565"/>
      <c r="IU4" s="565"/>
    </row>
    <row r="5" spans="1:256">
      <c r="A5" s="557" t="s">
        <v>2162</v>
      </c>
      <c r="B5" s="559">
        <f>SUM(B6,B14,B20,B29,B40,B69,B85,B126,B131,B138,B142,B165,B184)</f>
        <v>6374448</v>
      </c>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5"/>
      <c r="CA5" s="565"/>
      <c r="CB5" s="565"/>
      <c r="CC5" s="565"/>
      <c r="CD5" s="565"/>
      <c r="CE5" s="565"/>
      <c r="CF5" s="565"/>
      <c r="CG5" s="565"/>
      <c r="CH5" s="565"/>
      <c r="CI5" s="565"/>
      <c r="CJ5" s="565"/>
      <c r="CK5" s="565"/>
      <c r="CL5" s="565"/>
      <c r="CM5" s="565"/>
      <c r="CN5" s="565"/>
      <c r="CO5" s="565"/>
      <c r="CP5" s="565"/>
      <c r="CQ5" s="565"/>
      <c r="CR5" s="565"/>
      <c r="CS5" s="565"/>
      <c r="CT5" s="565"/>
      <c r="CU5" s="565"/>
      <c r="CV5" s="565"/>
      <c r="CW5" s="565"/>
      <c r="CX5" s="565"/>
      <c r="CY5" s="565"/>
      <c r="CZ5" s="565"/>
      <c r="DA5" s="565"/>
      <c r="DB5" s="565"/>
      <c r="DC5" s="565"/>
      <c r="DD5" s="565"/>
      <c r="DE5" s="565"/>
      <c r="DF5" s="565"/>
      <c r="DG5" s="565"/>
      <c r="DH5" s="565"/>
      <c r="DI5" s="565"/>
      <c r="DJ5" s="565"/>
      <c r="DK5" s="565"/>
      <c r="DL5" s="565"/>
      <c r="DM5" s="565"/>
      <c r="DN5" s="565"/>
      <c r="DO5" s="565"/>
      <c r="DP5" s="565"/>
      <c r="DQ5" s="565"/>
      <c r="DR5" s="565"/>
      <c r="DS5" s="565"/>
      <c r="DT5" s="565"/>
      <c r="DU5" s="565"/>
      <c r="DV5" s="565"/>
      <c r="DW5" s="565"/>
      <c r="DX5" s="565"/>
      <c r="DY5" s="565"/>
      <c r="DZ5" s="565"/>
      <c r="EA5" s="565"/>
      <c r="EB5" s="565"/>
      <c r="EC5" s="565"/>
      <c r="ED5" s="565"/>
      <c r="EE5" s="565"/>
      <c r="EF5" s="565"/>
      <c r="EG5" s="565"/>
      <c r="EH5" s="565"/>
      <c r="EI5" s="565"/>
      <c r="EJ5" s="565"/>
      <c r="EK5" s="565"/>
      <c r="EL5" s="565"/>
      <c r="EM5" s="565"/>
      <c r="EN5" s="565"/>
      <c r="EO5" s="565"/>
      <c r="EP5" s="565"/>
      <c r="EQ5" s="565"/>
      <c r="ER5" s="565"/>
      <c r="ES5" s="565"/>
      <c r="ET5" s="565"/>
      <c r="EU5" s="565"/>
      <c r="EV5" s="565"/>
      <c r="EW5" s="565"/>
      <c r="EX5" s="565"/>
      <c r="EY5" s="565"/>
      <c r="EZ5" s="565"/>
      <c r="FA5" s="565"/>
      <c r="FB5" s="565"/>
      <c r="FC5" s="565"/>
      <c r="FD5" s="565"/>
      <c r="FE5" s="565"/>
      <c r="FF5" s="565"/>
      <c r="FG5" s="565"/>
      <c r="FH5" s="565"/>
      <c r="FI5" s="565"/>
      <c r="FJ5" s="565"/>
      <c r="FK5" s="565"/>
      <c r="FL5" s="565"/>
      <c r="FM5" s="565"/>
      <c r="FN5" s="565"/>
      <c r="FO5" s="565"/>
      <c r="FP5" s="565"/>
      <c r="FQ5" s="565"/>
      <c r="FR5" s="565"/>
      <c r="FS5" s="565"/>
      <c r="FT5" s="565"/>
      <c r="FU5" s="565"/>
      <c r="FV5" s="565"/>
      <c r="FW5" s="565"/>
      <c r="FX5" s="565"/>
      <c r="FY5" s="565"/>
      <c r="FZ5" s="565"/>
      <c r="GA5" s="565"/>
      <c r="GB5" s="565"/>
      <c r="GC5" s="565"/>
      <c r="GD5" s="565"/>
      <c r="GE5" s="565"/>
      <c r="GF5" s="565"/>
      <c r="GG5" s="565"/>
      <c r="GH5" s="565"/>
      <c r="GI5" s="565"/>
      <c r="GJ5" s="565"/>
      <c r="GK5" s="565"/>
      <c r="GL5" s="565"/>
      <c r="GM5" s="565"/>
      <c r="GN5" s="565"/>
      <c r="GO5" s="565"/>
      <c r="GP5" s="565"/>
      <c r="GQ5" s="565"/>
      <c r="GR5" s="565"/>
      <c r="GS5" s="565"/>
      <c r="GT5" s="565"/>
      <c r="GU5" s="565"/>
      <c r="GV5" s="565"/>
      <c r="GW5" s="565"/>
      <c r="GX5" s="565"/>
      <c r="GY5" s="565"/>
      <c r="GZ5" s="565"/>
      <c r="HA5" s="565"/>
      <c r="HB5" s="565"/>
      <c r="HC5" s="565"/>
      <c r="HD5" s="565"/>
      <c r="HE5" s="565"/>
      <c r="HF5" s="565"/>
      <c r="HG5" s="565"/>
      <c r="HH5" s="565"/>
      <c r="HI5" s="565"/>
      <c r="HJ5" s="565"/>
      <c r="HK5" s="565"/>
      <c r="HL5" s="565"/>
      <c r="HM5" s="565"/>
      <c r="HN5" s="565"/>
      <c r="HO5" s="565"/>
      <c r="HP5" s="565"/>
      <c r="HQ5" s="565"/>
      <c r="HR5" s="565"/>
      <c r="HS5" s="565"/>
      <c r="HT5" s="565"/>
      <c r="HU5" s="565"/>
      <c r="HV5" s="565"/>
      <c r="HW5" s="565"/>
      <c r="HX5" s="565"/>
      <c r="HY5" s="565"/>
      <c r="HZ5" s="565"/>
      <c r="IA5" s="565"/>
      <c r="IB5" s="565"/>
      <c r="IC5" s="565"/>
      <c r="ID5" s="565"/>
      <c r="IE5" s="565"/>
      <c r="IF5" s="565"/>
      <c r="IG5" s="565"/>
      <c r="IH5" s="565"/>
      <c r="II5" s="565"/>
      <c r="IJ5" s="565"/>
      <c r="IK5" s="565"/>
      <c r="IL5" s="565"/>
      <c r="IM5" s="565"/>
      <c r="IN5" s="565"/>
      <c r="IO5" s="565"/>
      <c r="IP5" s="565"/>
      <c r="IQ5" s="565"/>
      <c r="IR5" s="565"/>
      <c r="IS5" s="565"/>
      <c r="IT5" s="565"/>
      <c r="IU5" s="565"/>
    </row>
    <row r="6" spans="1:256">
      <c r="A6" s="561" t="s">
        <v>2163</v>
      </c>
      <c r="B6" s="559">
        <f>SUM(B7)</f>
        <v>0</v>
      </c>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5"/>
      <c r="AV6" s="565"/>
      <c r="AW6" s="565"/>
      <c r="AX6" s="565"/>
      <c r="AY6" s="565"/>
      <c r="AZ6" s="565"/>
      <c r="BA6" s="565"/>
      <c r="BB6" s="565"/>
      <c r="BC6" s="565"/>
      <c r="BD6" s="565"/>
      <c r="BE6" s="565"/>
      <c r="BF6" s="565"/>
      <c r="BG6" s="565"/>
      <c r="BH6" s="565"/>
      <c r="BI6" s="565"/>
      <c r="BJ6" s="565"/>
      <c r="BK6" s="565"/>
      <c r="BL6" s="565"/>
      <c r="BM6" s="565"/>
      <c r="BN6" s="565"/>
      <c r="BO6" s="565"/>
      <c r="BP6" s="565"/>
      <c r="BQ6" s="565"/>
      <c r="BR6" s="565"/>
      <c r="BS6" s="565"/>
      <c r="BT6" s="565"/>
      <c r="BU6" s="565"/>
      <c r="BV6" s="565"/>
      <c r="BW6" s="565"/>
      <c r="BX6" s="565"/>
      <c r="BY6" s="565"/>
      <c r="BZ6" s="565"/>
      <c r="CA6" s="565"/>
      <c r="CB6" s="565"/>
      <c r="CC6" s="565"/>
      <c r="CD6" s="565"/>
      <c r="CE6" s="565"/>
      <c r="CF6" s="565"/>
      <c r="CG6" s="565"/>
      <c r="CH6" s="565"/>
      <c r="CI6" s="565"/>
      <c r="CJ6" s="565"/>
      <c r="CK6" s="565"/>
      <c r="CL6" s="565"/>
      <c r="CM6" s="565"/>
      <c r="CN6" s="565"/>
      <c r="CO6" s="565"/>
      <c r="CP6" s="565"/>
      <c r="CQ6" s="565"/>
      <c r="CR6" s="565"/>
      <c r="CS6" s="565"/>
      <c r="CT6" s="565"/>
      <c r="CU6" s="565"/>
      <c r="CV6" s="565"/>
      <c r="CW6" s="565"/>
      <c r="CX6" s="565"/>
      <c r="CY6" s="565"/>
      <c r="CZ6" s="565"/>
      <c r="DA6" s="565"/>
      <c r="DB6" s="565"/>
      <c r="DC6" s="565"/>
      <c r="DD6" s="565"/>
      <c r="DE6" s="565"/>
      <c r="DF6" s="565"/>
      <c r="DG6" s="565"/>
      <c r="DH6" s="565"/>
      <c r="DI6" s="565"/>
      <c r="DJ6" s="565"/>
      <c r="DK6" s="565"/>
      <c r="DL6" s="565"/>
      <c r="DM6" s="565"/>
      <c r="DN6" s="565"/>
      <c r="DO6" s="565"/>
      <c r="DP6" s="565"/>
      <c r="DQ6" s="565"/>
      <c r="DR6" s="565"/>
      <c r="DS6" s="565"/>
      <c r="DT6" s="565"/>
      <c r="DU6" s="565"/>
      <c r="DV6" s="565"/>
      <c r="DW6" s="565"/>
      <c r="DX6" s="565"/>
      <c r="DY6" s="565"/>
      <c r="DZ6" s="565"/>
      <c r="EA6" s="565"/>
      <c r="EB6" s="565"/>
      <c r="EC6" s="565"/>
      <c r="ED6" s="565"/>
      <c r="EE6" s="565"/>
      <c r="EF6" s="565"/>
      <c r="EG6" s="565"/>
      <c r="EH6" s="565"/>
      <c r="EI6" s="565"/>
      <c r="EJ6" s="565"/>
      <c r="EK6" s="565"/>
      <c r="EL6" s="565"/>
      <c r="EM6" s="565"/>
      <c r="EN6" s="565"/>
      <c r="EO6" s="565"/>
      <c r="EP6" s="565"/>
      <c r="EQ6" s="565"/>
      <c r="ER6" s="565"/>
      <c r="ES6" s="565"/>
      <c r="ET6" s="565"/>
      <c r="EU6" s="565"/>
      <c r="EV6" s="565"/>
      <c r="EW6" s="565"/>
      <c r="EX6" s="565"/>
      <c r="EY6" s="565"/>
      <c r="EZ6" s="565"/>
      <c r="FA6" s="565"/>
      <c r="FB6" s="565"/>
      <c r="FC6" s="565"/>
      <c r="FD6" s="565"/>
      <c r="FE6" s="565"/>
      <c r="FF6" s="565"/>
      <c r="FG6" s="565"/>
      <c r="FH6" s="565"/>
      <c r="FI6" s="565"/>
      <c r="FJ6" s="565"/>
      <c r="FK6" s="565"/>
      <c r="FL6" s="565"/>
      <c r="FM6" s="565"/>
      <c r="FN6" s="565"/>
      <c r="FO6" s="565"/>
      <c r="FP6" s="565"/>
      <c r="FQ6" s="565"/>
      <c r="FR6" s="565"/>
      <c r="FS6" s="565"/>
      <c r="FT6" s="565"/>
      <c r="FU6" s="565"/>
      <c r="FV6" s="565"/>
      <c r="FW6" s="565"/>
      <c r="FX6" s="565"/>
      <c r="FY6" s="565"/>
      <c r="FZ6" s="565"/>
      <c r="GA6" s="565"/>
      <c r="GB6" s="565"/>
      <c r="GC6" s="565"/>
      <c r="GD6" s="565"/>
      <c r="GE6" s="565"/>
      <c r="GF6" s="565"/>
      <c r="GG6" s="565"/>
      <c r="GH6" s="565"/>
      <c r="GI6" s="565"/>
      <c r="GJ6" s="565"/>
      <c r="GK6" s="565"/>
      <c r="GL6" s="565"/>
      <c r="GM6" s="565"/>
      <c r="GN6" s="565"/>
      <c r="GO6" s="565"/>
      <c r="GP6" s="565"/>
      <c r="GQ6" s="565"/>
      <c r="GR6" s="565"/>
      <c r="GS6" s="565"/>
      <c r="GT6" s="565"/>
      <c r="GU6" s="565"/>
      <c r="GV6" s="565"/>
      <c r="GW6" s="565"/>
      <c r="GX6" s="565"/>
      <c r="GY6" s="565"/>
      <c r="GZ6" s="565"/>
      <c r="HA6" s="565"/>
      <c r="HB6" s="565"/>
      <c r="HC6" s="565"/>
      <c r="HD6" s="565"/>
      <c r="HE6" s="565"/>
      <c r="HF6" s="565"/>
      <c r="HG6" s="565"/>
      <c r="HH6" s="565"/>
      <c r="HI6" s="565"/>
      <c r="HJ6" s="565"/>
      <c r="HK6" s="565"/>
      <c r="HL6" s="565"/>
      <c r="HM6" s="565"/>
      <c r="HN6" s="565"/>
      <c r="HO6" s="565"/>
      <c r="HP6" s="565"/>
      <c r="HQ6" s="565"/>
      <c r="HR6" s="565"/>
      <c r="HS6" s="565"/>
      <c r="HT6" s="565"/>
      <c r="HU6" s="565"/>
      <c r="HV6" s="565"/>
      <c r="HW6" s="565"/>
      <c r="HX6" s="565"/>
      <c r="HY6" s="565"/>
      <c r="HZ6" s="565"/>
      <c r="IA6" s="565"/>
      <c r="IB6" s="565"/>
      <c r="IC6" s="565"/>
      <c r="ID6" s="565"/>
      <c r="IE6" s="565"/>
      <c r="IF6" s="565"/>
      <c r="IG6" s="565"/>
      <c r="IH6" s="565"/>
      <c r="II6" s="565"/>
      <c r="IJ6" s="565"/>
      <c r="IK6" s="565"/>
      <c r="IL6" s="565"/>
      <c r="IM6" s="565"/>
      <c r="IN6" s="565"/>
      <c r="IO6" s="565"/>
      <c r="IP6" s="565"/>
      <c r="IQ6" s="565"/>
      <c r="IR6" s="565"/>
      <c r="IS6" s="565"/>
      <c r="IT6" s="565"/>
      <c r="IU6" s="565"/>
    </row>
    <row r="7" spans="1:256">
      <c r="A7" s="561" t="s">
        <v>2164</v>
      </c>
      <c r="B7" s="559">
        <f>SUM(B8:B13)</f>
        <v>0</v>
      </c>
      <c r="D7" s="565"/>
      <c r="E7" s="565"/>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5"/>
      <c r="AQ7" s="565"/>
      <c r="AR7" s="565"/>
      <c r="AS7" s="565"/>
      <c r="AT7" s="565"/>
      <c r="AU7" s="565"/>
      <c r="AV7" s="565"/>
      <c r="AW7" s="565"/>
      <c r="AX7" s="565"/>
      <c r="AY7" s="565"/>
      <c r="AZ7" s="565"/>
      <c r="BA7" s="565"/>
      <c r="BB7" s="565"/>
      <c r="BC7" s="565"/>
      <c r="BD7" s="565"/>
      <c r="BE7" s="565"/>
      <c r="BF7" s="565"/>
      <c r="BG7" s="565"/>
      <c r="BH7" s="565"/>
      <c r="BI7" s="565"/>
      <c r="BJ7" s="565"/>
      <c r="BK7" s="565"/>
      <c r="BL7" s="565"/>
      <c r="BM7" s="565"/>
      <c r="BN7" s="565"/>
      <c r="BO7" s="565"/>
      <c r="BP7" s="565"/>
      <c r="BQ7" s="565"/>
      <c r="BR7" s="565"/>
      <c r="BS7" s="565"/>
      <c r="BT7" s="565"/>
      <c r="BU7" s="565"/>
      <c r="BV7" s="565"/>
      <c r="BW7" s="565"/>
      <c r="BX7" s="565"/>
      <c r="BY7" s="565"/>
      <c r="BZ7" s="565"/>
      <c r="CA7" s="565"/>
      <c r="CB7" s="565"/>
      <c r="CC7" s="565"/>
      <c r="CD7" s="565"/>
      <c r="CE7" s="565"/>
      <c r="CF7" s="565"/>
      <c r="CG7" s="565"/>
      <c r="CH7" s="565"/>
      <c r="CI7" s="565"/>
      <c r="CJ7" s="565"/>
      <c r="CK7" s="565"/>
      <c r="CL7" s="565"/>
      <c r="CM7" s="565"/>
      <c r="CN7" s="565"/>
      <c r="CO7" s="565"/>
      <c r="CP7" s="565"/>
      <c r="CQ7" s="565"/>
      <c r="CR7" s="565"/>
      <c r="CS7" s="565"/>
      <c r="CT7" s="565"/>
      <c r="CU7" s="565"/>
      <c r="CV7" s="565"/>
      <c r="CW7" s="565"/>
      <c r="CX7" s="565"/>
      <c r="CY7" s="565"/>
      <c r="CZ7" s="565"/>
      <c r="DA7" s="565"/>
      <c r="DB7" s="565"/>
      <c r="DC7" s="565"/>
      <c r="DD7" s="565"/>
      <c r="DE7" s="565"/>
      <c r="DF7" s="565"/>
      <c r="DG7" s="565"/>
      <c r="DH7" s="565"/>
      <c r="DI7" s="565"/>
      <c r="DJ7" s="565"/>
      <c r="DK7" s="565"/>
      <c r="DL7" s="565"/>
      <c r="DM7" s="565"/>
      <c r="DN7" s="565"/>
      <c r="DO7" s="565"/>
      <c r="DP7" s="565"/>
      <c r="DQ7" s="565"/>
      <c r="DR7" s="565"/>
      <c r="DS7" s="565"/>
      <c r="DT7" s="565"/>
      <c r="DU7" s="565"/>
      <c r="DV7" s="565"/>
      <c r="DW7" s="565"/>
      <c r="DX7" s="565"/>
      <c r="DY7" s="565"/>
      <c r="DZ7" s="565"/>
      <c r="EA7" s="565"/>
      <c r="EB7" s="565"/>
      <c r="EC7" s="565"/>
      <c r="ED7" s="565"/>
      <c r="EE7" s="565"/>
      <c r="EF7" s="565"/>
      <c r="EG7" s="565"/>
      <c r="EH7" s="565"/>
      <c r="EI7" s="565"/>
      <c r="EJ7" s="565"/>
      <c r="EK7" s="565"/>
      <c r="EL7" s="565"/>
      <c r="EM7" s="565"/>
      <c r="EN7" s="565"/>
      <c r="EO7" s="565"/>
      <c r="EP7" s="565"/>
      <c r="EQ7" s="565"/>
      <c r="ER7" s="565"/>
      <c r="ES7" s="565"/>
      <c r="ET7" s="565"/>
      <c r="EU7" s="565"/>
      <c r="EV7" s="565"/>
      <c r="EW7" s="565"/>
      <c r="EX7" s="565"/>
      <c r="EY7" s="565"/>
      <c r="EZ7" s="565"/>
      <c r="FA7" s="565"/>
      <c r="FB7" s="565"/>
      <c r="FC7" s="565"/>
      <c r="FD7" s="565"/>
      <c r="FE7" s="565"/>
      <c r="FF7" s="565"/>
      <c r="FG7" s="565"/>
      <c r="FH7" s="565"/>
      <c r="FI7" s="565"/>
      <c r="FJ7" s="565"/>
      <c r="FK7" s="565"/>
      <c r="FL7" s="565"/>
      <c r="FM7" s="565"/>
      <c r="FN7" s="565"/>
      <c r="FO7" s="565"/>
      <c r="FP7" s="565"/>
      <c r="FQ7" s="565"/>
      <c r="FR7" s="565"/>
      <c r="FS7" s="565"/>
      <c r="FT7" s="565"/>
      <c r="FU7" s="565"/>
      <c r="FV7" s="565"/>
      <c r="FW7" s="565"/>
      <c r="FX7" s="565"/>
      <c r="FY7" s="565"/>
      <c r="FZ7" s="565"/>
      <c r="GA7" s="565"/>
      <c r="GB7" s="565"/>
      <c r="GC7" s="565"/>
      <c r="GD7" s="565"/>
      <c r="GE7" s="565"/>
      <c r="GF7" s="565"/>
      <c r="GG7" s="565"/>
      <c r="GH7" s="565"/>
      <c r="GI7" s="565"/>
      <c r="GJ7" s="565"/>
      <c r="GK7" s="565"/>
      <c r="GL7" s="565"/>
      <c r="GM7" s="565"/>
      <c r="GN7" s="565"/>
      <c r="GO7" s="565"/>
      <c r="GP7" s="565"/>
      <c r="GQ7" s="565"/>
      <c r="GR7" s="565"/>
      <c r="GS7" s="565"/>
      <c r="GT7" s="565"/>
      <c r="GU7" s="565"/>
      <c r="GV7" s="565"/>
      <c r="GW7" s="565"/>
      <c r="GX7" s="565"/>
      <c r="GY7" s="565"/>
      <c r="GZ7" s="565"/>
      <c r="HA7" s="565"/>
      <c r="HB7" s="565"/>
      <c r="HC7" s="565"/>
      <c r="HD7" s="565"/>
      <c r="HE7" s="565"/>
      <c r="HF7" s="565"/>
      <c r="HG7" s="565"/>
      <c r="HH7" s="565"/>
      <c r="HI7" s="565"/>
      <c r="HJ7" s="565"/>
      <c r="HK7" s="565"/>
      <c r="HL7" s="565"/>
      <c r="HM7" s="565"/>
      <c r="HN7" s="565"/>
      <c r="HO7" s="565"/>
      <c r="HP7" s="565"/>
      <c r="HQ7" s="565"/>
      <c r="HR7" s="565"/>
      <c r="HS7" s="565"/>
      <c r="HT7" s="565"/>
      <c r="HU7" s="565"/>
      <c r="HV7" s="565"/>
      <c r="HW7" s="565"/>
      <c r="HX7" s="565"/>
      <c r="HY7" s="565"/>
      <c r="HZ7" s="565"/>
      <c r="IA7" s="565"/>
      <c r="IB7" s="565"/>
      <c r="IC7" s="565"/>
      <c r="ID7" s="565"/>
      <c r="IE7" s="565"/>
      <c r="IF7" s="565"/>
      <c r="IG7" s="565"/>
      <c r="IH7" s="565"/>
      <c r="II7" s="565"/>
      <c r="IJ7" s="565"/>
      <c r="IK7" s="565"/>
      <c r="IL7" s="565"/>
      <c r="IM7" s="565"/>
      <c r="IN7" s="565"/>
      <c r="IO7" s="565"/>
      <c r="IP7" s="565"/>
      <c r="IQ7" s="565"/>
      <c r="IR7" s="565"/>
      <c r="IS7" s="565"/>
      <c r="IT7" s="565"/>
      <c r="IU7" s="565"/>
    </row>
    <row r="8" spans="1:256">
      <c r="A8" s="562" t="s">
        <v>2165</v>
      </c>
      <c r="B8" s="559">
        <v>0</v>
      </c>
      <c r="D8" s="565"/>
      <c r="E8" s="565"/>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AY8" s="565"/>
      <c r="AZ8" s="565"/>
      <c r="BA8" s="565"/>
      <c r="BB8" s="565"/>
      <c r="BC8" s="565"/>
      <c r="BD8" s="565"/>
      <c r="BE8" s="565"/>
      <c r="BF8" s="565"/>
      <c r="BG8" s="565"/>
      <c r="BH8" s="565"/>
      <c r="BI8" s="565"/>
      <c r="BJ8" s="565"/>
      <c r="BK8" s="565"/>
      <c r="BL8" s="565"/>
      <c r="BM8" s="565"/>
      <c r="BN8" s="565"/>
      <c r="BO8" s="565"/>
      <c r="BP8" s="565"/>
      <c r="BQ8" s="565"/>
      <c r="BR8" s="565"/>
      <c r="BS8" s="565"/>
      <c r="BT8" s="565"/>
      <c r="BU8" s="565"/>
      <c r="BV8" s="565"/>
      <c r="BW8" s="565"/>
      <c r="BX8" s="565"/>
      <c r="BY8" s="565"/>
      <c r="BZ8" s="565"/>
      <c r="CA8" s="565"/>
      <c r="CB8" s="565"/>
      <c r="CC8" s="565"/>
      <c r="CD8" s="565"/>
      <c r="CE8" s="565"/>
      <c r="CF8" s="565"/>
      <c r="CG8" s="565"/>
      <c r="CH8" s="565"/>
      <c r="CI8" s="565"/>
      <c r="CJ8" s="565"/>
      <c r="CK8" s="565"/>
      <c r="CL8" s="565"/>
      <c r="CM8" s="565"/>
      <c r="CN8" s="565"/>
      <c r="CO8" s="565"/>
      <c r="CP8" s="565"/>
      <c r="CQ8" s="565"/>
      <c r="CR8" s="565"/>
      <c r="CS8" s="565"/>
      <c r="CT8" s="565"/>
      <c r="CU8" s="565"/>
      <c r="CV8" s="565"/>
      <c r="CW8" s="565"/>
      <c r="CX8" s="565"/>
      <c r="CY8" s="565"/>
      <c r="CZ8" s="565"/>
      <c r="DA8" s="565"/>
      <c r="DB8" s="565"/>
      <c r="DC8" s="565"/>
      <c r="DD8" s="565"/>
      <c r="DE8" s="565"/>
      <c r="DF8" s="565"/>
      <c r="DG8" s="565"/>
      <c r="DH8" s="565"/>
      <c r="DI8" s="565"/>
      <c r="DJ8" s="565"/>
      <c r="DK8" s="565"/>
      <c r="DL8" s="565"/>
      <c r="DM8" s="565"/>
      <c r="DN8" s="565"/>
      <c r="DO8" s="565"/>
      <c r="DP8" s="565"/>
      <c r="DQ8" s="565"/>
      <c r="DR8" s="565"/>
      <c r="DS8" s="565"/>
      <c r="DT8" s="565"/>
      <c r="DU8" s="565"/>
      <c r="DV8" s="565"/>
      <c r="DW8" s="565"/>
      <c r="DX8" s="565"/>
      <c r="DY8" s="565"/>
      <c r="DZ8" s="565"/>
      <c r="EA8" s="565"/>
      <c r="EB8" s="565"/>
      <c r="EC8" s="565"/>
      <c r="ED8" s="565"/>
      <c r="EE8" s="565"/>
      <c r="EF8" s="565"/>
      <c r="EG8" s="565"/>
      <c r="EH8" s="565"/>
      <c r="EI8" s="565"/>
      <c r="EJ8" s="565"/>
      <c r="EK8" s="565"/>
      <c r="EL8" s="565"/>
      <c r="EM8" s="565"/>
      <c r="EN8" s="565"/>
      <c r="EO8" s="565"/>
      <c r="EP8" s="565"/>
      <c r="EQ8" s="565"/>
      <c r="ER8" s="565"/>
      <c r="ES8" s="565"/>
      <c r="ET8" s="565"/>
      <c r="EU8" s="565"/>
      <c r="EV8" s="565"/>
      <c r="EW8" s="565"/>
      <c r="EX8" s="565"/>
      <c r="EY8" s="565"/>
      <c r="EZ8" s="565"/>
      <c r="FA8" s="565"/>
      <c r="FB8" s="565"/>
      <c r="FC8" s="565"/>
      <c r="FD8" s="565"/>
      <c r="FE8" s="565"/>
      <c r="FF8" s="565"/>
      <c r="FG8" s="565"/>
      <c r="FH8" s="565"/>
      <c r="FI8" s="565"/>
      <c r="FJ8" s="565"/>
      <c r="FK8" s="565"/>
      <c r="FL8" s="565"/>
      <c r="FM8" s="565"/>
      <c r="FN8" s="565"/>
      <c r="FO8" s="565"/>
      <c r="FP8" s="565"/>
      <c r="FQ8" s="565"/>
      <c r="FR8" s="565"/>
      <c r="FS8" s="565"/>
      <c r="FT8" s="565"/>
      <c r="FU8" s="565"/>
      <c r="FV8" s="565"/>
      <c r="FW8" s="565"/>
      <c r="FX8" s="565"/>
      <c r="FY8" s="565"/>
      <c r="FZ8" s="565"/>
      <c r="GA8" s="565"/>
      <c r="GB8" s="565"/>
      <c r="GC8" s="565"/>
      <c r="GD8" s="565"/>
      <c r="GE8" s="565"/>
      <c r="GF8" s="565"/>
      <c r="GG8" s="565"/>
      <c r="GH8" s="565"/>
      <c r="GI8" s="565"/>
      <c r="GJ8" s="565"/>
      <c r="GK8" s="565"/>
      <c r="GL8" s="565"/>
      <c r="GM8" s="565"/>
      <c r="GN8" s="565"/>
      <c r="GO8" s="565"/>
      <c r="GP8" s="565"/>
      <c r="GQ8" s="565"/>
      <c r="GR8" s="565"/>
      <c r="GS8" s="565"/>
      <c r="GT8" s="565"/>
      <c r="GU8" s="565"/>
      <c r="GV8" s="565"/>
      <c r="GW8" s="565"/>
      <c r="GX8" s="565"/>
      <c r="GY8" s="565"/>
      <c r="GZ8" s="565"/>
      <c r="HA8" s="565"/>
      <c r="HB8" s="565"/>
      <c r="HC8" s="565"/>
      <c r="HD8" s="565"/>
      <c r="HE8" s="565"/>
      <c r="HF8" s="565"/>
      <c r="HG8" s="565"/>
      <c r="HH8" s="565"/>
      <c r="HI8" s="565"/>
      <c r="HJ8" s="565"/>
      <c r="HK8" s="565"/>
      <c r="HL8" s="565"/>
      <c r="HM8" s="565"/>
      <c r="HN8" s="565"/>
      <c r="HO8" s="565"/>
      <c r="HP8" s="565"/>
      <c r="HQ8" s="565"/>
      <c r="HR8" s="565"/>
      <c r="HS8" s="565"/>
      <c r="HT8" s="565"/>
      <c r="HU8" s="565"/>
      <c r="HV8" s="565"/>
      <c r="HW8" s="565"/>
      <c r="HX8" s="565"/>
      <c r="HY8" s="565"/>
      <c r="HZ8" s="565"/>
      <c r="IA8" s="565"/>
      <c r="IB8" s="565"/>
      <c r="IC8" s="565"/>
      <c r="ID8" s="565"/>
      <c r="IE8" s="565"/>
      <c r="IF8" s="565"/>
      <c r="IG8" s="565"/>
      <c r="IH8" s="565"/>
      <c r="II8" s="565"/>
      <c r="IJ8" s="565"/>
      <c r="IK8" s="565"/>
      <c r="IL8" s="565"/>
      <c r="IM8" s="565"/>
      <c r="IN8" s="565"/>
      <c r="IO8" s="565"/>
      <c r="IP8" s="565"/>
      <c r="IQ8" s="565"/>
      <c r="IR8" s="565"/>
      <c r="IS8" s="565"/>
      <c r="IT8" s="565"/>
      <c r="IU8" s="565"/>
    </row>
    <row r="9" spans="1:256">
      <c r="A9" s="562" t="s">
        <v>2166</v>
      </c>
      <c r="B9" s="559">
        <v>0</v>
      </c>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565"/>
      <c r="CC9" s="565"/>
      <c r="CD9" s="565"/>
      <c r="CE9" s="565"/>
      <c r="CF9" s="565"/>
      <c r="CG9" s="565"/>
      <c r="CH9" s="565"/>
      <c r="CI9" s="565"/>
      <c r="CJ9" s="565"/>
      <c r="CK9" s="565"/>
      <c r="CL9" s="565"/>
      <c r="CM9" s="565"/>
      <c r="CN9" s="565"/>
      <c r="CO9" s="565"/>
      <c r="CP9" s="565"/>
      <c r="CQ9" s="565"/>
      <c r="CR9" s="565"/>
      <c r="CS9" s="565"/>
      <c r="CT9" s="565"/>
      <c r="CU9" s="565"/>
      <c r="CV9" s="565"/>
      <c r="CW9" s="565"/>
      <c r="CX9" s="565"/>
      <c r="CY9" s="565"/>
      <c r="CZ9" s="565"/>
      <c r="DA9" s="565"/>
      <c r="DB9" s="565"/>
      <c r="DC9" s="565"/>
      <c r="DD9" s="565"/>
      <c r="DE9" s="565"/>
      <c r="DF9" s="565"/>
      <c r="DG9" s="565"/>
      <c r="DH9" s="565"/>
      <c r="DI9" s="565"/>
      <c r="DJ9" s="565"/>
      <c r="DK9" s="565"/>
      <c r="DL9" s="565"/>
      <c r="DM9" s="565"/>
      <c r="DN9" s="565"/>
      <c r="DO9" s="565"/>
      <c r="DP9" s="565"/>
      <c r="DQ9" s="565"/>
      <c r="DR9" s="565"/>
      <c r="DS9" s="565"/>
      <c r="DT9" s="565"/>
      <c r="DU9" s="565"/>
      <c r="DV9" s="565"/>
      <c r="DW9" s="565"/>
      <c r="DX9" s="565"/>
      <c r="DY9" s="565"/>
      <c r="DZ9" s="565"/>
      <c r="EA9" s="565"/>
      <c r="EB9" s="565"/>
      <c r="EC9" s="565"/>
      <c r="ED9" s="565"/>
      <c r="EE9" s="565"/>
      <c r="EF9" s="565"/>
      <c r="EG9" s="565"/>
      <c r="EH9" s="565"/>
      <c r="EI9" s="565"/>
      <c r="EJ9" s="565"/>
      <c r="EK9" s="565"/>
      <c r="EL9" s="565"/>
      <c r="EM9" s="565"/>
      <c r="EN9" s="565"/>
      <c r="EO9" s="565"/>
      <c r="EP9" s="565"/>
      <c r="EQ9" s="565"/>
      <c r="ER9" s="565"/>
      <c r="ES9" s="565"/>
      <c r="ET9" s="565"/>
      <c r="EU9" s="565"/>
      <c r="EV9" s="565"/>
      <c r="EW9" s="565"/>
      <c r="EX9" s="565"/>
      <c r="EY9" s="565"/>
      <c r="EZ9" s="565"/>
      <c r="FA9" s="565"/>
      <c r="FB9" s="565"/>
      <c r="FC9" s="565"/>
      <c r="FD9" s="565"/>
      <c r="FE9" s="565"/>
      <c r="FF9" s="565"/>
      <c r="FG9" s="565"/>
      <c r="FH9" s="565"/>
      <c r="FI9" s="565"/>
      <c r="FJ9" s="565"/>
      <c r="FK9" s="565"/>
      <c r="FL9" s="565"/>
      <c r="FM9" s="565"/>
      <c r="FN9" s="565"/>
      <c r="FO9" s="565"/>
      <c r="FP9" s="565"/>
      <c r="FQ9" s="565"/>
      <c r="FR9" s="565"/>
      <c r="FS9" s="565"/>
      <c r="FT9" s="565"/>
      <c r="FU9" s="565"/>
      <c r="FV9" s="565"/>
      <c r="FW9" s="565"/>
      <c r="FX9" s="565"/>
      <c r="FY9" s="565"/>
      <c r="FZ9" s="565"/>
      <c r="GA9" s="565"/>
      <c r="GB9" s="565"/>
      <c r="GC9" s="565"/>
      <c r="GD9" s="565"/>
      <c r="GE9" s="565"/>
      <c r="GF9" s="565"/>
      <c r="GG9" s="565"/>
      <c r="GH9" s="565"/>
      <c r="GI9" s="565"/>
      <c r="GJ9" s="565"/>
      <c r="GK9" s="565"/>
      <c r="GL9" s="565"/>
      <c r="GM9" s="565"/>
      <c r="GN9" s="565"/>
      <c r="GO9" s="565"/>
      <c r="GP9" s="565"/>
      <c r="GQ9" s="565"/>
      <c r="GR9" s="565"/>
      <c r="GS9" s="565"/>
      <c r="GT9" s="565"/>
      <c r="GU9" s="565"/>
      <c r="GV9" s="565"/>
      <c r="GW9" s="565"/>
      <c r="GX9" s="565"/>
      <c r="GY9" s="565"/>
      <c r="GZ9" s="565"/>
      <c r="HA9" s="565"/>
      <c r="HB9" s="565"/>
      <c r="HC9" s="565"/>
      <c r="HD9" s="565"/>
      <c r="HE9" s="565"/>
      <c r="HF9" s="565"/>
      <c r="HG9" s="565"/>
      <c r="HH9" s="565"/>
      <c r="HI9" s="565"/>
      <c r="HJ9" s="565"/>
      <c r="HK9" s="565"/>
      <c r="HL9" s="565"/>
      <c r="HM9" s="565"/>
      <c r="HN9" s="565"/>
      <c r="HO9" s="565"/>
      <c r="HP9" s="565"/>
      <c r="HQ9" s="565"/>
      <c r="HR9" s="565"/>
      <c r="HS9" s="565"/>
      <c r="HT9" s="565"/>
      <c r="HU9" s="565"/>
      <c r="HV9" s="565"/>
      <c r="HW9" s="565"/>
      <c r="HX9" s="565"/>
      <c r="HY9" s="565"/>
      <c r="HZ9" s="565"/>
      <c r="IA9" s="565"/>
      <c r="IB9" s="565"/>
      <c r="IC9" s="565"/>
      <c r="ID9" s="565"/>
      <c r="IE9" s="565"/>
      <c r="IF9" s="565"/>
      <c r="IG9" s="565"/>
      <c r="IH9" s="565"/>
      <c r="II9" s="565"/>
      <c r="IJ9" s="565"/>
      <c r="IK9" s="565"/>
      <c r="IL9" s="565"/>
      <c r="IM9" s="565"/>
      <c r="IN9" s="565"/>
      <c r="IO9" s="565"/>
      <c r="IP9" s="565"/>
      <c r="IQ9" s="565"/>
      <c r="IR9" s="565"/>
      <c r="IS9" s="565"/>
      <c r="IT9" s="565"/>
      <c r="IU9" s="565"/>
    </row>
    <row r="10" spans="1:256">
      <c r="A10" s="562" t="s">
        <v>2167</v>
      </c>
      <c r="B10" s="559">
        <v>0</v>
      </c>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AY10" s="565"/>
      <c r="AZ10" s="565"/>
      <c r="BA10" s="565"/>
      <c r="BB10" s="565"/>
      <c r="BC10" s="565"/>
      <c r="BD10" s="565"/>
      <c r="BE10" s="565"/>
      <c r="BF10" s="565"/>
      <c r="BG10" s="565"/>
      <c r="BH10" s="565"/>
      <c r="BI10" s="565"/>
      <c r="BJ10" s="565"/>
      <c r="BK10" s="565"/>
      <c r="BL10" s="565"/>
      <c r="BM10" s="565"/>
      <c r="BN10" s="565"/>
      <c r="BO10" s="565"/>
      <c r="BP10" s="565"/>
      <c r="BQ10" s="565"/>
      <c r="BR10" s="565"/>
      <c r="BS10" s="565"/>
      <c r="BT10" s="565"/>
      <c r="BU10" s="565"/>
      <c r="BV10" s="565"/>
      <c r="BW10" s="565"/>
      <c r="BX10" s="565"/>
      <c r="BY10" s="565"/>
      <c r="BZ10" s="565"/>
      <c r="CA10" s="565"/>
      <c r="CB10" s="565"/>
      <c r="CC10" s="565"/>
      <c r="CD10" s="565"/>
      <c r="CE10" s="565"/>
      <c r="CF10" s="565"/>
      <c r="CG10" s="565"/>
      <c r="CH10" s="565"/>
      <c r="CI10" s="565"/>
      <c r="CJ10" s="565"/>
      <c r="CK10" s="565"/>
      <c r="CL10" s="565"/>
      <c r="CM10" s="565"/>
      <c r="CN10" s="565"/>
      <c r="CO10" s="565"/>
      <c r="CP10" s="565"/>
      <c r="CQ10" s="565"/>
      <c r="CR10" s="565"/>
      <c r="CS10" s="565"/>
      <c r="CT10" s="565"/>
      <c r="CU10" s="565"/>
      <c r="CV10" s="565"/>
      <c r="CW10" s="565"/>
      <c r="CX10" s="565"/>
      <c r="CY10" s="565"/>
      <c r="CZ10" s="565"/>
      <c r="DA10" s="565"/>
      <c r="DB10" s="565"/>
      <c r="DC10" s="565"/>
      <c r="DD10" s="565"/>
      <c r="DE10" s="565"/>
      <c r="DF10" s="565"/>
      <c r="DG10" s="565"/>
      <c r="DH10" s="565"/>
      <c r="DI10" s="565"/>
      <c r="DJ10" s="565"/>
      <c r="DK10" s="565"/>
      <c r="DL10" s="565"/>
      <c r="DM10" s="565"/>
      <c r="DN10" s="565"/>
      <c r="DO10" s="565"/>
      <c r="DP10" s="565"/>
      <c r="DQ10" s="565"/>
      <c r="DR10" s="565"/>
      <c r="DS10" s="565"/>
      <c r="DT10" s="565"/>
      <c r="DU10" s="565"/>
      <c r="DV10" s="565"/>
      <c r="DW10" s="565"/>
      <c r="DX10" s="565"/>
      <c r="DY10" s="565"/>
      <c r="DZ10" s="565"/>
      <c r="EA10" s="565"/>
      <c r="EB10" s="565"/>
      <c r="EC10" s="565"/>
      <c r="ED10" s="565"/>
      <c r="EE10" s="565"/>
      <c r="EF10" s="565"/>
      <c r="EG10" s="565"/>
      <c r="EH10" s="565"/>
      <c r="EI10" s="565"/>
      <c r="EJ10" s="565"/>
      <c r="EK10" s="565"/>
      <c r="EL10" s="565"/>
      <c r="EM10" s="565"/>
      <c r="EN10" s="565"/>
      <c r="EO10" s="565"/>
      <c r="EP10" s="565"/>
      <c r="EQ10" s="565"/>
      <c r="ER10" s="565"/>
      <c r="ES10" s="565"/>
      <c r="ET10" s="565"/>
      <c r="EU10" s="565"/>
      <c r="EV10" s="565"/>
      <c r="EW10" s="565"/>
      <c r="EX10" s="565"/>
      <c r="EY10" s="565"/>
      <c r="EZ10" s="565"/>
      <c r="FA10" s="565"/>
      <c r="FB10" s="565"/>
      <c r="FC10" s="565"/>
      <c r="FD10" s="565"/>
      <c r="FE10" s="565"/>
      <c r="FF10" s="565"/>
      <c r="FG10" s="565"/>
      <c r="FH10" s="565"/>
      <c r="FI10" s="565"/>
      <c r="FJ10" s="565"/>
      <c r="FK10" s="565"/>
      <c r="FL10" s="565"/>
      <c r="FM10" s="565"/>
      <c r="FN10" s="565"/>
      <c r="FO10" s="565"/>
      <c r="FP10" s="565"/>
      <c r="FQ10" s="565"/>
      <c r="FR10" s="565"/>
      <c r="FS10" s="565"/>
      <c r="FT10" s="565"/>
      <c r="FU10" s="565"/>
      <c r="FV10" s="565"/>
      <c r="FW10" s="565"/>
      <c r="FX10" s="565"/>
      <c r="FY10" s="565"/>
      <c r="FZ10" s="565"/>
      <c r="GA10" s="565"/>
      <c r="GB10" s="565"/>
      <c r="GC10" s="565"/>
      <c r="GD10" s="565"/>
      <c r="GE10" s="565"/>
      <c r="GF10" s="565"/>
      <c r="GG10" s="565"/>
      <c r="GH10" s="565"/>
      <c r="GI10" s="565"/>
      <c r="GJ10" s="565"/>
      <c r="GK10" s="565"/>
      <c r="GL10" s="565"/>
      <c r="GM10" s="565"/>
      <c r="GN10" s="565"/>
      <c r="GO10" s="565"/>
      <c r="GP10" s="565"/>
      <c r="GQ10" s="565"/>
      <c r="GR10" s="565"/>
      <c r="GS10" s="565"/>
      <c r="GT10" s="565"/>
      <c r="GU10" s="565"/>
      <c r="GV10" s="565"/>
      <c r="GW10" s="565"/>
      <c r="GX10" s="565"/>
      <c r="GY10" s="565"/>
      <c r="GZ10" s="565"/>
      <c r="HA10" s="565"/>
      <c r="HB10" s="565"/>
      <c r="HC10" s="565"/>
      <c r="HD10" s="565"/>
      <c r="HE10" s="565"/>
      <c r="HF10" s="565"/>
      <c r="HG10" s="565"/>
      <c r="HH10" s="565"/>
      <c r="HI10" s="565"/>
      <c r="HJ10" s="565"/>
      <c r="HK10" s="565"/>
      <c r="HL10" s="565"/>
      <c r="HM10" s="565"/>
      <c r="HN10" s="565"/>
      <c r="HO10" s="565"/>
      <c r="HP10" s="565"/>
      <c r="HQ10" s="565"/>
      <c r="HR10" s="565"/>
      <c r="HS10" s="565"/>
      <c r="HT10" s="565"/>
      <c r="HU10" s="565"/>
      <c r="HV10" s="565"/>
      <c r="HW10" s="565"/>
      <c r="HX10" s="565"/>
      <c r="HY10" s="565"/>
      <c r="HZ10" s="565"/>
      <c r="IA10" s="565"/>
      <c r="IB10" s="565"/>
      <c r="IC10" s="565"/>
      <c r="ID10" s="565"/>
      <c r="IE10" s="565"/>
      <c r="IF10" s="565"/>
      <c r="IG10" s="565"/>
      <c r="IH10" s="565"/>
      <c r="II10" s="565"/>
      <c r="IJ10" s="565"/>
      <c r="IK10" s="565"/>
      <c r="IL10" s="565"/>
      <c r="IM10" s="565"/>
      <c r="IN10" s="565"/>
      <c r="IO10" s="565"/>
      <c r="IP10" s="565"/>
      <c r="IQ10" s="565"/>
      <c r="IR10" s="565"/>
      <c r="IS10" s="565"/>
      <c r="IT10" s="565"/>
      <c r="IU10" s="565"/>
    </row>
    <row r="11" spans="1:256">
      <c r="A11" s="562" t="s">
        <v>2168</v>
      </c>
      <c r="B11" s="559">
        <v>0</v>
      </c>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5"/>
      <c r="AY11" s="565"/>
      <c r="AZ11" s="565"/>
      <c r="BA11" s="565"/>
      <c r="BB11" s="565"/>
      <c r="BC11" s="565"/>
      <c r="BD11" s="565"/>
      <c r="BE11" s="565"/>
      <c r="BF11" s="565"/>
      <c r="BG11" s="565"/>
      <c r="BH11" s="565"/>
      <c r="BI11" s="565"/>
      <c r="BJ11" s="565"/>
      <c r="BK11" s="565"/>
      <c r="BL11" s="565"/>
      <c r="BM11" s="565"/>
      <c r="BN11" s="565"/>
      <c r="BO11" s="565"/>
      <c r="BP11" s="565"/>
      <c r="BQ11" s="565"/>
      <c r="BR11" s="565"/>
      <c r="BS11" s="565"/>
      <c r="BT11" s="565"/>
      <c r="BU11" s="565"/>
      <c r="BV11" s="565"/>
      <c r="BW11" s="565"/>
      <c r="BX11" s="565"/>
      <c r="BY11" s="565"/>
      <c r="BZ11" s="565"/>
      <c r="CA11" s="565"/>
      <c r="CB11" s="565"/>
      <c r="CC11" s="565"/>
      <c r="CD11" s="565"/>
      <c r="CE11" s="565"/>
      <c r="CF11" s="565"/>
      <c r="CG11" s="565"/>
      <c r="CH11" s="565"/>
      <c r="CI11" s="565"/>
      <c r="CJ11" s="565"/>
      <c r="CK11" s="565"/>
      <c r="CL11" s="565"/>
      <c r="CM11" s="565"/>
      <c r="CN11" s="565"/>
      <c r="CO11" s="565"/>
      <c r="CP11" s="565"/>
      <c r="CQ11" s="565"/>
      <c r="CR11" s="565"/>
      <c r="CS11" s="565"/>
      <c r="CT11" s="565"/>
      <c r="CU11" s="565"/>
      <c r="CV11" s="565"/>
      <c r="CW11" s="565"/>
      <c r="CX11" s="565"/>
      <c r="CY11" s="565"/>
      <c r="CZ11" s="565"/>
      <c r="DA11" s="565"/>
      <c r="DB11" s="565"/>
      <c r="DC11" s="565"/>
      <c r="DD11" s="565"/>
      <c r="DE11" s="565"/>
      <c r="DF11" s="565"/>
      <c r="DG11" s="565"/>
      <c r="DH11" s="565"/>
      <c r="DI11" s="565"/>
      <c r="DJ11" s="565"/>
      <c r="DK11" s="565"/>
      <c r="DL11" s="565"/>
      <c r="DM11" s="565"/>
      <c r="DN11" s="565"/>
      <c r="DO11" s="565"/>
      <c r="DP11" s="565"/>
      <c r="DQ11" s="565"/>
      <c r="DR11" s="565"/>
      <c r="DS11" s="565"/>
      <c r="DT11" s="565"/>
      <c r="DU11" s="565"/>
      <c r="DV11" s="565"/>
      <c r="DW11" s="565"/>
      <c r="DX11" s="565"/>
      <c r="DY11" s="565"/>
      <c r="DZ11" s="565"/>
      <c r="EA11" s="565"/>
      <c r="EB11" s="565"/>
      <c r="EC11" s="565"/>
      <c r="ED11" s="565"/>
      <c r="EE11" s="565"/>
      <c r="EF11" s="565"/>
      <c r="EG11" s="565"/>
      <c r="EH11" s="565"/>
      <c r="EI11" s="565"/>
      <c r="EJ11" s="565"/>
      <c r="EK11" s="565"/>
      <c r="EL11" s="565"/>
      <c r="EM11" s="565"/>
      <c r="EN11" s="565"/>
      <c r="EO11" s="565"/>
      <c r="EP11" s="565"/>
      <c r="EQ11" s="565"/>
      <c r="ER11" s="565"/>
      <c r="ES11" s="565"/>
      <c r="ET11" s="565"/>
      <c r="EU11" s="565"/>
      <c r="EV11" s="565"/>
      <c r="EW11" s="565"/>
      <c r="EX11" s="565"/>
      <c r="EY11" s="565"/>
      <c r="EZ11" s="565"/>
      <c r="FA11" s="565"/>
      <c r="FB11" s="565"/>
      <c r="FC11" s="565"/>
      <c r="FD11" s="565"/>
      <c r="FE11" s="565"/>
      <c r="FF11" s="565"/>
      <c r="FG11" s="565"/>
      <c r="FH11" s="565"/>
      <c r="FI11" s="565"/>
      <c r="FJ11" s="565"/>
      <c r="FK11" s="565"/>
      <c r="FL11" s="565"/>
      <c r="FM11" s="565"/>
      <c r="FN11" s="565"/>
      <c r="FO11" s="565"/>
      <c r="FP11" s="565"/>
      <c r="FQ11" s="565"/>
      <c r="FR11" s="565"/>
      <c r="FS11" s="565"/>
      <c r="FT11" s="565"/>
      <c r="FU11" s="565"/>
      <c r="FV11" s="565"/>
      <c r="FW11" s="565"/>
      <c r="FX11" s="565"/>
      <c r="FY11" s="565"/>
      <c r="FZ11" s="565"/>
      <c r="GA11" s="565"/>
      <c r="GB11" s="565"/>
      <c r="GC11" s="565"/>
      <c r="GD11" s="565"/>
      <c r="GE11" s="565"/>
      <c r="GF11" s="565"/>
      <c r="GG11" s="565"/>
      <c r="GH11" s="565"/>
      <c r="GI11" s="565"/>
      <c r="GJ11" s="565"/>
      <c r="GK11" s="565"/>
      <c r="GL11" s="565"/>
      <c r="GM11" s="565"/>
      <c r="GN11" s="565"/>
      <c r="GO11" s="565"/>
      <c r="GP11" s="565"/>
      <c r="GQ11" s="565"/>
      <c r="GR11" s="565"/>
      <c r="GS11" s="565"/>
      <c r="GT11" s="565"/>
      <c r="GU11" s="565"/>
      <c r="GV11" s="565"/>
      <c r="GW11" s="565"/>
      <c r="GX11" s="565"/>
      <c r="GY11" s="565"/>
      <c r="GZ11" s="565"/>
      <c r="HA11" s="565"/>
      <c r="HB11" s="565"/>
      <c r="HC11" s="565"/>
      <c r="HD11" s="565"/>
      <c r="HE11" s="565"/>
      <c r="HF11" s="565"/>
      <c r="HG11" s="565"/>
      <c r="HH11" s="565"/>
      <c r="HI11" s="565"/>
      <c r="HJ11" s="565"/>
      <c r="HK11" s="565"/>
      <c r="HL11" s="565"/>
      <c r="HM11" s="565"/>
      <c r="HN11" s="565"/>
      <c r="HO11" s="565"/>
      <c r="HP11" s="565"/>
      <c r="HQ11" s="565"/>
      <c r="HR11" s="565"/>
      <c r="HS11" s="565"/>
      <c r="HT11" s="565"/>
      <c r="HU11" s="565"/>
      <c r="HV11" s="565"/>
      <c r="HW11" s="565"/>
      <c r="HX11" s="565"/>
      <c r="HY11" s="565"/>
      <c r="HZ11" s="565"/>
      <c r="IA11" s="565"/>
      <c r="IB11" s="565"/>
      <c r="IC11" s="565"/>
      <c r="ID11" s="565"/>
      <c r="IE11" s="565"/>
      <c r="IF11" s="565"/>
      <c r="IG11" s="565"/>
      <c r="IH11" s="565"/>
      <c r="II11" s="565"/>
      <c r="IJ11" s="565"/>
      <c r="IK11" s="565"/>
      <c r="IL11" s="565"/>
      <c r="IM11" s="565"/>
      <c r="IN11" s="565"/>
      <c r="IO11" s="565"/>
      <c r="IP11" s="565"/>
      <c r="IQ11" s="565"/>
      <c r="IR11" s="565"/>
      <c r="IS11" s="565"/>
      <c r="IT11" s="565"/>
      <c r="IU11" s="565"/>
    </row>
    <row r="12" spans="1:256">
      <c r="A12" s="562" t="s">
        <v>2169</v>
      </c>
      <c r="B12" s="559">
        <v>0</v>
      </c>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5"/>
      <c r="AY12" s="565"/>
      <c r="AZ12" s="565"/>
      <c r="BA12" s="565"/>
      <c r="BB12" s="565"/>
      <c r="BC12" s="565"/>
      <c r="BD12" s="565"/>
      <c r="BE12" s="565"/>
      <c r="BF12" s="565"/>
      <c r="BG12" s="565"/>
      <c r="BH12" s="565"/>
      <c r="BI12" s="565"/>
      <c r="BJ12" s="565"/>
      <c r="BK12" s="565"/>
      <c r="BL12" s="565"/>
      <c r="BM12" s="565"/>
      <c r="BN12" s="565"/>
      <c r="BO12" s="565"/>
      <c r="BP12" s="565"/>
      <c r="BQ12" s="565"/>
      <c r="BR12" s="565"/>
      <c r="BS12" s="565"/>
      <c r="BT12" s="565"/>
      <c r="BU12" s="565"/>
      <c r="BV12" s="565"/>
      <c r="BW12" s="565"/>
      <c r="BX12" s="565"/>
      <c r="BY12" s="565"/>
      <c r="BZ12" s="565"/>
      <c r="CA12" s="565"/>
      <c r="CB12" s="565"/>
      <c r="CC12" s="565"/>
      <c r="CD12" s="565"/>
      <c r="CE12" s="565"/>
      <c r="CF12" s="565"/>
      <c r="CG12" s="565"/>
      <c r="CH12" s="565"/>
      <c r="CI12" s="565"/>
      <c r="CJ12" s="565"/>
      <c r="CK12" s="565"/>
      <c r="CL12" s="565"/>
      <c r="CM12" s="565"/>
      <c r="CN12" s="565"/>
      <c r="CO12" s="565"/>
      <c r="CP12" s="565"/>
      <c r="CQ12" s="565"/>
      <c r="CR12" s="565"/>
      <c r="CS12" s="565"/>
      <c r="CT12" s="565"/>
      <c r="CU12" s="565"/>
      <c r="CV12" s="565"/>
      <c r="CW12" s="565"/>
      <c r="CX12" s="565"/>
      <c r="CY12" s="565"/>
      <c r="CZ12" s="565"/>
      <c r="DA12" s="565"/>
      <c r="DB12" s="565"/>
      <c r="DC12" s="565"/>
      <c r="DD12" s="565"/>
      <c r="DE12" s="565"/>
      <c r="DF12" s="565"/>
      <c r="DG12" s="565"/>
      <c r="DH12" s="565"/>
      <c r="DI12" s="565"/>
      <c r="DJ12" s="565"/>
      <c r="DK12" s="565"/>
      <c r="DL12" s="565"/>
      <c r="DM12" s="565"/>
      <c r="DN12" s="565"/>
      <c r="DO12" s="565"/>
      <c r="DP12" s="565"/>
      <c r="DQ12" s="565"/>
      <c r="DR12" s="565"/>
      <c r="DS12" s="565"/>
      <c r="DT12" s="565"/>
      <c r="DU12" s="565"/>
      <c r="DV12" s="565"/>
      <c r="DW12" s="565"/>
      <c r="DX12" s="565"/>
      <c r="DY12" s="565"/>
      <c r="DZ12" s="565"/>
      <c r="EA12" s="565"/>
      <c r="EB12" s="565"/>
      <c r="EC12" s="565"/>
      <c r="ED12" s="565"/>
      <c r="EE12" s="565"/>
      <c r="EF12" s="565"/>
      <c r="EG12" s="565"/>
      <c r="EH12" s="565"/>
      <c r="EI12" s="565"/>
      <c r="EJ12" s="565"/>
      <c r="EK12" s="565"/>
      <c r="EL12" s="565"/>
      <c r="EM12" s="565"/>
      <c r="EN12" s="565"/>
      <c r="EO12" s="565"/>
      <c r="EP12" s="565"/>
      <c r="EQ12" s="565"/>
      <c r="ER12" s="565"/>
      <c r="ES12" s="565"/>
      <c r="ET12" s="565"/>
      <c r="EU12" s="565"/>
      <c r="EV12" s="565"/>
      <c r="EW12" s="565"/>
      <c r="EX12" s="565"/>
      <c r="EY12" s="565"/>
      <c r="EZ12" s="565"/>
      <c r="FA12" s="565"/>
      <c r="FB12" s="565"/>
      <c r="FC12" s="565"/>
      <c r="FD12" s="565"/>
      <c r="FE12" s="565"/>
      <c r="FF12" s="565"/>
      <c r="FG12" s="565"/>
      <c r="FH12" s="565"/>
      <c r="FI12" s="565"/>
      <c r="FJ12" s="565"/>
      <c r="FK12" s="565"/>
      <c r="FL12" s="565"/>
      <c r="FM12" s="565"/>
      <c r="FN12" s="565"/>
      <c r="FO12" s="565"/>
      <c r="FP12" s="565"/>
      <c r="FQ12" s="565"/>
      <c r="FR12" s="565"/>
      <c r="FS12" s="565"/>
      <c r="FT12" s="565"/>
      <c r="FU12" s="565"/>
      <c r="FV12" s="565"/>
      <c r="FW12" s="565"/>
      <c r="FX12" s="565"/>
      <c r="FY12" s="565"/>
      <c r="FZ12" s="565"/>
      <c r="GA12" s="565"/>
      <c r="GB12" s="565"/>
      <c r="GC12" s="565"/>
      <c r="GD12" s="565"/>
      <c r="GE12" s="565"/>
      <c r="GF12" s="565"/>
      <c r="GG12" s="565"/>
      <c r="GH12" s="565"/>
      <c r="GI12" s="565"/>
      <c r="GJ12" s="565"/>
      <c r="GK12" s="565"/>
      <c r="GL12" s="565"/>
      <c r="GM12" s="565"/>
      <c r="GN12" s="565"/>
      <c r="GO12" s="565"/>
      <c r="GP12" s="565"/>
      <c r="GQ12" s="565"/>
      <c r="GR12" s="565"/>
      <c r="GS12" s="565"/>
      <c r="GT12" s="565"/>
      <c r="GU12" s="565"/>
      <c r="GV12" s="565"/>
      <c r="GW12" s="565"/>
      <c r="GX12" s="565"/>
      <c r="GY12" s="565"/>
      <c r="GZ12" s="565"/>
      <c r="HA12" s="565"/>
      <c r="HB12" s="565"/>
      <c r="HC12" s="565"/>
      <c r="HD12" s="565"/>
      <c r="HE12" s="565"/>
      <c r="HF12" s="565"/>
      <c r="HG12" s="565"/>
      <c r="HH12" s="565"/>
      <c r="HI12" s="565"/>
      <c r="HJ12" s="565"/>
      <c r="HK12" s="565"/>
      <c r="HL12" s="565"/>
      <c r="HM12" s="565"/>
      <c r="HN12" s="565"/>
      <c r="HO12" s="565"/>
      <c r="HP12" s="565"/>
      <c r="HQ12" s="565"/>
      <c r="HR12" s="565"/>
      <c r="HS12" s="565"/>
      <c r="HT12" s="565"/>
      <c r="HU12" s="565"/>
      <c r="HV12" s="565"/>
      <c r="HW12" s="565"/>
      <c r="HX12" s="565"/>
      <c r="HY12" s="565"/>
      <c r="HZ12" s="565"/>
      <c r="IA12" s="565"/>
      <c r="IB12" s="565"/>
      <c r="IC12" s="565"/>
      <c r="ID12" s="565"/>
      <c r="IE12" s="565"/>
      <c r="IF12" s="565"/>
      <c r="IG12" s="565"/>
      <c r="IH12" s="565"/>
      <c r="II12" s="565"/>
      <c r="IJ12" s="565"/>
      <c r="IK12" s="565"/>
      <c r="IL12" s="565"/>
      <c r="IM12" s="565"/>
      <c r="IN12" s="565"/>
      <c r="IO12" s="565"/>
      <c r="IP12" s="565"/>
      <c r="IQ12" s="565"/>
      <c r="IR12" s="565"/>
      <c r="IS12" s="565"/>
      <c r="IT12" s="565"/>
      <c r="IU12" s="565"/>
    </row>
    <row r="13" spans="1:256">
      <c r="A13" s="562" t="s">
        <v>2170</v>
      </c>
      <c r="B13" s="559">
        <v>0</v>
      </c>
      <c r="D13" s="565"/>
      <c r="E13" s="565"/>
      <c r="F13" s="565"/>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565"/>
      <c r="AV13" s="565"/>
      <c r="AW13" s="565"/>
      <c r="AX13" s="565"/>
      <c r="AY13" s="565"/>
      <c r="AZ13" s="565"/>
      <c r="BA13" s="565"/>
      <c r="BB13" s="565"/>
      <c r="BC13" s="565"/>
      <c r="BD13" s="565"/>
      <c r="BE13" s="565"/>
      <c r="BF13" s="565"/>
      <c r="BG13" s="565"/>
      <c r="BH13" s="565"/>
      <c r="BI13" s="565"/>
      <c r="BJ13" s="565"/>
      <c r="BK13" s="565"/>
      <c r="BL13" s="565"/>
      <c r="BM13" s="565"/>
      <c r="BN13" s="565"/>
      <c r="BO13" s="565"/>
      <c r="BP13" s="565"/>
      <c r="BQ13" s="565"/>
      <c r="BR13" s="565"/>
      <c r="BS13" s="565"/>
      <c r="BT13" s="565"/>
      <c r="BU13" s="565"/>
      <c r="BV13" s="565"/>
      <c r="BW13" s="565"/>
      <c r="BX13" s="565"/>
      <c r="BY13" s="565"/>
      <c r="BZ13" s="565"/>
      <c r="CA13" s="565"/>
      <c r="CB13" s="565"/>
      <c r="CC13" s="565"/>
      <c r="CD13" s="565"/>
      <c r="CE13" s="565"/>
      <c r="CF13" s="565"/>
      <c r="CG13" s="565"/>
      <c r="CH13" s="565"/>
      <c r="CI13" s="565"/>
      <c r="CJ13" s="565"/>
      <c r="CK13" s="565"/>
      <c r="CL13" s="565"/>
      <c r="CM13" s="565"/>
      <c r="CN13" s="565"/>
      <c r="CO13" s="565"/>
      <c r="CP13" s="565"/>
      <c r="CQ13" s="565"/>
      <c r="CR13" s="565"/>
      <c r="CS13" s="565"/>
      <c r="CT13" s="565"/>
      <c r="CU13" s="565"/>
      <c r="CV13" s="565"/>
      <c r="CW13" s="565"/>
      <c r="CX13" s="565"/>
      <c r="CY13" s="565"/>
      <c r="CZ13" s="565"/>
      <c r="DA13" s="565"/>
      <c r="DB13" s="565"/>
      <c r="DC13" s="565"/>
      <c r="DD13" s="565"/>
      <c r="DE13" s="565"/>
      <c r="DF13" s="565"/>
      <c r="DG13" s="565"/>
      <c r="DH13" s="565"/>
      <c r="DI13" s="565"/>
      <c r="DJ13" s="565"/>
      <c r="DK13" s="565"/>
      <c r="DL13" s="565"/>
      <c r="DM13" s="565"/>
      <c r="DN13" s="565"/>
      <c r="DO13" s="565"/>
      <c r="DP13" s="565"/>
      <c r="DQ13" s="565"/>
      <c r="DR13" s="565"/>
      <c r="DS13" s="565"/>
      <c r="DT13" s="565"/>
      <c r="DU13" s="565"/>
      <c r="DV13" s="565"/>
      <c r="DW13" s="565"/>
      <c r="DX13" s="565"/>
      <c r="DY13" s="565"/>
      <c r="DZ13" s="565"/>
      <c r="EA13" s="565"/>
      <c r="EB13" s="565"/>
      <c r="EC13" s="565"/>
      <c r="ED13" s="565"/>
      <c r="EE13" s="565"/>
      <c r="EF13" s="565"/>
      <c r="EG13" s="565"/>
      <c r="EH13" s="565"/>
      <c r="EI13" s="565"/>
      <c r="EJ13" s="565"/>
      <c r="EK13" s="565"/>
      <c r="EL13" s="565"/>
      <c r="EM13" s="565"/>
      <c r="EN13" s="565"/>
      <c r="EO13" s="565"/>
      <c r="EP13" s="565"/>
      <c r="EQ13" s="565"/>
      <c r="ER13" s="565"/>
      <c r="ES13" s="565"/>
      <c r="ET13" s="565"/>
      <c r="EU13" s="565"/>
      <c r="EV13" s="565"/>
      <c r="EW13" s="565"/>
      <c r="EX13" s="565"/>
      <c r="EY13" s="565"/>
      <c r="EZ13" s="565"/>
      <c r="FA13" s="565"/>
      <c r="FB13" s="565"/>
      <c r="FC13" s="565"/>
      <c r="FD13" s="565"/>
      <c r="FE13" s="565"/>
      <c r="FF13" s="565"/>
      <c r="FG13" s="565"/>
      <c r="FH13" s="565"/>
      <c r="FI13" s="565"/>
      <c r="FJ13" s="565"/>
      <c r="FK13" s="565"/>
      <c r="FL13" s="565"/>
      <c r="FM13" s="565"/>
      <c r="FN13" s="565"/>
      <c r="FO13" s="565"/>
      <c r="FP13" s="565"/>
      <c r="FQ13" s="565"/>
      <c r="FR13" s="565"/>
      <c r="FS13" s="565"/>
      <c r="FT13" s="565"/>
      <c r="FU13" s="565"/>
      <c r="FV13" s="565"/>
      <c r="FW13" s="565"/>
      <c r="FX13" s="565"/>
      <c r="FY13" s="565"/>
      <c r="FZ13" s="565"/>
      <c r="GA13" s="565"/>
      <c r="GB13" s="565"/>
      <c r="GC13" s="565"/>
      <c r="GD13" s="565"/>
      <c r="GE13" s="565"/>
      <c r="GF13" s="565"/>
      <c r="GG13" s="565"/>
      <c r="GH13" s="565"/>
      <c r="GI13" s="565"/>
      <c r="GJ13" s="565"/>
      <c r="GK13" s="565"/>
      <c r="GL13" s="565"/>
      <c r="GM13" s="565"/>
      <c r="GN13" s="565"/>
      <c r="GO13" s="565"/>
      <c r="GP13" s="565"/>
      <c r="GQ13" s="565"/>
      <c r="GR13" s="565"/>
      <c r="GS13" s="565"/>
      <c r="GT13" s="565"/>
      <c r="GU13" s="565"/>
      <c r="GV13" s="565"/>
      <c r="GW13" s="565"/>
      <c r="GX13" s="565"/>
      <c r="GY13" s="565"/>
      <c r="GZ13" s="565"/>
      <c r="HA13" s="565"/>
      <c r="HB13" s="565"/>
      <c r="HC13" s="565"/>
      <c r="HD13" s="565"/>
      <c r="HE13" s="565"/>
      <c r="HF13" s="565"/>
      <c r="HG13" s="565"/>
      <c r="HH13" s="565"/>
      <c r="HI13" s="565"/>
      <c r="HJ13" s="565"/>
      <c r="HK13" s="565"/>
      <c r="HL13" s="565"/>
      <c r="HM13" s="565"/>
      <c r="HN13" s="565"/>
      <c r="HO13" s="565"/>
      <c r="HP13" s="565"/>
      <c r="HQ13" s="565"/>
      <c r="HR13" s="565"/>
      <c r="HS13" s="565"/>
      <c r="HT13" s="565"/>
      <c r="HU13" s="565"/>
      <c r="HV13" s="565"/>
      <c r="HW13" s="565"/>
      <c r="HX13" s="565"/>
      <c r="HY13" s="565"/>
      <c r="HZ13" s="565"/>
      <c r="IA13" s="565"/>
      <c r="IB13" s="565"/>
      <c r="IC13" s="565"/>
      <c r="ID13" s="565"/>
      <c r="IE13" s="565"/>
      <c r="IF13" s="565"/>
      <c r="IG13" s="565"/>
      <c r="IH13" s="565"/>
      <c r="II13" s="565"/>
      <c r="IJ13" s="565"/>
      <c r="IK13" s="565"/>
      <c r="IL13" s="565"/>
      <c r="IM13" s="565"/>
      <c r="IN13" s="565"/>
      <c r="IO13" s="565"/>
      <c r="IP13" s="565"/>
      <c r="IQ13" s="565"/>
      <c r="IR13" s="565"/>
      <c r="IS13" s="565"/>
      <c r="IT13" s="565"/>
      <c r="IU13" s="565"/>
    </row>
    <row r="14" spans="1:256">
      <c r="A14" s="561" t="s">
        <v>2171</v>
      </c>
      <c r="B14" s="559">
        <f>B15</f>
        <v>6331</v>
      </c>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565"/>
      <c r="AV14" s="565"/>
      <c r="AW14" s="565"/>
      <c r="AX14" s="565"/>
      <c r="AY14" s="565"/>
      <c r="AZ14" s="565"/>
      <c r="BA14" s="565"/>
      <c r="BB14" s="565"/>
      <c r="BC14" s="565"/>
      <c r="BD14" s="565"/>
      <c r="BE14" s="565"/>
      <c r="BF14" s="565"/>
      <c r="BG14" s="565"/>
      <c r="BH14" s="565"/>
      <c r="BI14" s="565"/>
      <c r="BJ14" s="565"/>
      <c r="BK14" s="565"/>
      <c r="BL14" s="565"/>
      <c r="BM14" s="565"/>
      <c r="BN14" s="565"/>
      <c r="BO14" s="565"/>
      <c r="BP14" s="565"/>
      <c r="BQ14" s="565"/>
      <c r="BR14" s="565"/>
      <c r="BS14" s="565"/>
      <c r="BT14" s="565"/>
      <c r="BU14" s="565"/>
      <c r="BV14" s="565"/>
      <c r="BW14" s="565"/>
      <c r="BX14" s="565"/>
      <c r="BY14" s="565"/>
      <c r="BZ14" s="565"/>
      <c r="CA14" s="565"/>
      <c r="CB14" s="565"/>
      <c r="CC14" s="565"/>
      <c r="CD14" s="565"/>
      <c r="CE14" s="565"/>
      <c r="CF14" s="565"/>
      <c r="CG14" s="565"/>
      <c r="CH14" s="565"/>
      <c r="CI14" s="565"/>
      <c r="CJ14" s="565"/>
      <c r="CK14" s="565"/>
      <c r="CL14" s="565"/>
      <c r="CM14" s="565"/>
      <c r="CN14" s="565"/>
      <c r="CO14" s="565"/>
      <c r="CP14" s="565"/>
      <c r="CQ14" s="565"/>
      <c r="CR14" s="565"/>
      <c r="CS14" s="565"/>
      <c r="CT14" s="565"/>
      <c r="CU14" s="565"/>
      <c r="CV14" s="565"/>
      <c r="CW14" s="565"/>
      <c r="CX14" s="565"/>
      <c r="CY14" s="565"/>
      <c r="CZ14" s="565"/>
      <c r="DA14" s="565"/>
      <c r="DB14" s="565"/>
      <c r="DC14" s="565"/>
      <c r="DD14" s="565"/>
      <c r="DE14" s="565"/>
      <c r="DF14" s="565"/>
      <c r="DG14" s="565"/>
      <c r="DH14" s="565"/>
      <c r="DI14" s="565"/>
      <c r="DJ14" s="565"/>
      <c r="DK14" s="565"/>
      <c r="DL14" s="565"/>
      <c r="DM14" s="565"/>
      <c r="DN14" s="565"/>
      <c r="DO14" s="565"/>
      <c r="DP14" s="565"/>
      <c r="DQ14" s="565"/>
      <c r="DR14" s="565"/>
      <c r="DS14" s="565"/>
      <c r="DT14" s="565"/>
      <c r="DU14" s="565"/>
      <c r="DV14" s="565"/>
      <c r="DW14" s="565"/>
      <c r="DX14" s="565"/>
      <c r="DY14" s="565"/>
      <c r="DZ14" s="565"/>
      <c r="EA14" s="565"/>
      <c r="EB14" s="565"/>
      <c r="EC14" s="565"/>
      <c r="ED14" s="565"/>
      <c r="EE14" s="565"/>
      <c r="EF14" s="565"/>
      <c r="EG14" s="565"/>
      <c r="EH14" s="565"/>
      <c r="EI14" s="565"/>
      <c r="EJ14" s="565"/>
      <c r="EK14" s="565"/>
      <c r="EL14" s="565"/>
      <c r="EM14" s="565"/>
      <c r="EN14" s="565"/>
      <c r="EO14" s="565"/>
      <c r="EP14" s="565"/>
      <c r="EQ14" s="565"/>
      <c r="ER14" s="565"/>
      <c r="ES14" s="565"/>
      <c r="ET14" s="565"/>
      <c r="EU14" s="565"/>
      <c r="EV14" s="565"/>
      <c r="EW14" s="565"/>
      <c r="EX14" s="565"/>
      <c r="EY14" s="565"/>
      <c r="EZ14" s="565"/>
      <c r="FA14" s="565"/>
      <c r="FB14" s="565"/>
      <c r="FC14" s="565"/>
      <c r="FD14" s="565"/>
      <c r="FE14" s="565"/>
      <c r="FF14" s="565"/>
      <c r="FG14" s="565"/>
      <c r="FH14" s="565"/>
      <c r="FI14" s="565"/>
      <c r="FJ14" s="565"/>
      <c r="FK14" s="565"/>
      <c r="FL14" s="565"/>
      <c r="FM14" s="565"/>
      <c r="FN14" s="565"/>
      <c r="FO14" s="565"/>
      <c r="FP14" s="565"/>
      <c r="FQ14" s="565"/>
      <c r="FR14" s="565"/>
      <c r="FS14" s="565"/>
      <c r="FT14" s="565"/>
      <c r="FU14" s="565"/>
      <c r="FV14" s="565"/>
      <c r="FW14" s="565"/>
      <c r="FX14" s="565"/>
      <c r="FY14" s="565"/>
      <c r="FZ14" s="565"/>
      <c r="GA14" s="565"/>
      <c r="GB14" s="565"/>
      <c r="GC14" s="565"/>
      <c r="GD14" s="565"/>
      <c r="GE14" s="565"/>
      <c r="GF14" s="565"/>
      <c r="GG14" s="565"/>
      <c r="GH14" s="565"/>
      <c r="GI14" s="565"/>
      <c r="GJ14" s="565"/>
      <c r="GK14" s="565"/>
      <c r="GL14" s="565"/>
      <c r="GM14" s="565"/>
      <c r="GN14" s="565"/>
      <c r="GO14" s="565"/>
      <c r="GP14" s="565"/>
      <c r="GQ14" s="565"/>
      <c r="GR14" s="565"/>
      <c r="GS14" s="565"/>
      <c r="GT14" s="565"/>
      <c r="GU14" s="565"/>
      <c r="GV14" s="565"/>
      <c r="GW14" s="565"/>
      <c r="GX14" s="565"/>
      <c r="GY14" s="565"/>
      <c r="GZ14" s="565"/>
      <c r="HA14" s="565"/>
      <c r="HB14" s="565"/>
      <c r="HC14" s="565"/>
      <c r="HD14" s="565"/>
      <c r="HE14" s="565"/>
      <c r="HF14" s="565"/>
      <c r="HG14" s="565"/>
      <c r="HH14" s="565"/>
      <c r="HI14" s="565"/>
      <c r="HJ14" s="565"/>
      <c r="HK14" s="565"/>
      <c r="HL14" s="565"/>
      <c r="HM14" s="565"/>
      <c r="HN14" s="565"/>
      <c r="HO14" s="565"/>
      <c r="HP14" s="565"/>
      <c r="HQ14" s="565"/>
      <c r="HR14" s="565"/>
      <c r="HS14" s="565"/>
      <c r="HT14" s="565"/>
      <c r="HU14" s="565"/>
      <c r="HV14" s="565"/>
      <c r="HW14" s="565"/>
      <c r="HX14" s="565"/>
      <c r="HY14" s="565"/>
      <c r="HZ14" s="565"/>
      <c r="IA14" s="565"/>
      <c r="IB14" s="565"/>
      <c r="IC14" s="565"/>
      <c r="ID14" s="565"/>
      <c r="IE14" s="565"/>
      <c r="IF14" s="565"/>
      <c r="IG14" s="565"/>
      <c r="IH14" s="565"/>
      <c r="II14" s="565"/>
      <c r="IJ14" s="565"/>
      <c r="IK14" s="565"/>
      <c r="IL14" s="565"/>
      <c r="IM14" s="565"/>
      <c r="IN14" s="565"/>
      <c r="IO14" s="565"/>
      <c r="IP14" s="565"/>
      <c r="IQ14" s="565"/>
      <c r="IR14" s="565"/>
      <c r="IS14" s="565"/>
      <c r="IT14" s="565"/>
      <c r="IU14" s="565"/>
    </row>
    <row r="15" spans="1:256">
      <c r="A15" s="561" t="s">
        <v>1323</v>
      </c>
      <c r="B15" s="559">
        <f>SUM(B16:B19)</f>
        <v>6331</v>
      </c>
      <c r="D15" s="565"/>
      <c r="E15" s="565"/>
      <c r="F15" s="565"/>
      <c r="G15" s="565"/>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565"/>
      <c r="AV15" s="565"/>
      <c r="AW15" s="565"/>
      <c r="AX15" s="565"/>
      <c r="AY15" s="565"/>
      <c r="AZ15" s="565"/>
      <c r="BA15" s="565"/>
      <c r="BB15" s="565"/>
      <c r="BC15" s="565"/>
      <c r="BD15" s="565"/>
      <c r="BE15" s="565"/>
      <c r="BF15" s="565"/>
      <c r="BG15" s="565"/>
      <c r="BH15" s="565"/>
      <c r="BI15" s="565"/>
      <c r="BJ15" s="565"/>
      <c r="BK15" s="565"/>
      <c r="BL15" s="565"/>
      <c r="BM15" s="565"/>
      <c r="BN15" s="565"/>
      <c r="BO15" s="565"/>
      <c r="BP15" s="565"/>
      <c r="BQ15" s="565"/>
      <c r="BR15" s="565"/>
      <c r="BS15" s="565"/>
      <c r="BT15" s="565"/>
      <c r="BU15" s="565"/>
      <c r="BV15" s="565"/>
      <c r="BW15" s="565"/>
      <c r="BX15" s="565"/>
      <c r="BY15" s="565"/>
      <c r="BZ15" s="565"/>
      <c r="CA15" s="565"/>
      <c r="CB15" s="565"/>
      <c r="CC15" s="565"/>
      <c r="CD15" s="565"/>
      <c r="CE15" s="565"/>
      <c r="CF15" s="565"/>
      <c r="CG15" s="565"/>
      <c r="CH15" s="565"/>
      <c r="CI15" s="565"/>
      <c r="CJ15" s="565"/>
      <c r="CK15" s="565"/>
      <c r="CL15" s="565"/>
      <c r="CM15" s="565"/>
      <c r="CN15" s="565"/>
      <c r="CO15" s="565"/>
      <c r="CP15" s="565"/>
      <c r="CQ15" s="565"/>
      <c r="CR15" s="565"/>
      <c r="CS15" s="565"/>
      <c r="CT15" s="565"/>
      <c r="CU15" s="565"/>
      <c r="CV15" s="565"/>
      <c r="CW15" s="565"/>
      <c r="CX15" s="565"/>
      <c r="CY15" s="565"/>
      <c r="CZ15" s="565"/>
      <c r="DA15" s="565"/>
      <c r="DB15" s="565"/>
      <c r="DC15" s="565"/>
      <c r="DD15" s="565"/>
      <c r="DE15" s="565"/>
      <c r="DF15" s="565"/>
      <c r="DG15" s="565"/>
      <c r="DH15" s="565"/>
      <c r="DI15" s="565"/>
      <c r="DJ15" s="565"/>
      <c r="DK15" s="565"/>
      <c r="DL15" s="565"/>
      <c r="DM15" s="565"/>
      <c r="DN15" s="565"/>
      <c r="DO15" s="565"/>
      <c r="DP15" s="565"/>
      <c r="DQ15" s="565"/>
      <c r="DR15" s="565"/>
      <c r="DS15" s="565"/>
      <c r="DT15" s="565"/>
      <c r="DU15" s="565"/>
      <c r="DV15" s="565"/>
      <c r="DW15" s="565"/>
      <c r="DX15" s="565"/>
      <c r="DY15" s="565"/>
      <c r="DZ15" s="565"/>
      <c r="EA15" s="565"/>
      <c r="EB15" s="565"/>
      <c r="EC15" s="565"/>
      <c r="ED15" s="565"/>
      <c r="EE15" s="565"/>
      <c r="EF15" s="565"/>
      <c r="EG15" s="565"/>
      <c r="EH15" s="565"/>
      <c r="EI15" s="565"/>
      <c r="EJ15" s="565"/>
      <c r="EK15" s="565"/>
      <c r="EL15" s="565"/>
      <c r="EM15" s="565"/>
      <c r="EN15" s="565"/>
      <c r="EO15" s="565"/>
      <c r="EP15" s="565"/>
      <c r="EQ15" s="565"/>
      <c r="ER15" s="565"/>
      <c r="ES15" s="565"/>
      <c r="ET15" s="565"/>
      <c r="EU15" s="565"/>
      <c r="EV15" s="565"/>
      <c r="EW15" s="565"/>
      <c r="EX15" s="565"/>
      <c r="EY15" s="565"/>
      <c r="EZ15" s="565"/>
      <c r="FA15" s="565"/>
      <c r="FB15" s="565"/>
      <c r="FC15" s="565"/>
      <c r="FD15" s="565"/>
      <c r="FE15" s="565"/>
      <c r="FF15" s="565"/>
      <c r="FG15" s="565"/>
      <c r="FH15" s="565"/>
      <c r="FI15" s="565"/>
      <c r="FJ15" s="565"/>
      <c r="FK15" s="565"/>
      <c r="FL15" s="565"/>
      <c r="FM15" s="565"/>
      <c r="FN15" s="565"/>
      <c r="FO15" s="565"/>
      <c r="FP15" s="565"/>
      <c r="FQ15" s="565"/>
      <c r="FR15" s="565"/>
      <c r="FS15" s="565"/>
      <c r="FT15" s="565"/>
      <c r="FU15" s="565"/>
      <c r="FV15" s="565"/>
      <c r="FW15" s="565"/>
      <c r="FX15" s="565"/>
      <c r="FY15" s="565"/>
      <c r="FZ15" s="565"/>
      <c r="GA15" s="565"/>
      <c r="GB15" s="565"/>
      <c r="GC15" s="565"/>
      <c r="GD15" s="565"/>
      <c r="GE15" s="565"/>
      <c r="GF15" s="565"/>
      <c r="GG15" s="565"/>
      <c r="GH15" s="565"/>
      <c r="GI15" s="565"/>
      <c r="GJ15" s="565"/>
      <c r="GK15" s="565"/>
      <c r="GL15" s="565"/>
      <c r="GM15" s="565"/>
      <c r="GN15" s="565"/>
      <c r="GO15" s="565"/>
      <c r="GP15" s="565"/>
      <c r="GQ15" s="565"/>
      <c r="GR15" s="565"/>
      <c r="GS15" s="565"/>
      <c r="GT15" s="565"/>
      <c r="GU15" s="565"/>
      <c r="GV15" s="565"/>
      <c r="GW15" s="565"/>
      <c r="GX15" s="565"/>
      <c r="GY15" s="565"/>
      <c r="GZ15" s="565"/>
      <c r="HA15" s="565"/>
      <c r="HB15" s="565"/>
      <c r="HC15" s="565"/>
      <c r="HD15" s="565"/>
      <c r="HE15" s="565"/>
      <c r="HF15" s="565"/>
      <c r="HG15" s="565"/>
      <c r="HH15" s="565"/>
      <c r="HI15" s="565"/>
      <c r="HJ15" s="565"/>
      <c r="HK15" s="565"/>
      <c r="HL15" s="565"/>
      <c r="HM15" s="565"/>
      <c r="HN15" s="565"/>
      <c r="HO15" s="565"/>
      <c r="HP15" s="565"/>
      <c r="HQ15" s="565"/>
      <c r="HR15" s="565"/>
      <c r="HS15" s="565"/>
      <c r="HT15" s="565"/>
      <c r="HU15" s="565"/>
      <c r="HV15" s="565"/>
      <c r="HW15" s="565"/>
      <c r="HX15" s="565"/>
      <c r="HY15" s="565"/>
      <c r="HZ15" s="565"/>
      <c r="IA15" s="565"/>
      <c r="IB15" s="565"/>
      <c r="IC15" s="565"/>
      <c r="ID15" s="565"/>
      <c r="IE15" s="565"/>
      <c r="IF15" s="565"/>
      <c r="IG15" s="565"/>
      <c r="IH15" s="565"/>
      <c r="II15" s="565"/>
      <c r="IJ15" s="565"/>
      <c r="IK15" s="565"/>
      <c r="IL15" s="565"/>
      <c r="IM15" s="565"/>
      <c r="IN15" s="565"/>
      <c r="IO15" s="565"/>
      <c r="IP15" s="565"/>
      <c r="IQ15" s="565"/>
      <c r="IR15" s="565"/>
      <c r="IS15" s="565"/>
      <c r="IT15" s="565"/>
      <c r="IU15" s="565"/>
    </row>
    <row r="16" spans="1:256">
      <c r="A16" s="562" t="s">
        <v>2172</v>
      </c>
      <c r="B16" s="559">
        <v>1</v>
      </c>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565"/>
      <c r="AM16" s="565"/>
      <c r="AN16" s="565"/>
      <c r="AO16" s="565"/>
      <c r="AP16" s="565"/>
      <c r="AQ16" s="565"/>
      <c r="AR16" s="565"/>
      <c r="AS16" s="565"/>
      <c r="AT16" s="565"/>
      <c r="AU16" s="565"/>
      <c r="AV16" s="565"/>
      <c r="AW16" s="565"/>
      <c r="AX16" s="565"/>
      <c r="AY16" s="565"/>
      <c r="AZ16" s="565"/>
      <c r="BA16" s="565"/>
      <c r="BB16" s="565"/>
      <c r="BC16" s="565"/>
      <c r="BD16" s="565"/>
      <c r="BE16" s="565"/>
      <c r="BF16" s="565"/>
      <c r="BG16" s="565"/>
      <c r="BH16" s="565"/>
      <c r="BI16" s="565"/>
      <c r="BJ16" s="565"/>
      <c r="BK16" s="565"/>
      <c r="BL16" s="565"/>
      <c r="BM16" s="565"/>
      <c r="BN16" s="565"/>
      <c r="BO16" s="565"/>
      <c r="BP16" s="565"/>
      <c r="BQ16" s="565"/>
      <c r="BR16" s="565"/>
      <c r="BS16" s="565"/>
      <c r="BT16" s="565"/>
      <c r="BU16" s="565"/>
      <c r="BV16" s="565"/>
      <c r="BW16" s="565"/>
      <c r="BX16" s="565"/>
      <c r="BY16" s="565"/>
      <c r="BZ16" s="565"/>
      <c r="CA16" s="565"/>
      <c r="CB16" s="565"/>
      <c r="CC16" s="565"/>
      <c r="CD16" s="565"/>
      <c r="CE16" s="565"/>
      <c r="CF16" s="565"/>
      <c r="CG16" s="565"/>
      <c r="CH16" s="565"/>
      <c r="CI16" s="565"/>
      <c r="CJ16" s="565"/>
      <c r="CK16" s="565"/>
      <c r="CL16" s="565"/>
      <c r="CM16" s="565"/>
      <c r="CN16" s="565"/>
      <c r="CO16" s="565"/>
      <c r="CP16" s="565"/>
      <c r="CQ16" s="565"/>
      <c r="CR16" s="565"/>
      <c r="CS16" s="565"/>
      <c r="CT16" s="565"/>
      <c r="CU16" s="565"/>
      <c r="CV16" s="565"/>
      <c r="CW16" s="565"/>
      <c r="CX16" s="565"/>
      <c r="CY16" s="565"/>
      <c r="CZ16" s="565"/>
      <c r="DA16" s="565"/>
      <c r="DB16" s="565"/>
      <c r="DC16" s="565"/>
      <c r="DD16" s="565"/>
      <c r="DE16" s="565"/>
      <c r="DF16" s="565"/>
      <c r="DG16" s="565"/>
      <c r="DH16" s="565"/>
      <c r="DI16" s="565"/>
      <c r="DJ16" s="565"/>
      <c r="DK16" s="565"/>
      <c r="DL16" s="565"/>
      <c r="DM16" s="565"/>
      <c r="DN16" s="565"/>
      <c r="DO16" s="565"/>
      <c r="DP16" s="565"/>
      <c r="DQ16" s="565"/>
      <c r="DR16" s="565"/>
      <c r="DS16" s="565"/>
      <c r="DT16" s="565"/>
      <c r="DU16" s="565"/>
      <c r="DV16" s="565"/>
      <c r="DW16" s="565"/>
      <c r="DX16" s="565"/>
      <c r="DY16" s="565"/>
      <c r="DZ16" s="565"/>
      <c r="EA16" s="565"/>
      <c r="EB16" s="565"/>
      <c r="EC16" s="565"/>
      <c r="ED16" s="565"/>
      <c r="EE16" s="565"/>
      <c r="EF16" s="565"/>
      <c r="EG16" s="565"/>
      <c r="EH16" s="565"/>
      <c r="EI16" s="565"/>
      <c r="EJ16" s="565"/>
      <c r="EK16" s="565"/>
      <c r="EL16" s="565"/>
      <c r="EM16" s="565"/>
      <c r="EN16" s="565"/>
      <c r="EO16" s="565"/>
      <c r="EP16" s="565"/>
      <c r="EQ16" s="565"/>
      <c r="ER16" s="565"/>
      <c r="ES16" s="565"/>
      <c r="ET16" s="565"/>
      <c r="EU16" s="565"/>
      <c r="EV16" s="565"/>
      <c r="EW16" s="565"/>
      <c r="EX16" s="565"/>
      <c r="EY16" s="565"/>
      <c r="EZ16" s="565"/>
      <c r="FA16" s="565"/>
      <c r="FB16" s="565"/>
      <c r="FC16" s="565"/>
      <c r="FD16" s="565"/>
      <c r="FE16" s="565"/>
      <c r="FF16" s="565"/>
      <c r="FG16" s="565"/>
      <c r="FH16" s="565"/>
      <c r="FI16" s="565"/>
      <c r="FJ16" s="565"/>
      <c r="FK16" s="565"/>
      <c r="FL16" s="565"/>
      <c r="FM16" s="565"/>
      <c r="FN16" s="565"/>
      <c r="FO16" s="565"/>
      <c r="FP16" s="565"/>
      <c r="FQ16" s="565"/>
      <c r="FR16" s="565"/>
      <c r="FS16" s="565"/>
      <c r="FT16" s="565"/>
      <c r="FU16" s="565"/>
      <c r="FV16" s="565"/>
      <c r="FW16" s="565"/>
      <c r="FX16" s="565"/>
      <c r="FY16" s="565"/>
      <c r="FZ16" s="565"/>
      <c r="GA16" s="565"/>
      <c r="GB16" s="565"/>
      <c r="GC16" s="565"/>
      <c r="GD16" s="565"/>
      <c r="GE16" s="565"/>
      <c r="GF16" s="565"/>
      <c r="GG16" s="565"/>
      <c r="GH16" s="565"/>
      <c r="GI16" s="565"/>
      <c r="GJ16" s="565"/>
      <c r="GK16" s="565"/>
      <c r="GL16" s="565"/>
      <c r="GM16" s="565"/>
      <c r="GN16" s="565"/>
      <c r="GO16" s="565"/>
      <c r="GP16" s="565"/>
      <c r="GQ16" s="565"/>
      <c r="GR16" s="565"/>
      <c r="GS16" s="565"/>
      <c r="GT16" s="565"/>
      <c r="GU16" s="565"/>
      <c r="GV16" s="565"/>
      <c r="GW16" s="565"/>
      <c r="GX16" s="565"/>
      <c r="GY16" s="565"/>
      <c r="GZ16" s="565"/>
      <c r="HA16" s="565"/>
      <c r="HB16" s="565"/>
      <c r="HC16" s="565"/>
      <c r="HD16" s="565"/>
      <c r="HE16" s="565"/>
      <c r="HF16" s="565"/>
      <c r="HG16" s="565"/>
      <c r="HH16" s="565"/>
      <c r="HI16" s="565"/>
      <c r="HJ16" s="565"/>
      <c r="HK16" s="565"/>
      <c r="HL16" s="565"/>
      <c r="HM16" s="565"/>
      <c r="HN16" s="565"/>
      <c r="HO16" s="565"/>
      <c r="HP16" s="565"/>
      <c r="HQ16" s="565"/>
      <c r="HR16" s="565"/>
      <c r="HS16" s="565"/>
      <c r="HT16" s="565"/>
      <c r="HU16" s="565"/>
      <c r="HV16" s="565"/>
      <c r="HW16" s="565"/>
      <c r="HX16" s="565"/>
      <c r="HY16" s="565"/>
      <c r="HZ16" s="565"/>
      <c r="IA16" s="565"/>
      <c r="IB16" s="565"/>
      <c r="IC16" s="565"/>
      <c r="ID16" s="565"/>
      <c r="IE16" s="565"/>
      <c r="IF16" s="565"/>
      <c r="IG16" s="565"/>
      <c r="IH16" s="565"/>
      <c r="II16" s="565"/>
      <c r="IJ16" s="565"/>
      <c r="IK16" s="565"/>
      <c r="IL16" s="565"/>
      <c r="IM16" s="565"/>
      <c r="IN16" s="565"/>
      <c r="IO16" s="565"/>
      <c r="IP16" s="565"/>
      <c r="IQ16" s="565"/>
      <c r="IR16" s="565"/>
      <c r="IS16" s="565"/>
      <c r="IT16" s="565"/>
      <c r="IU16" s="565"/>
    </row>
    <row r="17" spans="1:255">
      <c r="A17" s="562" t="s">
        <v>2173</v>
      </c>
      <c r="B17" s="559">
        <v>0</v>
      </c>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5"/>
      <c r="AH17" s="565"/>
      <c r="AI17" s="565"/>
      <c r="AJ17" s="565"/>
      <c r="AK17" s="565"/>
      <c r="AL17" s="565"/>
      <c r="AM17" s="565"/>
      <c r="AN17" s="565"/>
      <c r="AO17" s="565"/>
      <c r="AP17" s="565"/>
      <c r="AQ17" s="565"/>
      <c r="AR17" s="565"/>
      <c r="AS17" s="565"/>
      <c r="AT17" s="565"/>
      <c r="AU17" s="565"/>
      <c r="AV17" s="565"/>
      <c r="AW17" s="565"/>
      <c r="AX17" s="565"/>
      <c r="AY17" s="565"/>
      <c r="AZ17" s="565"/>
      <c r="BA17" s="565"/>
      <c r="BB17" s="565"/>
      <c r="BC17" s="565"/>
      <c r="BD17" s="565"/>
      <c r="BE17" s="565"/>
      <c r="BF17" s="565"/>
      <c r="BG17" s="565"/>
      <c r="BH17" s="565"/>
      <c r="BI17" s="565"/>
      <c r="BJ17" s="565"/>
      <c r="BK17" s="565"/>
      <c r="BL17" s="565"/>
      <c r="BM17" s="565"/>
      <c r="BN17" s="565"/>
      <c r="BO17" s="565"/>
      <c r="BP17" s="565"/>
      <c r="BQ17" s="565"/>
      <c r="BR17" s="565"/>
      <c r="BS17" s="565"/>
      <c r="BT17" s="565"/>
      <c r="BU17" s="565"/>
      <c r="BV17" s="565"/>
      <c r="BW17" s="565"/>
      <c r="BX17" s="565"/>
      <c r="BY17" s="565"/>
      <c r="BZ17" s="565"/>
      <c r="CA17" s="565"/>
      <c r="CB17" s="565"/>
      <c r="CC17" s="565"/>
      <c r="CD17" s="565"/>
      <c r="CE17" s="565"/>
      <c r="CF17" s="565"/>
      <c r="CG17" s="565"/>
      <c r="CH17" s="565"/>
      <c r="CI17" s="565"/>
      <c r="CJ17" s="565"/>
      <c r="CK17" s="565"/>
      <c r="CL17" s="565"/>
      <c r="CM17" s="565"/>
      <c r="CN17" s="565"/>
      <c r="CO17" s="565"/>
      <c r="CP17" s="565"/>
      <c r="CQ17" s="565"/>
      <c r="CR17" s="565"/>
      <c r="CS17" s="565"/>
      <c r="CT17" s="565"/>
      <c r="CU17" s="565"/>
      <c r="CV17" s="565"/>
      <c r="CW17" s="565"/>
      <c r="CX17" s="565"/>
      <c r="CY17" s="565"/>
      <c r="CZ17" s="565"/>
      <c r="DA17" s="565"/>
      <c r="DB17" s="565"/>
      <c r="DC17" s="565"/>
      <c r="DD17" s="565"/>
      <c r="DE17" s="565"/>
      <c r="DF17" s="565"/>
      <c r="DG17" s="565"/>
      <c r="DH17" s="565"/>
      <c r="DI17" s="565"/>
      <c r="DJ17" s="565"/>
      <c r="DK17" s="565"/>
      <c r="DL17" s="565"/>
      <c r="DM17" s="565"/>
      <c r="DN17" s="565"/>
      <c r="DO17" s="565"/>
      <c r="DP17" s="565"/>
      <c r="DQ17" s="565"/>
      <c r="DR17" s="565"/>
      <c r="DS17" s="565"/>
      <c r="DT17" s="565"/>
      <c r="DU17" s="565"/>
      <c r="DV17" s="565"/>
      <c r="DW17" s="565"/>
      <c r="DX17" s="565"/>
      <c r="DY17" s="565"/>
      <c r="DZ17" s="565"/>
      <c r="EA17" s="565"/>
      <c r="EB17" s="565"/>
      <c r="EC17" s="565"/>
      <c r="ED17" s="565"/>
      <c r="EE17" s="565"/>
      <c r="EF17" s="565"/>
      <c r="EG17" s="565"/>
      <c r="EH17" s="565"/>
      <c r="EI17" s="565"/>
      <c r="EJ17" s="565"/>
      <c r="EK17" s="565"/>
      <c r="EL17" s="565"/>
      <c r="EM17" s="565"/>
      <c r="EN17" s="565"/>
      <c r="EO17" s="565"/>
      <c r="EP17" s="565"/>
      <c r="EQ17" s="565"/>
      <c r="ER17" s="565"/>
      <c r="ES17" s="565"/>
      <c r="ET17" s="565"/>
      <c r="EU17" s="565"/>
      <c r="EV17" s="565"/>
      <c r="EW17" s="565"/>
      <c r="EX17" s="565"/>
      <c r="EY17" s="565"/>
      <c r="EZ17" s="565"/>
      <c r="FA17" s="565"/>
      <c r="FB17" s="565"/>
      <c r="FC17" s="565"/>
      <c r="FD17" s="565"/>
      <c r="FE17" s="565"/>
      <c r="FF17" s="565"/>
      <c r="FG17" s="565"/>
      <c r="FH17" s="565"/>
      <c r="FI17" s="565"/>
      <c r="FJ17" s="565"/>
      <c r="FK17" s="565"/>
      <c r="FL17" s="565"/>
      <c r="FM17" s="565"/>
      <c r="FN17" s="565"/>
      <c r="FO17" s="565"/>
      <c r="FP17" s="565"/>
      <c r="FQ17" s="565"/>
      <c r="FR17" s="565"/>
      <c r="FS17" s="565"/>
      <c r="FT17" s="565"/>
      <c r="FU17" s="565"/>
      <c r="FV17" s="565"/>
      <c r="FW17" s="565"/>
      <c r="FX17" s="565"/>
      <c r="FY17" s="565"/>
      <c r="FZ17" s="565"/>
      <c r="GA17" s="565"/>
      <c r="GB17" s="565"/>
      <c r="GC17" s="565"/>
      <c r="GD17" s="565"/>
      <c r="GE17" s="565"/>
      <c r="GF17" s="565"/>
      <c r="GG17" s="565"/>
      <c r="GH17" s="565"/>
      <c r="GI17" s="565"/>
      <c r="GJ17" s="565"/>
      <c r="GK17" s="565"/>
      <c r="GL17" s="565"/>
      <c r="GM17" s="565"/>
      <c r="GN17" s="565"/>
      <c r="GO17" s="565"/>
      <c r="GP17" s="565"/>
      <c r="GQ17" s="565"/>
      <c r="GR17" s="565"/>
      <c r="GS17" s="565"/>
      <c r="GT17" s="565"/>
      <c r="GU17" s="565"/>
      <c r="GV17" s="565"/>
      <c r="GW17" s="565"/>
      <c r="GX17" s="565"/>
      <c r="GY17" s="565"/>
      <c r="GZ17" s="565"/>
      <c r="HA17" s="565"/>
      <c r="HB17" s="565"/>
      <c r="HC17" s="565"/>
      <c r="HD17" s="565"/>
      <c r="HE17" s="565"/>
      <c r="HF17" s="565"/>
      <c r="HG17" s="565"/>
      <c r="HH17" s="565"/>
      <c r="HI17" s="565"/>
      <c r="HJ17" s="565"/>
      <c r="HK17" s="565"/>
      <c r="HL17" s="565"/>
      <c r="HM17" s="565"/>
      <c r="HN17" s="565"/>
      <c r="HO17" s="565"/>
      <c r="HP17" s="565"/>
      <c r="HQ17" s="565"/>
      <c r="HR17" s="565"/>
      <c r="HS17" s="565"/>
      <c r="HT17" s="565"/>
      <c r="HU17" s="565"/>
      <c r="HV17" s="565"/>
      <c r="HW17" s="565"/>
      <c r="HX17" s="565"/>
      <c r="HY17" s="565"/>
      <c r="HZ17" s="565"/>
      <c r="IA17" s="565"/>
      <c r="IB17" s="565"/>
      <c r="IC17" s="565"/>
      <c r="ID17" s="565"/>
      <c r="IE17" s="565"/>
      <c r="IF17" s="565"/>
      <c r="IG17" s="565"/>
      <c r="IH17" s="565"/>
      <c r="II17" s="565"/>
      <c r="IJ17" s="565"/>
      <c r="IK17" s="565"/>
      <c r="IL17" s="565"/>
      <c r="IM17" s="565"/>
      <c r="IN17" s="565"/>
      <c r="IO17" s="565"/>
      <c r="IP17" s="565"/>
      <c r="IQ17" s="565"/>
      <c r="IR17" s="565"/>
      <c r="IS17" s="565"/>
      <c r="IT17" s="565"/>
      <c r="IU17" s="565"/>
    </row>
    <row r="18" spans="1:255">
      <c r="A18" s="562" t="s">
        <v>2174</v>
      </c>
      <c r="B18" s="559">
        <v>0</v>
      </c>
      <c r="D18" s="565"/>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5"/>
      <c r="AL18" s="565"/>
      <c r="AM18" s="565"/>
      <c r="AN18" s="565"/>
      <c r="AO18" s="565"/>
      <c r="AP18" s="565"/>
      <c r="AQ18" s="565"/>
      <c r="AR18" s="565"/>
      <c r="AS18" s="565"/>
      <c r="AT18" s="565"/>
      <c r="AU18" s="565"/>
      <c r="AV18" s="565"/>
      <c r="AW18" s="565"/>
      <c r="AX18" s="565"/>
      <c r="AY18" s="565"/>
      <c r="AZ18" s="565"/>
      <c r="BA18" s="565"/>
      <c r="BB18" s="565"/>
      <c r="BC18" s="565"/>
      <c r="BD18" s="565"/>
      <c r="BE18" s="565"/>
      <c r="BF18" s="565"/>
      <c r="BG18" s="565"/>
      <c r="BH18" s="565"/>
      <c r="BI18" s="565"/>
      <c r="BJ18" s="565"/>
      <c r="BK18" s="565"/>
      <c r="BL18" s="565"/>
      <c r="BM18" s="565"/>
      <c r="BN18" s="565"/>
      <c r="BO18" s="565"/>
      <c r="BP18" s="565"/>
      <c r="BQ18" s="565"/>
      <c r="BR18" s="565"/>
      <c r="BS18" s="565"/>
      <c r="BT18" s="565"/>
      <c r="BU18" s="565"/>
      <c r="BV18" s="565"/>
      <c r="BW18" s="565"/>
      <c r="BX18" s="565"/>
      <c r="BY18" s="565"/>
      <c r="BZ18" s="565"/>
      <c r="CA18" s="565"/>
      <c r="CB18" s="565"/>
      <c r="CC18" s="565"/>
      <c r="CD18" s="565"/>
      <c r="CE18" s="565"/>
      <c r="CF18" s="565"/>
      <c r="CG18" s="565"/>
      <c r="CH18" s="565"/>
      <c r="CI18" s="565"/>
      <c r="CJ18" s="565"/>
      <c r="CK18" s="565"/>
      <c r="CL18" s="565"/>
      <c r="CM18" s="565"/>
      <c r="CN18" s="565"/>
      <c r="CO18" s="565"/>
      <c r="CP18" s="565"/>
      <c r="CQ18" s="565"/>
      <c r="CR18" s="565"/>
      <c r="CS18" s="565"/>
      <c r="CT18" s="565"/>
      <c r="CU18" s="565"/>
      <c r="CV18" s="565"/>
      <c r="CW18" s="565"/>
      <c r="CX18" s="565"/>
      <c r="CY18" s="565"/>
      <c r="CZ18" s="565"/>
      <c r="DA18" s="565"/>
      <c r="DB18" s="565"/>
      <c r="DC18" s="565"/>
      <c r="DD18" s="565"/>
      <c r="DE18" s="565"/>
      <c r="DF18" s="565"/>
      <c r="DG18" s="565"/>
      <c r="DH18" s="565"/>
      <c r="DI18" s="565"/>
      <c r="DJ18" s="565"/>
      <c r="DK18" s="565"/>
      <c r="DL18" s="565"/>
      <c r="DM18" s="565"/>
      <c r="DN18" s="565"/>
      <c r="DO18" s="565"/>
      <c r="DP18" s="565"/>
      <c r="DQ18" s="565"/>
      <c r="DR18" s="565"/>
      <c r="DS18" s="565"/>
      <c r="DT18" s="565"/>
      <c r="DU18" s="565"/>
      <c r="DV18" s="565"/>
      <c r="DW18" s="565"/>
      <c r="DX18" s="565"/>
      <c r="DY18" s="565"/>
      <c r="DZ18" s="565"/>
      <c r="EA18" s="565"/>
      <c r="EB18" s="565"/>
      <c r="EC18" s="565"/>
      <c r="ED18" s="565"/>
      <c r="EE18" s="565"/>
      <c r="EF18" s="565"/>
      <c r="EG18" s="565"/>
      <c r="EH18" s="565"/>
      <c r="EI18" s="565"/>
      <c r="EJ18" s="565"/>
      <c r="EK18" s="565"/>
      <c r="EL18" s="565"/>
      <c r="EM18" s="565"/>
      <c r="EN18" s="565"/>
      <c r="EO18" s="565"/>
      <c r="EP18" s="565"/>
      <c r="EQ18" s="565"/>
      <c r="ER18" s="565"/>
      <c r="ES18" s="565"/>
      <c r="ET18" s="565"/>
      <c r="EU18" s="565"/>
      <c r="EV18" s="565"/>
      <c r="EW18" s="565"/>
      <c r="EX18" s="565"/>
      <c r="EY18" s="565"/>
      <c r="EZ18" s="565"/>
      <c r="FA18" s="565"/>
      <c r="FB18" s="565"/>
      <c r="FC18" s="565"/>
      <c r="FD18" s="565"/>
      <c r="FE18" s="565"/>
      <c r="FF18" s="565"/>
      <c r="FG18" s="565"/>
      <c r="FH18" s="565"/>
      <c r="FI18" s="565"/>
      <c r="FJ18" s="565"/>
      <c r="FK18" s="565"/>
      <c r="FL18" s="565"/>
      <c r="FM18" s="565"/>
      <c r="FN18" s="565"/>
      <c r="FO18" s="565"/>
      <c r="FP18" s="565"/>
      <c r="FQ18" s="565"/>
      <c r="FR18" s="565"/>
      <c r="FS18" s="565"/>
      <c r="FT18" s="565"/>
      <c r="FU18" s="565"/>
      <c r="FV18" s="565"/>
      <c r="FW18" s="565"/>
      <c r="FX18" s="565"/>
      <c r="FY18" s="565"/>
      <c r="FZ18" s="565"/>
      <c r="GA18" s="565"/>
      <c r="GB18" s="565"/>
      <c r="GC18" s="565"/>
      <c r="GD18" s="565"/>
      <c r="GE18" s="565"/>
      <c r="GF18" s="565"/>
      <c r="GG18" s="565"/>
      <c r="GH18" s="565"/>
      <c r="GI18" s="565"/>
      <c r="GJ18" s="565"/>
      <c r="GK18" s="565"/>
      <c r="GL18" s="565"/>
      <c r="GM18" s="565"/>
      <c r="GN18" s="565"/>
      <c r="GO18" s="565"/>
      <c r="GP18" s="565"/>
      <c r="GQ18" s="565"/>
      <c r="GR18" s="565"/>
      <c r="GS18" s="565"/>
      <c r="GT18" s="565"/>
      <c r="GU18" s="565"/>
      <c r="GV18" s="565"/>
      <c r="GW18" s="565"/>
      <c r="GX18" s="565"/>
      <c r="GY18" s="565"/>
      <c r="GZ18" s="565"/>
      <c r="HA18" s="565"/>
      <c r="HB18" s="565"/>
      <c r="HC18" s="565"/>
      <c r="HD18" s="565"/>
      <c r="HE18" s="565"/>
      <c r="HF18" s="565"/>
      <c r="HG18" s="565"/>
      <c r="HH18" s="565"/>
      <c r="HI18" s="565"/>
      <c r="HJ18" s="565"/>
      <c r="HK18" s="565"/>
      <c r="HL18" s="565"/>
      <c r="HM18" s="565"/>
      <c r="HN18" s="565"/>
      <c r="HO18" s="565"/>
      <c r="HP18" s="565"/>
      <c r="HQ18" s="565"/>
      <c r="HR18" s="565"/>
      <c r="HS18" s="565"/>
      <c r="HT18" s="565"/>
      <c r="HU18" s="565"/>
      <c r="HV18" s="565"/>
      <c r="HW18" s="565"/>
      <c r="HX18" s="565"/>
      <c r="HY18" s="565"/>
      <c r="HZ18" s="565"/>
      <c r="IA18" s="565"/>
      <c r="IB18" s="565"/>
      <c r="IC18" s="565"/>
      <c r="ID18" s="565"/>
      <c r="IE18" s="565"/>
      <c r="IF18" s="565"/>
      <c r="IG18" s="565"/>
      <c r="IH18" s="565"/>
      <c r="II18" s="565"/>
      <c r="IJ18" s="565"/>
      <c r="IK18" s="565"/>
      <c r="IL18" s="565"/>
      <c r="IM18" s="565"/>
      <c r="IN18" s="565"/>
      <c r="IO18" s="565"/>
      <c r="IP18" s="565"/>
      <c r="IQ18" s="565"/>
      <c r="IR18" s="565"/>
      <c r="IS18" s="565"/>
      <c r="IT18" s="565"/>
      <c r="IU18" s="565"/>
    </row>
    <row r="19" spans="1:255">
      <c r="A19" s="562" t="s">
        <v>1325</v>
      </c>
      <c r="B19" s="559">
        <v>6330</v>
      </c>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5"/>
      <c r="AM19" s="565"/>
      <c r="AN19" s="565"/>
      <c r="AO19" s="565"/>
      <c r="AP19" s="565"/>
      <c r="AQ19" s="565"/>
      <c r="AR19" s="565"/>
      <c r="AS19" s="565"/>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5"/>
      <c r="BQ19" s="565"/>
      <c r="BR19" s="565"/>
      <c r="BS19" s="565"/>
      <c r="BT19" s="565"/>
      <c r="BU19" s="565"/>
      <c r="BV19" s="565"/>
      <c r="BW19" s="565"/>
      <c r="BX19" s="565"/>
      <c r="BY19" s="565"/>
      <c r="BZ19" s="565"/>
      <c r="CA19" s="565"/>
      <c r="CB19" s="565"/>
      <c r="CC19" s="565"/>
      <c r="CD19" s="565"/>
      <c r="CE19" s="565"/>
      <c r="CF19" s="565"/>
      <c r="CG19" s="565"/>
      <c r="CH19" s="565"/>
      <c r="CI19" s="565"/>
      <c r="CJ19" s="565"/>
      <c r="CK19" s="565"/>
      <c r="CL19" s="565"/>
      <c r="CM19" s="565"/>
      <c r="CN19" s="565"/>
      <c r="CO19" s="565"/>
      <c r="CP19" s="565"/>
      <c r="CQ19" s="565"/>
      <c r="CR19" s="565"/>
      <c r="CS19" s="565"/>
      <c r="CT19" s="565"/>
      <c r="CU19" s="565"/>
      <c r="CV19" s="565"/>
      <c r="CW19" s="565"/>
      <c r="CX19" s="565"/>
      <c r="CY19" s="565"/>
      <c r="CZ19" s="565"/>
      <c r="DA19" s="565"/>
      <c r="DB19" s="565"/>
      <c r="DC19" s="565"/>
      <c r="DD19" s="565"/>
      <c r="DE19" s="565"/>
      <c r="DF19" s="565"/>
      <c r="DG19" s="565"/>
      <c r="DH19" s="565"/>
      <c r="DI19" s="565"/>
      <c r="DJ19" s="565"/>
      <c r="DK19" s="565"/>
      <c r="DL19" s="565"/>
      <c r="DM19" s="565"/>
      <c r="DN19" s="565"/>
      <c r="DO19" s="565"/>
      <c r="DP19" s="565"/>
      <c r="DQ19" s="565"/>
      <c r="DR19" s="565"/>
      <c r="DS19" s="565"/>
      <c r="DT19" s="565"/>
      <c r="DU19" s="565"/>
      <c r="DV19" s="565"/>
      <c r="DW19" s="565"/>
      <c r="DX19" s="565"/>
      <c r="DY19" s="565"/>
      <c r="DZ19" s="565"/>
      <c r="EA19" s="565"/>
      <c r="EB19" s="565"/>
      <c r="EC19" s="565"/>
      <c r="ED19" s="565"/>
      <c r="EE19" s="565"/>
      <c r="EF19" s="565"/>
      <c r="EG19" s="565"/>
      <c r="EH19" s="565"/>
      <c r="EI19" s="565"/>
      <c r="EJ19" s="565"/>
      <c r="EK19" s="565"/>
      <c r="EL19" s="565"/>
      <c r="EM19" s="565"/>
      <c r="EN19" s="565"/>
      <c r="EO19" s="565"/>
      <c r="EP19" s="565"/>
      <c r="EQ19" s="565"/>
      <c r="ER19" s="565"/>
      <c r="ES19" s="565"/>
      <c r="ET19" s="565"/>
      <c r="EU19" s="565"/>
      <c r="EV19" s="565"/>
      <c r="EW19" s="565"/>
      <c r="EX19" s="565"/>
      <c r="EY19" s="565"/>
      <c r="EZ19" s="565"/>
      <c r="FA19" s="565"/>
      <c r="FB19" s="565"/>
      <c r="FC19" s="565"/>
      <c r="FD19" s="565"/>
      <c r="FE19" s="565"/>
      <c r="FF19" s="565"/>
      <c r="FG19" s="565"/>
      <c r="FH19" s="565"/>
      <c r="FI19" s="565"/>
      <c r="FJ19" s="565"/>
      <c r="FK19" s="565"/>
      <c r="FL19" s="565"/>
      <c r="FM19" s="565"/>
      <c r="FN19" s="565"/>
      <c r="FO19" s="565"/>
      <c r="FP19" s="565"/>
      <c r="FQ19" s="565"/>
      <c r="FR19" s="565"/>
      <c r="FS19" s="565"/>
      <c r="FT19" s="565"/>
      <c r="FU19" s="565"/>
      <c r="FV19" s="565"/>
      <c r="FW19" s="565"/>
      <c r="FX19" s="565"/>
      <c r="FY19" s="565"/>
      <c r="FZ19" s="565"/>
      <c r="GA19" s="565"/>
      <c r="GB19" s="565"/>
      <c r="GC19" s="565"/>
      <c r="GD19" s="565"/>
      <c r="GE19" s="565"/>
      <c r="GF19" s="565"/>
      <c r="GG19" s="565"/>
      <c r="GH19" s="565"/>
      <c r="GI19" s="565"/>
      <c r="GJ19" s="565"/>
      <c r="GK19" s="565"/>
      <c r="GL19" s="565"/>
      <c r="GM19" s="565"/>
      <c r="GN19" s="565"/>
      <c r="GO19" s="565"/>
      <c r="GP19" s="565"/>
      <c r="GQ19" s="565"/>
      <c r="GR19" s="565"/>
      <c r="GS19" s="565"/>
      <c r="GT19" s="565"/>
      <c r="GU19" s="565"/>
      <c r="GV19" s="565"/>
      <c r="GW19" s="565"/>
      <c r="GX19" s="565"/>
      <c r="GY19" s="565"/>
      <c r="GZ19" s="565"/>
      <c r="HA19" s="565"/>
      <c r="HB19" s="565"/>
      <c r="HC19" s="565"/>
      <c r="HD19" s="565"/>
      <c r="HE19" s="565"/>
      <c r="HF19" s="565"/>
      <c r="HG19" s="565"/>
      <c r="HH19" s="565"/>
      <c r="HI19" s="565"/>
      <c r="HJ19" s="565"/>
      <c r="HK19" s="565"/>
      <c r="HL19" s="565"/>
      <c r="HM19" s="565"/>
      <c r="HN19" s="565"/>
      <c r="HO19" s="565"/>
      <c r="HP19" s="565"/>
      <c r="HQ19" s="565"/>
      <c r="HR19" s="565"/>
      <c r="HS19" s="565"/>
      <c r="HT19" s="565"/>
      <c r="HU19" s="565"/>
      <c r="HV19" s="565"/>
      <c r="HW19" s="565"/>
      <c r="HX19" s="565"/>
      <c r="HY19" s="565"/>
      <c r="HZ19" s="565"/>
      <c r="IA19" s="565"/>
      <c r="IB19" s="565"/>
      <c r="IC19" s="565"/>
      <c r="ID19" s="565"/>
      <c r="IE19" s="565"/>
      <c r="IF19" s="565"/>
      <c r="IG19" s="565"/>
      <c r="IH19" s="565"/>
      <c r="II19" s="565"/>
      <c r="IJ19" s="565"/>
      <c r="IK19" s="565"/>
      <c r="IL19" s="565"/>
      <c r="IM19" s="565"/>
      <c r="IN19" s="565"/>
      <c r="IO19" s="565"/>
      <c r="IP19" s="565"/>
      <c r="IQ19" s="565"/>
      <c r="IR19" s="565"/>
      <c r="IS19" s="565"/>
      <c r="IT19" s="565"/>
      <c r="IU19" s="565"/>
    </row>
    <row r="20" spans="1:255">
      <c r="A20" s="561" t="s">
        <v>2175</v>
      </c>
      <c r="B20" s="559">
        <f>B21+B25</f>
        <v>0</v>
      </c>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565"/>
      <c r="AM20" s="565"/>
      <c r="AN20" s="565"/>
      <c r="AO20" s="565"/>
      <c r="AP20" s="565"/>
      <c r="AQ20" s="565"/>
      <c r="AR20" s="565"/>
      <c r="AS20" s="565"/>
      <c r="AT20" s="565"/>
      <c r="AU20" s="565"/>
      <c r="AV20" s="565"/>
      <c r="AW20" s="565"/>
      <c r="AX20" s="565"/>
      <c r="AY20" s="565"/>
      <c r="AZ20" s="565"/>
      <c r="BA20" s="565"/>
      <c r="BB20" s="565"/>
      <c r="BC20" s="565"/>
      <c r="BD20" s="565"/>
      <c r="BE20" s="565"/>
      <c r="BF20" s="565"/>
      <c r="BG20" s="565"/>
      <c r="BH20" s="565"/>
      <c r="BI20" s="565"/>
      <c r="BJ20" s="565"/>
      <c r="BK20" s="565"/>
      <c r="BL20" s="565"/>
      <c r="BM20" s="565"/>
      <c r="BN20" s="565"/>
      <c r="BO20" s="565"/>
      <c r="BP20" s="565"/>
      <c r="BQ20" s="565"/>
      <c r="BR20" s="565"/>
      <c r="BS20" s="565"/>
      <c r="BT20" s="565"/>
      <c r="BU20" s="565"/>
      <c r="BV20" s="565"/>
      <c r="BW20" s="565"/>
      <c r="BX20" s="565"/>
      <c r="BY20" s="565"/>
      <c r="BZ20" s="565"/>
      <c r="CA20" s="565"/>
      <c r="CB20" s="565"/>
      <c r="CC20" s="565"/>
      <c r="CD20" s="565"/>
      <c r="CE20" s="565"/>
      <c r="CF20" s="565"/>
      <c r="CG20" s="565"/>
      <c r="CH20" s="565"/>
      <c r="CI20" s="565"/>
      <c r="CJ20" s="565"/>
      <c r="CK20" s="565"/>
      <c r="CL20" s="565"/>
      <c r="CM20" s="565"/>
      <c r="CN20" s="565"/>
      <c r="CO20" s="565"/>
      <c r="CP20" s="565"/>
      <c r="CQ20" s="565"/>
      <c r="CR20" s="565"/>
      <c r="CS20" s="565"/>
      <c r="CT20" s="565"/>
      <c r="CU20" s="565"/>
      <c r="CV20" s="565"/>
      <c r="CW20" s="565"/>
      <c r="CX20" s="565"/>
      <c r="CY20" s="565"/>
      <c r="CZ20" s="565"/>
      <c r="DA20" s="565"/>
      <c r="DB20" s="565"/>
      <c r="DC20" s="565"/>
      <c r="DD20" s="565"/>
      <c r="DE20" s="565"/>
      <c r="DF20" s="565"/>
      <c r="DG20" s="565"/>
      <c r="DH20" s="565"/>
      <c r="DI20" s="565"/>
      <c r="DJ20" s="565"/>
      <c r="DK20" s="565"/>
      <c r="DL20" s="565"/>
      <c r="DM20" s="565"/>
      <c r="DN20" s="565"/>
      <c r="DO20" s="565"/>
      <c r="DP20" s="565"/>
      <c r="DQ20" s="565"/>
      <c r="DR20" s="565"/>
      <c r="DS20" s="565"/>
      <c r="DT20" s="565"/>
      <c r="DU20" s="565"/>
      <c r="DV20" s="565"/>
      <c r="DW20" s="565"/>
      <c r="DX20" s="565"/>
      <c r="DY20" s="565"/>
      <c r="DZ20" s="565"/>
      <c r="EA20" s="565"/>
      <c r="EB20" s="565"/>
      <c r="EC20" s="565"/>
      <c r="ED20" s="565"/>
      <c r="EE20" s="565"/>
      <c r="EF20" s="565"/>
      <c r="EG20" s="565"/>
      <c r="EH20" s="565"/>
      <c r="EI20" s="565"/>
      <c r="EJ20" s="565"/>
      <c r="EK20" s="565"/>
      <c r="EL20" s="565"/>
      <c r="EM20" s="565"/>
      <c r="EN20" s="565"/>
      <c r="EO20" s="565"/>
      <c r="EP20" s="565"/>
      <c r="EQ20" s="565"/>
      <c r="ER20" s="565"/>
      <c r="ES20" s="565"/>
      <c r="ET20" s="565"/>
      <c r="EU20" s="565"/>
      <c r="EV20" s="565"/>
      <c r="EW20" s="565"/>
      <c r="EX20" s="565"/>
      <c r="EY20" s="565"/>
      <c r="EZ20" s="565"/>
      <c r="FA20" s="565"/>
      <c r="FB20" s="565"/>
      <c r="FC20" s="565"/>
      <c r="FD20" s="565"/>
      <c r="FE20" s="565"/>
      <c r="FF20" s="565"/>
      <c r="FG20" s="565"/>
      <c r="FH20" s="565"/>
      <c r="FI20" s="565"/>
      <c r="FJ20" s="565"/>
      <c r="FK20" s="565"/>
      <c r="FL20" s="565"/>
      <c r="FM20" s="565"/>
      <c r="FN20" s="565"/>
      <c r="FO20" s="565"/>
      <c r="FP20" s="565"/>
      <c r="FQ20" s="565"/>
      <c r="FR20" s="565"/>
      <c r="FS20" s="565"/>
      <c r="FT20" s="565"/>
      <c r="FU20" s="565"/>
      <c r="FV20" s="565"/>
      <c r="FW20" s="565"/>
      <c r="FX20" s="565"/>
      <c r="FY20" s="565"/>
      <c r="FZ20" s="565"/>
      <c r="GA20" s="565"/>
      <c r="GB20" s="565"/>
      <c r="GC20" s="565"/>
      <c r="GD20" s="565"/>
      <c r="GE20" s="565"/>
      <c r="GF20" s="565"/>
      <c r="GG20" s="565"/>
      <c r="GH20" s="565"/>
      <c r="GI20" s="565"/>
      <c r="GJ20" s="565"/>
      <c r="GK20" s="565"/>
      <c r="GL20" s="565"/>
      <c r="GM20" s="565"/>
      <c r="GN20" s="565"/>
      <c r="GO20" s="565"/>
      <c r="GP20" s="565"/>
      <c r="GQ20" s="565"/>
      <c r="GR20" s="565"/>
      <c r="GS20" s="565"/>
      <c r="GT20" s="565"/>
      <c r="GU20" s="565"/>
      <c r="GV20" s="565"/>
      <c r="GW20" s="565"/>
      <c r="GX20" s="565"/>
      <c r="GY20" s="565"/>
      <c r="GZ20" s="565"/>
      <c r="HA20" s="565"/>
      <c r="HB20" s="565"/>
      <c r="HC20" s="565"/>
      <c r="HD20" s="565"/>
      <c r="HE20" s="565"/>
      <c r="HF20" s="565"/>
      <c r="HG20" s="565"/>
      <c r="HH20" s="565"/>
      <c r="HI20" s="565"/>
      <c r="HJ20" s="565"/>
      <c r="HK20" s="565"/>
      <c r="HL20" s="565"/>
      <c r="HM20" s="565"/>
      <c r="HN20" s="565"/>
      <c r="HO20" s="565"/>
      <c r="HP20" s="565"/>
      <c r="HQ20" s="565"/>
      <c r="HR20" s="565"/>
      <c r="HS20" s="565"/>
      <c r="HT20" s="565"/>
      <c r="HU20" s="565"/>
      <c r="HV20" s="565"/>
      <c r="HW20" s="565"/>
      <c r="HX20" s="565"/>
      <c r="HY20" s="565"/>
      <c r="HZ20" s="565"/>
      <c r="IA20" s="565"/>
      <c r="IB20" s="565"/>
      <c r="IC20" s="565"/>
      <c r="ID20" s="565"/>
      <c r="IE20" s="565"/>
      <c r="IF20" s="565"/>
      <c r="IG20" s="565"/>
      <c r="IH20" s="565"/>
      <c r="II20" s="565"/>
      <c r="IJ20" s="565"/>
      <c r="IK20" s="565"/>
      <c r="IL20" s="565"/>
      <c r="IM20" s="565"/>
      <c r="IN20" s="565"/>
      <c r="IO20" s="565"/>
      <c r="IP20" s="565"/>
      <c r="IQ20" s="565"/>
      <c r="IR20" s="565"/>
      <c r="IS20" s="565"/>
      <c r="IT20" s="565"/>
      <c r="IU20" s="565"/>
    </row>
    <row r="21" spans="1:255">
      <c r="A21" s="561" t="s">
        <v>2176</v>
      </c>
      <c r="B21" s="559">
        <f>SUM(B22:B24)</f>
        <v>0</v>
      </c>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5"/>
      <c r="AY21" s="565"/>
      <c r="AZ21" s="565"/>
      <c r="BA21" s="565"/>
      <c r="BB21" s="565"/>
      <c r="BC21" s="565"/>
      <c r="BD21" s="565"/>
      <c r="BE21" s="565"/>
      <c r="BF21" s="565"/>
      <c r="BG21" s="565"/>
      <c r="BH21" s="565"/>
      <c r="BI21" s="565"/>
      <c r="BJ21" s="565"/>
      <c r="BK21" s="565"/>
      <c r="BL21" s="565"/>
      <c r="BM21" s="565"/>
      <c r="BN21" s="565"/>
      <c r="BO21" s="565"/>
      <c r="BP21" s="565"/>
      <c r="BQ21" s="565"/>
      <c r="BR21" s="565"/>
      <c r="BS21" s="565"/>
      <c r="BT21" s="565"/>
      <c r="BU21" s="565"/>
      <c r="BV21" s="565"/>
      <c r="BW21" s="565"/>
      <c r="BX21" s="565"/>
      <c r="BY21" s="565"/>
      <c r="BZ21" s="565"/>
      <c r="CA21" s="565"/>
      <c r="CB21" s="565"/>
      <c r="CC21" s="565"/>
      <c r="CD21" s="565"/>
      <c r="CE21" s="565"/>
      <c r="CF21" s="565"/>
      <c r="CG21" s="565"/>
      <c r="CH21" s="565"/>
      <c r="CI21" s="565"/>
      <c r="CJ21" s="565"/>
      <c r="CK21" s="565"/>
      <c r="CL21" s="565"/>
      <c r="CM21" s="565"/>
      <c r="CN21" s="565"/>
      <c r="CO21" s="565"/>
      <c r="CP21" s="565"/>
      <c r="CQ21" s="565"/>
      <c r="CR21" s="565"/>
      <c r="CS21" s="565"/>
      <c r="CT21" s="565"/>
      <c r="CU21" s="565"/>
      <c r="CV21" s="565"/>
      <c r="CW21" s="565"/>
      <c r="CX21" s="565"/>
      <c r="CY21" s="565"/>
      <c r="CZ21" s="565"/>
      <c r="DA21" s="565"/>
      <c r="DB21" s="565"/>
      <c r="DC21" s="565"/>
      <c r="DD21" s="565"/>
      <c r="DE21" s="565"/>
      <c r="DF21" s="565"/>
      <c r="DG21" s="565"/>
      <c r="DH21" s="565"/>
      <c r="DI21" s="565"/>
      <c r="DJ21" s="565"/>
      <c r="DK21" s="565"/>
      <c r="DL21" s="565"/>
      <c r="DM21" s="565"/>
      <c r="DN21" s="565"/>
      <c r="DO21" s="565"/>
      <c r="DP21" s="565"/>
      <c r="DQ21" s="565"/>
      <c r="DR21" s="565"/>
      <c r="DS21" s="565"/>
      <c r="DT21" s="565"/>
      <c r="DU21" s="565"/>
      <c r="DV21" s="565"/>
      <c r="DW21" s="565"/>
      <c r="DX21" s="565"/>
      <c r="DY21" s="565"/>
      <c r="DZ21" s="565"/>
      <c r="EA21" s="565"/>
      <c r="EB21" s="565"/>
      <c r="EC21" s="565"/>
      <c r="ED21" s="565"/>
      <c r="EE21" s="565"/>
      <c r="EF21" s="565"/>
      <c r="EG21" s="565"/>
      <c r="EH21" s="565"/>
      <c r="EI21" s="565"/>
      <c r="EJ21" s="565"/>
      <c r="EK21" s="565"/>
      <c r="EL21" s="565"/>
      <c r="EM21" s="565"/>
      <c r="EN21" s="565"/>
      <c r="EO21" s="565"/>
      <c r="EP21" s="565"/>
      <c r="EQ21" s="565"/>
      <c r="ER21" s="565"/>
      <c r="ES21" s="565"/>
      <c r="ET21" s="565"/>
      <c r="EU21" s="565"/>
      <c r="EV21" s="565"/>
      <c r="EW21" s="565"/>
      <c r="EX21" s="565"/>
      <c r="EY21" s="565"/>
      <c r="EZ21" s="565"/>
      <c r="FA21" s="565"/>
      <c r="FB21" s="565"/>
      <c r="FC21" s="565"/>
      <c r="FD21" s="565"/>
      <c r="FE21" s="565"/>
      <c r="FF21" s="565"/>
      <c r="FG21" s="565"/>
      <c r="FH21" s="565"/>
      <c r="FI21" s="565"/>
      <c r="FJ21" s="565"/>
      <c r="FK21" s="565"/>
      <c r="FL21" s="565"/>
      <c r="FM21" s="565"/>
      <c r="FN21" s="565"/>
      <c r="FO21" s="565"/>
      <c r="FP21" s="565"/>
      <c r="FQ21" s="565"/>
      <c r="FR21" s="565"/>
      <c r="FS21" s="565"/>
      <c r="FT21" s="565"/>
      <c r="FU21" s="565"/>
      <c r="FV21" s="565"/>
      <c r="FW21" s="565"/>
      <c r="FX21" s="565"/>
      <c r="FY21" s="565"/>
      <c r="FZ21" s="565"/>
      <c r="GA21" s="565"/>
      <c r="GB21" s="565"/>
      <c r="GC21" s="565"/>
      <c r="GD21" s="565"/>
      <c r="GE21" s="565"/>
      <c r="GF21" s="565"/>
      <c r="GG21" s="565"/>
      <c r="GH21" s="565"/>
      <c r="GI21" s="565"/>
      <c r="GJ21" s="565"/>
      <c r="GK21" s="565"/>
      <c r="GL21" s="565"/>
      <c r="GM21" s="565"/>
      <c r="GN21" s="565"/>
      <c r="GO21" s="565"/>
      <c r="GP21" s="565"/>
      <c r="GQ21" s="565"/>
      <c r="GR21" s="565"/>
      <c r="GS21" s="565"/>
      <c r="GT21" s="565"/>
      <c r="GU21" s="565"/>
      <c r="GV21" s="565"/>
      <c r="GW21" s="565"/>
      <c r="GX21" s="565"/>
      <c r="GY21" s="565"/>
      <c r="GZ21" s="565"/>
      <c r="HA21" s="565"/>
      <c r="HB21" s="565"/>
      <c r="HC21" s="565"/>
      <c r="HD21" s="565"/>
      <c r="HE21" s="565"/>
      <c r="HF21" s="565"/>
      <c r="HG21" s="565"/>
      <c r="HH21" s="565"/>
      <c r="HI21" s="565"/>
      <c r="HJ21" s="565"/>
      <c r="HK21" s="565"/>
      <c r="HL21" s="565"/>
      <c r="HM21" s="565"/>
      <c r="HN21" s="565"/>
      <c r="HO21" s="565"/>
      <c r="HP21" s="565"/>
      <c r="HQ21" s="565"/>
      <c r="HR21" s="565"/>
      <c r="HS21" s="565"/>
      <c r="HT21" s="565"/>
      <c r="HU21" s="565"/>
      <c r="HV21" s="565"/>
      <c r="HW21" s="565"/>
      <c r="HX21" s="565"/>
      <c r="HY21" s="565"/>
      <c r="HZ21" s="565"/>
      <c r="IA21" s="565"/>
      <c r="IB21" s="565"/>
      <c r="IC21" s="565"/>
      <c r="ID21" s="565"/>
      <c r="IE21" s="565"/>
      <c r="IF21" s="565"/>
      <c r="IG21" s="565"/>
      <c r="IH21" s="565"/>
      <c r="II21" s="565"/>
      <c r="IJ21" s="565"/>
      <c r="IK21" s="565"/>
      <c r="IL21" s="565"/>
      <c r="IM21" s="565"/>
      <c r="IN21" s="565"/>
      <c r="IO21" s="565"/>
      <c r="IP21" s="565"/>
      <c r="IQ21" s="565"/>
      <c r="IR21" s="565"/>
      <c r="IS21" s="565"/>
      <c r="IT21" s="565"/>
      <c r="IU21" s="565"/>
    </row>
    <row r="22" spans="1:255">
      <c r="A22" s="562" t="s">
        <v>2177</v>
      </c>
      <c r="B22" s="559">
        <v>0</v>
      </c>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U22" s="565"/>
      <c r="AV22" s="565"/>
      <c r="AW22" s="565"/>
      <c r="AX22" s="565"/>
      <c r="AY22" s="565"/>
      <c r="AZ22" s="565"/>
      <c r="BA22" s="565"/>
      <c r="BB22" s="565"/>
      <c r="BC22" s="565"/>
      <c r="BD22" s="565"/>
      <c r="BE22" s="565"/>
      <c r="BF22" s="565"/>
      <c r="BG22" s="565"/>
      <c r="BH22" s="565"/>
      <c r="BI22" s="565"/>
      <c r="BJ22" s="565"/>
      <c r="BK22" s="565"/>
      <c r="BL22" s="565"/>
      <c r="BM22" s="565"/>
      <c r="BN22" s="565"/>
      <c r="BO22" s="565"/>
      <c r="BP22" s="565"/>
      <c r="BQ22" s="565"/>
      <c r="BR22" s="565"/>
      <c r="BS22" s="565"/>
      <c r="BT22" s="565"/>
      <c r="BU22" s="565"/>
      <c r="BV22" s="565"/>
      <c r="BW22" s="565"/>
      <c r="BX22" s="565"/>
      <c r="BY22" s="565"/>
      <c r="BZ22" s="565"/>
      <c r="CA22" s="565"/>
      <c r="CB22" s="565"/>
      <c r="CC22" s="565"/>
      <c r="CD22" s="565"/>
      <c r="CE22" s="565"/>
      <c r="CF22" s="565"/>
      <c r="CG22" s="565"/>
      <c r="CH22" s="565"/>
      <c r="CI22" s="565"/>
      <c r="CJ22" s="565"/>
      <c r="CK22" s="565"/>
      <c r="CL22" s="565"/>
      <c r="CM22" s="565"/>
      <c r="CN22" s="565"/>
      <c r="CO22" s="565"/>
      <c r="CP22" s="565"/>
      <c r="CQ22" s="565"/>
      <c r="CR22" s="565"/>
      <c r="CS22" s="565"/>
      <c r="CT22" s="565"/>
      <c r="CU22" s="565"/>
      <c r="CV22" s="565"/>
      <c r="CW22" s="565"/>
      <c r="CX22" s="565"/>
      <c r="CY22" s="565"/>
      <c r="CZ22" s="565"/>
      <c r="DA22" s="565"/>
      <c r="DB22" s="565"/>
      <c r="DC22" s="565"/>
      <c r="DD22" s="565"/>
      <c r="DE22" s="565"/>
      <c r="DF22" s="565"/>
      <c r="DG22" s="565"/>
      <c r="DH22" s="565"/>
      <c r="DI22" s="565"/>
      <c r="DJ22" s="565"/>
      <c r="DK22" s="565"/>
      <c r="DL22" s="565"/>
      <c r="DM22" s="565"/>
      <c r="DN22" s="565"/>
      <c r="DO22" s="565"/>
      <c r="DP22" s="565"/>
      <c r="DQ22" s="565"/>
      <c r="DR22" s="565"/>
      <c r="DS22" s="565"/>
      <c r="DT22" s="565"/>
      <c r="DU22" s="565"/>
      <c r="DV22" s="565"/>
      <c r="DW22" s="565"/>
      <c r="DX22" s="565"/>
      <c r="DY22" s="565"/>
      <c r="DZ22" s="565"/>
      <c r="EA22" s="565"/>
      <c r="EB22" s="565"/>
      <c r="EC22" s="565"/>
      <c r="ED22" s="565"/>
      <c r="EE22" s="565"/>
      <c r="EF22" s="565"/>
      <c r="EG22" s="565"/>
      <c r="EH22" s="565"/>
      <c r="EI22" s="565"/>
      <c r="EJ22" s="565"/>
      <c r="EK22" s="565"/>
      <c r="EL22" s="565"/>
      <c r="EM22" s="565"/>
      <c r="EN22" s="565"/>
      <c r="EO22" s="565"/>
      <c r="EP22" s="565"/>
      <c r="EQ22" s="565"/>
      <c r="ER22" s="565"/>
      <c r="ES22" s="565"/>
      <c r="ET22" s="565"/>
      <c r="EU22" s="565"/>
      <c r="EV22" s="565"/>
      <c r="EW22" s="565"/>
      <c r="EX22" s="565"/>
      <c r="EY22" s="565"/>
      <c r="EZ22" s="565"/>
      <c r="FA22" s="565"/>
      <c r="FB22" s="565"/>
      <c r="FC22" s="565"/>
      <c r="FD22" s="565"/>
      <c r="FE22" s="565"/>
      <c r="FF22" s="565"/>
      <c r="FG22" s="565"/>
      <c r="FH22" s="565"/>
      <c r="FI22" s="565"/>
      <c r="FJ22" s="565"/>
      <c r="FK22" s="565"/>
      <c r="FL22" s="565"/>
      <c r="FM22" s="565"/>
      <c r="FN22" s="565"/>
      <c r="FO22" s="565"/>
      <c r="FP22" s="565"/>
      <c r="FQ22" s="565"/>
      <c r="FR22" s="565"/>
      <c r="FS22" s="565"/>
      <c r="FT22" s="565"/>
      <c r="FU22" s="565"/>
      <c r="FV22" s="565"/>
      <c r="FW22" s="565"/>
      <c r="FX22" s="565"/>
      <c r="FY22" s="565"/>
      <c r="FZ22" s="565"/>
      <c r="GA22" s="565"/>
      <c r="GB22" s="565"/>
      <c r="GC22" s="565"/>
      <c r="GD22" s="565"/>
      <c r="GE22" s="565"/>
      <c r="GF22" s="565"/>
      <c r="GG22" s="565"/>
      <c r="GH22" s="565"/>
      <c r="GI22" s="565"/>
      <c r="GJ22" s="565"/>
      <c r="GK22" s="565"/>
      <c r="GL22" s="565"/>
      <c r="GM22" s="565"/>
      <c r="GN22" s="565"/>
      <c r="GO22" s="565"/>
      <c r="GP22" s="565"/>
      <c r="GQ22" s="565"/>
      <c r="GR22" s="565"/>
      <c r="GS22" s="565"/>
      <c r="GT22" s="565"/>
      <c r="GU22" s="565"/>
      <c r="GV22" s="565"/>
      <c r="GW22" s="565"/>
      <c r="GX22" s="565"/>
      <c r="GY22" s="565"/>
      <c r="GZ22" s="565"/>
      <c r="HA22" s="565"/>
      <c r="HB22" s="565"/>
      <c r="HC22" s="565"/>
      <c r="HD22" s="565"/>
      <c r="HE22" s="565"/>
      <c r="HF22" s="565"/>
      <c r="HG22" s="565"/>
      <c r="HH22" s="565"/>
      <c r="HI22" s="565"/>
      <c r="HJ22" s="565"/>
      <c r="HK22" s="565"/>
      <c r="HL22" s="565"/>
      <c r="HM22" s="565"/>
      <c r="HN22" s="565"/>
      <c r="HO22" s="565"/>
      <c r="HP22" s="565"/>
      <c r="HQ22" s="565"/>
      <c r="HR22" s="565"/>
      <c r="HS22" s="565"/>
      <c r="HT22" s="565"/>
      <c r="HU22" s="565"/>
      <c r="HV22" s="565"/>
      <c r="HW22" s="565"/>
      <c r="HX22" s="565"/>
      <c r="HY22" s="565"/>
      <c r="HZ22" s="565"/>
      <c r="IA22" s="565"/>
      <c r="IB22" s="565"/>
      <c r="IC22" s="565"/>
      <c r="ID22" s="565"/>
      <c r="IE22" s="565"/>
      <c r="IF22" s="565"/>
      <c r="IG22" s="565"/>
      <c r="IH22" s="565"/>
      <c r="II22" s="565"/>
      <c r="IJ22" s="565"/>
      <c r="IK22" s="565"/>
      <c r="IL22" s="565"/>
      <c r="IM22" s="565"/>
      <c r="IN22" s="565"/>
      <c r="IO22" s="565"/>
      <c r="IP22" s="565"/>
      <c r="IQ22" s="565"/>
      <c r="IR22" s="565"/>
      <c r="IS22" s="565"/>
      <c r="IT22" s="565"/>
      <c r="IU22" s="565"/>
    </row>
    <row r="23" spans="1:255">
      <c r="A23" s="562" t="s">
        <v>2178</v>
      </c>
      <c r="B23" s="559">
        <v>0</v>
      </c>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U23" s="565"/>
      <c r="AV23" s="565"/>
      <c r="AW23" s="565"/>
      <c r="AX23" s="565"/>
      <c r="AY23" s="565"/>
      <c r="AZ23" s="565"/>
      <c r="BA23" s="565"/>
      <c r="BB23" s="565"/>
      <c r="BC23" s="565"/>
      <c r="BD23" s="565"/>
      <c r="BE23" s="565"/>
      <c r="BF23" s="565"/>
      <c r="BG23" s="565"/>
      <c r="BH23" s="565"/>
      <c r="BI23" s="565"/>
      <c r="BJ23" s="565"/>
      <c r="BK23" s="565"/>
      <c r="BL23" s="565"/>
      <c r="BM23" s="565"/>
      <c r="BN23" s="565"/>
      <c r="BO23" s="565"/>
      <c r="BP23" s="565"/>
      <c r="BQ23" s="565"/>
      <c r="BR23" s="565"/>
      <c r="BS23" s="565"/>
      <c r="BT23" s="565"/>
      <c r="BU23" s="565"/>
      <c r="BV23" s="565"/>
      <c r="BW23" s="565"/>
      <c r="BX23" s="565"/>
      <c r="BY23" s="565"/>
      <c r="BZ23" s="565"/>
      <c r="CA23" s="565"/>
      <c r="CB23" s="565"/>
      <c r="CC23" s="565"/>
      <c r="CD23" s="565"/>
      <c r="CE23" s="565"/>
      <c r="CF23" s="565"/>
      <c r="CG23" s="565"/>
      <c r="CH23" s="565"/>
      <c r="CI23" s="565"/>
      <c r="CJ23" s="565"/>
      <c r="CK23" s="565"/>
      <c r="CL23" s="565"/>
      <c r="CM23" s="565"/>
      <c r="CN23" s="565"/>
      <c r="CO23" s="565"/>
      <c r="CP23" s="565"/>
      <c r="CQ23" s="565"/>
      <c r="CR23" s="565"/>
      <c r="CS23" s="565"/>
      <c r="CT23" s="565"/>
      <c r="CU23" s="565"/>
      <c r="CV23" s="565"/>
      <c r="CW23" s="565"/>
      <c r="CX23" s="565"/>
      <c r="CY23" s="565"/>
      <c r="CZ23" s="565"/>
      <c r="DA23" s="565"/>
      <c r="DB23" s="565"/>
      <c r="DC23" s="565"/>
      <c r="DD23" s="565"/>
      <c r="DE23" s="565"/>
      <c r="DF23" s="565"/>
      <c r="DG23" s="565"/>
      <c r="DH23" s="565"/>
      <c r="DI23" s="565"/>
      <c r="DJ23" s="565"/>
      <c r="DK23" s="565"/>
      <c r="DL23" s="565"/>
      <c r="DM23" s="565"/>
      <c r="DN23" s="565"/>
      <c r="DO23" s="565"/>
      <c r="DP23" s="565"/>
      <c r="DQ23" s="565"/>
      <c r="DR23" s="565"/>
      <c r="DS23" s="565"/>
      <c r="DT23" s="565"/>
      <c r="DU23" s="565"/>
      <c r="DV23" s="565"/>
      <c r="DW23" s="565"/>
      <c r="DX23" s="565"/>
      <c r="DY23" s="565"/>
      <c r="DZ23" s="565"/>
      <c r="EA23" s="565"/>
      <c r="EB23" s="565"/>
      <c r="EC23" s="565"/>
      <c r="ED23" s="565"/>
      <c r="EE23" s="565"/>
      <c r="EF23" s="565"/>
      <c r="EG23" s="565"/>
      <c r="EH23" s="565"/>
      <c r="EI23" s="565"/>
      <c r="EJ23" s="565"/>
      <c r="EK23" s="565"/>
      <c r="EL23" s="565"/>
      <c r="EM23" s="565"/>
      <c r="EN23" s="565"/>
      <c r="EO23" s="565"/>
      <c r="EP23" s="565"/>
      <c r="EQ23" s="565"/>
      <c r="ER23" s="565"/>
      <c r="ES23" s="565"/>
      <c r="ET23" s="565"/>
      <c r="EU23" s="565"/>
      <c r="EV23" s="565"/>
      <c r="EW23" s="565"/>
      <c r="EX23" s="565"/>
      <c r="EY23" s="565"/>
      <c r="EZ23" s="565"/>
      <c r="FA23" s="565"/>
      <c r="FB23" s="565"/>
      <c r="FC23" s="565"/>
      <c r="FD23" s="565"/>
      <c r="FE23" s="565"/>
      <c r="FF23" s="565"/>
      <c r="FG23" s="565"/>
      <c r="FH23" s="565"/>
      <c r="FI23" s="565"/>
      <c r="FJ23" s="565"/>
      <c r="FK23" s="565"/>
      <c r="FL23" s="565"/>
      <c r="FM23" s="565"/>
      <c r="FN23" s="565"/>
      <c r="FO23" s="565"/>
      <c r="FP23" s="565"/>
      <c r="FQ23" s="565"/>
      <c r="FR23" s="565"/>
      <c r="FS23" s="565"/>
      <c r="FT23" s="565"/>
      <c r="FU23" s="565"/>
      <c r="FV23" s="565"/>
      <c r="FW23" s="565"/>
      <c r="FX23" s="565"/>
      <c r="FY23" s="565"/>
      <c r="FZ23" s="565"/>
      <c r="GA23" s="565"/>
      <c r="GB23" s="565"/>
      <c r="GC23" s="565"/>
      <c r="GD23" s="565"/>
      <c r="GE23" s="565"/>
      <c r="GF23" s="565"/>
      <c r="GG23" s="565"/>
      <c r="GH23" s="565"/>
      <c r="GI23" s="565"/>
      <c r="GJ23" s="565"/>
      <c r="GK23" s="565"/>
      <c r="GL23" s="565"/>
      <c r="GM23" s="565"/>
      <c r="GN23" s="565"/>
      <c r="GO23" s="565"/>
      <c r="GP23" s="565"/>
      <c r="GQ23" s="565"/>
      <c r="GR23" s="565"/>
      <c r="GS23" s="565"/>
      <c r="GT23" s="565"/>
      <c r="GU23" s="565"/>
      <c r="GV23" s="565"/>
      <c r="GW23" s="565"/>
      <c r="GX23" s="565"/>
      <c r="GY23" s="565"/>
      <c r="GZ23" s="565"/>
      <c r="HA23" s="565"/>
      <c r="HB23" s="565"/>
      <c r="HC23" s="565"/>
      <c r="HD23" s="565"/>
      <c r="HE23" s="565"/>
      <c r="HF23" s="565"/>
      <c r="HG23" s="565"/>
      <c r="HH23" s="565"/>
      <c r="HI23" s="565"/>
      <c r="HJ23" s="565"/>
      <c r="HK23" s="565"/>
      <c r="HL23" s="565"/>
      <c r="HM23" s="565"/>
      <c r="HN23" s="565"/>
      <c r="HO23" s="565"/>
      <c r="HP23" s="565"/>
      <c r="HQ23" s="565"/>
      <c r="HR23" s="565"/>
      <c r="HS23" s="565"/>
      <c r="HT23" s="565"/>
      <c r="HU23" s="565"/>
      <c r="HV23" s="565"/>
      <c r="HW23" s="565"/>
      <c r="HX23" s="565"/>
      <c r="HY23" s="565"/>
      <c r="HZ23" s="565"/>
      <c r="IA23" s="565"/>
      <c r="IB23" s="565"/>
      <c r="IC23" s="565"/>
      <c r="ID23" s="565"/>
      <c r="IE23" s="565"/>
      <c r="IF23" s="565"/>
      <c r="IG23" s="565"/>
      <c r="IH23" s="565"/>
      <c r="II23" s="565"/>
      <c r="IJ23" s="565"/>
      <c r="IK23" s="565"/>
      <c r="IL23" s="565"/>
      <c r="IM23" s="565"/>
      <c r="IN23" s="565"/>
      <c r="IO23" s="565"/>
      <c r="IP23" s="565"/>
      <c r="IQ23" s="565"/>
      <c r="IR23" s="565"/>
      <c r="IS23" s="565"/>
      <c r="IT23" s="565"/>
      <c r="IU23" s="565"/>
    </row>
    <row r="24" spans="1:255">
      <c r="A24" s="562" t="s">
        <v>2179</v>
      </c>
      <c r="B24" s="559">
        <v>0</v>
      </c>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5"/>
      <c r="AU24" s="565"/>
      <c r="AV24" s="565"/>
      <c r="AW24" s="565"/>
      <c r="AX24" s="565"/>
      <c r="AY24" s="565"/>
      <c r="AZ24" s="565"/>
      <c r="BA24" s="565"/>
      <c r="BB24" s="565"/>
      <c r="BC24" s="565"/>
      <c r="BD24" s="565"/>
      <c r="BE24" s="565"/>
      <c r="BF24" s="565"/>
      <c r="BG24" s="565"/>
      <c r="BH24" s="565"/>
      <c r="BI24" s="565"/>
      <c r="BJ24" s="565"/>
      <c r="BK24" s="565"/>
      <c r="BL24" s="565"/>
      <c r="BM24" s="565"/>
      <c r="BN24" s="565"/>
      <c r="BO24" s="565"/>
      <c r="BP24" s="565"/>
      <c r="BQ24" s="565"/>
      <c r="BR24" s="565"/>
      <c r="BS24" s="565"/>
      <c r="BT24" s="565"/>
      <c r="BU24" s="565"/>
      <c r="BV24" s="565"/>
      <c r="BW24" s="565"/>
      <c r="BX24" s="565"/>
      <c r="BY24" s="565"/>
      <c r="BZ24" s="565"/>
      <c r="CA24" s="565"/>
      <c r="CB24" s="565"/>
      <c r="CC24" s="565"/>
      <c r="CD24" s="565"/>
      <c r="CE24" s="565"/>
      <c r="CF24" s="565"/>
      <c r="CG24" s="565"/>
      <c r="CH24" s="565"/>
      <c r="CI24" s="565"/>
      <c r="CJ24" s="565"/>
      <c r="CK24" s="565"/>
      <c r="CL24" s="565"/>
      <c r="CM24" s="565"/>
      <c r="CN24" s="565"/>
      <c r="CO24" s="565"/>
      <c r="CP24" s="565"/>
      <c r="CQ24" s="565"/>
      <c r="CR24" s="565"/>
      <c r="CS24" s="565"/>
      <c r="CT24" s="565"/>
      <c r="CU24" s="565"/>
      <c r="CV24" s="565"/>
      <c r="CW24" s="565"/>
      <c r="CX24" s="565"/>
      <c r="CY24" s="565"/>
      <c r="CZ24" s="565"/>
      <c r="DA24" s="565"/>
      <c r="DB24" s="565"/>
      <c r="DC24" s="565"/>
      <c r="DD24" s="565"/>
      <c r="DE24" s="565"/>
      <c r="DF24" s="565"/>
      <c r="DG24" s="565"/>
      <c r="DH24" s="565"/>
      <c r="DI24" s="565"/>
      <c r="DJ24" s="565"/>
      <c r="DK24" s="565"/>
      <c r="DL24" s="565"/>
      <c r="DM24" s="565"/>
      <c r="DN24" s="565"/>
      <c r="DO24" s="565"/>
      <c r="DP24" s="565"/>
      <c r="DQ24" s="565"/>
      <c r="DR24" s="565"/>
      <c r="DS24" s="565"/>
      <c r="DT24" s="565"/>
      <c r="DU24" s="565"/>
      <c r="DV24" s="565"/>
      <c r="DW24" s="565"/>
      <c r="DX24" s="565"/>
      <c r="DY24" s="565"/>
      <c r="DZ24" s="565"/>
      <c r="EA24" s="565"/>
      <c r="EB24" s="565"/>
      <c r="EC24" s="565"/>
      <c r="ED24" s="565"/>
      <c r="EE24" s="565"/>
      <c r="EF24" s="565"/>
      <c r="EG24" s="565"/>
      <c r="EH24" s="565"/>
      <c r="EI24" s="565"/>
      <c r="EJ24" s="565"/>
      <c r="EK24" s="565"/>
      <c r="EL24" s="565"/>
      <c r="EM24" s="565"/>
      <c r="EN24" s="565"/>
      <c r="EO24" s="565"/>
      <c r="EP24" s="565"/>
      <c r="EQ24" s="565"/>
      <c r="ER24" s="565"/>
      <c r="ES24" s="565"/>
      <c r="ET24" s="565"/>
      <c r="EU24" s="565"/>
      <c r="EV24" s="565"/>
      <c r="EW24" s="565"/>
      <c r="EX24" s="565"/>
      <c r="EY24" s="565"/>
      <c r="EZ24" s="565"/>
      <c r="FA24" s="565"/>
      <c r="FB24" s="565"/>
      <c r="FC24" s="565"/>
      <c r="FD24" s="565"/>
      <c r="FE24" s="565"/>
      <c r="FF24" s="565"/>
      <c r="FG24" s="565"/>
      <c r="FH24" s="565"/>
      <c r="FI24" s="565"/>
      <c r="FJ24" s="565"/>
      <c r="FK24" s="565"/>
      <c r="FL24" s="565"/>
      <c r="FM24" s="565"/>
      <c r="FN24" s="565"/>
      <c r="FO24" s="565"/>
      <c r="FP24" s="565"/>
      <c r="FQ24" s="565"/>
      <c r="FR24" s="565"/>
      <c r="FS24" s="565"/>
      <c r="FT24" s="565"/>
      <c r="FU24" s="565"/>
      <c r="FV24" s="565"/>
      <c r="FW24" s="565"/>
      <c r="FX24" s="565"/>
      <c r="FY24" s="565"/>
      <c r="FZ24" s="565"/>
      <c r="GA24" s="565"/>
      <c r="GB24" s="565"/>
      <c r="GC24" s="565"/>
      <c r="GD24" s="565"/>
      <c r="GE24" s="565"/>
      <c r="GF24" s="565"/>
      <c r="GG24" s="565"/>
      <c r="GH24" s="565"/>
      <c r="GI24" s="565"/>
      <c r="GJ24" s="565"/>
      <c r="GK24" s="565"/>
      <c r="GL24" s="565"/>
      <c r="GM24" s="565"/>
      <c r="GN24" s="565"/>
      <c r="GO24" s="565"/>
      <c r="GP24" s="565"/>
      <c r="GQ24" s="565"/>
      <c r="GR24" s="565"/>
      <c r="GS24" s="565"/>
      <c r="GT24" s="565"/>
      <c r="GU24" s="565"/>
      <c r="GV24" s="565"/>
      <c r="GW24" s="565"/>
      <c r="GX24" s="565"/>
      <c r="GY24" s="565"/>
      <c r="GZ24" s="565"/>
      <c r="HA24" s="565"/>
      <c r="HB24" s="565"/>
      <c r="HC24" s="565"/>
      <c r="HD24" s="565"/>
      <c r="HE24" s="565"/>
      <c r="HF24" s="565"/>
      <c r="HG24" s="565"/>
      <c r="HH24" s="565"/>
      <c r="HI24" s="565"/>
      <c r="HJ24" s="565"/>
      <c r="HK24" s="565"/>
      <c r="HL24" s="565"/>
      <c r="HM24" s="565"/>
      <c r="HN24" s="565"/>
      <c r="HO24" s="565"/>
      <c r="HP24" s="565"/>
      <c r="HQ24" s="565"/>
      <c r="HR24" s="565"/>
      <c r="HS24" s="565"/>
      <c r="HT24" s="565"/>
      <c r="HU24" s="565"/>
      <c r="HV24" s="565"/>
      <c r="HW24" s="565"/>
      <c r="HX24" s="565"/>
      <c r="HY24" s="565"/>
      <c r="HZ24" s="565"/>
      <c r="IA24" s="565"/>
      <c r="IB24" s="565"/>
      <c r="IC24" s="565"/>
      <c r="ID24" s="565"/>
      <c r="IE24" s="565"/>
      <c r="IF24" s="565"/>
      <c r="IG24" s="565"/>
      <c r="IH24" s="565"/>
      <c r="II24" s="565"/>
      <c r="IJ24" s="565"/>
      <c r="IK24" s="565"/>
      <c r="IL24" s="565"/>
      <c r="IM24" s="565"/>
      <c r="IN24" s="565"/>
      <c r="IO24" s="565"/>
      <c r="IP24" s="565"/>
      <c r="IQ24" s="565"/>
      <c r="IR24" s="565"/>
      <c r="IS24" s="565"/>
      <c r="IT24" s="565"/>
      <c r="IU24" s="565"/>
    </row>
    <row r="25" spans="1:255">
      <c r="A25" s="561" t="s">
        <v>2180</v>
      </c>
      <c r="B25" s="559">
        <f>SUM(B26:B28)</f>
        <v>0</v>
      </c>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5"/>
      <c r="AY25" s="565"/>
      <c r="AZ25" s="565"/>
      <c r="BA25" s="565"/>
      <c r="BB25" s="565"/>
      <c r="BC25" s="565"/>
      <c r="BD25" s="565"/>
      <c r="BE25" s="565"/>
      <c r="BF25" s="565"/>
      <c r="BG25" s="565"/>
      <c r="BH25" s="565"/>
      <c r="BI25" s="565"/>
      <c r="BJ25" s="565"/>
      <c r="BK25" s="565"/>
      <c r="BL25" s="565"/>
      <c r="BM25" s="565"/>
      <c r="BN25" s="565"/>
      <c r="BO25" s="565"/>
      <c r="BP25" s="565"/>
      <c r="BQ25" s="565"/>
      <c r="BR25" s="565"/>
      <c r="BS25" s="565"/>
      <c r="BT25" s="565"/>
      <c r="BU25" s="565"/>
      <c r="BV25" s="565"/>
      <c r="BW25" s="565"/>
      <c r="BX25" s="565"/>
      <c r="BY25" s="565"/>
      <c r="BZ25" s="565"/>
      <c r="CA25" s="565"/>
      <c r="CB25" s="565"/>
      <c r="CC25" s="565"/>
      <c r="CD25" s="565"/>
      <c r="CE25" s="565"/>
      <c r="CF25" s="565"/>
      <c r="CG25" s="565"/>
      <c r="CH25" s="565"/>
      <c r="CI25" s="565"/>
      <c r="CJ25" s="565"/>
      <c r="CK25" s="565"/>
      <c r="CL25" s="565"/>
      <c r="CM25" s="565"/>
      <c r="CN25" s="565"/>
      <c r="CO25" s="565"/>
      <c r="CP25" s="565"/>
      <c r="CQ25" s="565"/>
      <c r="CR25" s="565"/>
      <c r="CS25" s="565"/>
      <c r="CT25" s="565"/>
      <c r="CU25" s="565"/>
      <c r="CV25" s="565"/>
      <c r="CW25" s="565"/>
      <c r="CX25" s="565"/>
      <c r="CY25" s="565"/>
      <c r="CZ25" s="565"/>
      <c r="DA25" s="565"/>
      <c r="DB25" s="565"/>
      <c r="DC25" s="565"/>
      <c r="DD25" s="565"/>
      <c r="DE25" s="565"/>
      <c r="DF25" s="565"/>
      <c r="DG25" s="565"/>
      <c r="DH25" s="565"/>
      <c r="DI25" s="565"/>
      <c r="DJ25" s="565"/>
      <c r="DK25" s="565"/>
      <c r="DL25" s="565"/>
      <c r="DM25" s="565"/>
      <c r="DN25" s="565"/>
      <c r="DO25" s="565"/>
      <c r="DP25" s="565"/>
      <c r="DQ25" s="565"/>
      <c r="DR25" s="565"/>
      <c r="DS25" s="565"/>
      <c r="DT25" s="565"/>
      <c r="DU25" s="565"/>
      <c r="DV25" s="565"/>
      <c r="DW25" s="565"/>
      <c r="DX25" s="565"/>
      <c r="DY25" s="565"/>
      <c r="DZ25" s="565"/>
      <c r="EA25" s="565"/>
      <c r="EB25" s="565"/>
      <c r="EC25" s="565"/>
      <c r="ED25" s="565"/>
      <c r="EE25" s="565"/>
      <c r="EF25" s="565"/>
      <c r="EG25" s="565"/>
      <c r="EH25" s="565"/>
      <c r="EI25" s="565"/>
      <c r="EJ25" s="565"/>
      <c r="EK25" s="565"/>
      <c r="EL25" s="565"/>
      <c r="EM25" s="565"/>
      <c r="EN25" s="565"/>
      <c r="EO25" s="565"/>
      <c r="EP25" s="565"/>
      <c r="EQ25" s="565"/>
      <c r="ER25" s="565"/>
      <c r="ES25" s="565"/>
      <c r="ET25" s="565"/>
      <c r="EU25" s="565"/>
      <c r="EV25" s="565"/>
      <c r="EW25" s="565"/>
      <c r="EX25" s="565"/>
      <c r="EY25" s="565"/>
      <c r="EZ25" s="565"/>
      <c r="FA25" s="565"/>
      <c r="FB25" s="565"/>
      <c r="FC25" s="565"/>
      <c r="FD25" s="565"/>
      <c r="FE25" s="565"/>
      <c r="FF25" s="565"/>
      <c r="FG25" s="565"/>
      <c r="FH25" s="565"/>
      <c r="FI25" s="565"/>
      <c r="FJ25" s="565"/>
      <c r="FK25" s="565"/>
      <c r="FL25" s="565"/>
      <c r="FM25" s="565"/>
      <c r="FN25" s="565"/>
      <c r="FO25" s="565"/>
      <c r="FP25" s="565"/>
      <c r="FQ25" s="565"/>
      <c r="FR25" s="565"/>
      <c r="FS25" s="565"/>
      <c r="FT25" s="565"/>
      <c r="FU25" s="565"/>
      <c r="FV25" s="565"/>
      <c r="FW25" s="565"/>
      <c r="FX25" s="565"/>
      <c r="FY25" s="565"/>
      <c r="FZ25" s="565"/>
      <c r="GA25" s="565"/>
      <c r="GB25" s="565"/>
      <c r="GC25" s="565"/>
      <c r="GD25" s="565"/>
      <c r="GE25" s="565"/>
      <c r="GF25" s="565"/>
      <c r="GG25" s="565"/>
      <c r="GH25" s="565"/>
      <c r="GI25" s="565"/>
      <c r="GJ25" s="565"/>
      <c r="GK25" s="565"/>
      <c r="GL25" s="565"/>
      <c r="GM25" s="565"/>
      <c r="GN25" s="565"/>
      <c r="GO25" s="565"/>
      <c r="GP25" s="565"/>
      <c r="GQ25" s="565"/>
      <c r="GR25" s="565"/>
      <c r="GS25" s="565"/>
      <c r="GT25" s="565"/>
      <c r="GU25" s="565"/>
      <c r="GV25" s="565"/>
      <c r="GW25" s="565"/>
      <c r="GX25" s="565"/>
      <c r="GY25" s="565"/>
      <c r="GZ25" s="565"/>
      <c r="HA25" s="565"/>
      <c r="HB25" s="565"/>
      <c r="HC25" s="565"/>
      <c r="HD25" s="565"/>
      <c r="HE25" s="565"/>
      <c r="HF25" s="565"/>
      <c r="HG25" s="565"/>
      <c r="HH25" s="565"/>
      <c r="HI25" s="565"/>
      <c r="HJ25" s="565"/>
      <c r="HK25" s="565"/>
      <c r="HL25" s="565"/>
      <c r="HM25" s="565"/>
      <c r="HN25" s="565"/>
      <c r="HO25" s="565"/>
      <c r="HP25" s="565"/>
      <c r="HQ25" s="565"/>
      <c r="HR25" s="565"/>
      <c r="HS25" s="565"/>
      <c r="HT25" s="565"/>
      <c r="HU25" s="565"/>
      <c r="HV25" s="565"/>
      <c r="HW25" s="565"/>
      <c r="HX25" s="565"/>
      <c r="HY25" s="565"/>
      <c r="HZ25" s="565"/>
      <c r="IA25" s="565"/>
      <c r="IB25" s="565"/>
      <c r="IC25" s="565"/>
      <c r="ID25" s="565"/>
      <c r="IE25" s="565"/>
      <c r="IF25" s="565"/>
      <c r="IG25" s="565"/>
      <c r="IH25" s="565"/>
      <c r="II25" s="565"/>
      <c r="IJ25" s="565"/>
      <c r="IK25" s="565"/>
      <c r="IL25" s="565"/>
      <c r="IM25" s="565"/>
      <c r="IN25" s="565"/>
      <c r="IO25" s="565"/>
      <c r="IP25" s="565"/>
      <c r="IQ25" s="565"/>
      <c r="IR25" s="565"/>
      <c r="IS25" s="565"/>
      <c r="IT25" s="565"/>
      <c r="IU25" s="565"/>
    </row>
    <row r="26" spans="1:255">
      <c r="A26" s="562" t="s">
        <v>2177</v>
      </c>
      <c r="B26" s="559">
        <v>0</v>
      </c>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5"/>
      <c r="AV26" s="565"/>
      <c r="AW26" s="565"/>
      <c r="AX26" s="565"/>
      <c r="AY26" s="565"/>
      <c r="AZ26" s="565"/>
      <c r="BA26" s="565"/>
      <c r="BB26" s="565"/>
      <c r="BC26" s="565"/>
      <c r="BD26" s="565"/>
      <c r="BE26" s="565"/>
      <c r="BF26" s="565"/>
      <c r="BG26" s="565"/>
      <c r="BH26" s="565"/>
      <c r="BI26" s="565"/>
      <c r="BJ26" s="565"/>
      <c r="BK26" s="565"/>
      <c r="BL26" s="565"/>
      <c r="BM26" s="565"/>
      <c r="BN26" s="565"/>
      <c r="BO26" s="565"/>
      <c r="BP26" s="565"/>
      <c r="BQ26" s="565"/>
      <c r="BR26" s="565"/>
      <c r="BS26" s="565"/>
      <c r="BT26" s="565"/>
      <c r="BU26" s="565"/>
      <c r="BV26" s="565"/>
      <c r="BW26" s="565"/>
      <c r="BX26" s="565"/>
      <c r="BY26" s="565"/>
      <c r="BZ26" s="565"/>
      <c r="CA26" s="565"/>
      <c r="CB26" s="565"/>
      <c r="CC26" s="565"/>
      <c r="CD26" s="565"/>
      <c r="CE26" s="565"/>
      <c r="CF26" s="565"/>
      <c r="CG26" s="565"/>
      <c r="CH26" s="565"/>
      <c r="CI26" s="565"/>
      <c r="CJ26" s="565"/>
      <c r="CK26" s="565"/>
      <c r="CL26" s="565"/>
      <c r="CM26" s="565"/>
      <c r="CN26" s="565"/>
      <c r="CO26" s="565"/>
      <c r="CP26" s="565"/>
      <c r="CQ26" s="565"/>
      <c r="CR26" s="565"/>
      <c r="CS26" s="565"/>
      <c r="CT26" s="565"/>
      <c r="CU26" s="565"/>
      <c r="CV26" s="565"/>
      <c r="CW26" s="565"/>
      <c r="CX26" s="565"/>
      <c r="CY26" s="565"/>
      <c r="CZ26" s="565"/>
      <c r="DA26" s="565"/>
      <c r="DB26" s="565"/>
      <c r="DC26" s="565"/>
      <c r="DD26" s="565"/>
      <c r="DE26" s="565"/>
      <c r="DF26" s="565"/>
      <c r="DG26" s="565"/>
      <c r="DH26" s="565"/>
      <c r="DI26" s="565"/>
      <c r="DJ26" s="565"/>
      <c r="DK26" s="565"/>
      <c r="DL26" s="565"/>
      <c r="DM26" s="565"/>
      <c r="DN26" s="565"/>
      <c r="DO26" s="565"/>
      <c r="DP26" s="565"/>
      <c r="DQ26" s="565"/>
      <c r="DR26" s="565"/>
      <c r="DS26" s="565"/>
      <c r="DT26" s="565"/>
      <c r="DU26" s="565"/>
      <c r="DV26" s="565"/>
      <c r="DW26" s="565"/>
      <c r="DX26" s="565"/>
      <c r="DY26" s="565"/>
      <c r="DZ26" s="565"/>
      <c r="EA26" s="565"/>
      <c r="EB26" s="565"/>
      <c r="EC26" s="565"/>
      <c r="ED26" s="565"/>
      <c r="EE26" s="565"/>
      <c r="EF26" s="565"/>
      <c r="EG26" s="565"/>
      <c r="EH26" s="565"/>
      <c r="EI26" s="565"/>
      <c r="EJ26" s="565"/>
      <c r="EK26" s="565"/>
      <c r="EL26" s="565"/>
      <c r="EM26" s="565"/>
      <c r="EN26" s="565"/>
      <c r="EO26" s="565"/>
      <c r="EP26" s="565"/>
      <c r="EQ26" s="565"/>
      <c r="ER26" s="565"/>
      <c r="ES26" s="565"/>
      <c r="ET26" s="565"/>
      <c r="EU26" s="565"/>
      <c r="EV26" s="565"/>
      <c r="EW26" s="565"/>
      <c r="EX26" s="565"/>
      <c r="EY26" s="565"/>
      <c r="EZ26" s="565"/>
      <c r="FA26" s="565"/>
      <c r="FB26" s="565"/>
      <c r="FC26" s="565"/>
      <c r="FD26" s="565"/>
      <c r="FE26" s="565"/>
      <c r="FF26" s="565"/>
      <c r="FG26" s="565"/>
      <c r="FH26" s="565"/>
      <c r="FI26" s="565"/>
      <c r="FJ26" s="565"/>
      <c r="FK26" s="565"/>
      <c r="FL26" s="565"/>
      <c r="FM26" s="565"/>
      <c r="FN26" s="565"/>
      <c r="FO26" s="565"/>
      <c r="FP26" s="565"/>
      <c r="FQ26" s="565"/>
      <c r="FR26" s="565"/>
      <c r="FS26" s="565"/>
      <c r="FT26" s="565"/>
      <c r="FU26" s="565"/>
      <c r="FV26" s="565"/>
      <c r="FW26" s="565"/>
      <c r="FX26" s="565"/>
      <c r="FY26" s="565"/>
      <c r="FZ26" s="565"/>
      <c r="GA26" s="565"/>
      <c r="GB26" s="565"/>
      <c r="GC26" s="565"/>
      <c r="GD26" s="565"/>
      <c r="GE26" s="565"/>
      <c r="GF26" s="565"/>
      <c r="GG26" s="565"/>
      <c r="GH26" s="565"/>
      <c r="GI26" s="565"/>
      <c r="GJ26" s="565"/>
      <c r="GK26" s="565"/>
      <c r="GL26" s="565"/>
      <c r="GM26" s="565"/>
      <c r="GN26" s="565"/>
      <c r="GO26" s="565"/>
      <c r="GP26" s="565"/>
      <c r="GQ26" s="565"/>
      <c r="GR26" s="565"/>
      <c r="GS26" s="565"/>
      <c r="GT26" s="565"/>
      <c r="GU26" s="565"/>
      <c r="GV26" s="565"/>
      <c r="GW26" s="565"/>
      <c r="GX26" s="565"/>
      <c r="GY26" s="565"/>
      <c r="GZ26" s="565"/>
      <c r="HA26" s="565"/>
      <c r="HB26" s="565"/>
      <c r="HC26" s="565"/>
      <c r="HD26" s="565"/>
      <c r="HE26" s="565"/>
      <c r="HF26" s="565"/>
      <c r="HG26" s="565"/>
      <c r="HH26" s="565"/>
      <c r="HI26" s="565"/>
      <c r="HJ26" s="565"/>
      <c r="HK26" s="565"/>
      <c r="HL26" s="565"/>
      <c r="HM26" s="565"/>
      <c r="HN26" s="565"/>
      <c r="HO26" s="565"/>
      <c r="HP26" s="565"/>
      <c r="HQ26" s="565"/>
      <c r="HR26" s="565"/>
      <c r="HS26" s="565"/>
      <c r="HT26" s="565"/>
      <c r="HU26" s="565"/>
      <c r="HV26" s="565"/>
      <c r="HW26" s="565"/>
      <c r="HX26" s="565"/>
      <c r="HY26" s="565"/>
      <c r="HZ26" s="565"/>
      <c r="IA26" s="565"/>
      <c r="IB26" s="565"/>
      <c r="IC26" s="565"/>
      <c r="ID26" s="565"/>
      <c r="IE26" s="565"/>
      <c r="IF26" s="565"/>
      <c r="IG26" s="565"/>
      <c r="IH26" s="565"/>
      <c r="II26" s="565"/>
      <c r="IJ26" s="565"/>
      <c r="IK26" s="565"/>
      <c r="IL26" s="565"/>
      <c r="IM26" s="565"/>
      <c r="IN26" s="565"/>
      <c r="IO26" s="565"/>
      <c r="IP26" s="565"/>
      <c r="IQ26" s="565"/>
      <c r="IR26" s="565"/>
      <c r="IS26" s="565"/>
      <c r="IT26" s="565"/>
      <c r="IU26" s="565"/>
    </row>
    <row r="27" spans="1:255">
      <c r="A27" s="562" t="s">
        <v>2178</v>
      </c>
      <c r="B27" s="559">
        <v>0</v>
      </c>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5"/>
      <c r="AY27" s="565"/>
      <c r="AZ27" s="565"/>
      <c r="BA27" s="565"/>
      <c r="BB27" s="565"/>
      <c r="BC27" s="565"/>
      <c r="BD27" s="565"/>
      <c r="BE27" s="565"/>
      <c r="BF27" s="565"/>
      <c r="BG27" s="565"/>
      <c r="BH27" s="565"/>
      <c r="BI27" s="565"/>
      <c r="BJ27" s="565"/>
      <c r="BK27" s="565"/>
      <c r="BL27" s="565"/>
      <c r="BM27" s="565"/>
      <c r="BN27" s="565"/>
      <c r="BO27" s="565"/>
      <c r="BP27" s="565"/>
      <c r="BQ27" s="565"/>
      <c r="BR27" s="565"/>
      <c r="BS27" s="565"/>
      <c r="BT27" s="565"/>
      <c r="BU27" s="565"/>
      <c r="BV27" s="565"/>
      <c r="BW27" s="565"/>
      <c r="BX27" s="565"/>
      <c r="BY27" s="565"/>
      <c r="BZ27" s="565"/>
      <c r="CA27" s="565"/>
      <c r="CB27" s="565"/>
      <c r="CC27" s="565"/>
      <c r="CD27" s="565"/>
      <c r="CE27" s="565"/>
      <c r="CF27" s="565"/>
      <c r="CG27" s="565"/>
      <c r="CH27" s="565"/>
      <c r="CI27" s="565"/>
      <c r="CJ27" s="565"/>
      <c r="CK27" s="565"/>
      <c r="CL27" s="565"/>
      <c r="CM27" s="565"/>
      <c r="CN27" s="565"/>
      <c r="CO27" s="565"/>
      <c r="CP27" s="565"/>
      <c r="CQ27" s="565"/>
      <c r="CR27" s="565"/>
      <c r="CS27" s="565"/>
      <c r="CT27" s="565"/>
      <c r="CU27" s="565"/>
      <c r="CV27" s="565"/>
      <c r="CW27" s="565"/>
      <c r="CX27" s="565"/>
      <c r="CY27" s="565"/>
      <c r="CZ27" s="565"/>
      <c r="DA27" s="565"/>
      <c r="DB27" s="565"/>
      <c r="DC27" s="565"/>
      <c r="DD27" s="565"/>
      <c r="DE27" s="565"/>
      <c r="DF27" s="565"/>
      <c r="DG27" s="565"/>
      <c r="DH27" s="565"/>
      <c r="DI27" s="565"/>
      <c r="DJ27" s="565"/>
      <c r="DK27" s="565"/>
      <c r="DL27" s="565"/>
      <c r="DM27" s="565"/>
      <c r="DN27" s="565"/>
      <c r="DO27" s="565"/>
      <c r="DP27" s="565"/>
      <c r="DQ27" s="565"/>
      <c r="DR27" s="565"/>
      <c r="DS27" s="565"/>
      <c r="DT27" s="565"/>
      <c r="DU27" s="565"/>
      <c r="DV27" s="565"/>
      <c r="DW27" s="565"/>
      <c r="DX27" s="565"/>
      <c r="DY27" s="565"/>
      <c r="DZ27" s="565"/>
      <c r="EA27" s="565"/>
      <c r="EB27" s="565"/>
      <c r="EC27" s="565"/>
      <c r="ED27" s="565"/>
      <c r="EE27" s="565"/>
      <c r="EF27" s="565"/>
      <c r="EG27" s="565"/>
      <c r="EH27" s="565"/>
      <c r="EI27" s="565"/>
      <c r="EJ27" s="565"/>
      <c r="EK27" s="565"/>
      <c r="EL27" s="565"/>
      <c r="EM27" s="565"/>
      <c r="EN27" s="565"/>
      <c r="EO27" s="565"/>
      <c r="EP27" s="565"/>
      <c r="EQ27" s="565"/>
      <c r="ER27" s="565"/>
      <c r="ES27" s="565"/>
      <c r="ET27" s="565"/>
      <c r="EU27" s="565"/>
      <c r="EV27" s="565"/>
      <c r="EW27" s="565"/>
      <c r="EX27" s="565"/>
      <c r="EY27" s="565"/>
      <c r="EZ27" s="565"/>
      <c r="FA27" s="565"/>
      <c r="FB27" s="565"/>
      <c r="FC27" s="565"/>
      <c r="FD27" s="565"/>
      <c r="FE27" s="565"/>
      <c r="FF27" s="565"/>
      <c r="FG27" s="565"/>
      <c r="FH27" s="565"/>
      <c r="FI27" s="565"/>
      <c r="FJ27" s="565"/>
      <c r="FK27" s="565"/>
      <c r="FL27" s="565"/>
      <c r="FM27" s="565"/>
      <c r="FN27" s="565"/>
      <c r="FO27" s="565"/>
      <c r="FP27" s="565"/>
      <c r="FQ27" s="565"/>
      <c r="FR27" s="565"/>
      <c r="FS27" s="565"/>
      <c r="FT27" s="565"/>
      <c r="FU27" s="565"/>
      <c r="FV27" s="565"/>
      <c r="FW27" s="565"/>
      <c r="FX27" s="565"/>
      <c r="FY27" s="565"/>
      <c r="FZ27" s="565"/>
      <c r="GA27" s="565"/>
      <c r="GB27" s="565"/>
      <c r="GC27" s="565"/>
      <c r="GD27" s="565"/>
      <c r="GE27" s="565"/>
      <c r="GF27" s="565"/>
      <c r="GG27" s="565"/>
      <c r="GH27" s="565"/>
      <c r="GI27" s="565"/>
      <c r="GJ27" s="565"/>
      <c r="GK27" s="565"/>
      <c r="GL27" s="565"/>
      <c r="GM27" s="565"/>
      <c r="GN27" s="565"/>
      <c r="GO27" s="565"/>
      <c r="GP27" s="565"/>
      <c r="GQ27" s="565"/>
      <c r="GR27" s="565"/>
      <c r="GS27" s="565"/>
      <c r="GT27" s="565"/>
      <c r="GU27" s="565"/>
      <c r="GV27" s="565"/>
      <c r="GW27" s="565"/>
      <c r="GX27" s="565"/>
      <c r="GY27" s="565"/>
      <c r="GZ27" s="565"/>
      <c r="HA27" s="565"/>
      <c r="HB27" s="565"/>
      <c r="HC27" s="565"/>
      <c r="HD27" s="565"/>
      <c r="HE27" s="565"/>
      <c r="HF27" s="565"/>
      <c r="HG27" s="565"/>
      <c r="HH27" s="565"/>
      <c r="HI27" s="565"/>
      <c r="HJ27" s="565"/>
      <c r="HK27" s="565"/>
      <c r="HL27" s="565"/>
      <c r="HM27" s="565"/>
      <c r="HN27" s="565"/>
      <c r="HO27" s="565"/>
      <c r="HP27" s="565"/>
      <c r="HQ27" s="565"/>
      <c r="HR27" s="565"/>
      <c r="HS27" s="565"/>
      <c r="HT27" s="565"/>
      <c r="HU27" s="565"/>
      <c r="HV27" s="565"/>
      <c r="HW27" s="565"/>
      <c r="HX27" s="565"/>
      <c r="HY27" s="565"/>
      <c r="HZ27" s="565"/>
      <c r="IA27" s="565"/>
      <c r="IB27" s="565"/>
      <c r="IC27" s="565"/>
      <c r="ID27" s="565"/>
      <c r="IE27" s="565"/>
      <c r="IF27" s="565"/>
      <c r="IG27" s="565"/>
      <c r="IH27" s="565"/>
      <c r="II27" s="565"/>
      <c r="IJ27" s="565"/>
      <c r="IK27" s="565"/>
      <c r="IL27" s="565"/>
      <c r="IM27" s="565"/>
      <c r="IN27" s="565"/>
      <c r="IO27" s="565"/>
      <c r="IP27" s="565"/>
      <c r="IQ27" s="565"/>
      <c r="IR27" s="565"/>
      <c r="IS27" s="565"/>
      <c r="IT27" s="565"/>
      <c r="IU27" s="565"/>
    </row>
    <row r="28" spans="1:255">
      <c r="A28" s="562" t="s">
        <v>2181</v>
      </c>
      <c r="B28" s="559">
        <v>0</v>
      </c>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565"/>
      <c r="AW28" s="565"/>
      <c r="AX28" s="565"/>
      <c r="AY28" s="565"/>
      <c r="AZ28" s="565"/>
      <c r="BA28" s="565"/>
      <c r="BB28" s="565"/>
      <c r="BC28" s="565"/>
      <c r="BD28" s="565"/>
      <c r="BE28" s="565"/>
      <c r="BF28" s="565"/>
      <c r="BG28" s="565"/>
      <c r="BH28" s="565"/>
      <c r="BI28" s="565"/>
      <c r="BJ28" s="565"/>
      <c r="BK28" s="565"/>
      <c r="BL28" s="565"/>
      <c r="BM28" s="565"/>
      <c r="BN28" s="565"/>
      <c r="BO28" s="565"/>
      <c r="BP28" s="565"/>
      <c r="BQ28" s="565"/>
      <c r="BR28" s="565"/>
      <c r="BS28" s="565"/>
      <c r="BT28" s="565"/>
      <c r="BU28" s="565"/>
      <c r="BV28" s="565"/>
      <c r="BW28" s="565"/>
      <c r="BX28" s="565"/>
      <c r="BY28" s="565"/>
      <c r="BZ28" s="565"/>
      <c r="CA28" s="565"/>
      <c r="CB28" s="565"/>
      <c r="CC28" s="565"/>
      <c r="CD28" s="565"/>
      <c r="CE28" s="565"/>
      <c r="CF28" s="565"/>
      <c r="CG28" s="565"/>
      <c r="CH28" s="565"/>
      <c r="CI28" s="565"/>
      <c r="CJ28" s="565"/>
      <c r="CK28" s="565"/>
      <c r="CL28" s="565"/>
      <c r="CM28" s="565"/>
      <c r="CN28" s="565"/>
      <c r="CO28" s="565"/>
      <c r="CP28" s="565"/>
      <c r="CQ28" s="565"/>
      <c r="CR28" s="565"/>
      <c r="CS28" s="565"/>
      <c r="CT28" s="565"/>
      <c r="CU28" s="565"/>
      <c r="CV28" s="565"/>
      <c r="CW28" s="565"/>
      <c r="CX28" s="565"/>
      <c r="CY28" s="565"/>
      <c r="CZ28" s="565"/>
      <c r="DA28" s="565"/>
      <c r="DB28" s="565"/>
      <c r="DC28" s="565"/>
      <c r="DD28" s="565"/>
      <c r="DE28" s="565"/>
      <c r="DF28" s="565"/>
      <c r="DG28" s="565"/>
      <c r="DH28" s="565"/>
      <c r="DI28" s="565"/>
      <c r="DJ28" s="565"/>
      <c r="DK28" s="565"/>
      <c r="DL28" s="565"/>
      <c r="DM28" s="565"/>
      <c r="DN28" s="565"/>
      <c r="DO28" s="565"/>
      <c r="DP28" s="565"/>
      <c r="DQ28" s="565"/>
      <c r="DR28" s="565"/>
      <c r="DS28" s="565"/>
      <c r="DT28" s="565"/>
      <c r="DU28" s="565"/>
      <c r="DV28" s="565"/>
      <c r="DW28" s="565"/>
      <c r="DX28" s="565"/>
      <c r="DY28" s="565"/>
      <c r="DZ28" s="565"/>
      <c r="EA28" s="565"/>
      <c r="EB28" s="565"/>
      <c r="EC28" s="565"/>
      <c r="ED28" s="565"/>
      <c r="EE28" s="565"/>
      <c r="EF28" s="565"/>
      <c r="EG28" s="565"/>
      <c r="EH28" s="565"/>
      <c r="EI28" s="565"/>
      <c r="EJ28" s="565"/>
      <c r="EK28" s="565"/>
      <c r="EL28" s="565"/>
      <c r="EM28" s="565"/>
      <c r="EN28" s="565"/>
      <c r="EO28" s="565"/>
      <c r="EP28" s="565"/>
      <c r="EQ28" s="565"/>
      <c r="ER28" s="565"/>
      <c r="ES28" s="565"/>
      <c r="ET28" s="565"/>
      <c r="EU28" s="565"/>
      <c r="EV28" s="565"/>
      <c r="EW28" s="565"/>
      <c r="EX28" s="565"/>
      <c r="EY28" s="565"/>
      <c r="EZ28" s="565"/>
      <c r="FA28" s="565"/>
      <c r="FB28" s="565"/>
      <c r="FC28" s="565"/>
      <c r="FD28" s="565"/>
      <c r="FE28" s="565"/>
      <c r="FF28" s="565"/>
      <c r="FG28" s="565"/>
      <c r="FH28" s="565"/>
      <c r="FI28" s="565"/>
      <c r="FJ28" s="565"/>
      <c r="FK28" s="565"/>
      <c r="FL28" s="565"/>
      <c r="FM28" s="565"/>
      <c r="FN28" s="565"/>
      <c r="FO28" s="565"/>
      <c r="FP28" s="565"/>
      <c r="FQ28" s="565"/>
      <c r="FR28" s="565"/>
      <c r="FS28" s="565"/>
      <c r="FT28" s="565"/>
      <c r="FU28" s="565"/>
      <c r="FV28" s="565"/>
      <c r="FW28" s="565"/>
      <c r="FX28" s="565"/>
      <c r="FY28" s="565"/>
      <c r="FZ28" s="565"/>
      <c r="GA28" s="565"/>
      <c r="GB28" s="565"/>
      <c r="GC28" s="565"/>
      <c r="GD28" s="565"/>
      <c r="GE28" s="565"/>
      <c r="GF28" s="565"/>
      <c r="GG28" s="565"/>
      <c r="GH28" s="565"/>
      <c r="GI28" s="565"/>
      <c r="GJ28" s="565"/>
      <c r="GK28" s="565"/>
      <c r="GL28" s="565"/>
      <c r="GM28" s="565"/>
      <c r="GN28" s="565"/>
      <c r="GO28" s="565"/>
      <c r="GP28" s="565"/>
      <c r="GQ28" s="565"/>
      <c r="GR28" s="565"/>
      <c r="GS28" s="565"/>
      <c r="GT28" s="565"/>
      <c r="GU28" s="565"/>
      <c r="GV28" s="565"/>
      <c r="GW28" s="565"/>
      <c r="GX28" s="565"/>
      <c r="GY28" s="565"/>
      <c r="GZ28" s="565"/>
      <c r="HA28" s="565"/>
      <c r="HB28" s="565"/>
      <c r="HC28" s="565"/>
      <c r="HD28" s="565"/>
      <c r="HE28" s="565"/>
      <c r="HF28" s="565"/>
      <c r="HG28" s="565"/>
      <c r="HH28" s="565"/>
      <c r="HI28" s="565"/>
      <c r="HJ28" s="565"/>
      <c r="HK28" s="565"/>
      <c r="HL28" s="565"/>
      <c r="HM28" s="565"/>
      <c r="HN28" s="565"/>
      <c r="HO28" s="565"/>
      <c r="HP28" s="565"/>
      <c r="HQ28" s="565"/>
      <c r="HR28" s="565"/>
      <c r="HS28" s="565"/>
      <c r="HT28" s="565"/>
      <c r="HU28" s="565"/>
      <c r="HV28" s="565"/>
      <c r="HW28" s="565"/>
      <c r="HX28" s="565"/>
      <c r="HY28" s="565"/>
      <c r="HZ28" s="565"/>
      <c r="IA28" s="565"/>
      <c r="IB28" s="565"/>
      <c r="IC28" s="565"/>
      <c r="ID28" s="565"/>
      <c r="IE28" s="565"/>
      <c r="IF28" s="565"/>
      <c r="IG28" s="565"/>
      <c r="IH28" s="565"/>
      <c r="II28" s="565"/>
      <c r="IJ28" s="565"/>
      <c r="IK28" s="565"/>
      <c r="IL28" s="565"/>
      <c r="IM28" s="565"/>
      <c r="IN28" s="565"/>
      <c r="IO28" s="565"/>
      <c r="IP28" s="565"/>
      <c r="IQ28" s="565"/>
      <c r="IR28" s="565"/>
      <c r="IS28" s="565"/>
      <c r="IT28" s="565"/>
      <c r="IU28" s="565"/>
    </row>
    <row r="29" spans="1:255">
      <c r="A29" s="561" t="s">
        <v>2182</v>
      </c>
      <c r="B29" s="559">
        <f>SUM(B30,B35)</f>
        <v>0</v>
      </c>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5"/>
      <c r="AY29" s="565"/>
      <c r="AZ29" s="565"/>
      <c r="BA29" s="565"/>
      <c r="BB29" s="565"/>
      <c r="BC29" s="565"/>
      <c r="BD29" s="565"/>
      <c r="BE29" s="565"/>
      <c r="BF29" s="565"/>
      <c r="BG29" s="565"/>
      <c r="BH29" s="565"/>
      <c r="BI29" s="565"/>
      <c r="BJ29" s="565"/>
      <c r="BK29" s="565"/>
      <c r="BL29" s="565"/>
      <c r="BM29" s="565"/>
      <c r="BN29" s="565"/>
      <c r="BO29" s="565"/>
      <c r="BP29" s="565"/>
      <c r="BQ29" s="565"/>
      <c r="BR29" s="565"/>
      <c r="BS29" s="565"/>
      <c r="BT29" s="565"/>
      <c r="BU29" s="565"/>
      <c r="BV29" s="565"/>
      <c r="BW29" s="565"/>
      <c r="BX29" s="565"/>
      <c r="BY29" s="565"/>
      <c r="BZ29" s="565"/>
      <c r="CA29" s="565"/>
      <c r="CB29" s="565"/>
      <c r="CC29" s="565"/>
      <c r="CD29" s="565"/>
      <c r="CE29" s="565"/>
      <c r="CF29" s="565"/>
      <c r="CG29" s="565"/>
      <c r="CH29" s="565"/>
      <c r="CI29" s="565"/>
      <c r="CJ29" s="565"/>
      <c r="CK29" s="565"/>
      <c r="CL29" s="565"/>
      <c r="CM29" s="565"/>
      <c r="CN29" s="565"/>
      <c r="CO29" s="565"/>
      <c r="CP29" s="565"/>
      <c r="CQ29" s="565"/>
      <c r="CR29" s="565"/>
      <c r="CS29" s="565"/>
      <c r="CT29" s="565"/>
      <c r="CU29" s="565"/>
      <c r="CV29" s="565"/>
      <c r="CW29" s="565"/>
      <c r="CX29" s="565"/>
      <c r="CY29" s="565"/>
      <c r="CZ29" s="565"/>
      <c r="DA29" s="565"/>
      <c r="DB29" s="565"/>
      <c r="DC29" s="565"/>
      <c r="DD29" s="565"/>
      <c r="DE29" s="565"/>
      <c r="DF29" s="565"/>
      <c r="DG29" s="565"/>
      <c r="DH29" s="565"/>
      <c r="DI29" s="565"/>
      <c r="DJ29" s="565"/>
      <c r="DK29" s="565"/>
      <c r="DL29" s="565"/>
      <c r="DM29" s="565"/>
      <c r="DN29" s="565"/>
      <c r="DO29" s="565"/>
      <c r="DP29" s="565"/>
      <c r="DQ29" s="565"/>
      <c r="DR29" s="565"/>
      <c r="DS29" s="565"/>
      <c r="DT29" s="565"/>
      <c r="DU29" s="565"/>
      <c r="DV29" s="565"/>
      <c r="DW29" s="565"/>
      <c r="DX29" s="565"/>
      <c r="DY29" s="565"/>
      <c r="DZ29" s="565"/>
      <c r="EA29" s="565"/>
      <c r="EB29" s="565"/>
      <c r="EC29" s="565"/>
      <c r="ED29" s="565"/>
      <c r="EE29" s="565"/>
      <c r="EF29" s="565"/>
      <c r="EG29" s="565"/>
      <c r="EH29" s="565"/>
      <c r="EI29" s="565"/>
      <c r="EJ29" s="565"/>
      <c r="EK29" s="565"/>
      <c r="EL29" s="565"/>
      <c r="EM29" s="565"/>
      <c r="EN29" s="565"/>
      <c r="EO29" s="565"/>
      <c r="EP29" s="565"/>
      <c r="EQ29" s="565"/>
      <c r="ER29" s="565"/>
      <c r="ES29" s="565"/>
      <c r="ET29" s="565"/>
      <c r="EU29" s="565"/>
      <c r="EV29" s="565"/>
      <c r="EW29" s="565"/>
      <c r="EX29" s="565"/>
      <c r="EY29" s="565"/>
      <c r="EZ29" s="565"/>
      <c r="FA29" s="565"/>
      <c r="FB29" s="565"/>
      <c r="FC29" s="565"/>
      <c r="FD29" s="565"/>
      <c r="FE29" s="565"/>
      <c r="FF29" s="565"/>
      <c r="FG29" s="565"/>
      <c r="FH29" s="565"/>
      <c r="FI29" s="565"/>
      <c r="FJ29" s="565"/>
      <c r="FK29" s="565"/>
      <c r="FL29" s="565"/>
      <c r="FM29" s="565"/>
      <c r="FN29" s="565"/>
      <c r="FO29" s="565"/>
      <c r="FP29" s="565"/>
      <c r="FQ29" s="565"/>
      <c r="FR29" s="565"/>
      <c r="FS29" s="565"/>
      <c r="FT29" s="565"/>
      <c r="FU29" s="565"/>
      <c r="FV29" s="565"/>
      <c r="FW29" s="565"/>
      <c r="FX29" s="565"/>
      <c r="FY29" s="565"/>
      <c r="FZ29" s="565"/>
      <c r="GA29" s="565"/>
      <c r="GB29" s="565"/>
      <c r="GC29" s="565"/>
      <c r="GD29" s="565"/>
      <c r="GE29" s="565"/>
      <c r="GF29" s="565"/>
      <c r="GG29" s="565"/>
      <c r="GH29" s="565"/>
      <c r="GI29" s="565"/>
      <c r="GJ29" s="565"/>
      <c r="GK29" s="565"/>
      <c r="GL29" s="565"/>
      <c r="GM29" s="565"/>
      <c r="GN29" s="565"/>
      <c r="GO29" s="565"/>
      <c r="GP29" s="565"/>
      <c r="GQ29" s="565"/>
      <c r="GR29" s="565"/>
      <c r="GS29" s="565"/>
      <c r="GT29" s="565"/>
      <c r="GU29" s="565"/>
      <c r="GV29" s="565"/>
      <c r="GW29" s="565"/>
      <c r="GX29" s="565"/>
      <c r="GY29" s="565"/>
      <c r="GZ29" s="565"/>
      <c r="HA29" s="565"/>
      <c r="HB29" s="565"/>
      <c r="HC29" s="565"/>
      <c r="HD29" s="565"/>
      <c r="HE29" s="565"/>
      <c r="HF29" s="565"/>
      <c r="HG29" s="565"/>
      <c r="HH29" s="565"/>
      <c r="HI29" s="565"/>
      <c r="HJ29" s="565"/>
      <c r="HK29" s="565"/>
      <c r="HL29" s="565"/>
      <c r="HM29" s="565"/>
      <c r="HN29" s="565"/>
      <c r="HO29" s="565"/>
      <c r="HP29" s="565"/>
      <c r="HQ29" s="565"/>
      <c r="HR29" s="565"/>
      <c r="HS29" s="565"/>
      <c r="HT29" s="565"/>
      <c r="HU29" s="565"/>
      <c r="HV29" s="565"/>
      <c r="HW29" s="565"/>
      <c r="HX29" s="565"/>
      <c r="HY29" s="565"/>
      <c r="HZ29" s="565"/>
      <c r="IA29" s="565"/>
      <c r="IB29" s="565"/>
      <c r="IC29" s="565"/>
      <c r="ID29" s="565"/>
      <c r="IE29" s="565"/>
      <c r="IF29" s="565"/>
      <c r="IG29" s="565"/>
      <c r="IH29" s="565"/>
      <c r="II29" s="565"/>
      <c r="IJ29" s="565"/>
      <c r="IK29" s="565"/>
      <c r="IL29" s="565"/>
      <c r="IM29" s="565"/>
      <c r="IN29" s="565"/>
      <c r="IO29" s="565"/>
      <c r="IP29" s="565"/>
      <c r="IQ29" s="565"/>
      <c r="IR29" s="565"/>
      <c r="IS29" s="565"/>
      <c r="IT29" s="565"/>
      <c r="IU29" s="565"/>
    </row>
    <row r="30" spans="1:255">
      <c r="A30" s="561" t="s">
        <v>2183</v>
      </c>
      <c r="B30" s="559">
        <f>SUM(B31:B34)</f>
        <v>0</v>
      </c>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5"/>
      <c r="AY30" s="565"/>
      <c r="AZ30" s="565"/>
      <c r="BA30" s="565"/>
      <c r="BB30" s="565"/>
      <c r="BC30" s="565"/>
      <c r="BD30" s="565"/>
      <c r="BE30" s="565"/>
      <c r="BF30" s="565"/>
      <c r="BG30" s="565"/>
      <c r="BH30" s="565"/>
      <c r="BI30" s="565"/>
      <c r="BJ30" s="565"/>
      <c r="BK30" s="565"/>
      <c r="BL30" s="565"/>
      <c r="BM30" s="565"/>
      <c r="BN30" s="565"/>
      <c r="BO30" s="565"/>
      <c r="BP30" s="565"/>
      <c r="BQ30" s="565"/>
      <c r="BR30" s="565"/>
      <c r="BS30" s="565"/>
      <c r="BT30" s="565"/>
      <c r="BU30" s="565"/>
      <c r="BV30" s="565"/>
      <c r="BW30" s="565"/>
      <c r="BX30" s="565"/>
      <c r="BY30" s="565"/>
      <c r="BZ30" s="565"/>
      <c r="CA30" s="565"/>
      <c r="CB30" s="565"/>
      <c r="CC30" s="565"/>
      <c r="CD30" s="565"/>
      <c r="CE30" s="565"/>
      <c r="CF30" s="565"/>
      <c r="CG30" s="565"/>
      <c r="CH30" s="565"/>
      <c r="CI30" s="565"/>
      <c r="CJ30" s="565"/>
      <c r="CK30" s="565"/>
      <c r="CL30" s="565"/>
      <c r="CM30" s="565"/>
      <c r="CN30" s="565"/>
      <c r="CO30" s="565"/>
      <c r="CP30" s="565"/>
      <c r="CQ30" s="565"/>
      <c r="CR30" s="565"/>
      <c r="CS30" s="565"/>
      <c r="CT30" s="565"/>
      <c r="CU30" s="565"/>
      <c r="CV30" s="565"/>
      <c r="CW30" s="565"/>
      <c r="CX30" s="565"/>
      <c r="CY30" s="565"/>
      <c r="CZ30" s="565"/>
      <c r="DA30" s="565"/>
      <c r="DB30" s="565"/>
      <c r="DC30" s="565"/>
      <c r="DD30" s="565"/>
      <c r="DE30" s="565"/>
      <c r="DF30" s="565"/>
      <c r="DG30" s="565"/>
      <c r="DH30" s="565"/>
      <c r="DI30" s="565"/>
      <c r="DJ30" s="565"/>
      <c r="DK30" s="565"/>
      <c r="DL30" s="565"/>
      <c r="DM30" s="565"/>
      <c r="DN30" s="565"/>
      <c r="DO30" s="565"/>
      <c r="DP30" s="565"/>
      <c r="DQ30" s="565"/>
      <c r="DR30" s="565"/>
      <c r="DS30" s="565"/>
      <c r="DT30" s="565"/>
      <c r="DU30" s="565"/>
      <c r="DV30" s="565"/>
      <c r="DW30" s="565"/>
      <c r="DX30" s="565"/>
      <c r="DY30" s="565"/>
      <c r="DZ30" s="565"/>
      <c r="EA30" s="565"/>
      <c r="EB30" s="565"/>
      <c r="EC30" s="565"/>
      <c r="ED30" s="565"/>
      <c r="EE30" s="565"/>
      <c r="EF30" s="565"/>
      <c r="EG30" s="565"/>
      <c r="EH30" s="565"/>
      <c r="EI30" s="565"/>
      <c r="EJ30" s="565"/>
      <c r="EK30" s="565"/>
      <c r="EL30" s="565"/>
      <c r="EM30" s="565"/>
      <c r="EN30" s="565"/>
      <c r="EO30" s="565"/>
      <c r="EP30" s="565"/>
      <c r="EQ30" s="565"/>
      <c r="ER30" s="565"/>
      <c r="ES30" s="565"/>
      <c r="ET30" s="565"/>
      <c r="EU30" s="565"/>
      <c r="EV30" s="565"/>
      <c r="EW30" s="565"/>
      <c r="EX30" s="565"/>
      <c r="EY30" s="565"/>
      <c r="EZ30" s="565"/>
      <c r="FA30" s="565"/>
      <c r="FB30" s="565"/>
      <c r="FC30" s="565"/>
      <c r="FD30" s="565"/>
      <c r="FE30" s="565"/>
      <c r="FF30" s="565"/>
      <c r="FG30" s="565"/>
      <c r="FH30" s="565"/>
      <c r="FI30" s="565"/>
      <c r="FJ30" s="565"/>
      <c r="FK30" s="565"/>
      <c r="FL30" s="565"/>
      <c r="FM30" s="565"/>
      <c r="FN30" s="565"/>
      <c r="FO30" s="565"/>
      <c r="FP30" s="565"/>
      <c r="FQ30" s="565"/>
      <c r="FR30" s="565"/>
      <c r="FS30" s="565"/>
      <c r="FT30" s="565"/>
      <c r="FU30" s="565"/>
      <c r="FV30" s="565"/>
      <c r="FW30" s="565"/>
      <c r="FX30" s="565"/>
      <c r="FY30" s="565"/>
      <c r="FZ30" s="565"/>
      <c r="GA30" s="565"/>
      <c r="GB30" s="565"/>
      <c r="GC30" s="565"/>
      <c r="GD30" s="565"/>
      <c r="GE30" s="565"/>
      <c r="GF30" s="565"/>
      <c r="GG30" s="565"/>
      <c r="GH30" s="565"/>
      <c r="GI30" s="565"/>
      <c r="GJ30" s="565"/>
      <c r="GK30" s="565"/>
      <c r="GL30" s="565"/>
      <c r="GM30" s="565"/>
      <c r="GN30" s="565"/>
      <c r="GO30" s="565"/>
      <c r="GP30" s="565"/>
      <c r="GQ30" s="565"/>
      <c r="GR30" s="565"/>
      <c r="GS30" s="565"/>
      <c r="GT30" s="565"/>
      <c r="GU30" s="565"/>
      <c r="GV30" s="565"/>
      <c r="GW30" s="565"/>
      <c r="GX30" s="565"/>
      <c r="GY30" s="565"/>
      <c r="GZ30" s="565"/>
      <c r="HA30" s="565"/>
      <c r="HB30" s="565"/>
      <c r="HC30" s="565"/>
      <c r="HD30" s="565"/>
      <c r="HE30" s="565"/>
      <c r="HF30" s="565"/>
      <c r="HG30" s="565"/>
      <c r="HH30" s="565"/>
      <c r="HI30" s="565"/>
      <c r="HJ30" s="565"/>
      <c r="HK30" s="565"/>
      <c r="HL30" s="565"/>
      <c r="HM30" s="565"/>
      <c r="HN30" s="565"/>
      <c r="HO30" s="565"/>
      <c r="HP30" s="565"/>
      <c r="HQ30" s="565"/>
      <c r="HR30" s="565"/>
      <c r="HS30" s="565"/>
      <c r="HT30" s="565"/>
      <c r="HU30" s="565"/>
      <c r="HV30" s="565"/>
      <c r="HW30" s="565"/>
      <c r="HX30" s="565"/>
      <c r="HY30" s="565"/>
      <c r="HZ30" s="565"/>
      <c r="IA30" s="565"/>
      <c r="IB30" s="565"/>
      <c r="IC30" s="565"/>
      <c r="ID30" s="565"/>
      <c r="IE30" s="565"/>
      <c r="IF30" s="565"/>
      <c r="IG30" s="565"/>
      <c r="IH30" s="565"/>
      <c r="II30" s="565"/>
      <c r="IJ30" s="565"/>
      <c r="IK30" s="565"/>
      <c r="IL30" s="565"/>
      <c r="IM30" s="565"/>
      <c r="IN30" s="565"/>
      <c r="IO30" s="565"/>
      <c r="IP30" s="565"/>
      <c r="IQ30" s="565"/>
      <c r="IR30" s="565"/>
      <c r="IS30" s="565"/>
      <c r="IT30" s="565"/>
      <c r="IU30" s="565"/>
    </row>
    <row r="31" spans="1:255">
      <c r="A31" s="562" t="s">
        <v>2184</v>
      </c>
      <c r="B31" s="559">
        <v>0</v>
      </c>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565"/>
      <c r="AW31" s="565"/>
      <c r="AX31" s="565"/>
      <c r="AY31" s="565"/>
      <c r="AZ31" s="565"/>
      <c r="BA31" s="565"/>
      <c r="BB31" s="565"/>
      <c r="BC31" s="565"/>
      <c r="BD31" s="565"/>
      <c r="BE31" s="565"/>
      <c r="BF31" s="565"/>
      <c r="BG31" s="565"/>
      <c r="BH31" s="565"/>
      <c r="BI31" s="565"/>
      <c r="BJ31" s="565"/>
      <c r="BK31" s="565"/>
      <c r="BL31" s="565"/>
      <c r="BM31" s="565"/>
      <c r="BN31" s="565"/>
      <c r="BO31" s="565"/>
      <c r="BP31" s="565"/>
      <c r="BQ31" s="565"/>
      <c r="BR31" s="565"/>
      <c r="BS31" s="565"/>
      <c r="BT31" s="565"/>
      <c r="BU31" s="565"/>
      <c r="BV31" s="565"/>
      <c r="BW31" s="565"/>
      <c r="BX31" s="565"/>
      <c r="BY31" s="565"/>
      <c r="BZ31" s="565"/>
      <c r="CA31" s="565"/>
      <c r="CB31" s="565"/>
      <c r="CC31" s="565"/>
      <c r="CD31" s="565"/>
      <c r="CE31" s="565"/>
      <c r="CF31" s="565"/>
      <c r="CG31" s="565"/>
      <c r="CH31" s="565"/>
      <c r="CI31" s="565"/>
      <c r="CJ31" s="565"/>
      <c r="CK31" s="565"/>
      <c r="CL31" s="565"/>
      <c r="CM31" s="565"/>
      <c r="CN31" s="565"/>
      <c r="CO31" s="565"/>
      <c r="CP31" s="565"/>
      <c r="CQ31" s="565"/>
      <c r="CR31" s="565"/>
      <c r="CS31" s="565"/>
      <c r="CT31" s="565"/>
      <c r="CU31" s="565"/>
      <c r="CV31" s="565"/>
      <c r="CW31" s="565"/>
      <c r="CX31" s="565"/>
      <c r="CY31" s="565"/>
      <c r="CZ31" s="565"/>
      <c r="DA31" s="565"/>
      <c r="DB31" s="565"/>
      <c r="DC31" s="565"/>
      <c r="DD31" s="565"/>
      <c r="DE31" s="565"/>
      <c r="DF31" s="565"/>
      <c r="DG31" s="565"/>
      <c r="DH31" s="565"/>
      <c r="DI31" s="565"/>
      <c r="DJ31" s="565"/>
      <c r="DK31" s="565"/>
      <c r="DL31" s="565"/>
      <c r="DM31" s="565"/>
      <c r="DN31" s="565"/>
      <c r="DO31" s="565"/>
      <c r="DP31" s="565"/>
      <c r="DQ31" s="565"/>
      <c r="DR31" s="565"/>
      <c r="DS31" s="565"/>
      <c r="DT31" s="565"/>
      <c r="DU31" s="565"/>
      <c r="DV31" s="565"/>
      <c r="DW31" s="565"/>
      <c r="DX31" s="565"/>
      <c r="DY31" s="565"/>
      <c r="DZ31" s="565"/>
      <c r="EA31" s="565"/>
      <c r="EB31" s="565"/>
      <c r="EC31" s="565"/>
      <c r="ED31" s="565"/>
      <c r="EE31" s="565"/>
      <c r="EF31" s="565"/>
      <c r="EG31" s="565"/>
      <c r="EH31" s="565"/>
      <c r="EI31" s="565"/>
      <c r="EJ31" s="565"/>
      <c r="EK31" s="565"/>
      <c r="EL31" s="565"/>
      <c r="EM31" s="565"/>
      <c r="EN31" s="565"/>
      <c r="EO31" s="565"/>
      <c r="EP31" s="565"/>
      <c r="EQ31" s="565"/>
      <c r="ER31" s="565"/>
      <c r="ES31" s="565"/>
      <c r="ET31" s="565"/>
      <c r="EU31" s="565"/>
      <c r="EV31" s="565"/>
      <c r="EW31" s="565"/>
      <c r="EX31" s="565"/>
      <c r="EY31" s="565"/>
      <c r="EZ31" s="565"/>
      <c r="FA31" s="565"/>
      <c r="FB31" s="565"/>
      <c r="FC31" s="565"/>
      <c r="FD31" s="565"/>
      <c r="FE31" s="565"/>
      <c r="FF31" s="565"/>
      <c r="FG31" s="565"/>
      <c r="FH31" s="565"/>
      <c r="FI31" s="565"/>
      <c r="FJ31" s="565"/>
      <c r="FK31" s="565"/>
      <c r="FL31" s="565"/>
      <c r="FM31" s="565"/>
      <c r="FN31" s="565"/>
      <c r="FO31" s="565"/>
      <c r="FP31" s="565"/>
      <c r="FQ31" s="565"/>
      <c r="FR31" s="565"/>
      <c r="FS31" s="565"/>
      <c r="FT31" s="565"/>
      <c r="FU31" s="565"/>
      <c r="FV31" s="565"/>
      <c r="FW31" s="565"/>
      <c r="FX31" s="565"/>
      <c r="FY31" s="565"/>
      <c r="FZ31" s="565"/>
      <c r="GA31" s="565"/>
      <c r="GB31" s="565"/>
      <c r="GC31" s="565"/>
      <c r="GD31" s="565"/>
      <c r="GE31" s="565"/>
      <c r="GF31" s="565"/>
      <c r="GG31" s="565"/>
      <c r="GH31" s="565"/>
      <c r="GI31" s="565"/>
      <c r="GJ31" s="565"/>
      <c r="GK31" s="565"/>
      <c r="GL31" s="565"/>
      <c r="GM31" s="565"/>
      <c r="GN31" s="565"/>
      <c r="GO31" s="565"/>
      <c r="GP31" s="565"/>
      <c r="GQ31" s="565"/>
      <c r="GR31" s="565"/>
      <c r="GS31" s="565"/>
      <c r="GT31" s="565"/>
      <c r="GU31" s="565"/>
      <c r="GV31" s="565"/>
      <c r="GW31" s="565"/>
      <c r="GX31" s="565"/>
      <c r="GY31" s="565"/>
      <c r="GZ31" s="565"/>
      <c r="HA31" s="565"/>
      <c r="HB31" s="565"/>
      <c r="HC31" s="565"/>
      <c r="HD31" s="565"/>
      <c r="HE31" s="565"/>
      <c r="HF31" s="565"/>
      <c r="HG31" s="565"/>
      <c r="HH31" s="565"/>
      <c r="HI31" s="565"/>
      <c r="HJ31" s="565"/>
      <c r="HK31" s="565"/>
      <c r="HL31" s="565"/>
      <c r="HM31" s="565"/>
      <c r="HN31" s="565"/>
      <c r="HO31" s="565"/>
      <c r="HP31" s="565"/>
      <c r="HQ31" s="565"/>
      <c r="HR31" s="565"/>
      <c r="HS31" s="565"/>
      <c r="HT31" s="565"/>
      <c r="HU31" s="565"/>
      <c r="HV31" s="565"/>
      <c r="HW31" s="565"/>
      <c r="HX31" s="565"/>
      <c r="HY31" s="565"/>
      <c r="HZ31" s="565"/>
      <c r="IA31" s="565"/>
      <c r="IB31" s="565"/>
      <c r="IC31" s="565"/>
      <c r="ID31" s="565"/>
      <c r="IE31" s="565"/>
      <c r="IF31" s="565"/>
      <c r="IG31" s="565"/>
      <c r="IH31" s="565"/>
      <c r="II31" s="565"/>
      <c r="IJ31" s="565"/>
      <c r="IK31" s="565"/>
      <c r="IL31" s="565"/>
      <c r="IM31" s="565"/>
      <c r="IN31" s="565"/>
      <c r="IO31" s="565"/>
      <c r="IP31" s="565"/>
      <c r="IQ31" s="565"/>
      <c r="IR31" s="565"/>
      <c r="IS31" s="565"/>
      <c r="IT31" s="565"/>
      <c r="IU31" s="565"/>
    </row>
    <row r="32" spans="1:255">
      <c r="A32" s="562" t="s">
        <v>2185</v>
      </c>
      <c r="B32" s="559">
        <v>0</v>
      </c>
      <c r="D32" s="565"/>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5"/>
      <c r="AY32" s="565"/>
      <c r="AZ32" s="565"/>
      <c r="BA32" s="565"/>
      <c r="BB32" s="565"/>
      <c r="BC32" s="565"/>
      <c r="BD32" s="565"/>
      <c r="BE32" s="565"/>
      <c r="BF32" s="565"/>
      <c r="BG32" s="565"/>
      <c r="BH32" s="565"/>
      <c r="BI32" s="565"/>
      <c r="BJ32" s="565"/>
      <c r="BK32" s="565"/>
      <c r="BL32" s="565"/>
      <c r="BM32" s="565"/>
      <c r="BN32" s="565"/>
      <c r="BO32" s="565"/>
      <c r="BP32" s="565"/>
      <c r="BQ32" s="565"/>
      <c r="BR32" s="565"/>
      <c r="BS32" s="565"/>
      <c r="BT32" s="565"/>
      <c r="BU32" s="565"/>
      <c r="BV32" s="565"/>
      <c r="BW32" s="565"/>
      <c r="BX32" s="565"/>
      <c r="BY32" s="565"/>
      <c r="BZ32" s="565"/>
      <c r="CA32" s="565"/>
      <c r="CB32" s="565"/>
      <c r="CC32" s="565"/>
      <c r="CD32" s="565"/>
      <c r="CE32" s="565"/>
      <c r="CF32" s="565"/>
      <c r="CG32" s="565"/>
      <c r="CH32" s="565"/>
      <c r="CI32" s="565"/>
      <c r="CJ32" s="565"/>
      <c r="CK32" s="565"/>
      <c r="CL32" s="565"/>
      <c r="CM32" s="565"/>
      <c r="CN32" s="565"/>
      <c r="CO32" s="565"/>
      <c r="CP32" s="565"/>
      <c r="CQ32" s="565"/>
      <c r="CR32" s="565"/>
      <c r="CS32" s="565"/>
      <c r="CT32" s="565"/>
      <c r="CU32" s="565"/>
      <c r="CV32" s="565"/>
      <c r="CW32" s="565"/>
      <c r="CX32" s="565"/>
      <c r="CY32" s="565"/>
      <c r="CZ32" s="565"/>
      <c r="DA32" s="565"/>
      <c r="DB32" s="565"/>
      <c r="DC32" s="565"/>
      <c r="DD32" s="565"/>
      <c r="DE32" s="565"/>
      <c r="DF32" s="565"/>
      <c r="DG32" s="565"/>
      <c r="DH32" s="565"/>
      <c r="DI32" s="565"/>
      <c r="DJ32" s="565"/>
      <c r="DK32" s="565"/>
      <c r="DL32" s="565"/>
      <c r="DM32" s="565"/>
      <c r="DN32" s="565"/>
      <c r="DO32" s="565"/>
      <c r="DP32" s="565"/>
      <c r="DQ32" s="565"/>
      <c r="DR32" s="565"/>
      <c r="DS32" s="565"/>
      <c r="DT32" s="565"/>
      <c r="DU32" s="565"/>
      <c r="DV32" s="565"/>
      <c r="DW32" s="565"/>
      <c r="DX32" s="565"/>
      <c r="DY32" s="565"/>
      <c r="DZ32" s="565"/>
      <c r="EA32" s="565"/>
      <c r="EB32" s="565"/>
      <c r="EC32" s="565"/>
      <c r="ED32" s="565"/>
      <c r="EE32" s="565"/>
      <c r="EF32" s="565"/>
      <c r="EG32" s="565"/>
      <c r="EH32" s="565"/>
      <c r="EI32" s="565"/>
      <c r="EJ32" s="565"/>
      <c r="EK32" s="565"/>
      <c r="EL32" s="565"/>
      <c r="EM32" s="565"/>
      <c r="EN32" s="565"/>
      <c r="EO32" s="565"/>
      <c r="EP32" s="565"/>
      <c r="EQ32" s="565"/>
      <c r="ER32" s="565"/>
      <c r="ES32" s="565"/>
      <c r="ET32" s="565"/>
      <c r="EU32" s="565"/>
      <c r="EV32" s="565"/>
      <c r="EW32" s="565"/>
      <c r="EX32" s="565"/>
      <c r="EY32" s="565"/>
      <c r="EZ32" s="565"/>
      <c r="FA32" s="565"/>
      <c r="FB32" s="565"/>
      <c r="FC32" s="565"/>
      <c r="FD32" s="565"/>
      <c r="FE32" s="565"/>
      <c r="FF32" s="565"/>
      <c r="FG32" s="565"/>
      <c r="FH32" s="565"/>
      <c r="FI32" s="565"/>
      <c r="FJ32" s="565"/>
      <c r="FK32" s="565"/>
      <c r="FL32" s="565"/>
      <c r="FM32" s="565"/>
      <c r="FN32" s="565"/>
      <c r="FO32" s="565"/>
      <c r="FP32" s="565"/>
      <c r="FQ32" s="565"/>
      <c r="FR32" s="565"/>
      <c r="FS32" s="565"/>
      <c r="FT32" s="565"/>
      <c r="FU32" s="565"/>
      <c r="FV32" s="565"/>
      <c r="FW32" s="565"/>
      <c r="FX32" s="565"/>
      <c r="FY32" s="565"/>
      <c r="FZ32" s="565"/>
      <c r="GA32" s="565"/>
      <c r="GB32" s="565"/>
      <c r="GC32" s="565"/>
      <c r="GD32" s="565"/>
      <c r="GE32" s="565"/>
      <c r="GF32" s="565"/>
      <c r="GG32" s="565"/>
      <c r="GH32" s="565"/>
      <c r="GI32" s="565"/>
      <c r="GJ32" s="565"/>
      <c r="GK32" s="565"/>
      <c r="GL32" s="565"/>
      <c r="GM32" s="565"/>
      <c r="GN32" s="565"/>
      <c r="GO32" s="565"/>
      <c r="GP32" s="565"/>
      <c r="GQ32" s="565"/>
      <c r="GR32" s="565"/>
      <c r="GS32" s="565"/>
      <c r="GT32" s="565"/>
      <c r="GU32" s="565"/>
      <c r="GV32" s="565"/>
      <c r="GW32" s="565"/>
      <c r="GX32" s="565"/>
      <c r="GY32" s="565"/>
      <c r="GZ32" s="565"/>
      <c r="HA32" s="565"/>
      <c r="HB32" s="565"/>
      <c r="HC32" s="565"/>
      <c r="HD32" s="565"/>
      <c r="HE32" s="565"/>
      <c r="HF32" s="565"/>
      <c r="HG32" s="565"/>
      <c r="HH32" s="565"/>
      <c r="HI32" s="565"/>
      <c r="HJ32" s="565"/>
      <c r="HK32" s="565"/>
      <c r="HL32" s="565"/>
      <c r="HM32" s="565"/>
      <c r="HN32" s="565"/>
      <c r="HO32" s="565"/>
      <c r="HP32" s="565"/>
      <c r="HQ32" s="565"/>
      <c r="HR32" s="565"/>
      <c r="HS32" s="565"/>
      <c r="HT32" s="565"/>
      <c r="HU32" s="565"/>
      <c r="HV32" s="565"/>
      <c r="HW32" s="565"/>
      <c r="HX32" s="565"/>
      <c r="HY32" s="565"/>
      <c r="HZ32" s="565"/>
      <c r="IA32" s="565"/>
      <c r="IB32" s="565"/>
      <c r="IC32" s="565"/>
      <c r="ID32" s="565"/>
      <c r="IE32" s="565"/>
      <c r="IF32" s="565"/>
      <c r="IG32" s="565"/>
      <c r="IH32" s="565"/>
      <c r="II32" s="565"/>
      <c r="IJ32" s="565"/>
      <c r="IK32" s="565"/>
      <c r="IL32" s="565"/>
      <c r="IM32" s="565"/>
      <c r="IN32" s="565"/>
      <c r="IO32" s="565"/>
      <c r="IP32" s="565"/>
      <c r="IQ32" s="565"/>
      <c r="IR32" s="565"/>
      <c r="IS32" s="565"/>
      <c r="IT32" s="565"/>
      <c r="IU32" s="565"/>
    </row>
    <row r="33" spans="1:255">
      <c r="A33" s="562" t="s">
        <v>2186</v>
      </c>
      <c r="B33" s="559">
        <v>0</v>
      </c>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c r="AL33" s="565"/>
      <c r="AM33" s="565"/>
      <c r="AN33" s="565"/>
      <c r="AO33" s="565"/>
      <c r="AP33" s="565"/>
      <c r="AQ33" s="565"/>
      <c r="AR33" s="565"/>
      <c r="AS33" s="565"/>
      <c r="AT33" s="565"/>
      <c r="AU33" s="565"/>
      <c r="AV33" s="565"/>
      <c r="AW33" s="565"/>
      <c r="AX33" s="565"/>
      <c r="AY33" s="565"/>
      <c r="AZ33" s="565"/>
      <c r="BA33" s="565"/>
      <c r="BB33" s="565"/>
      <c r="BC33" s="565"/>
      <c r="BD33" s="565"/>
      <c r="BE33" s="565"/>
      <c r="BF33" s="565"/>
      <c r="BG33" s="565"/>
      <c r="BH33" s="565"/>
      <c r="BI33" s="565"/>
      <c r="BJ33" s="565"/>
      <c r="BK33" s="565"/>
      <c r="BL33" s="565"/>
      <c r="BM33" s="565"/>
      <c r="BN33" s="565"/>
      <c r="BO33" s="565"/>
      <c r="BP33" s="565"/>
      <c r="BQ33" s="565"/>
      <c r="BR33" s="565"/>
      <c r="BS33" s="565"/>
      <c r="BT33" s="565"/>
      <c r="BU33" s="565"/>
      <c r="BV33" s="565"/>
      <c r="BW33" s="565"/>
      <c r="BX33" s="565"/>
      <c r="BY33" s="565"/>
      <c r="BZ33" s="565"/>
      <c r="CA33" s="565"/>
      <c r="CB33" s="565"/>
      <c r="CC33" s="565"/>
      <c r="CD33" s="565"/>
      <c r="CE33" s="565"/>
      <c r="CF33" s="565"/>
      <c r="CG33" s="565"/>
      <c r="CH33" s="565"/>
      <c r="CI33" s="565"/>
      <c r="CJ33" s="565"/>
      <c r="CK33" s="565"/>
      <c r="CL33" s="565"/>
      <c r="CM33" s="565"/>
      <c r="CN33" s="565"/>
      <c r="CO33" s="565"/>
      <c r="CP33" s="565"/>
      <c r="CQ33" s="565"/>
      <c r="CR33" s="565"/>
      <c r="CS33" s="565"/>
      <c r="CT33" s="565"/>
      <c r="CU33" s="565"/>
      <c r="CV33" s="565"/>
      <c r="CW33" s="565"/>
      <c r="CX33" s="565"/>
      <c r="CY33" s="565"/>
      <c r="CZ33" s="565"/>
      <c r="DA33" s="565"/>
      <c r="DB33" s="565"/>
      <c r="DC33" s="565"/>
      <c r="DD33" s="565"/>
      <c r="DE33" s="565"/>
      <c r="DF33" s="565"/>
      <c r="DG33" s="565"/>
      <c r="DH33" s="565"/>
      <c r="DI33" s="565"/>
      <c r="DJ33" s="565"/>
      <c r="DK33" s="565"/>
      <c r="DL33" s="565"/>
      <c r="DM33" s="565"/>
      <c r="DN33" s="565"/>
      <c r="DO33" s="565"/>
      <c r="DP33" s="565"/>
      <c r="DQ33" s="565"/>
      <c r="DR33" s="565"/>
      <c r="DS33" s="565"/>
      <c r="DT33" s="565"/>
      <c r="DU33" s="565"/>
      <c r="DV33" s="565"/>
      <c r="DW33" s="565"/>
      <c r="DX33" s="565"/>
      <c r="DY33" s="565"/>
      <c r="DZ33" s="565"/>
      <c r="EA33" s="565"/>
      <c r="EB33" s="565"/>
      <c r="EC33" s="565"/>
      <c r="ED33" s="565"/>
      <c r="EE33" s="565"/>
      <c r="EF33" s="565"/>
      <c r="EG33" s="565"/>
      <c r="EH33" s="565"/>
      <c r="EI33" s="565"/>
      <c r="EJ33" s="565"/>
      <c r="EK33" s="565"/>
      <c r="EL33" s="565"/>
      <c r="EM33" s="565"/>
      <c r="EN33" s="565"/>
      <c r="EO33" s="565"/>
      <c r="EP33" s="565"/>
      <c r="EQ33" s="565"/>
      <c r="ER33" s="565"/>
      <c r="ES33" s="565"/>
      <c r="ET33" s="565"/>
      <c r="EU33" s="565"/>
      <c r="EV33" s="565"/>
      <c r="EW33" s="565"/>
      <c r="EX33" s="565"/>
      <c r="EY33" s="565"/>
      <c r="EZ33" s="565"/>
      <c r="FA33" s="565"/>
      <c r="FB33" s="565"/>
      <c r="FC33" s="565"/>
      <c r="FD33" s="565"/>
      <c r="FE33" s="565"/>
      <c r="FF33" s="565"/>
      <c r="FG33" s="565"/>
      <c r="FH33" s="565"/>
      <c r="FI33" s="565"/>
      <c r="FJ33" s="565"/>
      <c r="FK33" s="565"/>
      <c r="FL33" s="565"/>
      <c r="FM33" s="565"/>
      <c r="FN33" s="565"/>
      <c r="FO33" s="565"/>
      <c r="FP33" s="565"/>
      <c r="FQ33" s="565"/>
      <c r="FR33" s="565"/>
      <c r="FS33" s="565"/>
      <c r="FT33" s="565"/>
      <c r="FU33" s="565"/>
      <c r="FV33" s="565"/>
      <c r="FW33" s="565"/>
      <c r="FX33" s="565"/>
      <c r="FY33" s="565"/>
      <c r="FZ33" s="565"/>
      <c r="GA33" s="565"/>
      <c r="GB33" s="565"/>
      <c r="GC33" s="565"/>
      <c r="GD33" s="565"/>
      <c r="GE33" s="565"/>
      <c r="GF33" s="565"/>
      <c r="GG33" s="565"/>
      <c r="GH33" s="565"/>
      <c r="GI33" s="565"/>
      <c r="GJ33" s="565"/>
      <c r="GK33" s="565"/>
      <c r="GL33" s="565"/>
      <c r="GM33" s="565"/>
      <c r="GN33" s="565"/>
      <c r="GO33" s="565"/>
      <c r="GP33" s="565"/>
      <c r="GQ33" s="565"/>
      <c r="GR33" s="565"/>
      <c r="GS33" s="565"/>
      <c r="GT33" s="565"/>
      <c r="GU33" s="565"/>
      <c r="GV33" s="565"/>
      <c r="GW33" s="565"/>
      <c r="GX33" s="565"/>
      <c r="GY33" s="565"/>
      <c r="GZ33" s="565"/>
      <c r="HA33" s="565"/>
      <c r="HB33" s="565"/>
      <c r="HC33" s="565"/>
      <c r="HD33" s="565"/>
      <c r="HE33" s="565"/>
      <c r="HF33" s="565"/>
      <c r="HG33" s="565"/>
      <c r="HH33" s="565"/>
      <c r="HI33" s="565"/>
      <c r="HJ33" s="565"/>
      <c r="HK33" s="565"/>
      <c r="HL33" s="565"/>
      <c r="HM33" s="565"/>
      <c r="HN33" s="565"/>
      <c r="HO33" s="565"/>
      <c r="HP33" s="565"/>
      <c r="HQ33" s="565"/>
      <c r="HR33" s="565"/>
      <c r="HS33" s="565"/>
      <c r="HT33" s="565"/>
      <c r="HU33" s="565"/>
      <c r="HV33" s="565"/>
      <c r="HW33" s="565"/>
      <c r="HX33" s="565"/>
      <c r="HY33" s="565"/>
      <c r="HZ33" s="565"/>
      <c r="IA33" s="565"/>
      <c r="IB33" s="565"/>
      <c r="IC33" s="565"/>
      <c r="ID33" s="565"/>
      <c r="IE33" s="565"/>
      <c r="IF33" s="565"/>
      <c r="IG33" s="565"/>
      <c r="IH33" s="565"/>
      <c r="II33" s="565"/>
      <c r="IJ33" s="565"/>
      <c r="IK33" s="565"/>
      <c r="IL33" s="565"/>
      <c r="IM33" s="565"/>
      <c r="IN33" s="565"/>
      <c r="IO33" s="565"/>
      <c r="IP33" s="565"/>
      <c r="IQ33" s="565"/>
      <c r="IR33" s="565"/>
      <c r="IS33" s="565"/>
      <c r="IT33" s="565"/>
      <c r="IU33" s="565"/>
    </row>
    <row r="34" spans="1:255">
      <c r="A34" s="562" t="s">
        <v>2187</v>
      </c>
      <c r="B34" s="559">
        <v>0</v>
      </c>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565"/>
      <c r="AW34" s="565"/>
      <c r="AX34" s="565"/>
      <c r="AY34" s="565"/>
      <c r="AZ34" s="565"/>
      <c r="BA34" s="565"/>
      <c r="BB34" s="565"/>
      <c r="BC34" s="565"/>
      <c r="BD34" s="565"/>
      <c r="BE34" s="565"/>
      <c r="BF34" s="565"/>
      <c r="BG34" s="565"/>
      <c r="BH34" s="565"/>
      <c r="BI34" s="565"/>
      <c r="BJ34" s="565"/>
      <c r="BK34" s="565"/>
      <c r="BL34" s="565"/>
      <c r="BM34" s="565"/>
      <c r="BN34" s="565"/>
      <c r="BO34" s="565"/>
      <c r="BP34" s="565"/>
      <c r="BQ34" s="565"/>
      <c r="BR34" s="565"/>
      <c r="BS34" s="565"/>
      <c r="BT34" s="565"/>
      <c r="BU34" s="565"/>
      <c r="BV34" s="565"/>
      <c r="BW34" s="565"/>
      <c r="BX34" s="565"/>
      <c r="BY34" s="565"/>
      <c r="BZ34" s="565"/>
      <c r="CA34" s="565"/>
      <c r="CB34" s="565"/>
      <c r="CC34" s="565"/>
      <c r="CD34" s="565"/>
      <c r="CE34" s="565"/>
      <c r="CF34" s="565"/>
      <c r="CG34" s="565"/>
      <c r="CH34" s="565"/>
      <c r="CI34" s="565"/>
      <c r="CJ34" s="565"/>
      <c r="CK34" s="565"/>
      <c r="CL34" s="565"/>
      <c r="CM34" s="565"/>
      <c r="CN34" s="565"/>
      <c r="CO34" s="565"/>
      <c r="CP34" s="565"/>
      <c r="CQ34" s="565"/>
      <c r="CR34" s="565"/>
      <c r="CS34" s="565"/>
      <c r="CT34" s="565"/>
      <c r="CU34" s="565"/>
      <c r="CV34" s="565"/>
      <c r="CW34" s="565"/>
      <c r="CX34" s="565"/>
      <c r="CY34" s="565"/>
      <c r="CZ34" s="565"/>
      <c r="DA34" s="565"/>
      <c r="DB34" s="565"/>
      <c r="DC34" s="565"/>
      <c r="DD34" s="565"/>
      <c r="DE34" s="565"/>
      <c r="DF34" s="565"/>
      <c r="DG34" s="565"/>
      <c r="DH34" s="565"/>
      <c r="DI34" s="565"/>
      <c r="DJ34" s="565"/>
      <c r="DK34" s="565"/>
      <c r="DL34" s="565"/>
      <c r="DM34" s="565"/>
      <c r="DN34" s="565"/>
      <c r="DO34" s="565"/>
      <c r="DP34" s="565"/>
      <c r="DQ34" s="565"/>
      <c r="DR34" s="565"/>
      <c r="DS34" s="565"/>
      <c r="DT34" s="565"/>
      <c r="DU34" s="565"/>
      <c r="DV34" s="565"/>
      <c r="DW34" s="565"/>
      <c r="DX34" s="565"/>
      <c r="DY34" s="565"/>
      <c r="DZ34" s="565"/>
      <c r="EA34" s="565"/>
      <c r="EB34" s="565"/>
      <c r="EC34" s="565"/>
      <c r="ED34" s="565"/>
      <c r="EE34" s="565"/>
      <c r="EF34" s="565"/>
      <c r="EG34" s="565"/>
      <c r="EH34" s="565"/>
      <c r="EI34" s="565"/>
      <c r="EJ34" s="565"/>
      <c r="EK34" s="565"/>
      <c r="EL34" s="565"/>
      <c r="EM34" s="565"/>
      <c r="EN34" s="565"/>
      <c r="EO34" s="565"/>
      <c r="EP34" s="565"/>
      <c r="EQ34" s="565"/>
      <c r="ER34" s="565"/>
      <c r="ES34" s="565"/>
      <c r="ET34" s="565"/>
      <c r="EU34" s="565"/>
      <c r="EV34" s="565"/>
      <c r="EW34" s="565"/>
      <c r="EX34" s="565"/>
      <c r="EY34" s="565"/>
      <c r="EZ34" s="565"/>
      <c r="FA34" s="565"/>
      <c r="FB34" s="565"/>
      <c r="FC34" s="565"/>
      <c r="FD34" s="565"/>
      <c r="FE34" s="565"/>
      <c r="FF34" s="565"/>
      <c r="FG34" s="565"/>
      <c r="FH34" s="565"/>
      <c r="FI34" s="565"/>
      <c r="FJ34" s="565"/>
      <c r="FK34" s="565"/>
      <c r="FL34" s="565"/>
      <c r="FM34" s="565"/>
      <c r="FN34" s="565"/>
      <c r="FO34" s="565"/>
      <c r="FP34" s="565"/>
      <c r="FQ34" s="565"/>
      <c r="FR34" s="565"/>
      <c r="FS34" s="565"/>
      <c r="FT34" s="565"/>
      <c r="FU34" s="565"/>
      <c r="FV34" s="565"/>
      <c r="FW34" s="565"/>
      <c r="FX34" s="565"/>
      <c r="FY34" s="565"/>
      <c r="FZ34" s="565"/>
      <c r="GA34" s="565"/>
      <c r="GB34" s="565"/>
      <c r="GC34" s="565"/>
      <c r="GD34" s="565"/>
      <c r="GE34" s="565"/>
      <c r="GF34" s="565"/>
      <c r="GG34" s="565"/>
      <c r="GH34" s="565"/>
      <c r="GI34" s="565"/>
      <c r="GJ34" s="565"/>
      <c r="GK34" s="565"/>
      <c r="GL34" s="565"/>
      <c r="GM34" s="565"/>
      <c r="GN34" s="565"/>
      <c r="GO34" s="565"/>
      <c r="GP34" s="565"/>
      <c r="GQ34" s="565"/>
      <c r="GR34" s="565"/>
      <c r="GS34" s="565"/>
      <c r="GT34" s="565"/>
      <c r="GU34" s="565"/>
      <c r="GV34" s="565"/>
      <c r="GW34" s="565"/>
      <c r="GX34" s="565"/>
      <c r="GY34" s="565"/>
      <c r="GZ34" s="565"/>
      <c r="HA34" s="565"/>
      <c r="HB34" s="565"/>
      <c r="HC34" s="565"/>
      <c r="HD34" s="565"/>
      <c r="HE34" s="565"/>
      <c r="HF34" s="565"/>
      <c r="HG34" s="565"/>
      <c r="HH34" s="565"/>
      <c r="HI34" s="565"/>
      <c r="HJ34" s="565"/>
      <c r="HK34" s="565"/>
      <c r="HL34" s="565"/>
      <c r="HM34" s="565"/>
      <c r="HN34" s="565"/>
      <c r="HO34" s="565"/>
      <c r="HP34" s="565"/>
      <c r="HQ34" s="565"/>
      <c r="HR34" s="565"/>
      <c r="HS34" s="565"/>
      <c r="HT34" s="565"/>
      <c r="HU34" s="565"/>
      <c r="HV34" s="565"/>
      <c r="HW34" s="565"/>
      <c r="HX34" s="565"/>
      <c r="HY34" s="565"/>
      <c r="HZ34" s="565"/>
      <c r="IA34" s="565"/>
      <c r="IB34" s="565"/>
      <c r="IC34" s="565"/>
      <c r="ID34" s="565"/>
      <c r="IE34" s="565"/>
      <c r="IF34" s="565"/>
      <c r="IG34" s="565"/>
      <c r="IH34" s="565"/>
      <c r="II34" s="565"/>
      <c r="IJ34" s="565"/>
      <c r="IK34" s="565"/>
      <c r="IL34" s="565"/>
      <c r="IM34" s="565"/>
      <c r="IN34" s="565"/>
      <c r="IO34" s="565"/>
      <c r="IP34" s="565"/>
      <c r="IQ34" s="565"/>
      <c r="IR34" s="565"/>
      <c r="IS34" s="565"/>
      <c r="IT34" s="565"/>
      <c r="IU34" s="565"/>
    </row>
    <row r="35" spans="1:255">
      <c r="A35" s="561" t="s">
        <v>2188</v>
      </c>
      <c r="B35" s="559">
        <f>SUM(B36:B39)</f>
        <v>0</v>
      </c>
      <c r="D35" s="565"/>
      <c r="E35" s="565"/>
      <c r="F35" s="565"/>
      <c r="G35" s="565"/>
      <c r="H35" s="565"/>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5"/>
      <c r="AY35" s="565"/>
      <c r="AZ35" s="565"/>
      <c r="BA35" s="565"/>
      <c r="BB35" s="565"/>
      <c r="BC35" s="565"/>
      <c r="BD35" s="565"/>
      <c r="BE35" s="565"/>
      <c r="BF35" s="565"/>
      <c r="BG35" s="565"/>
      <c r="BH35" s="565"/>
      <c r="BI35" s="565"/>
      <c r="BJ35" s="565"/>
      <c r="BK35" s="565"/>
      <c r="BL35" s="565"/>
      <c r="BM35" s="565"/>
      <c r="BN35" s="565"/>
      <c r="BO35" s="565"/>
      <c r="BP35" s="565"/>
      <c r="BQ35" s="565"/>
      <c r="BR35" s="565"/>
      <c r="BS35" s="565"/>
      <c r="BT35" s="565"/>
      <c r="BU35" s="565"/>
      <c r="BV35" s="565"/>
      <c r="BW35" s="565"/>
      <c r="BX35" s="565"/>
      <c r="BY35" s="565"/>
      <c r="BZ35" s="565"/>
      <c r="CA35" s="565"/>
      <c r="CB35" s="565"/>
      <c r="CC35" s="565"/>
      <c r="CD35" s="565"/>
      <c r="CE35" s="565"/>
      <c r="CF35" s="565"/>
      <c r="CG35" s="565"/>
      <c r="CH35" s="565"/>
      <c r="CI35" s="565"/>
      <c r="CJ35" s="565"/>
      <c r="CK35" s="565"/>
      <c r="CL35" s="565"/>
      <c r="CM35" s="565"/>
      <c r="CN35" s="565"/>
      <c r="CO35" s="565"/>
      <c r="CP35" s="565"/>
      <c r="CQ35" s="565"/>
      <c r="CR35" s="565"/>
      <c r="CS35" s="565"/>
      <c r="CT35" s="565"/>
      <c r="CU35" s="565"/>
      <c r="CV35" s="565"/>
      <c r="CW35" s="565"/>
      <c r="CX35" s="565"/>
      <c r="CY35" s="565"/>
      <c r="CZ35" s="565"/>
      <c r="DA35" s="565"/>
      <c r="DB35" s="565"/>
      <c r="DC35" s="565"/>
      <c r="DD35" s="565"/>
      <c r="DE35" s="565"/>
      <c r="DF35" s="565"/>
      <c r="DG35" s="565"/>
      <c r="DH35" s="565"/>
      <c r="DI35" s="565"/>
      <c r="DJ35" s="565"/>
      <c r="DK35" s="565"/>
      <c r="DL35" s="565"/>
      <c r="DM35" s="565"/>
      <c r="DN35" s="565"/>
      <c r="DO35" s="565"/>
      <c r="DP35" s="565"/>
      <c r="DQ35" s="565"/>
      <c r="DR35" s="565"/>
      <c r="DS35" s="565"/>
      <c r="DT35" s="565"/>
      <c r="DU35" s="565"/>
      <c r="DV35" s="565"/>
      <c r="DW35" s="565"/>
      <c r="DX35" s="565"/>
      <c r="DY35" s="565"/>
      <c r="DZ35" s="565"/>
      <c r="EA35" s="565"/>
      <c r="EB35" s="565"/>
      <c r="EC35" s="565"/>
      <c r="ED35" s="565"/>
      <c r="EE35" s="565"/>
      <c r="EF35" s="565"/>
      <c r="EG35" s="565"/>
      <c r="EH35" s="565"/>
      <c r="EI35" s="565"/>
      <c r="EJ35" s="565"/>
      <c r="EK35" s="565"/>
      <c r="EL35" s="565"/>
      <c r="EM35" s="565"/>
      <c r="EN35" s="565"/>
      <c r="EO35" s="565"/>
      <c r="EP35" s="565"/>
      <c r="EQ35" s="565"/>
      <c r="ER35" s="565"/>
      <c r="ES35" s="565"/>
      <c r="ET35" s="565"/>
      <c r="EU35" s="565"/>
      <c r="EV35" s="565"/>
      <c r="EW35" s="565"/>
      <c r="EX35" s="565"/>
      <c r="EY35" s="565"/>
      <c r="EZ35" s="565"/>
      <c r="FA35" s="565"/>
      <c r="FB35" s="565"/>
      <c r="FC35" s="565"/>
      <c r="FD35" s="565"/>
      <c r="FE35" s="565"/>
      <c r="FF35" s="565"/>
      <c r="FG35" s="565"/>
      <c r="FH35" s="565"/>
      <c r="FI35" s="565"/>
      <c r="FJ35" s="565"/>
      <c r="FK35" s="565"/>
      <c r="FL35" s="565"/>
      <c r="FM35" s="565"/>
      <c r="FN35" s="565"/>
      <c r="FO35" s="565"/>
      <c r="FP35" s="565"/>
      <c r="FQ35" s="565"/>
      <c r="FR35" s="565"/>
      <c r="FS35" s="565"/>
      <c r="FT35" s="565"/>
      <c r="FU35" s="565"/>
      <c r="FV35" s="565"/>
      <c r="FW35" s="565"/>
      <c r="FX35" s="565"/>
      <c r="FY35" s="565"/>
      <c r="FZ35" s="565"/>
      <c r="GA35" s="565"/>
      <c r="GB35" s="565"/>
      <c r="GC35" s="565"/>
      <c r="GD35" s="565"/>
      <c r="GE35" s="565"/>
      <c r="GF35" s="565"/>
      <c r="GG35" s="565"/>
      <c r="GH35" s="565"/>
      <c r="GI35" s="565"/>
      <c r="GJ35" s="565"/>
      <c r="GK35" s="565"/>
      <c r="GL35" s="565"/>
      <c r="GM35" s="565"/>
      <c r="GN35" s="565"/>
      <c r="GO35" s="565"/>
      <c r="GP35" s="565"/>
      <c r="GQ35" s="565"/>
      <c r="GR35" s="565"/>
      <c r="GS35" s="565"/>
      <c r="GT35" s="565"/>
      <c r="GU35" s="565"/>
      <c r="GV35" s="565"/>
      <c r="GW35" s="565"/>
      <c r="GX35" s="565"/>
      <c r="GY35" s="565"/>
      <c r="GZ35" s="565"/>
      <c r="HA35" s="565"/>
      <c r="HB35" s="565"/>
      <c r="HC35" s="565"/>
      <c r="HD35" s="565"/>
      <c r="HE35" s="565"/>
      <c r="HF35" s="565"/>
      <c r="HG35" s="565"/>
      <c r="HH35" s="565"/>
      <c r="HI35" s="565"/>
      <c r="HJ35" s="565"/>
      <c r="HK35" s="565"/>
      <c r="HL35" s="565"/>
      <c r="HM35" s="565"/>
      <c r="HN35" s="565"/>
      <c r="HO35" s="565"/>
      <c r="HP35" s="565"/>
      <c r="HQ35" s="565"/>
      <c r="HR35" s="565"/>
      <c r="HS35" s="565"/>
      <c r="HT35" s="565"/>
      <c r="HU35" s="565"/>
      <c r="HV35" s="565"/>
      <c r="HW35" s="565"/>
      <c r="HX35" s="565"/>
      <c r="HY35" s="565"/>
      <c r="HZ35" s="565"/>
      <c r="IA35" s="565"/>
      <c r="IB35" s="565"/>
      <c r="IC35" s="565"/>
      <c r="ID35" s="565"/>
      <c r="IE35" s="565"/>
      <c r="IF35" s="565"/>
      <c r="IG35" s="565"/>
      <c r="IH35" s="565"/>
      <c r="II35" s="565"/>
      <c r="IJ35" s="565"/>
      <c r="IK35" s="565"/>
      <c r="IL35" s="565"/>
      <c r="IM35" s="565"/>
      <c r="IN35" s="565"/>
      <c r="IO35" s="565"/>
      <c r="IP35" s="565"/>
      <c r="IQ35" s="565"/>
      <c r="IR35" s="565"/>
      <c r="IS35" s="565"/>
      <c r="IT35" s="565"/>
      <c r="IU35" s="565"/>
    </row>
    <row r="36" spans="1:255">
      <c r="A36" s="562" t="s">
        <v>2189</v>
      </c>
      <c r="B36" s="559">
        <v>0</v>
      </c>
      <c r="D36" s="565"/>
      <c r="E36" s="565"/>
      <c r="F36" s="565"/>
      <c r="G36" s="565"/>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c r="AO36" s="565"/>
      <c r="AP36" s="565"/>
      <c r="AQ36" s="565"/>
      <c r="AR36" s="565"/>
      <c r="AS36" s="565"/>
      <c r="AT36" s="565"/>
      <c r="AU36" s="565"/>
      <c r="AV36" s="565"/>
      <c r="AW36" s="565"/>
      <c r="AX36" s="565"/>
      <c r="AY36" s="565"/>
      <c r="AZ36" s="565"/>
      <c r="BA36" s="565"/>
      <c r="BB36" s="565"/>
      <c r="BC36" s="565"/>
      <c r="BD36" s="565"/>
      <c r="BE36" s="565"/>
      <c r="BF36" s="565"/>
      <c r="BG36" s="565"/>
      <c r="BH36" s="565"/>
      <c r="BI36" s="565"/>
      <c r="BJ36" s="565"/>
      <c r="BK36" s="565"/>
      <c r="BL36" s="565"/>
      <c r="BM36" s="565"/>
      <c r="BN36" s="565"/>
      <c r="BO36" s="565"/>
      <c r="BP36" s="565"/>
      <c r="BQ36" s="565"/>
      <c r="BR36" s="565"/>
      <c r="BS36" s="565"/>
      <c r="BT36" s="565"/>
      <c r="BU36" s="565"/>
      <c r="BV36" s="565"/>
      <c r="BW36" s="565"/>
      <c r="BX36" s="565"/>
      <c r="BY36" s="565"/>
      <c r="BZ36" s="565"/>
      <c r="CA36" s="565"/>
      <c r="CB36" s="565"/>
      <c r="CC36" s="565"/>
      <c r="CD36" s="565"/>
      <c r="CE36" s="565"/>
      <c r="CF36" s="565"/>
      <c r="CG36" s="565"/>
      <c r="CH36" s="565"/>
      <c r="CI36" s="565"/>
      <c r="CJ36" s="565"/>
      <c r="CK36" s="565"/>
      <c r="CL36" s="565"/>
      <c r="CM36" s="565"/>
      <c r="CN36" s="565"/>
      <c r="CO36" s="565"/>
      <c r="CP36" s="565"/>
      <c r="CQ36" s="565"/>
      <c r="CR36" s="565"/>
      <c r="CS36" s="565"/>
      <c r="CT36" s="565"/>
      <c r="CU36" s="565"/>
      <c r="CV36" s="565"/>
      <c r="CW36" s="565"/>
      <c r="CX36" s="565"/>
      <c r="CY36" s="565"/>
      <c r="CZ36" s="565"/>
      <c r="DA36" s="565"/>
      <c r="DB36" s="565"/>
      <c r="DC36" s="565"/>
      <c r="DD36" s="565"/>
      <c r="DE36" s="565"/>
      <c r="DF36" s="565"/>
      <c r="DG36" s="565"/>
      <c r="DH36" s="565"/>
      <c r="DI36" s="565"/>
      <c r="DJ36" s="565"/>
      <c r="DK36" s="565"/>
      <c r="DL36" s="565"/>
      <c r="DM36" s="565"/>
      <c r="DN36" s="565"/>
      <c r="DO36" s="565"/>
      <c r="DP36" s="565"/>
      <c r="DQ36" s="565"/>
      <c r="DR36" s="565"/>
      <c r="DS36" s="565"/>
      <c r="DT36" s="565"/>
      <c r="DU36" s="565"/>
      <c r="DV36" s="565"/>
      <c r="DW36" s="565"/>
      <c r="DX36" s="565"/>
      <c r="DY36" s="565"/>
      <c r="DZ36" s="565"/>
      <c r="EA36" s="565"/>
      <c r="EB36" s="565"/>
      <c r="EC36" s="565"/>
      <c r="ED36" s="565"/>
      <c r="EE36" s="565"/>
      <c r="EF36" s="565"/>
      <c r="EG36" s="565"/>
      <c r="EH36" s="565"/>
      <c r="EI36" s="565"/>
      <c r="EJ36" s="565"/>
      <c r="EK36" s="565"/>
      <c r="EL36" s="565"/>
      <c r="EM36" s="565"/>
      <c r="EN36" s="565"/>
      <c r="EO36" s="565"/>
      <c r="EP36" s="565"/>
      <c r="EQ36" s="565"/>
      <c r="ER36" s="565"/>
      <c r="ES36" s="565"/>
      <c r="ET36" s="565"/>
      <c r="EU36" s="565"/>
      <c r="EV36" s="565"/>
      <c r="EW36" s="565"/>
      <c r="EX36" s="565"/>
      <c r="EY36" s="565"/>
      <c r="EZ36" s="565"/>
      <c r="FA36" s="565"/>
      <c r="FB36" s="565"/>
      <c r="FC36" s="565"/>
      <c r="FD36" s="565"/>
      <c r="FE36" s="565"/>
      <c r="FF36" s="565"/>
      <c r="FG36" s="565"/>
      <c r="FH36" s="565"/>
      <c r="FI36" s="565"/>
      <c r="FJ36" s="565"/>
      <c r="FK36" s="565"/>
      <c r="FL36" s="565"/>
      <c r="FM36" s="565"/>
      <c r="FN36" s="565"/>
      <c r="FO36" s="565"/>
      <c r="FP36" s="565"/>
      <c r="FQ36" s="565"/>
      <c r="FR36" s="565"/>
      <c r="FS36" s="565"/>
      <c r="FT36" s="565"/>
      <c r="FU36" s="565"/>
      <c r="FV36" s="565"/>
      <c r="FW36" s="565"/>
      <c r="FX36" s="565"/>
      <c r="FY36" s="565"/>
      <c r="FZ36" s="565"/>
      <c r="GA36" s="565"/>
      <c r="GB36" s="565"/>
      <c r="GC36" s="565"/>
      <c r="GD36" s="565"/>
      <c r="GE36" s="565"/>
      <c r="GF36" s="565"/>
      <c r="GG36" s="565"/>
      <c r="GH36" s="565"/>
      <c r="GI36" s="565"/>
      <c r="GJ36" s="565"/>
      <c r="GK36" s="565"/>
      <c r="GL36" s="565"/>
      <c r="GM36" s="565"/>
      <c r="GN36" s="565"/>
      <c r="GO36" s="565"/>
      <c r="GP36" s="565"/>
      <c r="GQ36" s="565"/>
      <c r="GR36" s="565"/>
      <c r="GS36" s="565"/>
      <c r="GT36" s="565"/>
      <c r="GU36" s="565"/>
      <c r="GV36" s="565"/>
      <c r="GW36" s="565"/>
      <c r="GX36" s="565"/>
      <c r="GY36" s="565"/>
      <c r="GZ36" s="565"/>
      <c r="HA36" s="565"/>
      <c r="HB36" s="565"/>
      <c r="HC36" s="565"/>
      <c r="HD36" s="565"/>
      <c r="HE36" s="565"/>
      <c r="HF36" s="565"/>
      <c r="HG36" s="565"/>
      <c r="HH36" s="565"/>
      <c r="HI36" s="565"/>
      <c r="HJ36" s="565"/>
      <c r="HK36" s="565"/>
      <c r="HL36" s="565"/>
      <c r="HM36" s="565"/>
      <c r="HN36" s="565"/>
      <c r="HO36" s="565"/>
      <c r="HP36" s="565"/>
      <c r="HQ36" s="565"/>
      <c r="HR36" s="565"/>
      <c r="HS36" s="565"/>
      <c r="HT36" s="565"/>
      <c r="HU36" s="565"/>
      <c r="HV36" s="565"/>
      <c r="HW36" s="565"/>
      <c r="HX36" s="565"/>
      <c r="HY36" s="565"/>
      <c r="HZ36" s="565"/>
      <c r="IA36" s="565"/>
      <c r="IB36" s="565"/>
      <c r="IC36" s="565"/>
      <c r="ID36" s="565"/>
      <c r="IE36" s="565"/>
      <c r="IF36" s="565"/>
      <c r="IG36" s="565"/>
      <c r="IH36" s="565"/>
      <c r="II36" s="565"/>
      <c r="IJ36" s="565"/>
      <c r="IK36" s="565"/>
      <c r="IL36" s="565"/>
      <c r="IM36" s="565"/>
      <c r="IN36" s="565"/>
      <c r="IO36" s="565"/>
      <c r="IP36" s="565"/>
      <c r="IQ36" s="565"/>
      <c r="IR36" s="565"/>
      <c r="IS36" s="565"/>
      <c r="IT36" s="565"/>
      <c r="IU36" s="565"/>
    </row>
    <row r="37" spans="1:255">
      <c r="A37" s="562" t="s">
        <v>2190</v>
      </c>
      <c r="B37" s="559">
        <v>0</v>
      </c>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c r="AT37" s="565"/>
      <c r="AU37" s="565"/>
      <c r="AV37" s="565"/>
      <c r="AW37" s="565"/>
      <c r="AX37" s="565"/>
      <c r="AY37" s="565"/>
      <c r="AZ37" s="565"/>
      <c r="BA37" s="565"/>
      <c r="BB37" s="565"/>
      <c r="BC37" s="565"/>
      <c r="BD37" s="565"/>
      <c r="BE37" s="565"/>
      <c r="BF37" s="565"/>
      <c r="BG37" s="565"/>
      <c r="BH37" s="565"/>
      <c r="BI37" s="565"/>
      <c r="BJ37" s="565"/>
      <c r="BK37" s="565"/>
      <c r="BL37" s="565"/>
      <c r="BM37" s="565"/>
      <c r="BN37" s="565"/>
      <c r="BO37" s="565"/>
      <c r="BP37" s="565"/>
      <c r="BQ37" s="565"/>
      <c r="BR37" s="565"/>
      <c r="BS37" s="565"/>
      <c r="BT37" s="565"/>
      <c r="BU37" s="565"/>
      <c r="BV37" s="565"/>
      <c r="BW37" s="565"/>
      <c r="BX37" s="565"/>
      <c r="BY37" s="565"/>
      <c r="BZ37" s="565"/>
      <c r="CA37" s="565"/>
      <c r="CB37" s="565"/>
      <c r="CC37" s="565"/>
      <c r="CD37" s="565"/>
      <c r="CE37" s="565"/>
      <c r="CF37" s="565"/>
      <c r="CG37" s="565"/>
      <c r="CH37" s="565"/>
      <c r="CI37" s="565"/>
      <c r="CJ37" s="565"/>
      <c r="CK37" s="565"/>
      <c r="CL37" s="565"/>
      <c r="CM37" s="565"/>
      <c r="CN37" s="565"/>
      <c r="CO37" s="565"/>
      <c r="CP37" s="565"/>
      <c r="CQ37" s="565"/>
      <c r="CR37" s="565"/>
      <c r="CS37" s="565"/>
      <c r="CT37" s="565"/>
      <c r="CU37" s="565"/>
      <c r="CV37" s="565"/>
      <c r="CW37" s="565"/>
      <c r="CX37" s="565"/>
      <c r="CY37" s="565"/>
      <c r="CZ37" s="565"/>
      <c r="DA37" s="565"/>
      <c r="DB37" s="565"/>
      <c r="DC37" s="565"/>
      <c r="DD37" s="565"/>
      <c r="DE37" s="565"/>
      <c r="DF37" s="565"/>
      <c r="DG37" s="565"/>
      <c r="DH37" s="565"/>
      <c r="DI37" s="565"/>
      <c r="DJ37" s="565"/>
      <c r="DK37" s="565"/>
      <c r="DL37" s="565"/>
      <c r="DM37" s="565"/>
      <c r="DN37" s="565"/>
      <c r="DO37" s="565"/>
      <c r="DP37" s="565"/>
      <c r="DQ37" s="565"/>
      <c r="DR37" s="565"/>
      <c r="DS37" s="565"/>
      <c r="DT37" s="565"/>
      <c r="DU37" s="565"/>
      <c r="DV37" s="565"/>
      <c r="DW37" s="565"/>
      <c r="DX37" s="565"/>
      <c r="DY37" s="565"/>
      <c r="DZ37" s="565"/>
      <c r="EA37" s="565"/>
      <c r="EB37" s="565"/>
      <c r="EC37" s="565"/>
      <c r="ED37" s="565"/>
      <c r="EE37" s="565"/>
      <c r="EF37" s="565"/>
      <c r="EG37" s="565"/>
      <c r="EH37" s="565"/>
      <c r="EI37" s="565"/>
      <c r="EJ37" s="565"/>
      <c r="EK37" s="565"/>
      <c r="EL37" s="565"/>
      <c r="EM37" s="565"/>
      <c r="EN37" s="565"/>
      <c r="EO37" s="565"/>
      <c r="EP37" s="565"/>
      <c r="EQ37" s="565"/>
      <c r="ER37" s="565"/>
      <c r="ES37" s="565"/>
      <c r="ET37" s="565"/>
      <c r="EU37" s="565"/>
      <c r="EV37" s="565"/>
      <c r="EW37" s="565"/>
      <c r="EX37" s="565"/>
      <c r="EY37" s="565"/>
      <c r="EZ37" s="565"/>
      <c r="FA37" s="565"/>
      <c r="FB37" s="565"/>
      <c r="FC37" s="565"/>
      <c r="FD37" s="565"/>
      <c r="FE37" s="565"/>
      <c r="FF37" s="565"/>
      <c r="FG37" s="565"/>
      <c r="FH37" s="565"/>
      <c r="FI37" s="565"/>
      <c r="FJ37" s="565"/>
      <c r="FK37" s="565"/>
      <c r="FL37" s="565"/>
      <c r="FM37" s="565"/>
      <c r="FN37" s="565"/>
      <c r="FO37" s="565"/>
      <c r="FP37" s="565"/>
      <c r="FQ37" s="565"/>
      <c r="FR37" s="565"/>
      <c r="FS37" s="565"/>
      <c r="FT37" s="565"/>
      <c r="FU37" s="565"/>
      <c r="FV37" s="565"/>
      <c r="FW37" s="565"/>
      <c r="FX37" s="565"/>
      <c r="FY37" s="565"/>
      <c r="FZ37" s="565"/>
      <c r="GA37" s="565"/>
      <c r="GB37" s="565"/>
      <c r="GC37" s="565"/>
      <c r="GD37" s="565"/>
      <c r="GE37" s="565"/>
      <c r="GF37" s="565"/>
      <c r="GG37" s="565"/>
      <c r="GH37" s="565"/>
      <c r="GI37" s="565"/>
      <c r="GJ37" s="565"/>
      <c r="GK37" s="565"/>
      <c r="GL37" s="565"/>
      <c r="GM37" s="565"/>
      <c r="GN37" s="565"/>
      <c r="GO37" s="565"/>
      <c r="GP37" s="565"/>
      <c r="GQ37" s="565"/>
      <c r="GR37" s="565"/>
      <c r="GS37" s="565"/>
      <c r="GT37" s="565"/>
      <c r="GU37" s="565"/>
      <c r="GV37" s="565"/>
      <c r="GW37" s="565"/>
      <c r="GX37" s="565"/>
      <c r="GY37" s="565"/>
      <c r="GZ37" s="565"/>
      <c r="HA37" s="565"/>
      <c r="HB37" s="565"/>
      <c r="HC37" s="565"/>
      <c r="HD37" s="565"/>
      <c r="HE37" s="565"/>
      <c r="HF37" s="565"/>
      <c r="HG37" s="565"/>
      <c r="HH37" s="565"/>
      <c r="HI37" s="565"/>
      <c r="HJ37" s="565"/>
      <c r="HK37" s="565"/>
      <c r="HL37" s="565"/>
      <c r="HM37" s="565"/>
      <c r="HN37" s="565"/>
      <c r="HO37" s="565"/>
      <c r="HP37" s="565"/>
      <c r="HQ37" s="565"/>
      <c r="HR37" s="565"/>
      <c r="HS37" s="565"/>
      <c r="HT37" s="565"/>
      <c r="HU37" s="565"/>
      <c r="HV37" s="565"/>
      <c r="HW37" s="565"/>
      <c r="HX37" s="565"/>
      <c r="HY37" s="565"/>
      <c r="HZ37" s="565"/>
      <c r="IA37" s="565"/>
      <c r="IB37" s="565"/>
      <c r="IC37" s="565"/>
      <c r="ID37" s="565"/>
      <c r="IE37" s="565"/>
      <c r="IF37" s="565"/>
      <c r="IG37" s="565"/>
      <c r="IH37" s="565"/>
      <c r="II37" s="565"/>
      <c r="IJ37" s="565"/>
      <c r="IK37" s="565"/>
      <c r="IL37" s="565"/>
      <c r="IM37" s="565"/>
      <c r="IN37" s="565"/>
      <c r="IO37" s="565"/>
      <c r="IP37" s="565"/>
      <c r="IQ37" s="565"/>
      <c r="IR37" s="565"/>
      <c r="IS37" s="565"/>
      <c r="IT37" s="565"/>
      <c r="IU37" s="565"/>
    </row>
    <row r="38" spans="1:255">
      <c r="A38" s="562" t="s">
        <v>2191</v>
      </c>
      <c r="B38" s="559">
        <v>0</v>
      </c>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565"/>
      <c r="BH38" s="565"/>
      <c r="BI38" s="565"/>
      <c r="BJ38" s="565"/>
      <c r="BK38" s="565"/>
      <c r="BL38" s="565"/>
      <c r="BM38" s="565"/>
      <c r="BN38" s="565"/>
      <c r="BO38" s="565"/>
      <c r="BP38" s="565"/>
      <c r="BQ38" s="565"/>
      <c r="BR38" s="565"/>
      <c r="BS38" s="565"/>
      <c r="BT38" s="565"/>
      <c r="BU38" s="565"/>
      <c r="BV38" s="565"/>
      <c r="BW38" s="565"/>
      <c r="BX38" s="565"/>
      <c r="BY38" s="565"/>
      <c r="BZ38" s="565"/>
      <c r="CA38" s="565"/>
      <c r="CB38" s="565"/>
      <c r="CC38" s="565"/>
      <c r="CD38" s="565"/>
      <c r="CE38" s="565"/>
      <c r="CF38" s="565"/>
      <c r="CG38" s="565"/>
      <c r="CH38" s="565"/>
      <c r="CI38" s="565"/>
      <c r="CJ38" s="565"/>
      <c r="CK38" s="565"/>
      <c r="CL38" s="565"/>
      <c r="CM38" s="565"/>
      <c r="CN38" s="565"/>
      <c r="CO38" s="565"/>
      <c r="CP38" s="565"/>
      <c r="CQ38" s="565"/>
      <c r="CR38" s="565"/>
      <c r="CS38" s="565"/>
      <c r="CT38" s="565"/>
      <c r="CU38" s="565"/>
      <c r="CV38" s="565"/>
      <c r="CW38" s="565"/>
      <c r="CX38" s="565"/>
      <c r="CY38" s="565"/>
      <c r="CZ38" s="565"/>
      <c r="DA38" s="565"/>
      <c r="DB38" s="565"/>
      <c r="DC38" s="565"/>
      <c r="DD38" s="565"/>
      <c r="DE38" s="565"/>
      <c r="DF38" s="565"/>
      <c r="DG38" s="565"/>
      <c r="DH38" s="565"/>
      <c r="DI38" s="565"/>
      <c r="DJ38" s="565"/>
      <c r="DK38" s="565"/>
      <c r="DL38" s="565"/>
      <c r="DM38" s="565"/>
      <c r="DN38" s="565"/>
      <c r="DO38" s="565"/>
      <c r="DP38" s="565"/>
      <c r="DQ38" s="565"/>
      <c r="DR38" s="565"/>
      <c r="DS38" s="565"/>
      <c r="DT38" s="565"/>
      <c r="DU38" s="565"/>
      <c r="DV38" s="565"/>
      <c r="DW38" s="565"/>
      <c r="DX38" s="565"/>
      <c r="DY38" s="565"/>
      <c r="DZ38" s="565"/>
      <c r="EA38" s="565"/>
      <c r="EB38" s="565"/>
      <c r="EC38" s="565"/>
      <c r="ED38" s="565"/>
      <c r="EE38" s="565"/>
      <c r="EF38" s="565"/>
      <c r="EG38" s="565"/>
      <c r="EH38" s="565"/>
      <c r="EI38" s="565"/>
      <c r="EJ38" s="565"/>
      <c r="EK38" s="565"/>
      <c r="EL38" s="565"/>
      <c r="EM38" s="565"/>
      <c r="EN38" s="565"/>
      <c r="EO38" s="565"/>
      <c r="EP38" s="565"/>
      <c r="EQ38" s="565"/>
      <c r="ER38" s="565"/>
      <c r="ES38" s="565"/>
      <c r="ET38" s="565"/>
      <c r="EU38" s="565"/>
      <c r="EV38" s="565"/>
      <c r="EW38" s="565"/>
      <c r="EX38" s="565"/>
      <c r="EY38" s="565"/>
      <c r="EZ38" s="565"/>
      <c r="FA38" s="565"/>
      <c r="FB38" s="565"/>
      <c r="FC38" s="565"/>
      <c r="FD38" s="565"/>
      <c r="FE38" s="565"/>
      <c r="FF38" s="565"/>
      <c r="FG38" s="565"/>
      <c r="FH38" s="565"/>
      <c r="FI38" s="565"/>
      <c r="FJ38" s="565"/>
      <c r="FK38" s="565"/>
      <c r="FL38" s="565"/>
      <c r="FM38" s="565"/>
      <c r="FN38" s="565"/>
      <c r="FO38" s="565"/>
      <c r="FP38" s="565"/>
      <c r="FQ38" s="565"/>
      <c r="FR38" s="565"/>
      <c r="FS38" s="565"/>
      <c r="FT38" s="565"/>
      <c r="FU38" s="565"/>
      <c r="FV38" s="565"/>
      <c r="FW38" s="565"/>
      <c r="FX38" s="565"/>
      <c r="FY38" s="565"/>
      <c r="FZ38" s="565"/>
      <c r="GA38" s="565"/>
      <c r="GB38" s="565"/>
      <c r="GC38" s="565"/>
      <c r="GD38" s="565"/>
      <c r="GE38" s="565"/>
      <c r="GF38" s="565"/>
      <c r="GG38" s="565"/>
      <c r="GH38" s="565"/>
      <c r="GI38" s="565"/>
      <c r="GJ38" s="565"/>
      <c r="GK38" s="565"/>
      <c r="GL38" s="565"/>
      <c r="GM38" s="565"/>
      <c r="GN38" s="565"/>
      <c r="GO38" s="565"/>
      <c r="GP38" s="565"/>
      <c r="GQ38" s="565"/>
      <c r="GR38" s="565"/>
      <c r="GS38" s="565"/>
      <c r="GT38" s="565"/>
      <c r="GU38" s="565"/>
      <c r="GV38" s="565"/>
      <c r="GW38" s="565"/>
      <c r="GX38" s="565"/>
      <c r="GY38" s="565"/>
      <c r="GZ38" s="565"/>
      <c r="HA38" s="565"/>
      <c r="HB38" s="565"/>
      <c r="HC38" s="565"/>
      <c r="HD38" s="565"/>
      <c r="HE38" s="565"/>
      <c r="HF38" s="565"/>
      <c r="HG38" s="565"/>
      <c r="HH38" s="565"/>
      <c r="HI38" s="565"/>
      <c r="HJ38" s="565"/>
      <c r="HK38" s="565"/>
      <c r="HL38" s="565"/>
      <c r="HM38" s="565"/>
      <c r="HN38" s="565"/>
      <c r="HO38" s="565"/>
      <c r="HP38" s="565"/>
      <c r="HQ38" s="565"/>
      <c r="HR38" s="565"/>
      <c r="HS38" s="565"/>
      <c r="HT38" s="565"/>
      <c r="HU38" s="565"/>
      <c r="HV38" s="565"/>
      <c r="HW38" s="565"/>
      <c r="HX38" s="565"/>
      <c r="HY38" s="565"/>
      <c r="HZ38" s="565"/>
      <c r="IA38" s="565"/>
      <c r="IB38" s="565"/>
      <c r="IC38" s="565"/>
      <c r="ID38" s="565"/>
      <c r="IE38" s="565"/>
      <c r="IF38" s="565"/>
      <c r="IG38" s="565"/>
      <c r="IH38" s="565"/>
      <c r="II38" s="565"/>
      <c r="IJ38" s="565"/>
      <c r="IK38" s="565"/>
      <c r="IL38" s="565"/>
      <c r="IM38" s="565"/>
      <c r="IN38" s="565"/>
      <c r="IO38" s="565"/>
      <c r="IP38" s="565"/>
      <c r="IQ38" s="565"/>
      <c r="IR38" s="565"/>
      <c r="IS38" s="565"/>
      <c r="IT38" s="565"/>
      <c r="IU38" s="565"/>
    </row>
    <row r="39" spans="1:255">
      <c r="A39" s="562" t="s">
        <v>2192</v>
      </c>
      <c r="B39" s="559">
        <v>0</v>
      </c>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565"/>
      <c r="AV39" s="565"/>
      <c r="AW39" s="565"/>
      <c r="AX39" s="565"/>
      <c r="AY39" s="565"/>
      <c r="AZ39" s="565"/>
      <c r="BA39" s="565"/>
      <c r="BB39" s="565"/>
      <c r="BC39" s="565"/>
      <c r="BD39" s="565"/>
      <c r="BE39" s="565"/>
      <c r="BF39" s="565"/>
      <c r="BG39" s="565"/>
      <c r="BH39" s="565"/>
      <c r="BI39" s="565"/>
      <c r="BJ39" s="565"/>
      <c r="BK39" s="565"/>
      <c r="BL39" s="565"/>
      <c r="BM39" s="565"/>
      <c r="BN39" s="565"/>
      <c r="BO39" s="565"/>
      <c r="BP39" s="565"/>
      <c r="BQ39" s="565"/>
      <c r="BR39" s="565"/>
      <c r="BS39" s="565"/>
      <c r="BT39" s="565"/>
      <c r="BU39" s="565"/>
      <c r="BV39" s="565"/>
      <c r="BW39" s="565"/>
      <c r="BX39" s="565"/>
      <c r="BY39" s="565"/>
      <c r="BZ39" s="565"/>
      <c r="CA39" s="565"/>
      <c r="CB39" s="565"/>
      <c r="CC39" s="565"/>
      <c r="CD39" s="565"/>
      <c r="CE39" s="565"/>
      <c r="CF39" s="565"/>
      <c r="CG39" s="565"/>
      <c r="CH39" s="565"/>
      <c r="CI39" s="565"/>
      <c r="CJ39" s="565"/>
      <c r="CK39" s="565"/>
      <c r="CL39" s="565"/>
      <c r="CM39" s="565"/>
      <c r="CN39" s="565"/>
      <c r="CO39" s="565"/>
      <c r="CP39" s="565"/>
      <c r="CQ39" s="565"/>
      <c r="CR39" s="565"/>
      <c r="CS39" s="565"/>
      <c r="CT39" s="565"/>
      <c r="CU39" s="565"/>
      <c r="CV39" s="565"/>
      <c r="CW39" s="565"/>
      <c r="CX39" s="565"/>
      <c r="CY39" s="565"/>
      <c r="CZ39" s="565"/>
      <c r="DA39" s="565"/>
      <c r="DB39" s="565"/>
      <c r="DC39" s="565"/>
      <c r="DD39" s="565"/>
      <c r="DE39" s="565"/>
      <c r="DF39" s="565"/>
      <c r="DG39" s="565"/>
      <c r="DH39" s="565"/>
      <c r="DI39" s="565"/>
      <c r="DJ39" s="565"/>
      <c r="DK39" s="565"/>
      <c r="DL39" s="565"/>
      <c r="DM39" s="565"/>
      <c r="DN39" s="565"/>
      <c r="DO39" s="565"/>
      <c r="DP39" s="565"/>
      <c r="DQ39" s="565"/>
      <c r="DR39" s="565"/>
      <c r="DS39" s="565"/>
      <c r="DT39" s="565"/>
      <c r="DU39" s="565"/>
      <c r="DV39" s="565"/>
      <c r="DW39" s="565"/>
      <c r="DX39" s="565"/>
      <c r="DY39" s="565"/>
      <c r="DZ39" s="565"/>
      <c r="EA39" s="565"/>
      <c r="EB39" s="565"/>
      <c r="EC39" s="565"/>
      <c r="ED39" s="565"/>
      <c r="EE39" s="565"/>
      <c r="EF39" s="565"/>
      <c r="EG39" s="565"/>
      <c r="EH39" s="565"/>
      <c r="EI39" s="565"/>
      <c r="EJ39" s="565"/>
      <c r="EK39" s="565"/>
      <c r="EL39" s="565"/>
      <c r="EM39" s="565"/>
      <c r="EN39" s="565"/>
      <c r="EO39" s="565"/>
      <c r="EP39" s="565"/>
      <c r="EQ39" s="565"/>
      <c r="ER39" s="565"/>
      <c r="ES39" s="565"/>
      <c r="ET39" s="565"/>
      <c r="EU39" s="565"/>
      <c r="EV39" s="565"/>
      <c r="EW39" s="565"/>
      <c r="EX39" s="565"/>
      <c r="EY39" s="565"/>
      <c r="EZ39" s="565"/>
      <c r="FA39" s="565"/>
      <c r="FB39" s="565"/>
      <c r="FC39" s="565"/>
      <c r="FD39" s="565"/>
      <c r="FE39" s="565"/>
      <c r="FF39" s="565"/>
      <c r="FG39" s="565"/>
      <c r="FH39" s="565"/>
      <c r="FI39" s="565"/>
      <c r="FJ39" s="565"/>
      <c r="FK39" s="565"/>
      <c r="FL39" s="565"/>
      <c r="FM39" s="565"/>
      <c r="FN39" s="565"/>
      <c r="FO39" s="565"/>
      <c r="FP39" s="565"/>
      <c r="FQ39" s="565"/>
      <c r="FR39" s="565"/>
      <c r="FS39" s="565"/>
      <c r="FT39" s="565"/>
      <c r="FU39" s="565"/>
      <c r="FV39" s="565"/>
      <c r="FW39" s="565"/>
      <c r="FX39" s="565"/>
      <c r="FY39" s="565"/>
      <c r="FZ39" s="565"/>
      <c r="GA39" s="565"/>
      <c r="GB39" s="565"/>
      <c r="GC39" s="565"/>
      <c r="GD39" s="565"/>
      <c r="GE39" s="565"/>
      <c r="GF39" s="565"/>
      <c r="GG39" s="565"/>
      <c r="GH39" s="565"/>
      <c r="GI39" s="565"/>
      <c r="GJ39" s="565"/>
      <c r="GK39" s="565"/>
      <c r="GL39" s="565"/>
      <c r="GM39" s="565"/>
      <c r="GN39" s="565"/>
      <c r="GO39" s="565"/>
      <c r="GP39" s="565"/>
      <c r="GQ39" s="565"/>
      <c r="GR39" s="565"/>
      <c r="GS39" s="565"/>
      <c r="GT39" s="565"/>
      <c r="GU39" s="565"/>
      <c r="GV39" s="565"/>
      <c r="GW39" s="565"/>
      <c r="GX39" s="565"/>
      <c r="GY39" s="565"/>
      <c r="GZ39" s="565"/>
      <c r="HA39" s="565"/>
      <c r="HB39" s="565"/>
      <c r="HC39" s="565"/>
      <c r="HD39" s="565"/>
      <c r="HE39" s="565"/>
      <c r="HF39" s="565"/>
      <c r="HG39" s="565"/>
      <c r="HH39" s="565"/>
      <c r="HI39" s="565"/>
      <c r="HJ39" s="565"/>
      <c r="HK39" s="565"/>
      <c r="HL39" s="565"/>
      <c r="HM39" s="565"/>
      <c r="HN39" s="565"/>
      <c r="HO39" s="565"/>
      <c r="HP39" s="565"/>
      <c r="HQ39" s="565"/>
      <c r="HR39" s="565"/>
      <c r="HS39" s="565"/>
      <c r="HT39" s="565"/>
      <c r="HU39" s="565"/>
      <c r="HV39" s="565"/>
      <c r="HW39" s="565"/>
      <c r="HX39" s="565"/>
      <c r="HY39" s="565"/>
      <c r="HZ39" s="565"/>
      <c r="IA39" s="565"/>
      <c r="IB39" s="565"/>
      <c r="IC39" s="565"/>
      <c r="ID39" s="565"/>
      <c r="IE39" s="565"/>
      <c r="IF39" s="565"/>
      <c r="IG39" s="565"/>
      <c r="IH39" s="565"/>
      <c r="II39" s="565"/>
      <c r="IJ39" s="565"/>
      <c r="IK39" s="565"/>
      <c r="IL39" s="565"/>
      <c r="IM39" s="565"/>
      <c r="IN39" s="565"/>
      <c r="IO39" s="565"/>
      <c r="IP39" s="565"/>
      <c r="IQ39" s="565"/>
      <c r="IR39" s="565"/>
      <c r="IS39" s="565"/>
      <c r="IT39" s="565"/>
      <c r="IU39" s="565"/>
    </row>
    <row r="40" spans="1:255">
      <c r="A40" s="561" t="s">
        <v>2193</v>
      </c>
      <c r="B40" s="559">
        <f>SUM(B41,B54,B58:B59,B65)</f>
        <v>5812361</v>
      </c>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565"/>
      <c r="AV40" s="565"/>
      <c r="AW40" s="565"/>
      <c r="AX40" s="565"/>
      <c r="AY40" s="565"/>
      <c r="AZ40" s="565"/>
      <c r="BA40" s="565"/>
      <c r="BB40" s="565"/>
      <c r="BC40" s="565"/>
      <c r="BD40" s="565"/>
      <c r="BE40" s="565"/>
      <c r="BF40" s="565"/>
      <c r="BG40" s="565"/>
      <c r="BH40" s="565"/>
      <c r="BI40" s="565"/>
      <c r="BJ40" s="565"/>
      <c r="BK40" s="565"/>
      <c r="BL40" s="565"/>
      <c r="BM40" s="565"/>
      <c r="BN40" s="565"/>
      <c r="BO40" s="565"/>
      <c r="BP40" s="565"/>
      <c r="BQ40" s="565"/>
      <c r="BR40" s="565"/>
      <c r="BS40" s="565"/>
      <c r="BT40" s="565"/>
      <c r="BU40" s="565"/>
      <c r="BV40" s="565"/>
      <c r="BW40" s="565"/>
      <c r="BX40" s="565"/>
      <c r="BY40" s="565"/>
      <c r="BZ40" s="565"/>
      <c r="CA40" s="565"/>
      <c r="CB40" s="565"/>
      <c r="CC40" s="565"/>
      <c r="CD40" s="565"/>
      <c r="CE40" s="565"/>
      <c r="CF40" s="565"/>
      <c r="CG40" s="565"/>
      <c r="CH40" s="565"/>
      <c r="CI40" s="565"/>
      <c r="CJ40" s="565"/>
      <c r="CK40" s="565"/>
      <c r="CL40" s="565"/>
      <c r="CM40" s="565"/>
      <c r="CN40" s="565"/>
      <c r="CO40" s="565"/>
      <c r="CP40" s="565"/>
      <c r="CQ40" s="565"/>
      <c r="CR40" s="565"/>
      <c r="CS40" s="565"/>
      <c r="CT40" s="565"/>
      <c r="CU40" s="565"/>
      <c r="CV40" s="565"/>
      <c r="CW40" s="565"/>
      <c r="CX40" s="565"/>
      <c r="CY40" s="565"/>
      <c r="CZ40" s="565"/>
      <c r="DA40" s="565"/>
      <c r="DB40" s="565"/>
      <c r="DC40" s="565"/>
      <c r="DD40" s="565"/>
      <c r="DE40" s="565"/>
      <c r="DF40" s="565"/>
      <c r="DG40" s="565"/>
      <c r="DH40" s="565"/>
      <c r="DI40" s="565"/>
      <c r="DJ40" s="565"/>
      <c r="DK40" s="565"/>
      <c r="DL40" s="565"/>
      <c r="DM40" s="565"/>
      <c r="DN40" s="565"/>
      <c r="DO40" s="565"/>
      <c r="DP40" s="565"/>
      <c r="DQ40" s="565"/>
      <c r="DR40" s="565"/>
      <c r="DS40" s="565"/>
      <c r="DT40" s="565"/>
      <c r="DU40" s="565"/>
      <c r="DV40" s="565"/>
      <c r="DW40" s="565"/>
      <c r="DX40" s="565"/>
      <c r="DY40" s="565"/>
      <c r="DZ40" s="565"/>
      <c r="EA40" s="565"/>
      <c r="EB40" s="565"/>
      <c r="EC40" s="565"/>
      <c r="ED40" s="565"/>
      <c r="EE40" s="565"/>
      <c r="EF40" s="565"/>
      <c r="EG40" s="565"/>
      <c r="EH40" s="565"/>
      <c r="EI40" s="565"/>
      <c r="EJ40" s="565"/>
      <c r="EK40" s="565"/>
      <c r="EL40" s="565"/>
      <c r="EM40" s="565"/>
      <c r="EN40" s="565"/>
      <c r="EO40" s="565"/>
      <c r="EP40" s="565"/>
      <c r="EQ40" s="565"/>
      <c r="ER40" s="565"/>
      <c r="ES40" s="565"/>
      <c r="ET40" s="565"/>
      <c r="EU40" s="565"/>
      <c r="EV40" s="565"/>
      <c r="EW40" s="565"/>
      <c r="EX40" s="565"/>
      <c r="EY40" s="565"/>
      <c r="EZ40" s="565"/>
      <c r="FA40" s="565"/>
      <c r="FB40" s="565"/>
      <c r="FC40" s="565"/>
      <c r="FD40" s="565"/>
      <c r="FE40" s="565"/>
      <c r="FF40" s="565"/>
      <c r="FG40" s="565"/>
      <c r="FH40" s="565"/>
      <c r="FI40" s="565"/>
      <c r="FJ40" s="565"/>
      <c r="FK40" s="565"/>
      <c r="FL40" s="565"/>
      <c r="FM40" s="565"/>
      <c r="FN40" s="565"/>
      <c r="FO40" s="565"/>
      <c r="FP40" s="565"/>
      <c r="FQ40" s="565"/>
      <c r="FR40" s="565"/>
      <c r="FS40" s="565"/>
      <c r="FT40" s="565"/>
      <c r="FU40" s="565"/>
      <c r="FV40" s="565"/>
      <c r="FW40" s="565"/>
      <c r="FX40" s="565"/>
      <c r="FY40" s="565"/>
      <c r="FZ40" s="565"/>
      <c r="GA40" s="565"/>
      <c r="GB40" s="565"/>
      <c r="GC40" s="565"/>
      <c r="GD40" s="565"/>
      <c r="GE40" s="565"/>
      <c r="GF40" s="565"/>
      <c r="GG40" s="565"/>
      <c r="GH40" s="565"/>
      <c r="GI40" s="565"/>
      <c r="GJ40" s="565"/>
      <c r="GK40" s="565"/>
      <c r="GL40" s="565"/>
      <c r="GM40" s="565"/>
      <c r="GN40" s="565"/>
      <c r="GO40" s="565"/>
      <c r="GP40" s="565"/>
      <c r="GQ40" s="565"/>
      <c r="GR40" s="565"/>
      <c r="GS40" s="565"/>
      <c r="GT40" s="565"/>
      <c r="GU40" s="565"/>
      <c r="GV40" s="565"/>
      <c r="GW40" s="565"/>
      <c r="GX40" s="565"/>
      <c r="GY40" s="565"/>
      <c r="GZ40" s="565"/>
      <c r="HA40" s="565"/>
      <c r="HB40" s="565"/>
      <c r="HC40" s="565"/>
      <c r="HD40" s="565"/>
      <c r="HE40" s="565"/>
      <c r="HF40" s="565"/>
      <c r="HG40" s="565"/>
      <c r="HH40" s="565"/>
      <c r="HI40" s="565"/>
      <c r="HJ40" s="565"/>
      <c r="HK40" s="565"/>
      <c r="HL40" s="565"/>
      <c r="HM40" s="565"/>
      <c r="HN40" s="565"/>
      <c r="HO40" s="565"/>
      <c r="HP40" s="565"/>
      <c r="HQ40" s="565"/>
      <c r="HR40" s="565"/>
      <c r="HS40" s="565"/>
      <c r="HT40" s="565"/>
      <c r="HU40" s="565"/>
      <c r="HV40" s="565"/>
      <c r="HW40" s="565"/>
      <c r="HX40" s="565"/>
      <c r="HY40" s="565"/>
      <c r="HZ40" s="565"/>
      <c r="IA40" s="565"/>
      <c r="IB40" s="565"/>
      <c r="IC40" s="565"/>
      <c r="ID40" s="565"/>
      <c r="IE40" s="565"/>
      <c r="IF40" s="565"/>
      <c r="IG40" s="565"/>
      <c r="IH40" s="565"/>
      <c r="II40" s="565"/>
      <c r="IJ40" s="565"/>
      <c r="IK40" s="565"/>
      <c r="IL40" s="565"/>
      <c r="IM40" s="565"/>
      <c r="IN40" s="565"/>
      <c r="IO40" s="565"/>
      <c r="IP40" s="565"/>
      <c r="IQ40" s="565"/>
      <c r="IR40" s="565"/>
      <c r="IS40" s="565"/>
      <c r="IT40" s="565"/>
      <c r="IU40" s="565"/>
    </row>
    <row r="41" spans="1:255">
      <c r="A41" s="561" t="s">
        <v>1329</v>
      </c>
      <c r="B41" s="559">
        <f>SUM(B42:B53)</f>
        <v>5658528</v>
      </c>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5"/>
      <c r="BD41" s="565"/>
      <c r="BE41" s="565"/>
      <c r="BF41" s="565"/>
      <c r="BG41" s="565"/>
      <c r="BH41" s="565"/>
      <c r="BI41" s="565"/>
      <c r="BJ41" s="565"/>
      <c r="BK41" s="565"/>
      <c r="BL41" s="565"/>
      <c r="BM41" s="565"/>
      <c r="BN41" s="565"/>
      <c r="BO41" s="565"/>
      <c r="BP41" s="565"/>
      <c r="BQ41" s="565"/>
      <c r="BR41" s="565"/>
      <c r="BS41" s="565"/>
      <c r="BT41" s="565"/>
      <c r="BU41" s="565"/>
      <c r="BV41" s="565"/>
      <c r="BW41" s="565"/>
      <c r="BX41" s="565"/>
      <c r="BY41" s="565"/>
      <c r="BZ41" s="565"/>
      <c r="CA41" s="565"/>
      <c r="CB41" s="565"/>
      <c r="CC41" s="565"/>
      <c r="CD41" s="565"/>
      <c r="CE41" s="565"/>
      <c r="CF41" s="565"/>
      <c r="CG41" s="565"/>
      <c r="CH41" s="565"/>
      <c r="CI41" s="565"/>
      <c r="CJ41" s="565"/>
      <c r="CK41" s="565"/>
      <c r="CL41" s="565"/>
      <c r="CM41" s="565"/>
      <c r="CN41" s="565"/>
      <c r="CO41" s="565"/>
      <c r="CP41" s="565"/>
      <c r="CQ41" s="565"/>
      <c r="CR41" s="565"/>
      <c r="CS41" s="565"/>
      <c r="CT41" s="565"/>
      <c r="CU41" s="565"/>
      <c r="CV41" s="565"/>
      <c r="CW41" s="565"/>
      <c r="CX41" s="565"/>
      <c r="CY41" s="565"/>
      <c r="CZ41" s="565"/>
      <c r="DA41" s="565"/>
      <c r="DB41" s="565"/>
      <c r="DC41" s="565"/>
      <c r="DD41" s="565"/>
      <c r="DE41" s="565"/>
      <c r="DF41" s="565"/>
      <c r="DG41" s="565"/>
      <c r="DH41" s="565"/>
      <c r="DI41" s="565"/>
      <c r="DJ41" s="565"/>
      <c r="DK41" s="565"/>
      <c r="DL41" s="565"/>
      <c r="DM41" s="565"/>
      <c r="DN41" s="565"/>
      <c r="DO41" s="565"/>
      <c r="DP41" s="565"/>
      <c r="DQ41" s="565"/>
      <c r="DR41" s="565"/>
      <c r="DS41" s="565"/>
      <c r="DT41" s="565"/>
      <c r="DU41" s="565"/>
      <c r="DV41" s="565"/>
      <c r="DW41" s="565"/>
      <c r="DX41" s="565"/>
      <c r="DY41" s="565"/>
      <c r="DZ41" s="565"/>
      <c r="EA41" s="565"/>
      <c r="EB41" s="565"/>
      <c r="EC41" s="565"/>
      <c r="ED41" s="565"/>
      <c r="EE41" s="565"/>
      <c r="EF41" s="565"/>
      <c r="EG41" s="565"/>
      <c r="EH41" s="565"/>
      <c r="EI41" s="565"/>
      <c r="EJ41" s="565"/>
      <c r="EK41" s="565"/>
      <c r="EL41" s="565"/>
      <c r="EM41" s="565"/>
      <c r="EN41" s="565"/>
      <c r="EO41" s="565"/>
      <c r="EP41" s="565"/>
      <c r="EQ41" s="565"/>
      <c r="ER41" s="565"/>
      <c r="ES41" s="565"/>
      <c r="ET41" s="565"/>
      <c r="EU41" s="565"/>
      <c r="EV41" s="565"/>
      <c r="EW41" s="565"/>
      <c r="EX41" s="565"/>
      <c r="EY41" s="565"/>
      <c r="EZ41" s="565"/>
      <c r="FA41" s="565"/>
      <c r="FB41" s="565"/>
      <c r="FC41" s="565"/>
      <c r="FD41" s="565"/>
      <c r="FE41" s="565"/>
      <c r="FF41" s="565"/>
      <c r="FG41" s="565"/>
      <c r="FH41" s="565"/>
      <c r="FI41" s="565"/>
      <c r="FJ41" s="565"/>
      <c r="FK41" s="565"/>
      <c r="FL41" s="565"/>
      <c r="FM41" s="565"/>
      <c r="FN41" s="565"/>
      <c r="FO41" s="565"/>
      <c r="FP41" s="565"/>
      <c r="FQ41" s="565"/>
      <c r="FR41" s="565"/>
      <c r="FS41" s="565"/>
      <c r="FT41" s="565"/>
      <c r="FU41" s="565"/>
      <c r="FV41" s="565"/>
      <c r="FW41" s="565"/>
      <c r="FX41" s="565"/>
      <c r="FY41" s="565"/>
      <c r="FZ41" s="565"/>
      <c r="GA41" s="565"/>
      <c r="GB41" s="565"/>
      <c r="GC41" s="565"/>
      <c r="GD41" s="565"/>
      <c r="GE41" s="565"/>
      <c r="GF41" s="565"/>
      <c r="GG41" s="565"/>
      <c r="GH41" s="565"/>
      <c r="GI41" s="565"/>
      <c r="GJ41" s="565"/>
      <c r="GK41" s="565"/>
      <c r="GL41" s="565"/>
      <c r="GM41" s="565"/>
      <c r="GN41" s="565"/>
      <c r="GO41" s="565"/>
      <c r="GP41" s="565"/>
      <c r="GQ41" s="565"/>
      <c r="GR41" s="565"/>
      <c r="GS41" s="565"/>
      <c r="GT41" s="565"/>
      <c r="GU41" s="565"/>
      <c r="GV41" s="565"/>
      <c r="GW41" s="565"/>
      <c r="GX41" s="565"/>
      <c r="GY41" s="565"/>
      <c r="GZ41" s="565"/>
      <c r="HA41" s="565"/>
      <c r="HB41" s="565"/>
      <c r="HC41" s="565"/>
      <c r="HD41" s="565"/>
      <c r="HE41" s="565"/>
      <c r="HF41" s="565"/>
      <c r="HG41" s="565"/>
      <c r="HH41" s="565"/>
      <c r="HI41" s="565"/>
      <c r="HJ41" s="565"/>
      <c r="HK41" s="565"/>
      <c r="HL41" s="565"/>
      <c r="HM41" s="565"/>
      <c r="HN41" s="565"/>
      <c r="HO41" s="565"/>
      <c r="HP41" s="565"/>
      <c r="HQ41" s="565"/>
      <c r="HR41" s="565"/>
      <c r="HS41" s="565"/>
      <c r="HT41" s="565"/>
      <c r="HU41" s="565"/>
      <c r="HV41" s="565"/>
      <c r="HW41" s="565"/>
      <c r="HX41" s="565"/>
      <c r="HY41" s="565"/>
      <c r="HZ41" s="565"/>
      <c r="IA41" s="565"/>
      <c r="IB41" s="565"/>
      <c r="IC41" s="565"/>
      <c r="ID41" s="565"/>
      <c r="IE41" s="565"/>
      <c r="IF41" s="565"/>
      <c r="IG41" s="565"/>
      <c r="IH41" s="565"/>
      <c r="II41" s="565"/>
      <c r="IJ41" s="565"/>
      <c r="IK41" s="565"/>
      <c r="IL41" s="565"/>
      <c r="IM41" s="565"/>
      <c r="IN41" s="565"/>
      <c r="IO41" s="565"/>
      <c r="IP41" s="565"/>
      <c r="IQ41" s="565"/>
      <c r="IR41" s="565"/>
      <c r="IS41" s="565"/>
      <c r="IT41" s="565"/>
      <c r="IU41" s="565"/>
    </row>
    <row r="42" spans="1:255">
      <c r="A42" s="562" t="s">
        <v>1331</v>
      </c>
      <c r="B42" s="559">
        <v>2550846</v>
      </c>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5"/>
      <c r="AY42" s="565"/>
      <c r="AZ42" s="565"/>
      <c r="BA42" s="565"/>
      <c r="BB42" s="565"/>
      <c r="BC42" s="565"/>
      <c r="BD42" s="565"/>
      <c r="BE42" s="565"/>
      <c r="BF42" s="565"/>
      <c r="BG42" s="565"/>
      <c r="BH42" s="565"/>
      <c r="BI42" s="565"/>
      <c r="BJ42" s="565"/>
      <c r="BK42" s="565"/>
      <c r="BL42" s="565"/>
      <c r="BM42" s="565"/>
      <c r="BN42" s="565"/>
      <c r="BO42" s="565"/>
      <c r="BP42" s="565"/>
      <c r="BQ42" s="565"/>
      <c r="BR42" s="565"/>
      <c r="BS42" s="565"/>
      <c r="BT42" s="565"/>
      <c r="BU42" s="565"/>
      <c r="BV42" s="565"/>
      <c r="BW42" s="565"/>
      <c r="BX42" s="565"/>
      <c r="BY42" s="565"/>
      <c r="BZ42" s="565"/>
      <c r="CA42" s="565"/>
      <c r="CB42" s="565"/>
      <c r="CC42" s="565"/>
      <c r="CD42" s="565"/>
      <c r="CE42" s="565"/>
      <c r="CF42" s="565"/>
      <c r="CG42" s="565"/>
      <c r="CH42" s="565"/>
      <c r="CI42" s="565"/>
      <c r="CJ42" s="565"/>
      <c r="CK42" s="565"/>
      <c r="CL42" s="565"/>
      <c r="CM42" s="565"/>
      <c r="CN42" s="565"/>
      <c r="CO42" s="565"/>
      <c r="CP42" s="565"/>
      <c r="CQ42" s="565"/>
      <c r="CR42" s="565"/>
      <c r="CS42" s="565"/>
      <c r="CT42" s="565"/>
      <c r="CU42" s="565"/>
      <c r="CV42" s="565"/>
      <c r="CW42" s="565"/>
      <c r="CX42" s="565"/>
      <c r="CY42" s="565"/>
      <c r="CZ42" s="565"/>
      <c r="DA42" s="565"/>
      <c r="DB42" s="565"/>
      <c r="DC42" s="565"/>
      <c r="DD42" s="565"/>
      <c r="DE42" s="565"/>
      <c r="DF42" s="565"/>
      <c r="DG42" s="565"/>
      <c r="DH42" s="565"/>
      <c r="DI42" s="565"/>
      <c r="DJ42" s="565"/>
      <c r="DK42" s="565"/>
      <c r="DL42" s="565"/>
      <c r="DM42" s="565"/>
      <c r="DN42" s="565"/>
      <c r="DO42" s="565"/>
      <c r="DP42" s="565"/>
      <c r="DQ42" s="565"/>
      <c r="DR42" s="565"/>
      <c r="DS42" s="565"/>
      <c r="DT42" s="565"/>
      <c r="DU42" s="565"/>
      <c r="DV42" s="565"/>
      <c r="DW42" s="565"/>
      <c r="DX42" s="565"/>
      <c r="DY42" s="565"/>
      <c r="DZ42" s="565"/>
      <c r="EA42" s="565"/>
      <c r="EB42" s="565"/>
      <c r="EC42" s="565"/>
      <c r="ED42" s="565"/>
      <c r="EE42" s="565"/>
      <c r="EF42" s="565"/>
      <c r="EG42" s="565"/>
      <c r="EH42" s="565"/>
      <c r="EI42" s="565"/>
      <c r="EJ42" s="565"/>
      <c r="EK42" s="565"/>
      <c r="EL42" s="565"/>
      <c r="EM42" s="565"/>
      <c r="EN42" s="565"/>
      <c r="EO42" s="565"/>
      <c r="EP42" s="565"/>
      <c r="EQ42" s="565"/>
      <c r="ER42" s="565"/>
      <c r="ES42" s="565"/>
      <c r="ET42" s="565"/>
      <c r="EU42" s="565"/>
      <c r="EV42" s="565"/>
      <c r="EW42" s="565"/>
      <c r="EX42" s="565"/>
      <c r="EY42" s="565"/>
      <c r="EZ42" s="565"/>
      <c r="FA42" s="565"/>
      <c r="FB42" s="565"/>
      <c r="FC42" s="565"/>
      <c r="FD42" s="565"/>
      <c r="FE42" s="565"/>
      <c r="FF42" s="565"/>
      <c r="FG42" s="565"/>
      <c r="FH42" s="565"/>
      <c r="FI42" s="565"/>
      <c r="FJ42" s="565"/>
      <c r="FK42" s="565"/>
      <c r="FL42" s="565"/>
      <c r="FM42" s="565"/>
      <c r="FN42" s="565"/>
      <c r="FO42" s="565"/>
      <c r="FP42" s="565"/>
      <c r="FQ42" s="565"/>
      <c r="FR42" s="565"/>
      <c r="FS42" s="565"/>
      <c r="FT42" s="565"/>
      <c r="FU42" s="565"/>
      <c r="FV42" s="565"/>
      <c r="FW42" s="565"/>
      <c r="FX42" s="565"/>
      <c r="FY42" s="565"/>
      <c r="FZ42" s="565"/>
      <c r="GA42" s="565"/>
      <c r="GB42" s="565"/>
      <c r="GC42" s="565"/>
      <c r="GD42" s="565"/>
      <c r="GE42" s="565"/>
      <c r="GF42" s="565"/>
      <c r="GG42" s="565"/>
      <c r="GH42" s="565"/>
      <c r="GI42" s="565"/>
      <c r="GJ42" s="565"/>
      <c r="GK42" s="565"/>
      <c r="GL42" s="565"/>
      <c r="GM42" s="565"/>
      <c r="GN42" s="565"/>
      <c r="GO42" s="565"/>
      <c r="GP42" s="565"/>
      <c r="GQ42" s="565"/>
      <c r="GR42" s="565"/>
      <c r="GS42" s="565"/>
      <c r="GT42" s="565"/>
      <c r="GU42" s="565"/>
      <c r="GV42" s="565"/>
      <c r="GW42" s="565"/>
      <c r="GX42" s="565"/>
      <c r="GY42" s="565"/>
      <c r="GZ42" s="565"/>
      <c r="HA42" s="565"/>
      <c r="HB42" s="565"/>
      <c r="HC42" s="565"/>
      <c r="HD42" s="565"/>
      <c r="HE42" s="565"/>
      <c r="HF42" s="565"/>
      <c r="HG42" s="565"/>
      <c r="HH42" s="565"/>
      <c r="HI42" s="565"/>
      <c r="HJ42" s="565"/>
      <c r="HK42" s="565"/>
      <c r="HL42" s="565"/>
      <c r="HM42" s="565"/>
      <c r="HN42" s="565"/>
      <c r="HO42" s="565"/>
      <c r="HP42" s="565"/>
      <c r="HQ42" s="565"/>
      <c r="HR42" s="565"/>
      <c r="HS42" s="565"/>
      <c r="HT42" s="565"/>
      <c r="HU42" s="565"/>
      <c r="HV42" s="565"/>
      <c r="HW42" s="565"/>
      <c r="HX42" s="565"/>
      <c r="HY42" s="565"/>
      <c r="HZ42" s="565"/>
      <c r="IA42" s="565"/>
      <c r="IB42" s="565"/>
      <c r="IC42" s="565"/>
      <c r="ID42" s="565"/>
      <c r="IE42" s="565"/>
      <c r="IF42" s="565"/>
      <c r="IG42" s="565"/>
      <c r="IH42" s="565"/>
      <c r="II42" s="565"/>
      <c r="IJ42" s="565"/>
      <c r="IK42" s="565"/>
      <c r="IL42" s="565"/>
      <c r="IM42" s="565"/>
      <c r="IN42" s="565"/>
      <c r="IO42" s="565"/>
      <c r="IP42" s="565"/>
      <c r="IQ42" s="565"/>
      <c r="IR42" s="565"/>
      <c r="IS42" s="565"/>
      <c r="IT42" s="565"/>
      <c r="IU42" s="565"/>
    </row>
    <row r="43" spans="1:255">
      <c r="A43" s="562" t="s">
        <v>1333</v>
      </c>
      <c r="B43" s="559">
        <v>13232</v>
      </c>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5"/>
      <c r="AX43" s="565"/>
      <c r="AY43" s="565"/>
      <c r="AZ43" s="565"/>
      <c r="BA43" s="565"/>
      <c r="BB43" s="565"/>
      <c r="BC43" s="565"/>
      <c r="BD43" s="565"/>
      <c r="BE43" s="565"/>
      <c r="BF43" s="565"/>
      <c r="BG43" s="565"/>
      <c r="BH43" s="565"/>
      <c r="BI43" s="565"/>
      <c r="BJ43" s="565"/>
      <c r="BK43" s="565"/>
      <c r="BL43" s="565"/>
      <c r="BM43" s="565"/>
      <c r="BN43" s="565"/>
      <c r="BO43" s="565"/>
      <c r="BP43" s="565"/>
      <c r="BQ43" s="565"/>
      <c r="BR43" s="565"/>
      <c r="BS43" s="565"/>
      <c r="BT43" s="565"/>
      <c r="BU43" s="565"/>
      <c r="BV43" s="565"/>
      <c r="BW43" s="565"/>
      <c r="BX43" s="565"/>
      <c r="BY43" s="565"/>
      <c r="BZ43" s="565"/>
      <c r="CA43" s="565"/>
      <c r="CB43" s="565"/>
      <c r="CC43" s="565"/>
      <c r="CD43" s="565"/>
      <c r="CE43" s="565"/>
      <c r="CF43" s="565"/>
      <c r="CG43" s="565"/>
      <c r="CH43" s="565"/>
      <c r="CI43" s="565"/>
      <c r="CJ43" s="565"/>
      <c r="CK43" s="565"/>
      <c r="CL43" s="565"/>
      <c r="CM43" s="565"/>
      <c r="CN43" s="565"/>
      <c r="CO43" s="565"/>
      <c r="CP43" s="565"/>
      <c r="CQ43" s="565"/>
      <c r="CR43" s="565"/>
      <c r="CS43" s="565"/>
      <c r="CT43" s="565"/>
      <c r="CU43" s="565"/>
      <c r="CV43" s="565"/>
      <c r="CW43" s="565"/>
      <c r="CX43" s="565"/>
      <c r="CY43" s="565"/>
      <c r="CZ43" s="565"/>
      <c r="DA43" s="565"/>
      <c r="DB43" s="565"/>
      <c r="DC43" s="565"/>
      <c r="DD43" s="565"/>
      <c r="DE43" s="565"/>
      <c r="DF43" s="565"/>
      <c r="DG43" s="565"/>
      <c r="DH43" s="565"/>
      <c r="DI43" s="565"/>
      <c r="DJ43" s="565"/>
      <c r="DK43" s="565"/>
      <c r="DL43" s="565"/>
      <c r="DM43" s="565"/>
      <c r="DN43" s="565"/>
      <c r="DO43" s="565"/>
      <c r="DP43" s="565"/>
      <c r="DQ43" s="565"/>
      <c r="DR43" s="565"/>
      <c r="DS43" s="565"/>
      <c r="DT43" s="565"/>
      <c r="DU43" s="565"/>
      <c r="DV43" s="565"/>
      <c r="DW43" s="565"/>
      <c r="DX43" s="565"/>
      <c r="DY43" s="565"/>
      <c r="DZ43" s="565"/>
      <c r="EA43" s="565"/>
      <c r="EB43" s="565"/>
      <c r="EC43" s="565"/>
      <c r="ED43" s="565"/>
      <c r="EE43" s="565"/>
      <c r="EF43" s="565"/>
      <c r="EG43" s="565"/>
      <c r="EH43" s="565"/>
      <c r="EI43" s="565"/>
      <c r="EJ43" s="565"/>
      <c r="EK43" s="565"/>
      <c r="EL43" s="565"/>
      <c r="EM43" s="565"/>
      <c r="EN43" s="565"/>
      <c r="EO43" s="565"/>
      <c r="EP43" s="565"/>
      <c r="EQ43" s="565"/>
      <c r="ER43" s="565"/>
      <c r="ES43" s="565"/>
      <c r="ET43" s="565"/>
      <c r="EU43" s="565"/>
      <c r="EV43" s="565"/>
      <c r="EW43" s="565"/>
      <c r="EX43" s="565"/>
      <c r="EY43" s="565"/>
      <c r="EZ43" s="565"/>
      <c r="FA43" s="565"/>
      <c r="FB43" s="565"/>
      <c r="FC43" s="565"/>
      <c r="FD43" s="565"/>
      <c r="FE43" s="565"/>
      <c r="FF43" s="565"/>
      <c r="FG43" s="565"/>
      <c r="FH43" s="565"/>
      <c r="FI43" s="565"/>
      <c r="FJ43" s="565"/>
      <c r="FK43" s="565"/>
      <c r="FL43" s="565"/>
      <c r="FM43" s="565"/>
      <c r="FN43" s="565"/>
      <c r="FO43" s="565"/>
      <c r="FP43" s="565"/>
      <c r="FQ43" s="565"/>
      <c r="FR43" s="565"/>
      <c r="FS43" s="565"/>
      <c r="FT43" s="565"/>
      <c r="FU43" s="565"/>
      <c r="FV43" s="565"/>
      <c r="FW43" s="565"/>
      <c r="FX43" s="565"/>
      <c r="FY43" s="565"/>
      <c r="FZ43" s="565"/>
      <c r="GA43" s="565"/>
      <c r="GB43" s="565"/>
      <c r="GC43" s="565"/>
      <c r="GD43" s="565"/>
      <c r="GE43" s="565"/>
      <c r="GF43" s="565"/>
      <c r="GG43" s="565"/>
      <c r="GH43" s="565"/>
      <c r="GI43" s="565"/>
      <c r="GJ43" s="565"/>
      <c r="GK43" s="565"/>
      <c r="GL43" s="565"/>
      <c r="GM43" s="565"/>
      <c r="GN43" s="565"/>
      <c r="GO43" s="565"/>
      <c r="GP43" s="565"/>
      <c r="GQ43" s="565"/>
      <c r="GR43" s="565"/>
      <c r="GS43" s="565"/>
      <c r="GT43" s="565"/>
      <c r="GU43" s="565"/>
      <c r="GV43" s="565"/>
      <c r="GW43" s="565"/>
      <c r="GX43" s="565"/>
      <c r="GY43" s="565"/>
      <c r="GZ43" s="565"/>
      <c r="HA43" s="565"/>
      <c r="HB43" s="565"/>
      <c r="HC43" s="565"/>
      <c r="HD43" s="565"/>
      <c r="HE43" s="565"/>
      <c r="HF43" s="565"/>
      <c r="HG43" s="565"/>
      <c r="HH43" s="565"/>
      <c r="HI43" s="565"/>
      <c r="HJ43" s="565"/>
      <c r="HK43" s="565"/>
      <c r="HL43" s="565"/>
      <c r="HM43" s="565"/>
      <c r="HN43" s="565"/>
      <c r="HO43" s="565"/>
      <c r="HP43" s="565"/>
      <c r="HQ43" s="565"/>
      <c r="HR43" s="565"/>
      <c r="HS43" s="565"/>
      <c r="HT43" s="565"/>
      <c r="HU43" s="565"/>
      <c r="HV43" s="565"/>
      <c r="HW43" s="565"/>
      <c r="HX43" s="565"/>
      <c r="HY43" s="565"/>
      <c r="HZ43" s="565"/>
      <c r="IA43" s="565"/>
      <c r="IB43" s="565"/>
      <c r="IC43" s="565"/>
      <c r="ID43" s="565"/>
      <c r="IE43" s="565"/>
      <c r="IF43" s="565"/>
      <c r="IG43" s="565"/>
      <c r="IH43" s="565"/>
      <c r="II43" s="565"/>
      <c r="IJ43" s="565"/>
      <c r="IK43" s="565"/>
      <c r="IL43" s="565"/>
      <c r="IM43" s="565"/>
      <c r="IN43" s="565"/>
      <c r="IO43" s="565"/>
      <c r="IP43" s="565"/>
      <c r="IQ43" s="565"/>
      <c r="IR43" s="565"/>
      <c r="IS43" s="565"/>
      <c r="IT43" s="565"/>
      <c r="IU43" s="565"/>
    </row>
    <row r="44" spans="1:255">
      <c r="A44" s="562" t="s">
        <v>1335</v>
      </c>
      <c r="B44" s="559">
        <v>1936078</v>
      </c>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c r="AI44" s="565"/>
      <c r="AJ44" s="565"/>
      <c r="AK44" s="565"/>
      <c r="AL44" s="565"/>
      <c r="AM44" s="565"/>
      <c r="AN44" s="565"/>
      <c r="AO44" s="565"/>
      <c r="AP44" s="565"/>
      <c r="AQ44" s="565"/>
      <c r="AR44" s="565"/>
      <c r="AS44" s="565"/>
      <c r="AT44" s="565"/>
      <c r="AU44" s="565"/>
      <c r="AV44" s="565"/>
      <c r="AW44" s="565"/>
      <c r="AX44" s="565"/>
      <c r="AY44" s="565"/>
      <c r="AZ44" s="565"/>
      <c r="BA44" s="565"/>
      <c r="BB44" s="565"/>
      <c r="BC44" s="565"/>
      <c r="BD44" s="565"/>
      <c r="BE44" s="565"/>
      <c r="BF44" s="565"/>
      <c r="BG44" s="565"/>
      <c r="BH44" s="565"/>
      <c r="BI44" s="565"/>
      <c r="BJ44" s="565"/>
      <c r="BK44" s="565"/>
      <c r="BL44" s="565"/>
      <c r="BM44" s="565"/>
      <c r="BN44" s="565"/>
      <c r="BO44" s="565"/>
      <c r="BP44" s="565"/>
      <c r="BQ44" s="565"/>
      <c r="BR44" s="565"/>
      <c r="BS44" s="565"/>
      <c r="BT44" s="565"/>
      <c r="BU44" s="565"/>
      <c r="BV44" s="565"/>
      <c r="BW44" s="565"/>
      <c r="BX44" s="565"/>
      <c r="BY44" s="565"/>
      <c r="BZ44" s="565"/>
      <c r="CA44" s="565"/>
      <c r="CB44" s="565"/>
      <c r="CC44" s="565"/>
      <c r="CD44" s="565"/>
      <c r="CE44" s="565"/>
      <c r="CF44" s="565"/>
      <c r="CG44" s="565"/>
      <c r="CH44" s="565"/>
      <c r="CI44" s="565"/>
      <c r="CJ44" s="565"/>
      <c r="CK44" s="565"/>
      <c r="CL44" s="565"/>
      <c r="CM44" s="565"/>
      <c r="CN44" s="565"/>
      <c r="CO44" s="565"/>
      <c r="CP44" s="565"/>
      <c r="CQ44" s="565"/>
      <c r="CR44" s="565"/>
      <c r="CS44" s="565"/>
      <c r="CT44" s="565"/>
      <c r="CU44" s="565"/>
      <c r="CV44" s="565"/>
      <c r="CW44" s="565"/>
      <c r="CX44" s="565"/>
      <c r="CY44" s="565"/>
      <c r="CZ44" s="565"/>
      <c r="DA44" s="565"/>
      <c r="DB44" s="565"/>
      <c r="DC44" s="565"/>
      <c r="DD44" s="565"/>
      <c r="DE44" s="565"/>
      <c r="DF44" s="565"/>
      <c r="DG44" s="565"/>
      <c r="DH44" s="565"/>
      <c r="DI44" s="565"/>
      <c r="DJ44" s="565"/>
      <c r="DK44" s="565"/>
      <c r="DL44" s="565"/>
      <c r="DM44" s="565"/>
      <c r="DN44" s="565"/>
      <c r="DO44" s="565"/>
      <c r="DP44" s="565"/>
      <c r="DQ44" s="565"/>
      <c r="DR44" s="565"/>
      <c r="DS44" s="565"/>
      <c r="DT44" s="565"/>
      <c r="DU44" s="565"/>
      <c r="DV44" s="565"/>
      <c r="DW44" s="565"/>
      <c r="DX44" s="565"/>
      <c r="DY44" s="565"/>
      <c r="DZ44" s="565"/>
      <c r="EA44" s="565"/>
      <c r="EB44" s="565"/>
      <c r="EC44" s="565"/>
      <c r="ED44" s="565"/>
      <c r="EE44" s="565"/>
      <c r="EF44" s="565"/>
      <c r="EG44" s="565"/>
      <c r="EH44" s="565"/>
      <c r="EI44" s="565"/>
      <c r="EJ44" s="565"/>
      <c r="EK44" s="565"/>
      <c r="EL44" s="565"/>
      <c r="EM44" s="565"/>
      <c r="EN44" s="565"/>
      <c r="EO44" s="565"/>
      <c r="EP44" s="565"/>
      <c r="EQ44" s="565"/>
      <c r="ER44" s="565"/>
      <c r="ES44" s="565"/>
      <c r="ET44" s="565"/>
      <c r="EU44" s="565"/>
      <c r="EV44" s="565"/>
      <c r="EW44" s="565"/>
      <c r="EX44" s="565"/>
      <c r="EY44" s="565"/>
      <c r="EZ44" s="565"/>
      <c r="FA44" s="565"/>
      <c r="FB44" s="565"/>
      <c r="FC44" s="565"/>
      <c r="FD44" s="565"/>
      <c r="FE44" s="565"/>
      <c r="FF44" s="565"/>
      <c r="FG44" s="565"/>
      <c r="FH44" s="565"/>
      <c r="FI44" s="565"/>
      <c r="FJ44" s="565"/>
      <c r="FK44" s="565"/>
      <c r="FL44" s="565"/>
      <c r="FM44" s="565"/>
      <c r="FN44" s="565"/>
      <c r="FO44" s="565"/>
      <c r="FP44" s="565"/>
      <c r="FQ44" s="565"/>
      <c r="FR44" s="565"/>
      <c r="FS44" s="565"/>
      <c r="FT44" s="565"/>
      <c r="FU44" s="565"/>
      <c r="FV44" s="565"/>
      <c r="FW44" s="565"/>
      <c r="FX44" s="565"/>
      <c r="FY44" s="565"/>
      <c r="FZ44" s="565"/>
      <c r="GA44" s="565"/>
      <c r="GB44" s="565"/>
      <c r="GC44" s="565"/>
      <c r="GD44" s="565"/>
      <c r="GE44" s="565"/>
      <c r="GF44" s="565"/>
      <c r="GG44" s="565"/>
      <c r="GH44" s="565"/>
      <c r="GI44" s="565"/>
      <c r="GJ44" s="565"/>
      <c r="GK44" s="565"/>
      <c r="GL44" s="565"/>
      <c r="GM44" s="565"/>
      <c r="GN44" s="565"/>
      <c r="GO44" s="565"/>
      <c r="GP44" s="565"/>
      <c r="GQ44" s="565"/>
      <c r="GR44" s="565"/>
      <c r="GS44" s="565"/>
      <c r="GT44" s="565"/>
      <c r="GU44" s="565"/>
      <c r="GV44" s="565"/>
      <c r="GW44" s="565"/>
      <c r="GX44" s="565"/>
      <c r="GY44" s="565"/>
      <c r="GZ44" s="565"/>
      <c r="HA44" s="565"/>
      <c r="HB44" s="565"/>
      <c r="HC44" s="565"/>
      <c r="HD44" s="565"/>
      <c r="HE44" s="565"/>
      <c r="HF44" s="565"/>
      <c r="HG44" s="565"/>
      <c r="HH44" s="565"/>
      <c r="HI44" s="565"/>
      <c r="HJ44" s="565"/>
      <c r="HK44" s="565"/>
      <c r="HL44" s="565"/>
      <c r="HM44" s="565"/>
      <c r="HN44" s="565"/>
      <c r="HO44" s="565"/>
      <c r="HP44" s="565"/>
      <c r="HQ44" s="565"/>
      <c r="HR44" s="565"/>
      <c r="HS44" s="565"/>
      <c r="HT44" s="565"/>
      <c r="HU44" s="565"/>
      <c r="HV44" s="565"/>
      <c r="HW44" s="565"/>
      <c r="HX44" s="565"/>
      <c r="HY44" s="565"/>
      <c r="HZ44" s="565"/>
      <c r="IA44" s="565"/>
      <c r="IB44" s="565"/>
      <c r="IC44" s="565"/>
      <c r="ID44" s="565"/>
      <c r="IE44" s="565"/>
      <c r="IF44" s="565"/>
      <c r="IG44" s="565"/>
      <c r="IH44" s="565"/>
      <c r="II44" s="565"/>
      <c r="IJ44" s="565"/>
      <c r="IK44" s="565"/>
      <c r="IL44" s="565"/>
      <c r="IM44" s="565"/>
      <c r="IN44" s="565"/>
      <c r="IO44" s="565"/>
      <c r="IP44" s="565"/>
      <c r="IQ44" s="565"/>
      <c r="IR44" s="565"/>
      <c r="IS44" s="565"/>
      <c r="IT44" s="565"/>
      <c r="IU44" s="565"/>
    </row>
    <row r="45" spans="1:255">
      <c r="A45" s="562" t="s">
        <v>1337</v>
      </c>
      <c r="B45" s="559">
        <v>0</v>
      </c>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565"/>
      <c r="AK45" s="565"/>
      <c r="AL45" s="565"/>
      <c r="AM45" s="565"/>
      <c r="AN45" s="565"/>
      <c r="AO45" s="565"/>
      <c r="AP45" s="565"/>
      <c r="AQ45" s="565"/>
      <c r="AR45" s="565"/>
      <c r="AS45" s="565"/>
      <c r="AT45" s="565"/>
      <c r="AU45" s="565"/>
      <c r="AV45" s="565"/>
      <c r="AW45" s="565"/>
      <c r="AX45" s="565"/>
      <c r="AY45" s="565"/>
      <c r="AZ45" s="565"/>
      <c r="BA45" s="565"/>
      <c r="BB45" s="565"/>
      <c r="BC45" s="565"/>
      <c r="BD45" s="565"/>
      <c r="BE45" s="565"/>
      <c r="BF45" s="565"/>
      <c r="BG45" s="565"/>
      <c r="BH45" s="565"/>
      <c r="BI45" s="565"/>
      <c r="BJ45" s="565"/>
      <c r="BK45" s="565"/>
      <c r="BL45" s="565"/>
      <c r="BM45" s="565"/>
      <c r="BN45" s="565"/>
      <c r="BO45" s="565"/>
      <c r="BP45" s="565"/>
      <c r="BQ45" s="565"/>
      <c r="BR45" s="565"/>
      <c r="BS45" s="565"/>
      <c r="BT45" s="565"/>
      <c r="BU45" s="565"/>
      <c r="BV45" s="565"/>
      <c r="BW45" s="565"/>
      <c r="BX45" s="565"/>
      <c r="BY45" s="565"/>
      <c r="BZ45" s="565"/>
      <c r="CA45" s="565"/>
      <c r="CB45" s="565"/>
      <c r="CC45" s="565"/>
      <c r="CD45" s="565"/>
      <c r="CE45" s="565"/>
      <c r="CF45" s="565"/>
      <c r="CG45" s="565"/>
      <c r="CH45" s="565"/>
      <c r="CI45" s="565"/>
      <c r="CJ45" s="565"/>
      <c r="CK45" s="565"/>
      <c r="CL45" s="565"/>
      <c r="CM45" s="565"/>
      <c r="CN45" s="565"/>
      <c r="CO45" s="565"/>
      <c r="CP45" s="565"/>
      <c r="CQ45" s="565"/>
      <c r="CR45" s="565"/>
      <c r="CS45" s="565"/>
      <c r="CT45" s="565"/>
      <c r="CU45" s="565"/>
      <c r="CV45" s="565"/>
      <c r="CW45" s="565"/>
      <c r="CX45" s="565"/>
      <c r="CY45" s="565"/>
      <c r="CZ45" s="565"/>
      <c r="DA45" s="565"/>
      <c r="DB45" s="565"/>
      <c r="DC45" s="565"/>
      <c r="DD45" s="565"/>
      <c r="DE45" s="565"/>
      <c r="DF45" s="565"/>
      <c r="DG45" s="565"/>
      <c r="DH45" s="565"/>
      <c r="DI45" s="565"/>
      <c r="DJ45" s="565"/>
      <c r="DK45" s="565"/>
      <c r="DL45" s="565"/>
      <c r="DM45" s="565"/>
      <c r="DN45" s="565"/>
      <c r="DO45" s="565"/>
      <c r="DP45" s="565"/>
      <c r="DQ45" s="565"/>
      <c r="DR45" s="565"/>
      <c r="DS45" s="565"/>
      <c r="DT45" s="565"/>
      <c r="DU45" s="565"/>
      <c r="DV45" s="565"/>
      <c r="DW45" s="565"/>
      <c r="DX45" s="565"/>
      <c r="DY45" s="565"/>
      <c r="DZ45" s="565"/>
      <c r="EA45" s="565"/>
      <c r="EB45" s="565"/>
      <c r="EC45" s="565"/>
      <c r="ED45" s="565"/>
      <c r="EE45" s="565"/>
      <c r="EF45" s="565"/>
      <c r="EG45" s="565"/>
      <c r="EH45" s="565"/>
      <c r="EI45" s="565"/>
      <c r="EJ45" s="565"/>
      <c r="EK45" s="565"/>
      <c r="EL45" s="565"/>
      <c r="EM45" s="565"/>
      <c r="EN45" s="565"/>
      <c r="EO45" s="565"/>
      <c r="EP45" s="565"/>
      <c r="EQ45" s="565"/>
      <c r="ER45" s="565"/>
      <c r="ES45" s="565"/>
      <c r="ET45" s="565"/>
      <c r="EU45" s="565"/>
      <c r="EV45" s="565"/>
      <c r="EW45" s="565"/>
      <c r="EX45" s="565"/>
      <c r="EY45" s="565"/>
      <c r="EZ45" s="565"/>
      <c r="FA45" s="565"/>
      <c r="FB45" s="565"/>
      <c r="FC45" s="565"/>
      <c r="FD45" s="565"/>
      <c r="FE45" s="565"/>
      <c r="FF45" s="565"/>
      <c r="FG45" s="565"/>
      <c r="FH45" s="565"/>
      <c r="FI45" s="565"/>
      <c r="FJ45" s="565"/>
      <c r="FK45" s="565"/>
      <c r="FL45" s="565"/>
      <c r="FM45" s="565"/>
      <c r="FN45" s="565"/>
      <c r="FO45" s="565"/>
      <c r="FP45" s="565"/>
      <c r="FQ45" s="565"/>
      <c r="FR45" s="565"/>
      <c r="FS45" s="565"/>
      <c r="FT45" s="565"/>
      <c r="FU45" s="565"/>
      <c r="FV45" s="565"/>
      <c r="FW45" s="565"/>
      <c r="FX45" s="565"/>
      <c r="FY45" s="565"/>
      <c r="FZ45" s="565"/>
      <c r="GA45" s="565"/>
      <c r="GB45" s="565"/>
      <c r="GC45" s="565"/>
      <c r="GD45" s="565"/>
      <c r="GE45" s="565"/>
      <c r="GF45" s="565"/>
      <c r="GG45" s="565"/>
      <c r="GH45" s="565"/>
      <c r="GI45" s="565"/>
      <c r="GJ45" s="565"/>
      <c r="GK45" s="565"/>
      <c r="GL45" s="565"/>
      <c r="GM45" s="565"/>
      <c r="GN45" s="565"/>
      <c r="GO45" s="565"/>
      <c r="GP45" s="565"/>
      <c r="GQ45" s="565"/>
      <c r="GR45" s="565"/>
      <c r="GS45" s="565"/>
      <c r="GT45" s="565"/>
      <c r="GU45" s="565"/>
      <c r="GV45" s="565"/>
      <c r="GW45" s="565"/>
      <c r="GX45" s="565"/>
      <c r="GY45" s="565"/>
      <c r="GZ45" s="565"/>
      <c r="HA45" s="565"/>
      <c r="HB45" s="565"/>
      <c r="HC45" s="565"/>
      <c r="HD45" s="565"/>
      <c r="HE45" s="565"/>
      <c r="HF45" s="565"/>
      <c r="HG45" s="565"/>
      <c r="HH45" s="565"/>
      <c r="HI45" s="565"/>
      <c r="HJ45" s="565"/>
      <c r="HK45" s="565"/>
      <c r="HL45" s="565"/>
      <c r="HM45" s="565"/>
      <c r="HN45" s="565"/>
      <c r="HO45" s="565"/>
      <c r="HP45" s="565"/>
      <c r="HQ45" s="565"/>
      <c r="HR45" s="565"/>
      <c r="HS45" s="565"/>
      <c r="HT45" s="565"/>
      <c r="HU45" s="565"/>
      <c r="HV45" s="565"/>
      <c r="HW45" s="565"/>
      <c r="HX45" s="565"/>
      <c r="HY45" s="565"/>
      <c r="HZ45" s="565"/>
      <c r="IA45" s="565"/>
      <c r="IB45" s="565"/>
      <c r="IC45" s="565"/>
      <c r="ID45" s="565"/>
      <c r="IE45" s="565"/>
      <c r="IF45" s="565"/>
      <c r="IG45" s="565"/>
      <c r="IH45" s="565"/>
      <c r="II45" s="565"/>
      <c r="IJ45" s="565"/>
      <c r="IK45" s="565"/>
      <c r="IL45" s="565"/>
      <c r="IM45" s="565"/>
      <c r="IN45" s="565"/>
      <c r="IO45" s="565"/>
      <c r="IP45" s="565"/>
      <c r="IQ45" s="565"/>
      <c r="IR45" s="565"/>
      <c r="IS45" s="565"/>
      <c r="IT45" s="565"/>
      <c r="IU45" s="565"/>
    </row>
    <row r="46" spans="1:255">
      <c r="A46" s="562" t="s">
        <v>1339</v>
      </c>
      <c r="B46" s="559">
        <v>210089</v>
      </c>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c r="AI46" s="565"/>
      <c r="AJ46" s="565"/>
      <c r="AK46" s="565"/>
      <c r="AL46" s="565"/>
      <c r="AM46" s="565"/>
      <c r="AN46" s="565"/>
      <c r="AO46" s="565"/>
      <c r="AP46" s="565"/>
      <c r="AQ46" s="565"/>
      <c r="AR46" s="565"/>
      <c r="AS46" s="565"/>
      <c r="AT46" s="565"/>
      <c r="AU46" s="565"/>
      <c r="AV46" s="565"/>
      <c r="AW46" s="565"/>
      <c r="AX46" s="565"/>
      <c r="AY46" s="565"/>
      <c r="AZ46" s="565"/>
      <c r="BA46" s="565"/>
      <c r="BB46" s="565"/>
      <c r="BC46" s="565"/>
      <c r="BD46" s="565"/>
      <c r="BE46" s="565"/>
      <c r="BF46" s="565"/>
      <c r="BG46" s="565"/>
      <c r="BH46" s="565"/>
      <c r="BI46" s="565"/>
      <c r="BJ46" s="565"/>
      <c r="BK46" s="565"/>
      <c r="BL46" s="565"/>
      <c r="BM46" s="565"/>
      <c r="BN46" s="565"/>
      <c r="BO46" s="565"/>
      <c r="BP46" s="565"/>
      <c r="BQ46" s="565"/>
      <c r="BR46" s="565"/>
      <c r="BS46" s="565"/>
      <c r="BT46" s="565"/>
      <c r="BU46" s="565"/>
      <c r="BV46" s="565"/>
      <c r="BW46" s="565"/>
      <c r="BX46" s="565"/>
      <c r="BY46" s="565"/>
      <c r="BZ46" s="565"/>
      <c r="CA46" s="565"/>
      <c r="CB46" s="565"/>
      <c r="CC46" s="565"/>
      <c r="CD46" s="565"/>
      <c r="CE46" s="565"/>
      <c r="CF46" s="565"/>
      <c r="CG46" s="565"/>
      <c r="CH46" s="565"/>
      <c r="CI46" s="565"/>
      <c r="CJ46" s="565"/>
      <c r="CK46" s="565"/>
      <c r="CL46" s="565"/>
      <c r="CM46" s="565"/>
      <c r="CN46" s="565"/>
      <c r="CO46" s="565"/>
      <c r="CP46" s="565"/>
      <c r="CQ46" s="565"/>
      <c r="CR46" s="565"/>
      <c r="CS46" s="565"/>
      <c r="CT46" s="565"/>
      <c r="CU46" s="565"/>
      <c r="CV46" s="565"/>
      <c r="CW46" s="565"/>
      <c r="CX46" s="565"/>
      <c r="CY46" s="565"/>
      <c r="CZ46" s="565"/>
      <c r="DA46" s="565"/>
      <c r="DB46" s="565"/>
      <c r="DC46" s="565"/>
      <c r="DD46" s="565"/>
      <c r="DE46" s="565"/>
      <c r="DF46" s="565"/>
      <c r="DG46" s="565"/>
      <c r="DH46" s="565"/>
      <c r="DI46" s="565"/>
      <c r="DJ46" s="565"/>
      <c r="DK46" s="565"/>
      <c r="DL46" s="565"/>
      <c r="DM46" s="565"/>
      <c r="DN46" s="565"/>
      <c r="DO46" s="565"/>
      <c r="DP46" s="565"/>
      <c r="DQ46" s="565"/>
      <c r="DR46" s="565"/>
      <c r="DS46" s="565"/>
      <c r="DT46" s="565"/>
      <c r="DU46" s="565"/>
      <c r="DV46" s="565"/>
      <c r="DW46" s="565"/>
      <c r="DX46" s="565"/>
      <c r="DY46" s="565"/>
      <c r="DZ46" s="565"/>
      <c r="EA46" s="565"/>
      <c r="EB46" s="565"/>
      <c r="EC46" s="565"/>
      <c r="ED46" s="565"/>
      <c r="EE46" s="565"/>
      <c r="EF46" s="565"/>
      <c r="EG46" s="565"/>
      <c r="EH46" s="565"/>
      <c r="EI46" s="565"/>
      <c r="EJ46" s="565"/>
      <c r="EK46" s="565"/>
      <c r="EL46" s="565"/>
      <c r="EM46" s="565"/>
      <c r="EN46" s="565"/>
      <c r="EO46" s="565"/>
      <c r="EP46" s="565"/>
      <c r="EQ46" s="565"/>
      <c r="ER46" s="565"/>
      <c r="ES46" s="565"/>
      <c r="ET46" s="565"/>
      <c r="EU46" s="565"/>
      <c r="EV46" s="565"/>
      <c r="EW46" s="565"/>
      <c r="EX46" s="565"/>
      <c r="EY46" s="565"/>
      <c r="EZ46" s="565"/>
      <c r="FA46" s="565"/>
      <c r="FB46" s="565"/>
      <c r="FC46" s="565"/>
      <c r="FD46" s="565"/>
      <c r="FE46" s="565"/>
      <c r="FF46" s="565"/>
      <c r="FG46" s="565"/>
      <c r="FH46" s="565"/>
      <c r="FI46" s="565"/>
      <c r="FJ46" s="565"/>
      <c r="FK46" s="565"/>
      <c r="FL46" s="565"/>
      <c r="FM46" s="565"/>
      <c r="FN46" s="565"/>
      <c r="FO46" s="565"/>
      <c r="FP46" s="565"/>
      <c r="FQ46" s="565"/>
      <c r="FR46" s="565"/>
      <c r="FS46" s="565"/>
      <c r="FT46" s="565"/>
      <c r="FU46" s="565"/>
      <c r="FV46" s="565"/>
      <c r="FW46" s="565"/>
      <c r="FX46" s="565"/>
      <c r="FY46" s="565"/>
      <c r="FZ46" s="565"/>
      <c r="GA46" s="565"/>
      <c r="GB46" s="565"/>
      <c r="GC46" s="565"/>
      <c r="GD46" s="565"/>
      <c r="GE46" s="565"/>
      <c r="GF46" s="565"/>
      <c r="GG46" s="565"/>
      <c r="GH46" s="565"/>
      <c r="GI46" s="565"/>
      <c r="GJ46" s="565"/>
      <c r="GK46" s="565"/>
      <c r="GL46" s="565"/>
      <c r="GM46" s="565"/>
      <c r="GN46" s="565"/>
      <c r="GO46" s="565"/>
      <c r="GP46" s="565"/>
      <c r="GQ46" s="565"/>
      <c r="GR46" s="565"/>
      <c r="GS46" s="565"/>
      <c r="GT46" s="565"/>
      <c r="GU46" s="565"/>
      <c r="GV46" s="565"/>
      <c r="GW46" s="565"/>
      <c r="GX46" s="565"/>
      <c r="GY46" s="565"/>
      <c r="GZ46" s="565"/>
      <c r="HA46" s="565"/>
      <c r="HB46" s="565"/>
      <c r="HC46" s="565"/>
      <c r="HD46" s="565"/>
      <c r="HE46" s="565"/>
      <c r="HF46" s="565"/>
      <c r="HG46" s="565"/>
      <c r="HH46" s="565"/>
      <c r="HI46" s="565"/>
      <c r="HJ46" s="565"/>
      <c r="HK46" s="565"/>
      <c r="HL46" s="565"/>
      <c r="HM46" s="565"/>
      <c r="HN46" s="565"/>
      <c r="HO46" s="565"/>
      <c r="HP46" s="565"/>
      <c r="HQ46" s="565"/>
      <c r="HR46" s="565"/>
      <c r="HS46" s="565"/>
      <c r="HT46" s="565"/>
      <c r="HU46" s="565"/>
      <c r="HV46" s="565"/>
      <c r="HW46" s="565"/>
      <c r="HX46" s="565"/>
      <c r="HY46" s="565"/>
      <c r="HZ46" s="565"/>
      <c r="IA46" s="565"/>
      <c r="IB46" s="565"/>
      <c r="IC46" s="565"/>
      <c r="ID46" s="565"/>
      <c r="IE46" s="565"/>
      <c r="IF46" s="565"/>
      <c r="IG46" s="565"/>
      <c r="IH46" s="565"/>
      <c r="II46" s="565"/>
      <c r="IJ46" s="565"/>
      <c r="IK46" s="565"/>
      <c r="IL46" s="565"/>
      <c r="IM46" s="565"/>
      <c r="IN46" s="565"/>
      <c r="IO46" s="565"/>
      <c r="IP46" s="565"/>
      <c r="IQ46" s="565"/>
      <c r="IR46" s="565"/>
      <c r="IS46" s="565"/>
      <c r="IT46" s="565"/>
      <c r="IU46" s="565"/>
    </row>
    <row r="47" spans="1:255">
      <c r="A47" s="562" t="s">
        <v>1341</v>
      </c>
      <c r="B47" s="559">
        <v>139408</v>
      </c>
      <c r="D47" s="565"/>
      <c r="E47" s="565"/>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c r="AI47" s="565"/>
      <c r="AJ47" s="565"/>
      <c r="AK47" s="565"/>
      <c r="AL47" s="565"/>
      <c r="AM47" s="565"/>
      <c r="AN47" s="565"/>
      <c r="AO47" s="565"/>
      <c r="AP47" s="565"/>
      <c r="AQ47" s="565"/>
      <c r="AR47" s="565"/>
      <c r="AS47" s="565"/>
      <c r="AT47" s="565"/>
      <c r="AU47" s="565"/>
      <c r="AV47" s="565"/>
      <c r="AW47" s="565"/>
      <c r="AX47" s="565"/>
      <c r="AY47" s="565"/>
      <c r="AZ47" s="565"/>
      <c r="BA47" s="565"/>
      <c r="BB47" s="565"/>
      <c r="BC47" s="565"/>
      <c r="BD47" s="565"/>
      <c r="BE47" s="565"/>
      <c r="BF47" s="565"/>
      <c r="BG47" s="565"/>
      <c r="BH47" s="565"/>
      <c r="BI47" s="565"/>
      <c r="BJ47" s="565"/>
      <c r="BK47" s="565"/>
      <c r="BL47" s="565"/>
      <c r="BM47" s="565"/>
      <c r="BN47" s="565"/>
      <c r="BO47" s="565"/>
      <c r="BP47" s="565"/>
      <c r="BQ47" s="565"/>
      <c r="BR47" s="565"/>
      <c r="BS47" s="565"/>
      <c r="BT47" s="565"/>
      <c r="BU47" s="565"/>
      <c r="BV47" s="565"/>
      <c r="BW47" s="565"/>
      <c r="BX47" s="565"/>
      <c r="BY47" s="565"/>
      <c r="BZ47" s="565"/>
      <c r="CA47" s="565"/>
      <c r="CB47" s="565"/>
      <c r="CC47" s="565"/>
      <c r="CD47" s="565"/>
      <c r="CE47" s="565"/>
      <c r="CF47" s="565"/>
      <c r="CG47" s="565"/>
      <c r="CH47" s="565"/>
      <c r="CI47" s="565"/>
      <c r="CJ47" s="565"/>
      <c r="CK47" s="565"/>
      <c r="CL47" s="565"/>
      <c r="CM47" s="565"/>
      <c r="CN47" s="565"/>
      <c r="CO47" s="565"/>
      <c r="CP47" s="565"/>
      <c r="CQ47" s="565"/>
      <c r="CR47" s="565"/>
      <c r="CS47" s="565"/>
      <c r="CT47" s="565"/>
      <c r="CU47" s="565"/>
      <c r="CV47" s="565"/>
      <c r="CW47" s="565"/>
      <c r="CX47" s="565"/>
      <c r="CY47" s="565"/>
      <c r="CZ47" s="565"/>
      <c r="DA47" s="565"/>
      <c r="DB47" s="565"/>
      <c r="DC47" s="565"/>
      <c r="DD47" s="565"/>
      <c r="DE47" s="565"/>
      <c r="DF47" s="565"/>
      <c r="DG47" s="565"/>
      <c r="DH47" s="565"/>
      <c r="DI47" s="565"/>
      <c r="DJ47" s="565"/>
      <c r="DK47" s="565"/>
      <c r="DL47" s="565"/>
      <c r="DM47" s="565"/>
      <c r="DN47" s="565"/>
      <c r="DO47" s="565"/>
      <c r="DP47" s="565"/>
      <c r="DQ47" s="565"/>
      <c r="DR47" s="565"/>
      <c r="DS47" s="565"/>
      <c r="DT47" s="565"/>
      <c r="DU47" s="565"/>
      <c r="DV47" s="565"/>
      <c r="DW47" s="565"/>
      <c r="DX47" s="565"/>
      <c r="DY47" s="565"/>
      <c r="DZ47" s="565"/>
      <c r="EA47" s="565"/>
      <c r="EB47" s="565"/>
      <c r="EC47" s="565"/>
      <c r="ED47" s="565"/>
      <c r="EE47" s="565"/>
      <c r="EF47" s="565"/>
      <c r="EG47" s="565"/>
      <c r="EH47" s="565"/>
      <c r="EI47" s="565"/>
      <c r="EJ47" s="565"/>
      <c r="EK47" s="565"/>
      <c r="EL47" s="565"/>
      <c r="EM47" s="565"/>
      <c r="EN47" s="565"/>
      <c r="EO47" s="565"/>
      <c r="EP47" s="565"/>
      <c r="EQ47" s="565"/>
      <c r="ER47" s="565"/>
      <c r="ES47" s="565"/>
      <c r="ET47" s="565"/>
      <c r="EU47" s="565"/>
      <c r="EV47" s="565"/>
      <c r="EW47" s="565"/>
      <c r="EX47" s="565"/>
      <c r="EY47" s="565"/>
      <c r="EZ47" s="565"/>
      <c r="FA47" s="565"/>
      <c r="FB47" s="565"/>
      <c r="FC47" s="565"/>
      <c r="FD47" s="565"/>
      <c r="FE47" s="565"/>
      <c r="FF47" s="565"/>
      <c r="FG47" s="565"/>
      <c r="FH47" s="565"/>
      <c r="FI47" s="565"/>
      <c r="FJ47" s="565"/>
      <c r="FK47" s="565"/>
      <c r="FL47" s="565"/>
      <c r="FM47" s="565"/>
      <c r="FN47" s="565"/>
      <c r="FO47" s="565"/>
      <c r="FP47" s="565"/>
      <c r="FQ47" s="565"/>
      <c r="FR47" s="565"/>
      <c r="FS47" s="565"/>
      <c r="FT47" s="565"/>
      <c r="FU47" s="565"/>
      <c r="FV47" s="565"/>
      <c r="FW47" s="565"/>
      <c r="FX47" s="565"/>
      <c r="FY47" s="565"/>
      <c r="FZ47" s="565"/>
      <c r="GA47" s="565"/>
      <c r="GB47" s="565"/>
      <c r="GC47" s="565"/>
      <c r="GD47" s="565"/>
      <c r="GE47" s="565"/>
      <c r="GF47" s="565"/>
      <c r="GG47" s="565"/>
      <c r="GH47" s="565"/>
      <c r="GI47" s="565"/>
      <c r="GJ47" s="565"/>
      <c r="GK47" s="565"/>
      <c r="GL47" s="565"/>
      <c r="GM47" s="565"/>
      <c r="GN47" s="565"/>
      <c r="GO47" s="565"/>
      <c r="GP47" s="565"/>
      <c r="GQ47" s="565"/>
      <c r="GR47" s="565"/>
      <c r="GS47" s="565"/>
      <c r="GT47" s="565"/>
      <c r="GU47" s="565"/>
      <c r="GV47" s="565"/>
      <c r="GW47" s="565"/>
      <c r="GX47" s="565"/>
      <c r="GY47" s="565"/>
      <c r="GZ47" s="565"/>
      <c r="HA47" s="565"/>
      <c r="HB47" s="565"/>
      <c r="HC47" s="565"/>
      <c r="HD47" s="565"/>
      <c r="HE47" s="565"/>
      <c r="HF47" s="565"/>
      <c r="HG47" s="565"/>
      <c r="HH47" s="565"/>
      <c r="HI47" s="565"/>
      <c r="HJ47" s="565"/>
      <c r="HK47" s="565"/>
      <c r="HL47" s="565"/>
      <c r="HM47" s="565"/>
      <c r="HN47" s="565"/>
      <c r="HO47" s="565"/>
      <c r="HP47" s="565"/>
      <c r="HQ47" s="565"/>
      <c r="HR47" s="565"/>
      <c r="HS47" s="565"/>
      <c r="HT47" s="565"/>
      <c r="HU47" s="565"/>
      <c r="HV47" s="565"/>
      <c r="HW47" s="565"/>
      <c r="HX47" s="565"/>
      <c r="HY47" s="565"/>
      <c r="HZ47" s="565"/>
      <c r="IA47" s="565"/>
      <c r="IB47" s="565"/>
      <c r="IC47" s="565"/>
      <c r="ID47" s="565"/>
      <c r="IE47" s="565"/>
      <c r="IF47" s="565"/>
      <c r="IG47" s="565"/>
      <c r="IH47" s="565"/>
      <c r="II47" s="565"/>
      <c r="IJ47" s="565"/>
      <c r="IK47" s="565"/>
      <c r="IL47" s="565"/>
      <c r="IM47" s="565"/>
      <c r="IN47" s="565"/>
      <c r="IO47" s="565"/>
      <c r="IP47" s="565"/>
      <c r="IQ47" s="565"/>
      <c r="IR47" s="565"/>
      <c r="IS47" s="565"/>
      <c r="IT47" s="565"/>
      <c r="IU47" s="565"/>
    </row>
    <row r="48" spans="1:255">
      <c r="A48" s="562" t="s">
        <v>1343</v>
      </c>
      <c r="B48" s="559">
        <v>20791</v>
      </c>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5"/>
      <c r="AR48" s="565"/>
      <c r="AS48" s="565"/>
      <c r="AT48" s="565"/>
      <c r="AU48" s="565"/>
      <c r="AV48" s="565"/>
      <c r="AW48" s="565"/>
      <c r="AX48" s="565"/>
      <c r="AY48" s="565"/>
      <c r="AZ48" s="565"/>
      <c r="BA48" s="565"/>
      <c r="BB48" s="565"/>
      <c r="BC48" s="565"/>
      <c r="BD48" s="565"/>
      <c r="BE48" s="565"/>
      <c r="BF48" s="565"/>
      <c r="BG48" s="565"/>
      <c r="BH48" s="565"/>
      <c r="BI48" s="565"/>
      <c r="BJ48" s="565"/>
      <c r="BK48" s="565"/>
      <c r="BL48" s="565"/>
      <c r="BM48" s="565"/>
      <c r="BN48" s="565"/>
      <c r="BO48" s="565"/>
      <c r="BP48" s="565"/>
      <c r="BQ48" s="565"/>
      <c r="BR48" s="565"/>
      <c r="BS48" s="565"/>
      <c r="BT48" s="565"/>
      <c r="BU48" s="565"/>
      <c r="BV48" s="565"/>
      <c r="BW48" s="565"/>
      <c r="BX48" s="565"/>
      <c r="BY48" s="565"/>
      <c r="BZ48" s="565"/>
      <c r="CA48" s="565"/>
      <c r="CB48" s="565"/>
      <c r="CC48" s="565"/>
      <c r="CD48" s="565"/>
      <c r="CE48" s="565"/>
      <c r="CF48" s="565"/>
      <c r="CG48" s="565"/>
      <c r="CH48" s="565"/>
      <c r="CI48" s="565"/>
      <c r="CJ48" s="565"/>
      <c r="CK48" s="565"/>
      <c r="CL48" s="565"/>
      <c r="CM48" s="565"/>
      <c r="CN48" s="565"/>
      <c r="CO48" s="565"/>
      <c r="CP48" s="565"/>
      <c r="CQ48" s="565"/>
      <c r="CR48" s="565"/>
      <c r="CS48" s="565"/>
      <c r="CT48" s="565"/>
      <c r="CU48" s="565"/>
      <c r="CV48" s="565"/>
      <c r="CW48" s="565"/>
      <c r="CX48" s="565"/>
      <c r="CY48" s="565"/>
      <c r="CZ48" s="565"/>
      <c r="DA48" s="565"/>
      <c r="DB48" s="565"/>
      <c r="DC48" s="565"/>
      <c r="DD48" s="565"/>
      <c r="DE48" s="565"/>
      <c r="DF48" s="565"/>
      <c r="DG48" s="565"/>
      <c r="DH48" s="565"/>
      <c r="DI48" s="565"/>
      <c r="DJ48" s="565"/>
      <c r="DK48" s="565"/>
      <c r="DL48" s="565"/>
      <c r="DM48" s="565"/>
      <c r="DN48" s="565"/>
      <c r="DO48" s="565"/>
      <c r="DP48" s="565"/>
      <c r="DQ48" s="565"/>
      <c r="DR48" s="565"/>
      <c r="DS48" s="565"/>
      <c r="DT48" s="565"/>
      <c r="DU48" s="565"/>
      <c r="DV48" s="565"/>
      <c r="DW48" s="565"/>
      <c r="DX48" s="565"/>
      <c r="DY48" s="565"/>
      <c r="DZ48" s="565"/>
      <c r="EA48" s="565"/>
      <c r="EB48" s="565"/>
      <c r="EC48" s="565"/>
      <c r="ED48" s="565"/>
      <c r="EE48" s="565"/>
      <c r="EF48" s="565"/>
      <c r="EG48" s="565"/>
      <c r="EH48" s="565"/>
      <c r="EI48" s="565"/>
      <c r="EJ48" s="565"/>
      <c r="EK48" s="565"/>
      <c r="EL48" s="565"/>
      <c r="EM48" s="565"/>
      <c r="EN48" s="565"/>
      <c r="EO48" s="565"/>
      <c r="EP48" s="565"/>
      <c r="EQ48" s="565"/>
      <c r="ER48" s="565"/>
      <c r="ES48" s="565"/>
      <c r="ET48" s="565"/>
      <c r="EU48" s="565"/>
      <c r="EV48" s="565"/>
      <c r="EW48" s="565"/>
      <c r="EX48" s="565"/>
      <c r="EY48" s="565"/>
      <c r="EZ48" s="565"/>
      <c r="FA48" s="565"/>
      <c r="FB48" s="565"/>
      <c r="FC48" s="565"/>
      <c r="FD48" s="565"/>
      <c r="FE48" s="565"/>
      <c r="FF48" s="565"/>
      <c r="FG48" s="565"/>
      <c r="FH48" s="565"/>
      <c r="FI48" s="565"/>
      <c r="FJ48" s="565"/>
      <c r="FK48" s="565"/>
      <c r="FL48" s="565"/>
      <c r="FM48" s="565"/>
      <c r="FN48" s="565"/>
      <c r="FO48" s="565"/>
      <c r="FP48" s="565"/>
      <c r="FQ48" s="565"/>
      <c r="FR48" s="565"/>
      <c r="FS48" s="565"/>
      <c r="FT48" s="565"/>
      <c r="FU48" s="565"/>
      <c r="FV48" s="565"/>
      <c r="FW48" s="565"/>
      <c r="FX48" s="565"/>
      <c r="FY48" s="565"/>
      <c r="FZ48" s="565"/>
      <c r="GA48" s="565"/>
      <c r="GB48" s="565"/>
      <c r="GC48" s="565"/>
      <c r="GD48" s="565"/>
      <c r="GE48" s="565"/>
      <c r="GF48" s="565"/>
      <c r="GG48" s="565"/>
      <c r="GH48" s="565"/>
      <c r="GI48" s="565"/>
      <c r="GJ48" s="565"/>
      <c r="GK48" s="565"/>
      <c r="GL48" s="565"/>
      <c r="GM48" s="565"/>
      <c r="GN48" s="565"/>
      <c r="GO48" s="565"/>
      <c r="GP48" s="565"/>
      <c r="GQ48" s="565"/>
      <c r="GR48" s="565"/>
      <c r="GS48" s="565"/>
      <c r="GT48" s="565"/>
      <c r="GU48" s="565"/>
      <c r="GV48" s="565"/>
      <c r="GW48" s="565"/>
      <c r="GX48" s="565"/>
      <c r="GY48" s="565"/>
      <c r="GZ48" s="565"/>
      <c r="HA48" s="565"/>
      <c r="HB48" s="565"/>
      <c r="HC48" s="565"/>
      <c r="HD48" s="565"/>
      <c r="HE48" s="565"/>
      <c r="HF48" s="565"/>
      <c r="HG48" s="565"/>
      <c r="HH48" s="565"/>
      <c r="HI48" s="565"/>
      <c r="HJ48" s="565"/>
      <c r="HK48" s="565"/>
      <c r="HL48" s="565"/>
      <c r="HM48" s="565"/>
      <c r="HN48" s="565"/>
      <c r="HO48" s="565"/>
      <c r="HP48" s="565"/>
      <c r="HQ48" s="565"/>
      <c r="HR48" s="565"/>
      <c r="HS48" s="565"/>
      <c r="HT48" s="565"/>
      <c r="HU48" s="565"/>
      <c r="HV48" s="565"/>
      <c r="HW48" s="565"/>
      <c r="HX48" s="565"/>
      <c r="HY48" s="565"/>
      <c r="HZ48" s="565"/>
      <c r="IA48" s="565"/>
      <c r="IB48" s="565"/>
      <c r="IC48" s="565"/>
      <c r="ID48" s="565"/>
      <c r="IE48" s="565"/>
      <c r="IF48" s="565"/>
      <c r="IG48" s="565"/>
      <c r="IH48" s="565"/>
      <c r="II48" s="565"/>
      <c r="IJ48" s="565"/>
      <c r="IK48" s="565"/>
      <c r="IL48" s="565"/>
      <c r="IM48" s="565"/>
      <c r="IN48" s="565"/>
      <c r="IO48" s="565"/>
      <c r="IP48" s="565"/>
      <c r="IQ48" s="565"/>
      <c r="IR48" s="565"/>
      <c r="IS48" s="565"/>
      <c r="IT48" s="565"/>
      <c r="IU48" s="565"/>
    </row>
    <row r="49" spans="1:255">
      <c r="A49" s="562" t="s">
        <v>1345</v>
      </c>
      <c r="B49" s="559">
        <v>0</v>
      </c>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c r="AQ49" s="565"/>
      <c r="AR49" s="565"/>
      <c r="AS49" s="565"/>
      <c r="AT49" s="565"/>
      <c r="AU49" s="565"/>
      <c r="AV49" s="565"/>
      <c r="AW49" s="565"/>
      <c r="AX49" s="565"/>
      <c r="AY49" s="565"/>
      <c r="AZ49" s="565"/>
      <c r="BA49" s="565"/>
      <c r="BB49" s="565"/>
      <c r="BC49" s="565"/>
      <c r="BD49" s="565"/>
      <c r="BE49" s="565"/>
      <c r="BF49" s="565"/>
      <c r="BG49" s="565"/>
      <c r="BH49" s="565"/>
      <c r="BI49" s="565"/>
      <c r="BJ49" s="565"/>
      <c r="BK49" s="565"/>
      <c r="BL49" s="565"/>
      <c r="BM49" s="565"/>
      <c r="BN49" s="565"/>
      <c r="BO49" s="565"/>
      <c r="BP49" s="565"/>
      <c r="BQ49" s="565"/>
      <c r="BR49" s="565"/>
      <c r="BS49" s="565"/>
      <c r="BT49" s="565"/>
      <c r="BU49" s="565"/>
      <c r="BV49" s="565"/>
      <c r="BW49" s="565"/>
      <c r="BX49" s="565"/>
      <c r="BY49" s="565"/>
      <c r="BZ49" s="565"/>
      <c r="CA49" s="565"/>
      <c r="CB49" s="565"/>
      <c r="CC49" s="565"/>
      <c r="CD49" s="565"/>
      <c r="CE49" s="565"/>
      <c r="CF49" s="565"/>
      <c r="CG49" s="565"/>
      <c r="CH49" s="565"/>
      <c r="CI49" s="565"/>
      <c r="CJ49" s="565"/>
      <c r="CK49" s="565"/>
      <c r="CL49" s="565"/>
      <c r="CM49" s="565"/>
      <c r="CN49" s="565"/>
      <c r="CO49" s="565"/>
      <c r="CP49" s="565"/>
      <c r="CQ49" s="565"/>
      <c r="CR49" s="565"/>
      <c r="CS49" s="565"/>
      <c r="CT49" s="565"/>
      <c r="CU49" s="565"/>
      <c r="CV49" s="565"/>
      <c r="CW49" s="565"/>
      <c r="CX49" s="565"/>
      <c r="CY49" s="565"/>
      <c r="CZ49" s="565"/>
      <c r="DA49" s="565"/>
      <c r="DB49" s="565"/>
      <c r="DC49" s="565"/>
      <c r="DD49" s="565"/>
      <c r="DE49" s="565"/>
      <c r="DF49" s="565"/>
      <c r="DG49" s="565"/>
      <c r="DH49" s="565"/>
      <c r="DI49" s="565"/>
      <c r="DJ49" s="565"/>
      <c r="DK49" s="565"/>
      <c r="DL49" s="565"/>
      <c r="DM49" s="565"/>
      <c r="DN49" s="565"/>
      <c r="DO49" s="565"/>
      <c r="DP49" s="565"/>
      <c r="DQ49" s="565"/>
      <c r="DR49" s="565"/>
      <c r="DS49" s="565"/>
      <c r="DT49" s="565"/>
      <c r="DU49" s="565"/>
      <c r="DV49" s="565"/>
      <c r="DW49" s="565"/>
      <c r="DX49" s="565"/>
      <c r="DY49" s="565"/>
      <c r="DZ49" s="565"/>
      <c r="EA49" s="565"/>
      <c r="EB49" s="565"/>
      <c r="EC49" s="565"/>
      <c r="ED49" s="565"/>
      <c r="EE49" s="565"/>
      <c r="EF49" s="565"/>
      <c r="EG49" s="565"/>
      <c r="EH49" s="565"/>
      <c r="EI49" s="565"/>
      <c r="EJ49" s="565"/>
      <c r="EK49" s="565"/>
      <c r="EL49" s="565"/>
      <c r="EM49" s="565"/>
      <c r="EN49" s="565"/>
      <c r="EO49" s="565"/>
      <c r="EP49" s="565"/>
      <c r="EQ49" s="565"/>
      <c r="ER49" s="565"/>
      <c r="ES49" s="565"/>
      <c r="ET49" s="565"/>
      <c r="EU49" s="565"/>
      <c r="EV49" s="565"/>
      <c r="EW49" s="565"/>
      <c r="EX49" s="565"/>
      <c r="EY49" s="565"/>
      <c r="EZ49" s="565"/>
      <c r="FA49" s="565"/>
      <c r="FB49" s="565"/>
      <c r="FC49" s="565"/>
      <c r="FD49" s="565"/>
      <c r="FE49" s="565"/>
      <c r="FF49" s="565"/>
      <c r="FG49" s="565"/>
      <c r="FH49" s="565"/>
      <c r="FI49" s="565"/>
      <c r="FJ49" s="565"/>
      <c r="FK49" s="565"/>
      <c r="FL49" s="565"/>
      <c r="FM49" s="565"/>
      <c r="FN49" s="565"/>
      <c r="FO49" s="565"/>
      <c r="FP49" s="565"/>
      <c r="FQ49" s="565"/>
      <c r="FR49" s="565"/>
      <c r="FS49" s="565"/>
      <c r="FT49" s="565"/>
      <c r="FU49" s="565"/>
      <c r="FV49" s="565"/>
      <c r="FW49" s="565"/>
      <c r="FX49" s="565"/>
      <c r="FY49" s="565"/>
      <c r="FZ49" s="565"/>
      <c r="GA49" s="565"/>
      <c r="GB49" s="565"/>
      <c r="GC49" s="565"/>
      <c r="GD49" s="565"/>
      <c r="GE49" s="565"/>
      <c r="GF49" s="565"/>
      <c r="GG49" s="565"/>
      <c r="GH49" s="565"/>
      <c r="GI49" s="565"/>
      <c r="GJ49" s="565"/>
      <c r="GK49" s="565"/>
      <c r="GL49" s="565"/>
      <c r="GM49" s="565"/>
      <c r="GN49" s="565"/>
      <c r="GO49" s="565"/>
      <c r="GP49" s="565"/>
      <c r="GQ49" s="565"/>
      <c r="GR49" s="565"/>
      <c r="GS49" s="565"/>
      <c r="GT49" s="565"/>
      <c r="GU49" s="565"/>
      <c r="GV49" s="565"/>
      <c r="GW49" s="565"/>
      <c r="GX49" s="565"/>
      <c r="GY49" s="565"/>
      <c r="GZ49" s="565"/>
      <c r="HA49" s="565"/>
      <c r="HB49" s="565"/>
      <c r="HC49" s="565"/>
      <c r="HD49" s="565"/>
      <c r="HE49" s="565"/>
      <c r="HF49" s="565"/>
      <c r="HG49" s="565"/>
      <c r="HH49" s="565"/>
      <c r="HI49" s="565"/>
      <c r="HJ49" s="565"/>
      <c r="HK49" s="565"/>
      <c r="HL49" s="565"/>
      <c r="HM49" s="565"/>
      <c r="HN49" s="565"/>
      <c r="HO49" s="565"/>
      <c r="HP49" s="565"/>
      <c r="HQ49" s="565"/>
      <c r="HR49" s="565"/>
      <c r="HS49" s="565"/>
      <c r="HT49" s="565"/>
      <c r="HU49" s="565"/>
      <c r="HV49" s="565"/>
      <c r="HW49" s="565"/>
      <c r="HX49" s="565"/>
      <c r="HY49" s="565"/>
      <c r="HZ49" s="565"/>
      <c r="IA49" s="565"/>
      <c r="IB49" s="565"/>
      <c r="IC49" s="565"/>
      <c r="ID49" s="565"/>
      <c r="IE49" s="565"/>
      <c r="IF49" s="565"/>
      <c r="IG49" s="565"/>
      <c r="IH49" s="565"/>
      <c r="II49" s="565"/>
      <c r="IJ49" s="565"/>
      <c r="IK49" s="565"/>
      <c r="IL49" s="565"/>
      <c r="IM49" s="565"/>
      <c r="IN49" s="565"/>
      <c r="IO49" s="565"/>
      <c r="IP49" s="565"/>
      <c r="IQ49" s="565"/>
      <c r="IR49" s="565"/>
      <c r="IS49" s="565"/>
      <c r="IT49" s="565"/>
      <c r="IU49" s="565"/>
    </row>
    <row r="50" spans="1:255">
      <c r="A50" s="562" t="s">
        <v>1347</v>
      </c>
      <c r="B50" s="559">
        <v>499959</v>
      </c>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c r="AI50" s="565"/>
      <c r="AJ50" s="565"/>
      <c r="AK50" s="565"/>
      <c r="AL50" s="565"/>
      <c r="AM50" s="565"/>
      <c r="AN50" s="565"/>
      <c r="AO50" s="565"/>
      <c r="AP50" s="565"/>
      <c r="AQ50" s="565"/>
      <c r="AR50" s="565"/>
      <c r="AS50" s="565"/>
      <c r="AT50" s="565"/>
      <c r="AU50" s="565"/>
      <c r="AV50" s="565"/>
      <c r="AW50" s="565"/>
      <c r="AX50" s="565"/>
      <c r="AY50" s="565"/>
      <c r="AZ50" s="565"/>
      <c r="BA50" s="565"/>
      <c r="BB50" s="565"/>
      <c r="BC50" s="565"/>
      <c r="BD50" s="565"/>
      <c r="BE50" s="565"/>
      <c r="BF50" s="565"/>
      <c r="BG50" s="565"/>
      <c r="BH50" s="565"/>
      <c r="BI50" s="565"/>
      <c r="BJ50" s="565"/>
      <c r="BK50" s="565"/>
      <c r="BL50" s="565"/>
      <c r="BM50" s="565"/>
      <c r="BN50" s="565"/>
      <c r="BO50" s="565"/>
      <c r="BP50" s="565"/>
      <c r="BQ50" s="565"/>
      <c r="BR50" s="565"/>
      <c r="BS50" s="565"/>
      <c r="BT50" s="565"/>
      <c r="BU50" s="565"/>
      <c r="BV50" s="565"/>
      <c r="BW50" s="565"/>
      <c r="BX50" s="565"/>
      <c r="BY50" s="565"/>
      <c r="BZ50" s="565"/>
      <c r="CA50" s="565"/>
      <c r="CB50" s="565"/>
      <c r="CC50" s="565"/>
      <c r="CD50" s="565"/>
      <c r="CE50" s="565"/>
      <c r="CF50" s="565"/>
      <c r="CG50" s="565"/>
      <c r="CH50" s="565"/>
      <c r="CI50" s="565"/>
      <c r="CJ50" s="565"/>
      <c r="CK50" s="565"/>
      <c r="CL50" s="565"/>
      <c r="CM50" s="565"/>
      <c r="CN50" s="565"/>
      <c r="CO50" s="565"/>
      <c r="CP50" s="565"/>
      <c r="CQ50" s="565"/>
      <c r="CR50" s="565"/>
      <c r="CS50" s="565"/>
      <c r="CT50" s="565"/>
      <c r="CU50" s="565"/>
      <c r="CV50" s="565"/>
      <c r="CW50" s="565"/>
      <c r="CX50" s="565"/>
      <c r="CY50" s="565"/>
      <c r="CZ50" s="565"/>
      <c r="DA50" s="565"/>
      <c r="DB50" s="565"/>
      <c r="DC50" s="565"/>
      <c r="DD50" s="565"/>
      <c r="DE50" s="565"/>
      <c r="DF50" s="565"/>
      <c r="DG50" s="565"/>
      <c r="DH50" s="565"/>
      <c r="DI50" s="565"/>
      <c r="DJ50" s="565"/>
      <c r="DK50" s="565"/>
      <c r="DL50" s="565"/>
      <c r="DM50" s="565"/>
      <c r="DN50" s="565"/>
      <c r="DO50" s="565"/>
      <c r="DP50" s="565"/>
      <c r="DQ50" s="565"/>
      <c r="DR50" s="565"/>
      <c r="DS50" s="565"/>
      <c r="DT50" s="565"/>
      <c r="DU50" s="565"/>
      <c r="DV50" s="565"/>
      <c r="DW50" s="565"/>
      <c r="DX50" s="565"/>
      <c r="DY50" s="565"/>
      <c r="DZ50" s="565"/>
      <c r="EA50" s="565"/>
      <c r="EB50" s="565"/>
      <c r="EC50" s="565"/>
      <c r="ED50" s="565"/>
      <c r="EE50" s="565"/>
      <c r="EF50" s="565"/>
      <c r="EG50" s="565"/>
      <c r="EH50" s="565"/>
      <c r="EI50" s="565"/>
      <c r="EJ50" s="565"/>
      <c r="EK50" s="565"/>
      <c r="EL50" s="565"/>
      <c r="EM50" s="565"/>
      <c r="EN50" s="565"/>
      <c r="EO50" s="565"/>
      <c r="EP50" s="565"/>
      <c r="EQ50" s="565"/>
      <c r="ER50" s="565"/>
      <c r="ES50" s="565"/>
      <c r="ET50" s="565"/>
      <c r="EU50" s="565"/>
      <c r="EV50" s="565"/>
      <c r="EW50" s="565"/>
      <c r="EX50" s="565"/>
      <c r="EY50" s="565"/>
      <c r="EZ50" s="565"/>
      <c r="FA50" s="565"/>
      <c r="FB50" s="565"/>
      <c r="FC50" s="565"/>
      <c r="FD50" s="565"/>
      <c r="FE50" s="565"/>
      <c r="FF50" s="565"/>
      <c r="FG50" s="565"/>
      <c r="FH50" s="565"/>
      <c r="FI50" s="565"/>
      <c r="FJ50" s="565"/>
      <c r="FK50" s="565"/>
      <c r="FL50" s="565"/>
      <c r="FM50" s="565"/>
      <c r="FN50" s="565"/>
      <c r="FO50" s="565"/>
      <c r="FP50" s="565"/>
      <c r="FQ50" s="565"/>
      <c r="FR50" s="565"/>
      <c r="FS50" s="565"/>
      <c r="FT50" s="565"/>
      <c r="FU50" s="565"/>
      <c r="FV50" s="565"/>
      <c r="FW50" s="565"/>
      <c r="FX50" s="565"/>
      <c r="FY50" s="565"/>
      <c r="FZ50" s="565"/>
      <c r="GA50" s="565"/>
      <c r="GB50" s="565"/>
      <c r="GC50" s="565"/>
      <c r="GD50" s="565"/>
      <c r="GE50" s="565"/>
      <c r="GF50" s="565"/>
      <c r="GG50" s="565"/>
      <c r="GH50" s="565"/>
      <c r="GI50" s="565"/>
      <c r="GJ50" s="565"/>
      <c r="GK50" s="565"/>
      <c r="GL50" s="565"/>
      <c r="GM50" s="565"/>
      <c r="GN50" s="565"/>
      <c r="GO50" s="565"/>
      <c r="GP50" s="565"/>
      <c r="GQ50" s="565"/>
      <c r="GR50" s="565"/>
      <c r="GS50" s="565"/>
      <c r="GT50" s="565"/>
      <c r="GU50" s="565"/>
      <c r="GV50" s="565"/>
      <c r="GW50" s="565"/>
      <c r="GX50" s="565"/>
      <c r="GY50" s="565"/>
      <c r="GZ50" s="565"/>
      <c r="HA50" s="565"/>
      <c r="HB50" s="565"/>
      <c r="HC50" s="565"/>
      <c r="HD50" s="565"/>
      <c r="HE50" s="565"/>
      <c r="HF50" s="565"/>
      <c r="HG50" s="565"/>
      <c r="HH50" s="565"/>
      <c r="HI50" s="565"/>
      <c r="HJ50" s="565"/>
      <c r="HK50" s="565"/>
      <c r="HL50" s="565"/>
      <c r="HM50" s="565"/>
      <c r="HN50" s="565"/>
      <c r="HO50" s="565"/>
      <c r="HP50" s="565"/>
      <c r="HQ50" s="565"/>
      <c r="HR50" s="565"/>
      <c r="HS50" s="565"/>
      <c r="HT50" s="565"/>
      <c r="HU50" s="565"/>
      <c r="HV50" s="565"/>
      <c r="HW50" s="565"/>
      <c r="HX50" s="565"/>
      <c r="HY50" s="565"/>
      <c r="HZ50" s="565"/>
      <c r="IA50" s="565"/>
      <c r="IB50" s="565"/>
      <c r="IC50" s="565"/>
      <c r="ID50" s="565"/>
      <c r="IE50" s="565"/>
      <c r="IF50" s="565"/>
      <c r="IG50" s="565"/>
      <c r="IH50" s="565"/>
      <c r="II50" s="565"/>
      <c r="IJ50" s="565"/>
      <c r="IK50" s="565"/>
      <c r="IL50" s="565"/>
      <c r="IM50" s="565"/>
      <c r="IN50" s="565"/>
      <c r="IO50" s="565"/>
      <c r="IP50" s="565"/>
      <c r="IQ50" s="565"/>
      <c r="IR50" s="565"/>
      <c r="IS50" s="565"/>
      <c r="IT50" s="565"/>
      <c r="IU50" s="565"/>
    </row>
    <row r="51" spans="1:255">
      <c r="A51" s="562" t="s">
        <v>1349</v>
      </c>
      <c r="B51" s="559">
        <v>98777</v>
      </c>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5"/>
      <c r="AL51" s="565"/>
      <c r="AM51" s="565"/>
      <c r="AN51" s="565"/>
      <c r="AO51" s="565"/>
      <c r="AP51" s="565"/>
      <c r="AQ51" s="565"/>
      <c r="AR51" s="565"/>
      <c r="AS51" s="565"/>
      <c r="AT51" s="565"/>
      <c r="AU51" s="565"/>
      <c r="AV51" s="565"/>
      <c r="AW51" s="565"/>
      <c r="AX51" s="565"/>
      <c r="AY51" s="565"/>
      <c r="AZ51" s="565"/>
      <c r="BA51" s="565"/>
      <c r="BB51" s="565"/>
      <c r="BC51" s="565"/>
      <c r="BD51" s="565"/>
      <c r="BE51" s="565"/>
      <c r="BF51" s="565"/>
      <c r="BG51" s="565"/>
      <c r="BH51" s="565"/>
      <c r="BI51" s="565"/>
      <c r="BJ51" s="565"/>
      <c r="BK51" s="565"/>
      <c r="BL51" s="565"/>
      <c r="BM51" s="565"/>
      <c r="BN51" s="565"/>
      <c r="BO51" s="565"/>
      <c r="BP51" s="565"/>
      <c r="BQ51" s="565"/>
      <c r="BR51" s="565"/>
      <c r="BS51" s="565"/>
      <c r="BT51" s="565"/>
      <c r="BU51" s="565"/>
      <c r="BV51" s="565"/>
      <c r="BW51" s="565"/>
      <c r="BX51" s="565"/>
      <c r="BY51" s="565"/>
      <c r="BZ51" s="565"/>
      <c r="CA51" s="565"/>
      <c r="CB51" s="565"/>
      <c r="CC51" s="565"/>
      <c r="CD51" s="565"/>
      <c r="CE51" s="565"/>
      <c r="CF51" s="565"/>
      <c r="CG51" s="565"/>
      <c r="CH51" s="565"/>
      <c r="CI51" s="565"/>
      <c r="CJ51" s="565"/>
      <c r="CK51" s="565"/>
      <c r="CL51" s="565"/>
      <c r="CM51" s="565"/>
      <c r="CN51" s="565"/>
      <c r="CO51" s="565"/>
      <c r="CP51" s="565"/>
      <c r="CQ51" s="565"/>
      <c r="CR51" s="565"/>
      <c r="CS51" s="565"/>
      <c r="CT51" s="565"/>
      <c r="CU51" s="565"/>
      <c r="CV51" s="565"/>
      <c r="CW51" s="565"/>
      <c r="CX51" s="565"/>
      <c r="CY51" s="565"/>
      <c r="CZ51" s="565"/>
      <c r="DA51" s="565"/>
      <c r="DB51" s="565"/>
      <c r="DC51" s="565"/>
      <c r="DD51" s="565"/>
      <c r="DE51" s="565"/>
      <c r="DF51" s="565"/>
      <c r="DG51" s="565"/>
      <c r="DH51" s="565"/>
      <c r="DI51" s="565"/>
      <c r="DJ51" s="565"/>
      <c r="DK51" s="565"/>
      <c r="DL51" s="565"/>
      <c r="DM51" s="565"/>
      <c r="DN51" s="565"/>
      <c r="DO51" s="565"/>
      <c r="DP51" s="565"/>
      <c r="DQ51" s="565"/>
      <c r="DR51" s="565"/>
      <c r="DS51" s="565"/>
      <c r="DT51" s="565"/>
      <c r="DU51" s="565"/>
      <c r="DV51" s="565"/>
      <c r="DW51" s="565"/>
      <c r="DX51" s="565"/>
      <c r="DY51" s="565"/>
      <c r="DZ51" s="565"/>
      <c r="EA51" s="565"/>
      <c r="EB51" s="565"/>
      <c r="EC51" s="565"/>
      <c r="ED51" s="565"/>
      <c r="EE51" s="565"/>
      <c r="EF51" s="565"/>
      <c r="EG51" s="565"/>
      <c r="EH51" s="565"/>
      <c r="EI51" s="565"/>
      <c r="EJ51" s="565"/>
      <c r="EK51" s="565"/>
      <c r="EL51" s="565"/>
      <c r="EM51" s="565"/>
      <c r="EN51" s="565"/>
      <c r="EO51" s="565"/>
      <c r="EP51" s="565"/>
      <c r="EQ51" s="565"/>
      <c r="ER51" s="565"/>
      <c r="ES51" s="565"/>
      <c r="ET51" s="565"/>
      <c r="EU51" s="565"/>
      <c r="EV51" s="565"/>
      <c r="EW51" s="565"/>
      <c r="EX51" s="565"/>
      <c r="EY51" s="565"/>
      <c r="EZ51" s="565"/>
      <c r="FA51" s="565"/>
      <c r="FB51" s="565"/>
      <c r="FC51" s="565"/>
      <c r="FD51" s="565"/>
      <c r="FE51" s="565"/>
      <c r="FF51" s="565"/>
      <c r="FG51" s="565"/>
      <c r="FH51" s="565"/>
      <c r="FI51" s="565"/>
      <c r="FJ51" s="565"/>
      <c r="FK51" s="565"/>
      <c r="FL51" s="565"/>
      <c r="FM51" s="565"/>
      <c r="FN51" s="565"/>
      <c r="FO51" s="565"/>
      <c r="FP51" s="565"/>
      <c r="FQ51" s="565"/>
      <c r="FR51" s="565"/>
      <c r="FS51" s="565"/>
      <c r="FT51" s="565"/>
      <c r="FU51" s="565"/>
      <c r="FV51" s="565"/>
      <c r="FW51" s="565"/>
      <c r="FX51" s="565"/>
      <c r="FY51" s="565"/>
      <c r="FZ51" s="565"/>
      <c r="GA51" s="565"/>
      <c r="GB51" s="565"/>
      <c r="GC51" s="565"/>
      <c r="GD51" s="565"/>
      <c r="GE51" s="565"/>
      <c r="GF51" s="565"/>
      <c r="GG51" s="565"/>
      <c r="GH51" s="565"/>
      <c r="GI51" s="565"/>
      <c r="GJ51" s="565"/>
      <c r="GK51" s="565"/>
      <c r="GL51" s="565"/>
      <c r="GM51" s="565"/>
      <c r="GN51" s="565"/>
      <c r="GO51" s="565"/>
      <c r="GP51" s="565"/>
      <c r="GQ51" s="565"/>
      <c r="GR51" s="565"/>
      <c r="GS51" s="565"/>
      <c r="GT51" s="565"/>
      <c r="GU51" s="565"/>
      <c r="GV51" s="565"/>
      <c r="GW51" s="565"/>
      <c r="GX51" s="565"/>
      <c r="GY51" s="565"/>
      <c r="GZ51" s="565"/>
      <c r="HA51" s="565"/>
      <c r="HB51" s="565"/>
      <c r="HC51" s="565"/>
      <c r="HD51" s="565"/>
      <c r="HE51" s="565"/>
      <c r="HF51" s="565"/>
      <c r="HG51" s="565"/>
      <c r="HH51" s="565"/>
      <c r="HI51" s="565"/>
      <c r="HJ51" s="565"/>
      <c r="HK51" s="565"/>
      <c r="HL51" s="565"/>
      <c r="HM51" s="565"/>
      <c r="HN51" s="565"/>
      <c r="HO51" s="565"/>
      <c r="HP51" s="565"/>
      <c r="HQ51" s="565"/>
      <c r="HR51" s="565"/>
      <c r="HS51" s="565"/>
      <c r="HT51" s="565"/>
      <c r="HU51" s="565"/>
      <c r="HV51" s="565"/>
      <c r="HW51" s="565"/>
      <c r="HX51" s="565"/>
      <c r="HY51" s="565"/>
      <c r="HZ51" s="565"/>
      <c r="IA51" s="565"/>
      <c r="IB51" s="565"/>
      <c r="IC51" s="565"/>
      <c r="ID51" s="565"/>
      <c r="IE51" s="565"/>
      <c r="IF51" s="565"/>
      <c r="IG51" s="565"/>
      <c r="IH51" s="565"/>
      <c r="II51" s="565"/>
      <c r="IJ51" s="565"/>
      <c r="IK51" s="565"/>
      <c r="IL51" s="565"/>
      <c r="IM51" s="565"/>
      <c r="IN51" s="565"/>
      <c r="IO51" s="565"/>
      <c r="IP51" s="565"/>
      <c r="IQ51" s="565"/>
      <c r="IR51" s="565"/>
      <c r="IS51" s="565"/>
      <c r="IT51" s="565"/>
      <c r="IU51" s="565"/>
    </row>
    <row r="52" spans="1:255">
      <c r="A52" s="562" t="s">
        <v>1351</v>
      </c>
      <c r="B52" s="559">
        <v>0</v>
      </c>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5"/>
      <c r="AQ52" s="565"/>
      <c r="AR52" s="565"/>
      <c r="AS52" s="565"/>
      <c r="AT52" s="565"/>
      <c r="AU52" s="565"/>
      <c r="AV52" s="565"/>
      <c r="AW52" s="565"/>
      <c r="AX52" s="565"/>
      <c r="AY52" s="565"/>
      <c r="AZ52" s="565"/>
      <c r="BA52" s="565"/>
      <c r="BB52" s="565"/>
      <c r="BC52" s="565"/>
      <c r="BD52" s="565"/>
      <c r="BE52" s="565"/>
      <c r="BF52" s="565"/>
      <c r="BG52" s="565"/>
      <c r="BH52" s="565"/>
      <c r="BI52" s="565"/>
      <c r="BJ52" s="565"/>
      <c r="BK52" s="565"/>
      <c r="BL52" s="565"/>
      <c r="BM52" s="565"/>
      <c r="BN52" s="565"/>
      <c r="BO52" s="565"/>
      <c r="BP52" s="565"/>
      <c r="BQ52" s="565"/>
      <c r="BR52" s="565"/>
      <c r="BS52" s="565"/>
      <c r="BT52" s="565"/>
      <c r="BU52" s="565"/>
      <c r="BV52" s="565"/>
      <c r="BW52" s="565"/>
      <c r="BX52" s="565"/>
      <c r="BY52" s="565"/>
      <c r="BZ52" s="565"/>
      <c r="CA52" s="565"/>
      <c r="CB52" s="565"/>
      <c r="CC52" s="565"/>
      <c r="CD52" s="565"/>
      <c r="CE52" s="565"/>
      <c r="CF52" s="565"/>
      <c r="CG52" s="565"/>
      <c r="CH52" s="565"/>
      <c r="CI52" s="565"/>
      <c r="CJ52" s="565"/>
      <c r="CK52" s="565"/>
      <c r="CL52" s="565"/>
      <c r="CM52" s="565"/>
      <c r="CN52" s="565"/>
      <c r="CO52" s="565"/>
      <c r="CP52" s="565"/>
      <c r="CQ52" s="565"/>
      <c r="CR52" s="565"/>
      <c r="CS52" s="565"/>
      <c r="CT52" s="565"/>
      <c r="CU52" s="565"/>
      <c r="CV52" s="565"/>
      <c r="CW52" s="565"/>
      <c r="CX52" s="565"/>
      <c r="CY52" s="565"/>
      <c r="CZ52" s="565"/>
      <c r="DA52" s="565"/>
      <c r="DB52" s="565"/>
      <c r="DC52" s="565"/>
      <c r="DD52" s="565"/>
      <c r="DE52" s="565"/>
      <c r="DF52" s="565"/>
      <c r="DG52" s="565"/>
      <c r="DH52" s="565"/>
      <c r="DI52" s="565"/>
      <c r="DJ52" s="565"/>
      <c r="DK52" s="565"/>
      <c r="DL52" s="565"/>
      <c r="DM52" s="565"/>
      <c r="DN52" s="565"/>
      <c r="DO52" s="565"/>
      <c r="DP52" s="565"/>
      <c r="DQ52" s="565"/>
      <c r="DR52" s="565"/>
      <c r="DS52" s="565"/>
      <c r="DT52" s="565"/>
      <c r="DU52" s="565"/>
      <c r="DV52" s="565"/>
      <c r="DW52" s="565"/>
      <c r="DX52" s="565"/>
      <c r="DY52" s="565"/>
      <c r="DZ52" s="565"/>
      <c r="EA52" s="565"/>
      <c r="EB52" s="565"/>
      <c r="EC52" s="565"/>
      <c r="ED52" s="565"/>
      <c r="EE52" s="565"/>
      <c r="EF52" s="565"/>
      <c r="EG52" s="565"/>
      <c r="EH52" s="565"/>
      <c r="EI52" s="565"/>
      <c r="EJ52" s="565"/>
      <c r="EK52" s="565"/>
      <c r="EL52" s="565"/>
      <c r="EM52" s="565"/>
      <c r="EN52" s="565"/>
      <c r="EO52" s="565"/>
      <c r="EP52" s="565"/>
      <c r="EQ52" s="565"/>
      <c r="ER52" s="565"/>
      <c r="ES52" s="565"/>
      <c r="ET52" s="565"/>
      <c r="EU52" s="565"/>
      <c r="EV52" s="565"/>
      <c r="EW52" s="565"/>
      <c r="EX52" s="565"/>
      <c r="EY52" s="565"/>
      <c r="EZ52" s="565"/>
      <c r="FA52" s="565"/>
      <c r="FB52" s="565"/>
      <c r="FC52" s="565"/>
      <c r="FD52" s="565"/>
      <c r="FE52" s="565"/>
      <c r="FF52" s="565"/>
      <c r="FG52" s="565"/>
      <c r="FH52" s="565"/>
      <c r="FI52" s="565"/>
      <c r="FJ52" s="565"/>
      <c r="FK52" s="565"/>
      <c r="FL52" s="565"/>
      <c r="FM52" s="565"/>
      <c r="FN52" s="565"/>
      <c r="FO52" s="565"/>
      <c r="FP52" s="565"/>
      <c r="FQ52" s="565"/>
      <c r="FR52" s="565"/>
      <c r="FS52" s="565"/>
      <c r="FT52" s="565"/>
      <c r="FU52" s="565"/>
      <c r="FV52" s="565"/>
      <c r="FW52" s="565"/>
      <c r="FX52" s="565"/>
      <c r="FY52" s="565"/>
      <c r="FZ52" s="565"/>
      <c r="GA52" s="565"/>
      <c r="GB52" s="565"/>
      <c r="GC52" s="565"/>
      <c r="GD52" s="565"/>
      <c r="GE52" s="565"/>
      <c r="GF52" s="565"/>
      <c r="GG52" s="565"/>
      <c r="GH52" s="565"/>
      <c r="GI52" s="565"/>
      <c r="GJ52" s="565"/>
      <c r="GK52" s="565"/>
      <c r="GL52" s="565"/>
      <c r="GM52" s="565"/>
      <c r="GN52" s="565"/>
      <c r="GO52" s="565"/>
      <c r="GP52" s="565"/>
      <c r="GQ52" s="565"/>
      <c r="GR52" s="565"/>
      <c r="GS52" s="565"/>
      <c r="GT52" s="565"/>
      <c r="GU52" s="565"/>
      <c r="GV52" s="565"/>
      <c r="GW52" s="565"/>
      <c r="GX52" s="565"/>
      <c r="GY52" s="565"/>
      <c r="GZ52" s="565"/>
      <c r="HA52" s="565"/>
      <c r="HB52" s="565"/>
      <c r="HC52" s="565"/>
      <c r="HD52" s="565"/>
      <c r="HE52" s="565"/>
      <c r="HF52" s="565"/>
      <c r="HG52" s="565"/>
      <c r="HH52" s="565"/>
      <c r="HI52" s="565"/>
      <c r="HJ52" s="565"/>
      <c r="HK52" s="565"/>
      <c r="HL52" s="565"/>
      <c r="HM52" s="565"/>
      <c r="HN52" s="565"/>
      <c r="HO52" s="565"/>
      <c r="HP52" s="565"/>
      <c r="HQ52" s="565"/>
      <c r="HR52" s="565"/>
      <c r="HS52" s="565"/>
      <c r="HT52" s="565"/>
      <c r="HU52" s="565"/>
      <c r="HV52" s="565"/>
      <c r="HW52" s="565"/>
      <c r="HX52" s="565"/>
      <c r="HY52" s="565"/>
      <c r="HZ52" s="565"/>
      <c r="IA52" s="565"/>
      <c r="IB52" s="565"/>
      <c r="IC52" s="565"/>
      <c r="ID52" s="565"/>
      <c r="IE52" s="565"/>
      <c r="IF52" s="565"/>
      <c r="IG52" s="565"/>
      <c r="IH52" s="565"/>
      <c r="II52" s="565"/>
      <c r="IJ52" s="565"/>
      <c r="IK52" s="565"/>
      <c r="IL52" s="565"/>
      <c r="IM52" s="565"/>
      <c r="IN52" s="565"/>
      <c r="IO52" s="565"/>
      <c r="IP52" s="565"/>
      <c r="IQ52" s="565"/>
      <c r="IR52" s="565"/>
      <c r="IS52" s="565"/>
      <c r="IT52" s="565"/>
      <c r="IU52" s="565"/>
    </row>
    <row r="53" spans="1:255">
      <c r="A53" s="562" t="s">
        <v>1353</v>
      </c>
      <c r="B53" s="559">
        <v>189348</v>
      </c>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565"/>
      <c r="AM53" s="565"/>
      <c r="AN53" s="565"/>
      <c r="AO53" s="565"/>
      <c r="AP53" s="565"/>
      <c r="AQ53" s="565"/>
      <c r="AR53" s="565"/>
      <c r="AS53" s="565"/>
      <c r="AT53" s="565"/>
      <c r="AU53" s="565"/>
      <c r="AV53" s="565"/>
      <c r="AW53" s="565"/>
      <c r="AX53" s="565"/>
      <c r="AY53" s="565"/>
      <c r="AZ53" s="565"/>
      <c r="BA53" s="565"/>
      <c r="BB53" s="565"/>
      <c r="BC53" s="565"/>
      <c r="BD53" s="565"/>
      <c r="BE53" s="565"/>
      <c r="BF53" s="565"/>
      <c r="BG53" s="565"/>
      <c r="BH53" s="565"/>
      <c r="BI53" s="565"/>
      <c r="BJ53" s="565"/>
      <c r="BK53" s="565"/>
      <c r="BL53" s="565"/>
      <c r="BM53" s="565"/>
      <c r="BN53" s="565"/>
      <c r="BO53" s="565"/>
      <c r="BP53" s="565"/>
      <c r="BQ53" s="565"/>
      <c r="BR53" s="565"/>
      <c r="BS53" s="565"/>
      <c r="BT53" s="565"/>
      <c r="BU53" s="565"/>
      <c r="BV53" s="565"/>
      <c r="BW53" s="565"/>
      <c r="BX53" s="565"/>
      <c r="BY53" s="565"/>
      <c r="BZ53" s="565"/>
      <c r="CA53" s="565"/>
      <c r="CB53" s="565"/>
      <c r="CC53" s="565"/>
      <c r="CD53" s="565"/>
      <c r="CE53" s="565"/>
      <c r="CF53" s="565"/>
      <c r="CG53" s="565"/>
      <c r="CH53" s="565"/>
      <c r="CI53" s="565"/>
      <c r="CJ53" s="565"/>
      <c r="CK53" s="565"/>
      <c r="CL53" s="565"/>
      <c r="CM53" s="565"/>
      <c r="CN53" s="565"/>
      <c r="CO53" s="565"/>
      <c r="CP53" s="565"/>
      <c r="CQ53" s="565"/>
      <c r="CR53" s="565"/>
      <c r="CS53" s="565"/>
      <c r="CT53" s="565"/>
      <c r="CU53" s="565"/>
      <c r="CV53" s="565"/>
      <c r="CW53" s="565"/>
      <c r="CX53" s="565"/>
      <c r="CY53" s="565"/>
      <c r="CZ53" s="565"/>
      <c r="DA53" s="565"/>
      <c r="DB53" s="565"/>
      <c r="DC53" s="565"/>
      <c r="DD53" s="565"/>
      <c r="DE53" s="565"/>
      <c r="DF53" s="565"/>
      <c r="DG53" s="565"/>
      <c r="DH53" s="565"/>
      <c r="DI53" s="565"/>
      <c r="DJ53" s="565"/>
      <c r="DK53" s="565"/>
      <c r="DL53" s="565"/>
      <c r="DM53" s="565"/>
      <c r="DN53" s="565"/>
      <c r="DO53" s="565"/>
      <c r="DP53" s="565"/>
      <c r="DQ53" s="565"/>
      <c r="DR53" s="565"/>
      <c r="DS53" s="565"/>
      <c r="DT53" s="565"/>
      <c r="DU53" s="565"/>
      <c r="DV53" s="565"/>
      <c r="DW53" s="565"/>
      <c r="DX53" s="565"/>
      <c r="DY53" s="565"/>
      <c r="DZ53" s="565"/>
      <c r="EA53" s="565"/>
      <c r="EB53" s="565"/>
      <c r="EC53" s="565"/>
      <c r="ED53" s="565"/>
      <c r="EE53" s="565"/>
      <c r="EF53" s="565"/>
      <c r="EG53" s="565"/>
      <c r="EH53" s="565"/>
      <c r="EI53" s="565"/>
      <c r="EJ53" s="565"/>
      <c r="EK53" s="565"/>
      <c r="EL53" s="565"/>
      <c r="EM53" s="565"/>
      <c r="EN53" s="565"/>
      <c r="EO53" s="565"/>
      <c r="EP53" s="565"/>
      <c r="EQ53" s="565"/>
      <c r="ER53" s="565"/>
      <c r="ES53" s="565"/>
      <c r="ET53" s="565"/>
      <c r="EU53" s="565"/>
      <c r="EV53" s="565"/>
      <c r="EW53" s="565"/>
      <c r="EX53" s="565"/>
      <c r="EY53" s="565"/>
      <c r="EZ53" s="565"/>
      <c r="FA53" s="565"/>
      <c r="FB53" s="565"/>
      <c r="FC53" s="565"/>
      <c r="FD53" s="565"/>
      <c r="FE53" s="565"/>
      <c r="FF53" s="565"/>
      <c r="FG53" s="565"/>
      <c r="FH53" s="565"/>
      <c r="FI53" s="565"/>
      <c r="FJ53" s="565"/>
      <c r="FK53" s="565"/>
      <c r="FL53" s="565"/>
      <c r="FM53" s="565"/>
      <c r="FN53" s="565"/>
      <c r="FO53" s="565"/>
      <c r="FP53" s="565"/>
      <c r="FQ53" s="565"/>
      <c r="FR53" s="565"/>
      <c r="FS53" s="565"/>
      <c r="FT53" s="565"/>
      <c r="FU53" s="565"/>
      <c r="FV53" s="565"/>
      <c r="FW53" s="565"/>
      <c r="FX53" s="565"/>
      <c r="FY53" s="565"/>
      <c r="FZ53" s="565"/>
      <c r="GA53" s="565"/>
      <c r="GB53" s="565"/>
      <c r="GC53" s="565"/>
      <c r="GD53" s="565"/>
      <c r="GE53" s="565"/>
      <c r="GF53" s="565"/>
      <c r="GG53" s="565"/>
      <c r="GH53" s="565"/>
      <c r="GI53" s="565"/>
      <c r="GJ53" s="565"/>
      <c r="GK53" s="565"/>
      <c r="GL53" s="565"/>
      <c r="GM53" s="565"/>
      <c r="GN53" s="565"/>
      <c r="GO53" s="565"/>
      <c r="GP53" s="565"/>
      <c r="GQ53" s="565"/>
      <c r="GR53" s="565"/>
      <c r="GS53" s="565"/>
      <c r="GT53" s="565"/>
      <c r="GU53" s="565"/>
      <c r="GV53" s="565"/>
      <c r="GW53" s="565"/>
      <c r="GX53" s="565"/>
      <c r="GY53" s="565"/>
      <c r="GZ53" s="565"/>
      <c r="HA53" s="565"/>
      <c r="HB53" s="565"/>
      <c r="HC53" s="565"/>
      <c r="HD53" s="565"/>
      <c r="HE53" s="565"/>
      <c r="HF53" s="565"/>
      <c r="HG53" s="565"/>
      <c r="HH53" s="565"/>
      <c r="HI53" s="565"/>
      <c r="HJ53" s="565"/>
      <c r="HK53" s="565"/>
      <c r="HL53" s="565"/>
      <c r="HM53" s="565"/>
      <c r="HN53" s="565"/>
      <c r="HO53" s="565"/>
      <c r="HP53" s="565"/>
      <c r="HQ53" s="565"/>
      <c r="HR53" s="565"/>
      <c r="HS53" s="565"/>
      <c r="HT53" s="565"/>
      <c r="HU53" s="565"/>
      <c r="HV53" s="565"/>
      <c r="HW53" s="565"/>
      <c r="HX53" s="565"/>
      <c r="HY53" s="565"/>
      <c r="HZ53" s="565"/>
      <c r="IA53" s="565"/>
      <c r="IB53" s="565"/>
      <c r="IC53" s="565"/>
      <c r="ID53" s="565"/>
      <c r="IE53" s="565"/>
      <c r="IF53" s="565"/>
      <c r="IG53" s="565"/>
      <c r="IH53" s="565"/>
      <c r="II53" s="565"/>
      <c r="IJ53" s="565"/>
      <c r="IK53" s="565"/>
      <c r="IL53" s="565"/>
      <c r="IM53" s="565"/>
      <c r="IN53" s="565"/>
      <c r="IO53" s="565"/>
      <c r="IP53" s="565"/>
      <c r="IQ53" s="565"/>
      <c r="IR53" s="565"/>
      <c r="IS53" s="565"/>
      <c r="IT53" s="565"/>
      <c r="IU53" s="565"/>
    </row>
    <row r="54" spans="1:255">
      <c r="A54" s="561" t="s">
        <v>1357</v>
      </c>
      <c r="B54" s="559">
        <f>SUM(B55:B57)</f>
        <v>6346</v>
      </c>
      <c r="D54" s="565"/>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c r="AI54" s="565"/>
      <c r="AJ54" s="565"/>
      <c r="AK54" s="565"/>
      <c r="AL54" s="565"/>
      <c r="AM54" s="565"/>
      <c r="AN54" s="565"/>
      <c r="AO54" s="565"/>
      <c r="AP54" s="565"/>
      <c r="AQ54" s="565"/>
      <c r="AR54" s="565"/>
      <c r="AS54" s="565"/>
      <c r="AT54" s="565"/>
      <c r="AU54" s="565"/>
      <c r="AV54" s="565"/>
      <c r="AW54" s="565"/>
      <c r="AX54" s="565"/>
      <c r="AY54" s="565"/>
      <c r="AZ54" s="565"/>
      <c r="BA54" s="565"/>
      <c r="BB54" s="565"/>
      <c r="BC54" s="565"/>
      <c r="BD54" s="565"/>
      <c r="BE54" s="565"/>
      <c r="BF54" s="565"/>
      <c r="BG54" s="565"/>
      <c r="BH54" s="565"/>
      <c r="BI54" s="565"/>
      <c r="BJ54" s="565"/>
      <c r="BK54" s="565"/>
      <c r="BL54" s="565"/>
      <c r="BM54" s="565"/>
      <c r="BN54" s="565"/>
      <c r="BO54" s="565"/>
      <c r="BP54" s="565"/>
      <c r="BQ54" s="565"/>
      <c r="BR54" s="565"/>
      <c r="BS54" s="565"/>
      <c r="BT54" s="565"/>
      <c r="BU54" s="565"/>
      <c r="BV54" s="565"/>
      <c r="BW54" s="565"/>
      <c r="BX54" s="565"/>
      <c r="BY54" s="565"/>
      <c r="BZ54" s="565"/>
      <c r="CA54" s="565"/>
      <c r="CB54" s="565"/>
      <c r="CC54" s="565"/>
      <c r="CD54" s="565"/>
      <c r="CE54" s="565"/>
      <c r="CF54" s="565"/>
      <c r="CG54" s="565"/>
      <c r="CH54" s="565"/>
      <c r="CI54" s="565"/>
      <c r="CJ54" s="565"/>
      <c r="CK54" s="565"/>
      <c r="CL54" s="565"/>
      <c r="CM54" s="565"/>
      <c r="CN54" s="565"/>
      <c r="CO54" s="565"/>
      <c r="CP54" s="565"/>
      <c r="CQ54" s="565"/>
      <c r="CR54" s="565"/>
      <c r="CS54" s="565"/>
      <c r="CT54" s="565"/>
      <c r="CU54" s="565"/>
      <c r="CV54" s="565"/>
      <c r="CW54" s="565"/>
      <c r="CX54" s="565"/>
      <c r="CY54" s="565"/>
      <c r="CZ54" s="565"/>
      <c r="DA54" s="565"/>
      <c r="DB54" s="565"/>
      <c r="DC54" s="565"/>
      <c r="DD54" s="565"/>
      <c r="DE54" s="565"/>
      <c r="DF54" s="565"/>
      <c r="DG54" s="565"/>
      <c r="DH54" s="565"/>
      <c r="DI54" s="565"/>
      <c r="DJ54" s="565"/>
      <c r="DK54" s="565"/>
      <c r="DL54" s="565"/>
      <c r="DM54" s="565"/>
      <c r="DN54" s="565"/>
      <c r="DO54" s="565"/>
      <c r="DP54" s="565"/>
      <c r="DQ54" s="565"/>
      <c r="DR54" s="565"/>
      <c r="DS54" s="565"/>
      <c r="DT54" s="565"/>
      <c r="DU54" s="565"/>
      <c r="DV54" s="565"/>
      <c r="DW54" s="565"/>
      <c r="DX54" s="565"/>
      <c r="DY54" s="565"/>
      <c r="DZ54" s="565"/>
      <c r="EA54" s="565"/>
      <c r="EB54" s="565"/>
      <c r="EC54" s="565"/>
      <c r="ED54" s="565"/>
      <c r="EE54" s="565"/>
      <c r="EF54" s="565"/>
      <c r="EG54" s="565"/>
      <c r="EH54" s="565"/>
      <c r="EI54" s="565"/>
      <c r="EJ54" s="565"/>
      <c r="EK54" s="565"/>
      <c r="EL54" s="565"/>
      <c r="EM54" s="565"/>
      <c r="EN54" s="565"/>
      <c r="EO54" s="565"/>
      <c r="EP54" s="565"/>
      <c r="EQ54" s="565"/>
      <c r="ER54" s="565"/>
      <c r="ES54" s="565"/>
      <c r="ET54" s="565"/>
      <c r="EU54" s="565"/>
      <c r="EV54" s="565"/>
      <c r="EW54" s="565"/>
      <c r="EX54" s="565"/>
      <c r="EY54" s="565"/>
      <c r="EZ54" s="565"/>
      <c r="FA54" s="565"/>
      <c r="FB54" s="565"/>
      <c r="FC54" s="565"/>
      <c r="FD54" s="565"/>
      <c r="FE54" s="565"/>
      <c r="FF54" s="565"/>
      <c r="FG54" s="565"/>
      <c r="FH54" s="565"/>
      <c r="FI54" s="565"/>
      <c r="FJ54" s="565"/>
      <c r="FK54" s="565"/>
      <c r="FL54" s="565"/>
      <c r="FM54" s="565"/>
      <c r="FN54" s="565"/>
      <c r="FO54" s="565"/>
      <c r="FP54" s="565"/>
      <c r="FQ54" s="565"/>
      <c r="FR54" s="565"/>
      <c r="FS54" s="565"/>
      <c r="FT54" s="565"/>
      <c r="FU54" s="565"/>
      <c r="FV54" s="565"/>
      <c r="FW54" s="565"/>
      <c r="FX54" s="565"/>
      <c r="FY54" s="565"/>
      <c r="FZ54" s="565"/>
      <c r="GA54" s="565"/>
      <c r="GB54" s="565"/>
      <c r="GC54" s="565"/>
      <c r="GD54" s="565"/>
      <c r="GE54" s="565"/>
      <c r="GF54" s="565"/>
      <c r="GG54" s="565"/>
      <c r="GH54" s="565"/>
      <c r="GI54" s="565"/>
      <c r="GJ54" s="565"/>
      <c r="GK54" s="565"/>
      <c r="GL54" s="565"/>
      <c r="GM54" s="565"/>
      <c r="GN54" s="565"/>
      <c r="GO54" s="565"/>
      <c r="GP54" s="565"/>
      <c r="GQ54" s="565"/>
      <c r="GR54" s="565"/>
      <c r="GS54" s="565"/>
      <c r="GT54" s="565"/>
      <c r="GU54" s="565"/>
      <c r="GV54" s="565"/>
      <c r="GW54" s="565"/>
      <c r="GX54" s="565"/>
      <c r="GY54" s="565"/>
      <c r="GZ54" s="565"/>
      <c r="HA54" s="565"/>
      <c r="HB54" s="565"/>
      <c r="HC54" s="565"/>
      <c r="HD54" s="565"/>
      <c r="HE54" s="565"/>
      <c r="HF54" s="565"/>
      <c r="HG54" s="565"/>
      <c r="HH54" s="565"/>
      <c r="HI54" s="565"/>
      <c r="HJ54" s="565"/>
      <c r="HK54" s="565"/>
      <c r="HL54" s="565"/>
      <c r="HM54" s="565"/>
      <c r="HN54" s="565"/>
      <c r="HO54" s="565"/>
      <c r="HP54" s="565"/>
      <c r="HQ54" s="565"/>
      <c r="HR54" s="565"/>
      <c r="HS54" s="565"/>
      <c r="HT54" s="565"/>
      <c r="HU54" s="565"/>
      <c r="HV54" s="565"/>
      <c r="HW54" s="565"/>
      <c r="HX54" s="565"/>
      <c r="HY54" s="565"/>
      <c r="HZ54" s="565"/>
      <c r="IA54" s="565"/>
      <c r="IB54" s="565"/>
      <c r="IC54" s="565"/>
      <c r="ID54" s="565"/>
      <c r="IE54" s="565"/>
      <c r="IF54" s="565"/>
      <c r="IG54" s="565"/>
      <c r="IH54" s="565"/>
      <c r="II54" s="565"/>
      <c r="IJ54" s="565"/>
      <c r="IK54" s="565"/>
      <c r="IL54" s="565"/>
      <c r="IM54" s="565"/>
      <c r="IN54" s="565"/>
      <c r="IO54" s="565"/>
      <c r="IP54" s="565"/>
      <c r="IQ54" s="565"/>
      <c r="IR54" s="565"/>
      <c r="IS54" s="565"/>
      <c r="IT54" s="565"/>
      <c r="IU54" s="565"/>
    </row>
    <row r="55" spans="1:255">
      <c r="A55" s="562" t="s">
        <v>1331</v>
      </c>
      <c r="B55" s="559">
        <v>0</v>
      </c>
      <c r="D55" s="565"/>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565"/>
      <c r="AM55" s="565"/>
      <c r="AN55" s="565"/>
      <c r="AO55" s="565"/>
      <c r="AP55" s="565"/>
      <c r="AQ55" s="565"/>
      <c r="AR55" s="565"/>
      <c r="AS55" s="565"/>
      <c r="AT55" s="565"/>
      <c r="AU55" s="565"/>
      <c r="AV55" s="565"/>
      <c r="AW55" s="565"/>
      <c r="AX55" s="565"/>
      <c r="AY55" s="565"/>
      <c r="AZ55" s="565"/>
      <c r="BA55" s="565"/>
      <c r="BB55" s="565"/>
      <c r="BC55" s="565"/>
      <c r="BD55" s="565"/>
      <c r="BE55" s="565"/>
      <c r="BF55" s="565"/>
      <c r="BG55" s="565"/>
      <c r="BH55" s="565"/>
      <c r="BI55" s="565"/>
      <c r="BJ55" s="565"/>
      <c r="BK55" s="565"/>
      <c r="BL55" s="565"/>
      <c r="BM55" s="565"/>
      <c r="BN55" s="565"/>
      <c r="BO55" s="565"/>
      <c r="BP55" s="565"/>
      <c r="BQ55" s="565"/>
      <c r="BR55" s="565"/>
      <c r="BS55" s="565"/>
      <c r="BT55" s="565"/>
      <c r="BU55" s="565"/>
      <c r="BV55" s="565"/>
      <c r="BW55" s="565"/>
      <c r="BX55" s="565"/>
      <c r="BY55" s="565"/>
      <c r="BZ55" s="565"/>
      <c r="CA55" s="565"/>
      <c r="CB55" s="565"/>
      <c r="CC55" s="565"/>
      <c r="CD55" s="565"/>
      <c r="CE55" s="565"/>
      <c r="CF55" s="565"/>
      <c r="CG55" s="565"/>
      <c r="CH55" s="565"/>
      <c r="CI55" s="565"/>
      <c r="CJ55" s="565"/>
      <c r="CK55" s="565"/>
      <c r="CL55" s="565"/>
      <c r="CM55" s="565"/>
      <c r="CN55" s="565"/>
      <c r="CO55" s="565"/>
      <c r="CP55" s="565"/>
      <c r="CQ55" s="565"/>
      <c r="CR55" s="565"/>
      <c r="CS55" s="565"/>
      <c r="CT55" s="565"/>
      <c r="CU55" s="565"/>
      <c r="CV55" s="565"/>
      <c r="CW55" s="565"/>
      <c r="CX55" s="565"/>
      <c r="CY55" s="565"/>
      <c r="CZ55" s="565"/>
      <c r="DA55" s="565"/>
      <c r="DB55" s="565"/>
      <c r="DC55" s="565"/>
      <c r="DD55" s="565"/>
      <c r="DE55" s="565"/>
      <c r="DF55" s="565"/>
      <c r="DG55" s="565"/>
      <c r="DH55" s="565"/>
      <c r="DI55" s="565"/>
      <c r="DJ55" s="565"/>
      <c r="DK55" s="565"/>
      <c r="DL55" s="565"/>
      <c r="DM55" s="565"/>
      <c r="DN55" s="565"/>
      <c r="DO55" s="565"/>
      <c r="DP55" s="565"/>
      <c r="DQ55" s="565"/>
      <c r="DR55" s="565"/>
      <c r="DS55" s="565"/>
      <c r="DT55" s="565"/>
      <c r="DU55" s="565"/>
      <c r="DV55" s="565"/>
      <c r="DW55" s="565"/>
      <c r="DX55" s="565"/>
      <c r="DY55" s="565"/>
      <c r="DZ55" s="565"/>
      <c r="EA55" s="565"/>
      <c r="EB55" s="565"/>
      <c r="EC55" s="565"/>
      <c r="ED55" s="565"/>
      <c r="EE55" s="565"/>
      <c r="EF55" s="565"/>
      <c r="EG55" s="565"/>
      <c r="EH55" s="565"/>
      <c r="EI55" s="565"/>
      <c r="EJ55" s="565"/>
      <c r="EK55" s="565"/>
      <c r="EL55" s="565"/>
      <c r="EM55" s="565"/>
      <c r="EN55" s="565"/>
      <c r="EO55" s="565"/>
      <c r="EP55" s="565"/>
      <c r="EQ55" s="565"/>
      <c r="ER55" s="565"/>
      <c r="ES55" s="565"/>
      <c r="ET55" s="565"/>
      <c r="EU55" s="565"/>
      <c r="EV55" s="565"/>
      <c r="EW55" s="565"/>
      <c r="EX55" s="565"/>
      <c r="EY55" s="565"/>
      <c r="EZ55" s="565"/>
      <c r="FA55" s="565"/>
      <c r="FB55" s="565"/>
      <c r="FC55" s="565"/>
      <c r="FD55" s="565"/>
      <c r="FE55" s="565"/>
      <c r="FF55" s="565"/>
      <c r="FG55" s="565"/>
      <c r="FH55" s="565"/>
      <c r="FI55" s="565"/>
      <c r="FJ55" s="565"/>
      <c r="FK55" s="565"/>
      <c r="FL55" s="565"/>
      <c r="FM55" s="565"/>
      <c r="FN55" s="565"/>
      <c r="FO55" s="565"/>
      <c r="FP55" s="565"/>
      <c r="FQ55" s="565"/>
      <c r="FR55" s="565"/>
      <c r="FS55" s="565"/>
      <c r="FT55" s="565"/>
      <c r="FU55" s="565"/>
      <c r="FV55" s="565"/>
      <c r="FW55" s="565"/>
      <c r="FX55" s="565"/>
      <c r="FY55" s="565"/>
      <c r="FZ55" s="565"/>
      <c r="GA55" s="565"/>
      <c r="GB55" s="565"/>
      <c r="GC55" s="565"/>
      <c r="GD55" s="565"/>
      <c r="GE55" s="565"/>
      <c r="GF55" s="565"/>
      <c r="GG55" s="565"/>
      <c r="GH55" s="565"/>
      <c r="GI55" s="565"/>
      <c r="GJ55" s="565"/>
      <c r="GK55" s="565"/>
      <c r="GL55" s="565"/>
      <c r="GM55" s="565"/>
      <c r="GN55" s="565"/>
      <c r="GO55" s="565"/>
      <c r="GP55" s="565"/>
      <c r="GQ55" s="565"/>
      <c r="GR55" s="565"/>
      <c r="GS55" s="565"/>
      <c r="GT55" s="565"/>
      <c r="GU55" s="565"/>
      <c r="GV55" s="565"/>
      <c r="GW55" s="565"/>
      <c r="GX55" s="565"/>
      <c r="GY55" s="565"/>
      <c r="GZ55" s="565"/>
      <c r="HA55" s="565"/>
      <c r="HB55" s="565"/>
      <c r="HC55" s="565"/>
      <c r="HD55" s="565"/>
      <c r="HE55" s="565"/>
      <c r="HF55" s="565"/>
      <c r="HG55" s="565"/>
      <c r="HH55" s="565"/>
      <c r="HI55" s="565"/>
      <c r="HJ55" s="565"/>
      <c r="HK55" s="565"/>
      <c r="HL55" s="565"/>
      <c r="HM55" s="565"/>
      <c r="HN55" s="565"/>
      <c r="HO55" s="565"/>
      <c r="HP55" s="565"/>
      <c r="HQ55" s="565"/>
      <c r="HR55" s="565"/>
      <c r="HS55" s="565"/>
      <c r="HT55" s="565"/>
      <c r="HU55" s="565"/>
      <c r="HV55" s="565"/>
      <c r="HW55" s="565"/>
      <c r="HX55" s="565"/>
      <c r="HY55" s="565"/>
      <c r="HZ55" s="565"/>
      <c r="IA55" s="565"/>
      <c r="IB55" s="565"/>
      <c r="IC55" s="565"/>
      <c r="ID55" s="565"/>
      <c r="IE55" s="565"/>
      <c r="IF55" s="565"/>
      <c r="IG55" s="565"/>
      <c r="IH55" s="565"/>
      <c r="II55" s="565"/>
      <c r="IJ55" s="565"/>
      <c r="IK55" s="565"/>
      <c r="IL55" s="565"/>
      <c r="IM55" s="565"/>
      <c r="IN55" s="565"/>
      <c r="IO55" s="565"/>
      <c r="IP55" s="565"/>
      <c r="IQ55" s="565"/>
      <c r="IR55" s="565"/>
      <c r="IS55" s="565"/>
      <c r="IT55" s="565"/>
      <c r="IU55" s="565"/>
    </row>
    <row r="56" spans="1:255">
      <c r="A56" s="562" t="s">
        <v>1333</v>
      </c>
      <c r="B56" s="559">
        <v>6346</v>
      </c>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565"/>
      <c r="AY56" s="565"/>
      <c r="AZ56" s="565"/>
      <c r="BA56" s="565"/>
      <c r="BB56" s="565"/>
      <c r="BC56" s="565"/>
      <c r="BD56" s="565"/>
      <c r="BE56" s="565"/>
      <c r="BF56" s="565"/>
      <c r="BG56" s="565"/>
      <c r="BH56" s="565"/>
      <c r="BI56" s="565"/>
      <c r="BJ56" s="565"/>
      <c r="BK56" s="565"/>
      <c r="BL56" s="565"/>
      <c r="BM56" s="565"/>
      <c r="BN56" s="565"/>
      <c r="BO56" s="565"/>
      <c r="BP56" s="565"/>
      <c r="BQ56" s="565"/>
      <c r="BR56" s="565"/>
      <c r="BS56" s="565"/>
      <c r="BT56" s="565"/>
      <c r="BU56" s="565"/>
      <c r="BV56" s="565"/>
      <c r="BW56" s="565"/>
      <c r="BX56" s="565"/>
      <c r="BY56" s="565"/>
      <c r="BZ56" s="565"/>
      <c r="CA56" s="565"/>
      <c r="CB56" s="565"/>
      <c r="CC56" s="565"/>
      <c r="CD56" s="565"/>
      <c r="CE56" s="565"/>
      <c r="CF56" s="565"/>
      <c r="CG56" s="565"/>
      <c r="CH56" s="565"/>
      <c r="CI56" s="565"/>
      <c r="CJ56" s="565"/>
      <c r="CK56" s="565"/>
      <c r="CL56" s="565"/>
      <c r="CM56" s="565"/>
      <c r="CN56" s="565"/>
      <c r="CO56" s="565"/>
      <c r="CP56" s="565"/>
      <c r="CQ56" s="565"/>
      <c r="CR56" s="565"/>
      <c r="CS56" s="565"/>
      <c r="CT56" s="565"/>
      <c r="CU56" s="565"/>
      <c r="CV56" s="565"/>
      <c r="CW56" s="565"/>
      <c r="CX56" s="565"/>
      <c r="CY56" s="565"/>
      <c r="CZ56" s="565"/>
      <c r="DA56" s="565"/>
      <c r="DB56" s="565"/>
      <c r="DC56" s="565"/>
      <c r="DD56" s="565"/>
      <c r="DE56" s="565"/>
      <c r="DF56" s="565"/>
      <c r="DG56" s="565"/>
      <c r="DH56" s="565"/>
      <c r="DI56" s="565"/>
      <c r="DJ56" s="565"/>
      <c r="DK56" s="565"/>
      <c r="DL56" s="565"/>
      <c r="DM56" s="565"/>
      <c r="DN56" s="565"/>
      <c r="DO56" s="565"/>
      <c r="DP56" s="565"/>
      <c r="DQ56" s="565"/>
      <c r="DR56" s="565"/>
      <c r="DS56" s="565"/>
      <c r="DT56" s="565"/>
      <c r="DU56" s="565"/>
      <c r="DV56" s="565"/>
      <c r="DW56" s="565"/>
      <c r="DX56" s="565"/>
      <c r="DY56" s="565"/>
      <c r="DZ56" s="565"/>
      <c r="EA56" s="565"/>
      <c r="EB56" s="565"/>
      <c r="EC56" s="565"/>
      <c r="ED56" s="565"/>
      <c r="EE56" s="565"/>
      <c r="EF56" s="565"/>
      <c r="EG56" s="565"/>
      <c r="EH56" s="565"/>
      <c r="EI56" s="565"/>
      <c r="EJ56" s="565"/>
      <c r="EK56" s="565"/>
      <c r="EL56" s="565"/>
      <c r="EM56" s="565"/>
      <c r="EN56" s="565"/>
      <c r="EO56" s="565"/>
      <c r="EP56" s="565"/>
      <c r="EQ56" s="565"/>
      <c r="ER56" s="565"/>
      <c r="ES56" s="565"/>
      <c r="ET56" s="565"/>
      <c r="EU56" s="565"/>
      <c r="EV56" s="565"/>
      <c r="EW56" s="565"/>
      <c r="EX56" s="565"/>
      <c r="EY56" s="565"/>
      <c r="EZ56" s="565"/>
      <c r="FA56" s="565"/>
      <c r="FB56" s="565"/>
      <c r="FC56" s="565"/>
      <c r="FD56" s="565"/>
      <c r="FE56" s="565"/>
      <c r="FF56" s="565"/>
      <c r="FG56" s="565"/>
      <c r="FH56" s="565"/>
      <c r="FI56" s="565"/>
      <c r="FJ56" s="565"/>
      <c r="FK56" s="565"/>
      <c r="FL56" s="565"/>
      <c r="FM56" s="565"/>
      <c r="FN56" s="565"/>
      <c r="FO56" s="565"/>
      <c r="FP56" s="565"/>
      <c r="FQ56" s="565"/>
      <c r="FR56" s="565"/>
      <c r="FS56" s="565"/>
      <c r="FT56" s="565"/>
      <c r="FU56" s="565"/>
      <c r="FV56" s="565"/>
      <c r="FW56" s="565"/>
      <c r="FX56" s="565"/>
      <c r="FY56" s="565"/>
      <c r="FZ56" s="565"/>
      <c r="GA56" s="565"/>
      <c r="GB56" s="565"/>
      <c r="GC56" s="565"/>
      <c r="GD56" s="565"/>
      <c r="GE56" s="565"/>
      <c r="GF56" s="565"/>
      <c r="GG56" s="565"/>
      <c r="GH56" s="565"/>
      <c r="GI56" s="565"/>
      <c r="GJ56" s="565"/>
      <c r="GK56" s="565"/>
      <c r="GL56" s="565"/>
      <c r="GM56" s="565"/>
      <c r="GN56" s="565"/>
      <c r="GO56" s="565"/>
      <c r="GP56" s="565"/>
      <c r="GQ56" s="565"/>
      <c r="GR56" s="565"/>
      <c r="GS56" s="565"/>
      <c r="GT56" s="565"/>
      <c r="GU56" s="565"/>
      <c r="GV56" s="565"/>
      <c r="GW56" s="565"/>
      <c r="GX56" s="565"/>
      <c r="GY56" s="565"/>
      <c r="GZ56" s="565"/>
      <c r="HA56" s="565"/>
      <c r="HB56" s="565"/>
      <c r="HC56" s="565"/>
      <c r="HD56" s="565"/>
      <c r="HE56" s="565"/>
      <c r="HF56" s="565"/>
      <c r="HG56" s="565"/>
      <c r="HH56" s="565"/>
      <c r="HI56" s="565"/>
      <c r="HJ56" s="565"/>
      <c r="HK56" s="565"/>
      <c r="HL56" s="565"/>
      <c r="HM56" s="565"/>
      <c r="HN56" s="565"/>
      <c r="HO56" s="565"/>
      <c r="HP56" s="565"/>
      <c r="HQ56" s="565"/>
      <c r="HR56" s="565"/>
      <c r="HS56" s="565"/>
      <c r="HT56" s="565"/>
      <c r="HU56" s="565"/>
      <c r="HV56" s="565"/>
      <c r="HW56" s="565"/>
      <c r="HX56" s="565"/>
      <c r="HY56" s="565"/>
      <c r="HZ56" s="565"/>
      <c r="IA56" s="565"/>
      <c r="IB56" s="565"/>
      <c r="IC56" s="565"/>
      <c r="ID56" s="565"/>
      <c r="IE56" s="565"/>
      <c r="IF56" s="565"/>
      <c r="IG56" s="565"/>
      <c r="IH56" s="565"/>
      <c r="II56" s="565"/>
      <c r="IJ56" s="565"/>
      <c r="IK56" s="565"/>
      <c r="IL56" s="565"/>
      <c r="IM56" s="565"/>
      <c r="IN56" s="565"/>
      <c r="IO56" s="565"/>
      <c r="IP56" s="565"/>
      <c r="IQ56" s="565"/>
      <c r="IR56" s="565"/>
      <c r="IS56" s="565"/>
      <c r="IT56" s="565"/>
      <c r="IU56" s="565"/>
    </row>
    <row r="57" spans="1:255">
      <c r="A57" s="562" t="s">
        <v>1358</v>
      </c>
      <c r="B57" s="559">
        <v>0</v>
      </c>
      <c r="D57" s="565"/>
      <c r="E57" s="565"/>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565"/>
      <c r="AM57" s="565"/>
      <c r="AN57" s="565"/>
      <c r="AO57" s="565"/>
      <c r="AP57" s="565"/>
      <c r="AQ57" s="565"/>
      <c r="AR57" s="565"/>
      <c r="AS57" s="565"/>
      <c r="AT57" s="565"/>
      <c r="AU57" s="565"/>
      <c r="AV57" s="565"/>
      <c r="AW57" s="565"/>
      <c r="AX57" s="565"/>
      <c r="AY57" s="565"/>
      <c r="AZ57" s="565"/>
      <c r="BA57" s="565"/>
      <c r="BB57" s="565"/>
      <c r="BC57" s="565"/>
      <c r="BD57" s="565"/>
      <c r="BE57" s="565"/>
      <c r="BF57" s="565"/>
      <c r="BG57" s="565"/>
      <c r="BH57" s="565"/>
      <c r="BI57" s="565"/>
      <c r="BJ57" s="565"/>
      <c r="BK57" s="565"/>
      <c r="BL57" s="565"/>
      <c r="BM57" s="565"/>
      <c r="BN57" s="565"/>
      <c r="BO57" s="565"/>
      <c r="BP57" s="565"/>
      <c r="BQ57" s="565"/>
      <c r="BR57" s="565"/>
      <c r="BS57" s="565"/>
      <c r="BT57" s="565"/>
      <c r="BU57" s="565"/>
      <c r="BV57" s="565"/>
      <c r="BW57" s="565"/>
      <c r="BX57" s="565"/>
      <c r="BY57" s="565"/>
      <c r="BZ57" s="565"/>
      <c r="CA57" s="565"/>
      <c r="CB57" s="565"/>
      <c r="CC57" s="565"/>
      <c r="CD57" s="565"/>
      <c r="CE57" s="565"/>
      <c r="CF57" s="565"/>
      <c r="CG57" s="565"/>
      <c r="CH57" s="565"/>
      <c r="CI57" s="565"/>
      <c r="CJ57" s="565"/>
      <c r="CK57" s="565"/>
      <c r="CL57" s="565"/>
      <c r="CM57" s="565"/>
      <c r="CN57" s="565"/>
      <c r="CO57" s="565"/>
      <c r="CP57" s="565"/>
      <c r="CQ57" s="565"/>
      <c r="CR57" s="565"/>
      <c r="CS57" s="565"/>
      <c r="CT57" s="565"/>
      <c r="CU57" s="565"/>
      <c r="CV57" s="565"/>
      <c r="CW57" s="565"/>
      <c r="CX57" s="565"/>
      <c r="CY57" s="565"/>
      <c r="CZ57" s="565"/>
      <c r="DA57" s="565"/>
      <c r="DB57" s="565"/>
      <c r="DC57" s="565"/>
      <c r="DD57" s="565"/>
      <c r="DE57" s="565"/>
      <c r="DF57" s="565"/>
      <c r="DG57" s="565"/>
      <c r="DH57" s="565"/>
      <c r="DI57" s="565"/>
      <c r="DJ57" s="565"/>
      <c r="DK57" s="565"/>
      <c r="DL57" s="565"/>
      <c r="DM57" s="565"/>
      <c r="DN57" s="565"/>
      <c r="DO57" s="565"/>
      <c r="DP57" s="565"/>
      <c r="DQ57" s="565"/>
      <c r="DR57" s="565"/>
      <c r="DS57" s="565"/>
      <c r="DT57" s="565"/>
      <c r="DU57" s="565"/>
      <c r="DV57" s="565"/>
      <c r="DW57" s="565"/>
      <c r="DX57" s="565"/>
      <c r="DY57" s="565"/>
      <c r="DZ57" s="565"/>
      <c r="EA57" s="565"/>
      <c r="EB57" s="565"/>
      <c r="EC57" s="565"/>
      <c r="ED57" s="565"/>
      <c r="EE57" s="565"/>
      <c r="EF57" s="565"/>
      <c r="EG57" s="565"/>
      <c r="EH57" s="565"/>
      <c r="EI57" s="565"/>
      <c r="EJ57" s="565"/>
      <c r="EK57" s="565"/>
      <c r="EL57" s="565"/>
      <c r="EM57" s="565"/>
      <c r="EN57" s="565"/>
      <c r="EO57" s="565"/>
      <c r="EP57" s="565"/>
      <c r="EQ57" s="565"/>
      <c r="ER57" s="565"/>
      <c r="ES57" s="565"/>
      <c r="ET57" s="565"/>
      <c r="EU57" s="565"/>
      <c r="EV57" s="565"/>
      <c r="EW57" s="565"/>
      <c r="EX57" s="565"/>
      <c r="EY57" s="565"/>
      <c r="EZ57" s="565"/>
      <c r="FA57" s="565"/>
      <c r="FB57" s="565"/>
      <c r="FC57" s="565"/>
      <c r="FD57" s="565"/>
      <c r="FE57" s="565"/>
      <c r="FF57" s="565"/>
      <c r="FG57" s="565"/>
      <c r="FH57" s="565"/>
      <c r="FI57" s="565"/>
      <c r="FJ57" s="565"/>
      <c r="FK57" s="565"/>
      <c r="FL57" s="565"/>
      <c r="FM57" s="565"/>
      <c r="FN57" s="565"/>
      <c r="FO57" s="565"/>
      <c r="FP57" s="565"/>
      <c r="FQ57" s="565"/>
      <c r="FR57" s="565"/>
      <c r="FS57" s="565"/>
      <c r="FT57" s="565"/>
      <c r="FU57" s="565"/>
      <c r="FV57" s="565"/>
      <c r="FW57" s="565"/>
      <c r="FX57" s="565"/>
      <c r="FY57" s="565"/>
      <c r="FZ57" s="565"/>
      <c r="GA57" s="565"/>
      <c r="GB57" s="565"/>
      <c r="GC57" s="565"/>
      <c r="GD57" s="565"/>
      <c r="GE57" s="565"/>
      <c r="GF57" s="565"/>
      <c r="GG57" s="565"/>
      <c r="GH57" s="565"/>
      <c r="GI57" s="565"/>
      <c r="GJ57" s="565"/>
      <c r="GK57" s="565"/>
      <c r="GL57" s="565"/>
      <c r="GM57" s="565"/>
      <c r="GN57" s="565"/>
      <c r="GO57" s="565"/>
      <c r="GP57" s="565"/>
      <c r="GQ57" s="565"/>
      <c r="GR57" s="565"/>
      <c r="GS57" s="565"/>
      <c r="GT57" s="565"/>
      <c r="GU57" s="565"/>
      <c r="GV57" s="565"/>
      <c r="GW57" s="565"/>
      <c r="GX57" s="565"/>
      <c r="GY57" s="565"/>
      <c r="GZ57" s="565"/>
      <c r="HA57" s="565"/>
      <c r="HB57" s="565"/>
      <c r="HC57" s="565"/>
      <c r="HD57" s="565"/>
      <c r="HE57" s="565"/>
      <c r="HF57" s="565"/>
      <c r="HG57" s="565"/>
      <c r="HH57" s="565"/>
      <c r="HI57" s="565"/>
      <c r="HJ57" s="565"/>
      <c r="HK57" s="565"/>
      <c r="HL57" s="565"/>
      <c r="HM57" s="565"/>
      <c r="HN57" s="565"/>
      <c r="HO57" s="565"/>
      <c r="HP57" s="565"/>
      <c r="HQ57" s="565"/>
      <c r="HR57" s="565"/>
      <c r="HS57" s="565"/>
      <c r="HT57" s="565"/>
      <c r="HU57" s="565"/>
      <c r="HV57" s="565"/>
      <c r="HW57" s="565"/>
      <c r="HX57" s="565"/>
      <c r="HY57" s="565"/>
      <c r="HZ57" s="565"/>
      <c r="IA57" s="565"/>
      <c r="IB57" s="565"/>
      <c r="IC57" s="565"/>
      <c r="ID57" s="565"/>
      <c r="IE57" s="565"/>
      <c r="IF57" s="565"/>
      <c r="IG57" s="565"/>
      <c r="IH57" s="565"/>
      <c r="II57" s="565"/>
      <c r="IJ57" s="565"/>
      <c r="IK57" s="565"/>
      <c r="IL57" s="565"/>
      <c r="IM57" s="565"/>
      <c r="IN57" s="565"/>
      <c r="IO57" s="565"/>
      <c r="IP57" s="565"/>
      <c r="IQ57" s="565"/>
      <c r="IR57" s="565"/>
      <c r="IS57" s="565"/>
      <c r="IT57" s="565"/>
      <c r="IU57" s="565"/>
    </row>
    <row r="58" spans="1:255">
      <c r="A58" s="561" t="s">
        <v>1359</v>
      </c>
      <c r="B58" s="559">
        <v>-16</v>
      </c>
      <c r="D58" s="565"/>
      <c r="E58" s="565"/>
      <c r="F58" s="565"/>
      <c r="G58" s="565"/>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5"/>
      <c r="AL58" s="565"/>
      <c r="AM58" s="565"/>
      <c r="AN58" s="565"/>
      <c r="AO58" s="565"/>
      <c r="AP58" s="565"/>
      <c r="AQ58" s="565"/>
      <c r="AR58" s="565"/>
      <c r="AS58" s="565"/>
      <c r="AT58" s="565"/>
      <c r="AU58" s="565"/>
      <c r="AV58" s="565"/>
      <c r="AW58" s="565"/>
      <c r="AX58" s="565"/>
      <c r="AY58" s="565"/>
      <c r="AZ58" s="565"/>
      <c r="BA58" s="565"/>
      <c r="BB58" s="565"/>
      <c r="BC58" s="565"/>
      <c r="BD58" s="565"/>
      <c r="BE58" s="565"/>
      <c r="BF58" s="565"/>
      <c r="BG58" s="565"/>
      <c r="BH58" s="565"/>
      <c r="BI58" s="565"/>
      <c r="BJ58" s="565"/>
      <c r="BK58" s="565"/>
      <c r="BL58" s="565"/>
      <c r="BM58" s="565"/>
      <c r="BN58" s="565"/>
      <c r="BO58" s="565"/>
      <c r="BP58" s="565"/>
      <c r="BQ58" s="565"/>
      <c r="BR58" s="565"/>
      <c r="BS58" s="565"/>
      <c r="BT58" s="565"/>
      <c r="BU58" s="565"/>
      <c r="BV58" s="565"/>
      <c r="BW58" s="565"/>
      <c r="BX58" s="565"/>
      <c r="BY58" s="565"/>
      <c r="BZ58" s="565"/>
      <c r="CA58" s="565"/>
      <c r="CB58" s="565"/>
      <c r="CC58" s="565"/>
      <c r="CD58" s="565"/>
      <c r="CE58" s="565"/>
      <c r="CF58" s="565"/>
      <c r="CG58" s="565"/>
      <c r="CH58" s="565"/>
      <c r="CI58" s="565"/>
      <c r="CJ58" s="565"/>
      <c r="CK58" s="565"/>
      <c r="CL58" s="565"/>
      <c r="CM58" s="565"/>
      <c r="CN58" s="565"/>
      <c r="CO58" s="565"/>
      <c r="CP58" s="565"/>
      <c r="CQ58" s="565"/>
      <c r="CR58" s="565"/>
      <c r="CS58" s="565"/>
      <c r="CT58" s="565"/>
      <c r="CU58" s="565"/>
      <c r="CV58" s="565"/>
      <c r="CW58" s="565"/>
      <c r="CX58" s="565"/>
      <c r="CY58" s="565"/>
      <c r="CZ58" s="565"/>
      <c r="DA58" s="565"/>
      <c r="DB58" s="565"/>
      <c r="DC58" s="565"/>
      <c r="DD58" s="565"/>
      <c r="DE58" s="565"/>
      <c r="DF58" s="565"/>
      <c r="DG58" s="565"/>
      <c r="DH58" s="565"/>
      <c r="DI58" s="565"/>
      <c r="DJ58" s="565"/>
      <c r="DK58" s="565"/>
      <c r="DL58" s="565"/>
      <c r="DM58" s="565"/>
      <c r="DN58" s="565"/>
      <c r="DO58" s="565"/>
      <c r="DP58" s="565"/>
      <c r="DQ58" s="565"/>
      <c r="DR58" s="565"/>
      <c r="DS58" s="565"/>
      <c r="DT58" s="565"/>
      <c r="DU58" s="565"/>
      <c r="DV58" s="565"/>
      <c r="DW58" s="565"/>
      <c r="DX58" s="565"/>
      <c r="DY58" s="565"/>
      <c r="DZ58" s="565"/>
      <c r="EA58" s="565"/>
      <c r="EB58" s="565"/>
      <c r="EC58" s="565"/>
      <c r="ED58" s="565"/>
      <c r="EE58" s="565"/>
      <c r="EF58" s="565"/>
      <c r="EG58" s="565"/>
      <c r="EH58" s="565"/>
      <c r="EI58" s="565"/>
      <c r="EJ58" s="565"/>
      <c r="EK58" s="565"/>
      <c r="EL58" s="565"/>
      <c r="EM58" s="565"/>
      <c r="EN58" s="565"/>
      <c r="EO58" s="565"/>
      <c r="EP58" s="565"/>
      <c r="EQ58" s="565"/>
      <c r="ER58" s="565"/>
      <c r="ES58" s="565"/>
      <c r="ET58" s="565"/>
      <c r="EU58" s="565"/>
      <c r="EV58" s="565"/>
      <c r="EW58" s="565"/>
      <c r="EX58" s="565"/>
      <c r="EY58" s="565"/>
      <c r="EZ58" s="565"/>
      <c r="FA58" s="565"/>
      <c r="FB58" s="565"/>
      <c r="FC58" s="565"/>
      <c r="FD58" s="565"/>
      <c r="FE58" s="565"/>
      <c r="FF58" s="565"/>
      <c r="FG58" s="565"/>
      <c r="FH58" s="565"/>
      <c r="FI58" s="565"/>
      <c r="FJ58" s="565"/>
      <c r="FK58" s="565"/>
      <c r="FL58" s="565"/>
      <c r="FM58" s="565"/>
      <c r="FN58" s="565"/>
      <c r="FO58" s="565"/>
      <c r="FP58" s="565"/>
      <c r="FQ58" s="565"/>
      <c r="FR58" s="565"/>
      <c r="FS58" s="565"/>
      <c r="FT58" s="565"/>
      <c r="FU58" s="565"/>
      <c r="FV58" s="565"/>
      <c r="FW58" s="565"/>
      <c r="FX58" s="565"/>
      <c r="FY58" s="565"/>
      <c r="FZ58" s="565"/>
      <c r="GA58" s="565"/>
      <c r="GB58" s="565"/>
      <c r="GC58" s="565"/>
      <c r="GD58" s="565"/>
      <c r="GE58" s="565"/>
      <c r="GF58" s="565"/>
      <c r="GG58" s="565"/>
      <c r="GH58" s="565"/>
      <c r="GI58" s="565"/>
      <c r="GJ58" s="565"/>
      <c r="GK58" s="565"/>
      <c r="GL58" s="565"/>
      <c r="GM58" s="565"/>
      <c r="GN58" s="565"/>
      <c r="GO58" s="565"/>
      <c r="GP58" s="565"/>
      <c r="GQ58" s="565"/>
      <c r="GR58" s="565"/>
      <c r="GS58" s="565"/>
      <c r="GT58" s="565"/>
      <c r="GU58" s="565"/>
      <c r="GV58" s="565"/>
      <c r="GW58" s="565"/>
      <c r="GX58" s="565"/>
      <c r="GY58" s="565"/>
      <c r="GZ58" s="565"/>
      <c r="HA58" s="565"/>
      <c r="HB58" s="565"/>
      <c r="HC58" s="565"/>
      <c r="HD58" s="565"/>
      <c r="HE58" s="565"/>
      <c r="HF58" s="565"/>
      <c r="HG58" s="565"/>
      <c r="HH58" s="565"/>
      <c r="HI58" s="565"/>
      <c r="HJ58" s="565"/>
      <c r="HK58" s="565"/>
      <c r="HL58" s="565"/>
      <c r="HM58" s="565"/>
      <c r="HN58" s="565"/>
      <c r="HO58" s="565"/>
      <c r="HP58" s="565"/>
      <c r="HQ58" s="565"/>
      <c r="HR58" s="565"/>
      <c r="HS58" s="565"/>
      <c r="HT58" s="565"/>
      <c r="HU58" s="565"/>
      <c r="HV58" s="565"/>
      <c r="HW58" s="565"/>
      <c r="HX58" s="565"/>
      <c r="HY58" s="565"/>
      <c r="HZ58" s="565"/>
      <c r="IA58" s="565"/>
      <c r="IB58" s="565"/>
      <c r="IC58" s="565"/>
      <c r="ID58" s="565"/>
      <c r="IE58" s="565"/>
      <c r="IF58" s="565"/>
      <c r="IG58" s="565"/>
      <c r="IH58" s="565"/>
      <c r="II58" s="565"/>
      <c r="IJ58" s="565"/>
      <c r="IK58" s="565"/>
      <c r="IL58" s="565"/>
      <c r="IM58" s="565"/>
      <c r="IN58" s="565"/>
      <c r="IO58" s="565"/>
      <c r="IP58" s="565"/>
      <c r="IQ58" s="565"/>
      <c r="IR58" s="565"/>
      <c r="IS58" s="565"/>
      <c r="IT58" s="565"/>
      <c r="IU58" s="565"/>
    </row>
    <row r="59" spans="1:255">
      <c r="A59" s="561" t="s">
        <v>2194</v>
      </c>
      <c r="B59" s="559">
        <f>SUM(B60:B64)</f>
        <v>0</v>
      </c>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565"/>
      <c r="AQ59" s="565"/>
      <c r="AR59" s="565"/>
      <c r="AS59" s="565"/>
      <c r="AT59" s="565"/>
      <c r="AU59" s="565"/>
      <c r="AV59" s="565"/>
      <c r="AW59" s="565"/>
      <c r="AX59" s="565"/>
      <c r="AY59" s="565"/>
      <c r="AZ59" s="565"/>
      <c r="BA59" s="565"/>
      <c r="BB59" s="565"/>
      <c r="BC59" s="565"/>
      <c r="BD59" s="565"/>
      <c r="BE59" s="565"/>
      <c r="BF59" s="565"/>
      <c r="BG59" s="565"/>
      <c r="BH59" s="565"/>
      <c r="BI59" s="565"/>
      <c r="BJ59" s="565"/>
      <c r="BK59" s="565"/>
      <c r="BL59" s="565"/>
      <c r="BM59" s="565"/>
      <c r="BN59" s="565"/>
      <c r="BO59" s="565"/>
      <c r="BP59" s="565"/>
      <c r="BQ59" s="565"/>
      <c r="BR59" s="565"/>
      <c r="BS59" s="565"/>
      <c r="BT59" s="565"/>
      <c r="BU59" s="565"/>
      <c r="BV59" s="565"/>
      <c r="BW59" s="565"/>
      <c r="BX59" s="565"/>
      <c r="BY59" s="565"/>
      <c r="BZ59" s="565"/>
      <c r="CA59" s="565"/>
      <c r="CB59" s="565"/>
      <c r="CC59" s="565"/>
      <c r="CD59" s="565"/>
      <c r="CE59" s="565"/>
      <c r="CF59" s="565"/>
      <c r="CG59" s="565"/>
      <c r="CH59" s="565"/>
      <c r="CI59" s="565"/>
      <c r="CJ59" s="565"/>
      <c r="CK59" s="565"/>
      <c r="CL59" s="565"/>
      <c r="CM59" s="565"/>
      <c r="CN59" s="565"/>
      <c r="CO59" s="565"/>
      <c r="CP59" s="565"/>
      <c r="CQ59" s="565"/>
      <c r="CR59" s="565"/>
      <c r="CS59" s="565"/>
      <c r="CT59" s="565"/>
      <c r="CU59" s="565"/>
      <c r="CV59" s="565"/>
      <c r="CW59" s="565"/>
      <c r="CX59" s="565"/>
      <c r="CY59" s="565"/>
      <c r="CZ59" s="565"/>
      <c r="DA59" s="565"/>
      <c r="DB59" s="565"/>
      <c r="DC59" s="565"/>
      <c r="DD59" s="565"/>
      <c r="DE59" s="565"/>
      <c r="DF59" s="565"/>
      <c r="DG59" s="565"/>
      <c r="DH59" s="565"/>
      <c r="DI59" s="565"/>
      <c r="DJ59" s="565"/>
      <c r="DK59" s="565"/>
      <c r="DL59" s="565"/>
      <c r="DM59" s="565"/>
      <c r="DN59" s="565"/>
      <c r="DO59" s="565"/>
      <c r="DP59" s="565"/>
      <c r="DQ59" s="565"/>
      <c r="DR59" s="565"/>
      <c r="DS59" s="565"/>
      <c r="DT59" s="565"/>
      <c r="DU59" s="565"/>
      <c r="DV59" s="565"/>
      <c r="DW59" s="565"/>
      <c r="DX59" s="565"/>
      <c r="DY59" s="565"/>
      <c r="DZ59" s="565"/>
      <c r="EA59" s="565"/>
      <c r="EB59" s="565"/>
      <c r="EC59" s="565"/>
      <c r="ED59" s="565"/>
      <c r="EE59" s="565"/>
      <c r="EF59" s="565"/>
      <c r="EG59" s="565"/>
      <c r="EH59" s="565"/>
      <c r="EI59" s="565"/>
      <c r="EJ59" s="565"/>
      <c r="EK59" s="565"/>
      <c r="EL59" s="565"/>
      <c r="EM59" s="565"/>
      <c r="EN59" s="565"/>
      <c r="EO59" s="565"/>
      <c r="EP59" s="565"/>
      <c r="EQ59" s="565"/>
      <c r="ER59" s="565"/>
      <c r="ES59" s="565"/>
      <c r="ET59" s="565"/>
      <c r="EU59" s="565"/>
      <c r="EV59" s="565"/>
      <c r="EW59" s="565"/>
      <c r="EX59" s="565"/>
      <c r="EY59" s="565"/>
      <c r="EZ59" s="565"/>
      <c r="FA59" s="565"/>
      <c r="FB59" s="565"/>
      <c r="FC59" s="565"/>
      <c r="FD59" s="565"/>
      <c r="FE59" s="565"/>
      <c r="FF59" s="565"/>
      <c r="FG59" s="565"/>
      <c r="FH59" s="565"/>
      <c r="FI59" s="565"/>
      <c r="FJ59" s="565"/>
      <c r="FK59" s="565"/>
      <c r="FL59" s="565"/>
      <c r="FM59" s="565"/>
      <c r="FN59" s="565"/>
      <c r="FO59" s="565"/>
      <c r="FP59" s="565"/>
      <c r="FQ59" s="565"/>
      <c r="FR59" s="565"/>
      <c r="FS59" s="565"/>
      <c r="FT59" s="565"/>
      <c r="FU59" s="565"/>
      <c r="FV59" s="565"/>
      <c r="FW59" s="565"/>
      <c r="FX59" s="565"/>
      <c r="FY59" s="565"/>
      <c r="FZ59" s="565"/>
      <c r="GA59" s="565"/>
      <c r="GB59" s="565"/>
      <c r="GC59" s="565"/>
      <c r="GD59" s="565"/>
      <c r="GE59" s="565"/>
      <c r="GF59" s="565"/>
      <c r="GG59" s="565"/>
      <c r="GH59" s="565"/>
      <c r="GI59" s="565"/>
      <c r="GJ59" s="565"/>
      <c r="GK59" s="565"/>
      <c r="GL59" s="565"/>
      <c r="GM59" s="565"/>
      <c r="GN59" s="565"/>
      <c r="GO59" s="565"/>
      <c r="GP59" s="565"/>
      <c r="GQ59" s="565"/>
      <c r="GR59" s="565"/>
      <c r="GS59" s="565"/>
      <c r="GT59" s="565"/>
      <c r="GU59" s="565"/>
      <c r="GV59" s="565"/>
      <c r="GW59" s="565"/>
      <c r="GX59" s="565"/>
      <c r="GY59" s="565"/>
      <c r="GZ59" s="565"/>
      <c r="HA59" s="565"/>
      <c r="HB59" s="565"/>
      <c r="HC59" s="565"/>
      <c r="HD59" s="565"/>
      <c r="HE59" s="565"/>
      <c r="HF59" s="565"/>
      <c r="HG59" s="565"/>
      <c r="HH59" s="565"/>
      <c r="HI59" s="565"/>
      <c r="HJ59" s="565"/>
      <c r="HK59" s="565"/>
      <c r="HL59" s="565"/>
      <c r="HM59" s="565"/>
      <c r="HN59" s="565"/>
      <c r="HO59" s="565"/>
      <c r="HP59" s="565"/>
      <c r="HQ59" s="565"/>
      <c r="HR59" s="565"/>
      <c r="HS59" s="565"/>
      <c r="HT59" s="565"/>
      <c r="HU59" s="565"/>
      <c r="HV59" s="565"/>
      <c r="HW59" s="565"/>
      <c r="HX59" s="565"/>
      <c r="HY59" s="565"/>
      <c r="HZ59" s="565"/>
      <c r="IA59" s="565"/>
      <c r="IB59" s="565"/>
      <c r="IC59" s="565"/>
      <c r="ID59" s="565"/>
      <c r="IE59" s="565"/>
      <c r="IF59" s="565"/>
      <c r="IG59" s="565"/>
      <c r="IH59" s="565"/>
      <c r="II59" s="565"/>
      <c r="IJ59" s="565"/>
      <c r="IK59" s="565"/>
      <c r="IL59" s="565"/>
      <c r="IM59" s="565"/>
      <c r="IN59" s="565"/>
      <c r="IO59" s="565"/>
      <c r="IP59" s="565"/>
      <c r="IQ59" s="565"/>
      <c r="IR59" s="565"/>
      <c r="IS59" s="565"/>
      <c r="IT59" s="565"/>
      <c r="IU59" s="565"/>
    </row>
    <row r="60" spans="1:255">
      <c r="A60" s="562" t="s">
        <v>2195</v>
      </c>
      <c r="B60" s="559">
        <v>0</v>
      </c>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5"/>
      <c r="AY60" s="565"/>
      <c r="AZ60" s="565"/>
      <c r="BA60" s="565"/>
      <c r="BB60" s="565"/>
      <c r="BC60" s="565"/>
      <c r="BD60" s="565"/>
      <c r="BE60" s="565"/>
      <c r="BF60" s="565"/>
      <c r="BG60" s="565"/>
      <c r="BH60" s="565"/>
      <c r="BI60" s="565"/>
      <c r="BJ60" s="565"/>
      <c r="BK60" s="565"/>
      <c r="BL60" s="565"/>
      <c r="BM60" s="565"/>
      <c r="BN60" s="565"/>
      <c r="BO60" s="565"/>
      <c r="BP60" s="565"/>
      <c r="BQ60" s="565"/>
      <c r="BR60" s="565"/>
      <c r="BS60" s="565"/>
      <c r="BT60" s="565"/>
      <c r="BU60" s="565"/>
      <c r="BV60" s="565"/>
      <c r="BW60" s="565"/>
      <c r="BX60" s="565"/>
      <c r="BY60" s="565"/>
      <c r="BZ60" s="565"/>
      <c r="CA60" s="565"/>
      <c r="CB60" s="565"/>
      <c r="CC60" s="565"/>
      <c r="CD60" s="565"/>
      <c r="CE60" s="565"/>
      <c r="CF60" s="565"/>
      <c r="CG60" s="565"/>
      <c r="CH60" s="565"/>
      <c r="CI60" s="565"/>
      <c r="CJ60" s="565"/>
      <c r="CK60" s="565"/>
      <c r="CL60" s="565"/>
      <c r="CM60" s="565"/>
      <c r="CN60" s="565"/>
      <c r="CO60" s="565"/>
      <c r="CP60" s="565"/>
      <c r="CQ60" s="565"/>
      <c r="CR60" s="565"/>
      <c r="CS60" s="565"/>
      <c r="CT60" s="565"/>
      <c r="CU60" s="565"/>
      <c r="CV60" s="565"/>
      <c r="CW60" s="565"/>
      <c r="CX60" s="565"/>
      <c r="CY60" s="565"/>
      <c r="CZ60" s="565"/>
      <c r="DA60" s="565"/>
      <c r="DB60" s="565"/>
      <c r="DC60" s="565"/>
      <c r="DD60" s="565"/>
      <c r="DE60" s="565"/>
      <c r="DF60" s="565"/>
      <c r="DG60" s="565"/>
      <c r="DH60" s="565"/>
      <c r="DI60" s="565"/>
      <c r="DJ60" s="565"/>
      <c r="DK60" s="565"/>
      <c r="DL60" s="565"/>
      <c r="DM60" s="565"/>
      <c r="DN60" s="565"/>
      <c r="DO60" s="565"/>
      <c r="DP60" s="565"/>
      <c r="DQ60" s="565"/>
      <c r="DR60" s="565"/>
      <c r="DS60" s="565"/>
      <c r="DT60" s="565"/>
      <c r="DU60" s="565"/>
      <c r="DV60" s="565"/>
      <c r="DW60" s="565"/>
      <c r="DX60" s="565"/>
      <c r="DY60" s="565"/>
      <c r="DZ60" s="565"/>
      <c r="EA60" s="565"/>
      <c r="EB60" s="565"/>
      <c r="EC60" s="565"/>
      <c r="ED60" s="565"/>
      <c r="EE60" s="565"/>
      <c r="EF60" s="565"/>
      <c r="EG60" s="565"/>
      <c r="EH60" s="565"/>
      <c r="EI60" s="565"/>
      <c r="EJ60" s="565"/>
      <c r="EK60" s="565"/>
      <c r="EL60" s="565"/>
      <c r="EM60" s="565"/>
      <c r="EN60" s="565"/>
      <c r="EO60" s="565"/>
      <c r="EP60" s="565"/>
      <c r="EQ60" s="565"/>
      <c r="ER60" s="565"/>
      <c r="ES60" s="565"/>
      <c r="ET60" s="565"/>
      <c r="EU60" s="565"/>
      <c r="EV60" s="565"/>
      <c r="EW60" s="565"/>
      <c r="EX60" s="565"/>
      <c r="EY60" s="565"/>
      <c r="EZ60" s="565"/>
      <c r="FA60" s="565"/>
      <c r="FB60" s="565"/>
      <c r="FC60" s="565"/>
      <c r="FD60" s="565"/>
      <c r="FE60" s="565"/>
      <c r="FF60" s="565"/>
      <c r="FG60" s="565"/>
      <c r="FH60" s="565"/>
      <c r="FI60" s="565"/>
      <c r="FJ60" s="565"/>
      <c r="FK60" s="565"/>
      <c r="FL60" s="565"/>
      <c r="FM60" s="565"/>
      <c r="FN60" s="565"/>
      <c r="FO60" s="565"/>
      <c r="FP60" s="565"/>
      <c r="FQ60" s="565"/>
      <c r="FR60" s="565"/>
      <c r="FS60" s="565"/>
      <c r="FT60" s="565"/>
      <c r="FU60" s="565"/>
      <c r="FV60" s="565"/>
      <c r="FW60" s="565"/>
      <c r="FX60" s="565"/>
      <c r="FY60" s="565"/>
      <c r="FZ60" s="565"/>
      <c r="GA60" s="565"/>
      <c r="GB60" s="565"/>
      <c r="GC60" s="565"/>
      <c r="GD60" s="565"/>
      <c r="GE60" s="565"/>
      <c r="GF60" s="565"/>
      <c r="GG60" s="565"/>
      <c r="GH60" s="565"/>
      <c r="GI60" s="565"/>
      <c r="GJ60" s="565"/>
      <c r="GK60" s="565"/>
      <c r="GL60" s="565"/>
      <c r="GM60" s="565"/>
      <c r="GN60" s="565"/>
      <c r="GO60" s="565"/>
      <c r="GP60" s="565"/>
      <c r="GQ60" s="565"/>
      <c r="GR60" s="565"/>
      <c r="GS60" s="565"/>
      <c r="GT60" s="565"/>
      <c r="GU60" s="565"/>
      <c r="GV60" s="565"/>
      <c r="GW60" s="565"/>
      <c r="GX60" s="565"/>
      <c r="GY60" s="565"/>
      <c r="GZ60" s="565"/>
      <c r="HA60" s="565"/>
      <c r="HB60" s="565"/>
      <c r="HC60" s="565"/>
      <c r="HD60" s="565"/>
      <c r="HE60" s="565"/>
      <c r="HF60" s="565"/>
      <c r="HG60" s="565"/>
      <c r="HH60" s="565"/>
      <c r="HI60" s="565"/>
      <c r="HJ60" s="565"/>
      <c r="HK60" s="565"/>
      <c r="HL60" s="565"/>
      <c r="HM60" s="565"/>
      <c r="HN60" s="565"/>
      <c r="HO60" s="565"/>
      <c r="HP60" s="565"/>
      <c r="HQ60" s="565"/>
      <c r="HR60" s="565"/>
      <c r="HS60" s="565"/>
      <c r="HT60" s="565"/>
      <c r="HU60" s="565"/>
      <c r="HV60" s="565"/>
      <c r="HW60" s="565"/>
      <c r="HX60" s="565"/>
      <c r="HY60" s="565"/>
      <c r="HZ60" s="565"/>
      <c r="IA60" s="565"/>
      <c r="IB60" s="565"/>
      <c r="IC60" s="565"/>
      <c r="ID60" s="565"/>
      <c r="IE60" s="565"/>
      <c r="IF60" s="565"/>
      <c r="IG60" s="565"/>
      <c r="IH60" s="565"/>
      <c r="II60" s="565"/>
      <c r="IJ60" s="565"/>
      <c r="IK60" s="565"/>
      <c r="IL60" s="565"/>
      <c r="IM60" s="565"/>
      <c r="IN60" s="565"/>
      <c r="IO60" s="565"/>
      <c r="IP60" s="565"/>
      <c r="IQ60" s="565"/>
      <c r="IR60" s="565"/>
      <c r="IS60" s="565"/>
      <c r="IT60" s="565"/>
      <c r="IU60" s="565"/>
    </row>
    <row r="61" spans="1:255">
      <c r="A61" s="562" t="s">
        <v>2196</v>
      </c>
      <c r="B61" s="559">
        <v>0</v>
      </c>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565"/>
      <c r="BG61" s="565"/>
      <c r="BH61" s="565"/>
      <c r="BI61" s="565"/>
      <c r="BJ61" s="565"/>
      <c r="BK61" s="565"/>
      <c r="BL61" s="565"/>
      <c r="BM61" s="565"/>
      <c r="BN61" s="565"/>
      <c r="BO61" s="565"/>
      <c r="BP61" s="565"/>
      <c r="BQ61" s="565"/>
      <c r="BR61" s="565"/>
      <c r="BS61" s="565"/>
      <c r="BT61" s="565"/>
      <c r="BU61" s="565"/>
      <c r="BV61" s="565"/>
      <c r="BW61" s="565"/>
      <c r="BX61" s="565"/>
      <c r="BY61" s="565"/>
      <c r="BZ61" s="565"/>
      <c r="CA61" s="565"/>
      <c r="CB61" s="565"/>
      <c r="CC61" s="565"/>
      <c r="CD61" s="565"/>
      <c r="CE61" s="565"/>
      <c r="CF61" s="565"/>
      <c r="CG61" s="565"/>
      <c r="CH61" s="565"/>
      <c r="CI61" s="565"/>
      <c r="CJ61" s="565"/>
      <c r="CK61" s="565"/>
      <c r="CL61" s="565"/>
      <c r="CM61" s="565"/>
      <c r="CN61" s="565"/>
      <c r="CO61" s="565"/>
      <c r="CP61" s="565"/>
      <c r="CQ61" s="565"/>
      <c r="CR61" s="565"/>
      <c r="CS61" s="565"/>
      <c r="CT61" s="565"/>
      <c r="CU61" s="565"/>
      <c r="CV61" s="565"/>
      <c r="CW61" s="565"/>
      <c r="CX61" s="565"/>
      <c r="CY61" s="565"/>
      <c r="CZ61" s="565"/>
      <c r="DA61" s="565"/>
      <c r="DB61" s="565"/>
      <c r="DC61" s="565"/>
      <c r="DD61" s="565"/>
      <c r="DE61" s="565"/>
      <c r="DF61" s="565"/>
      <c r="DG61" s="565"/>
      <c r="DH61" s="565"/>
      <c r="DI61" s="565"/>
      <c r="DJ61" s="565"/>
      <c r="DK61" s="565"/>
      <c r="DL61" s="565"/>
      <c r="DM61" s="565"/>
      <c r="DN61" s="565"/>
      <c r="DO61" s="565"/>
      <c r="DP61" s="565"/>
      <c r="DQ61" s="565"/>
      <c r="DR61" s="565"/>
      <c r="DS61" s="565"/>
      <c r="DT61" s="565"/>
      <c r="DU61" s="565"/>
      <c r="DV61" s="565"/>
      <c r="DW61" s="565"/>
      <c r="DX61" s="565"/>
      <c r="DY61" s="565"/>
      <c r="DZ61" s="565"/>
      <c r="EA61" s="565"/>
      <c r="EB61" s="565"/>
      <c r="EC61" s="565"/>
      <c r="ED61" s="565"/>
      <c r="EE61" s="565"/>
      <c r="EF61" s="565"/>
      <c r="EG61" s="565"/>
      <c r="EH61" s="565"/>
      <c r="EI61" s="565"/>
      <c r="EJ61" s="565"/>
      <c r="EK61" s="565"/>
      <c r="EL61" s="565"/>
      <c r="EM61" s="565"/>
      <c r="EN61" s="565"/>
      <c r="EO61" s="565"/>
      <c r="EP61" s="565"/>
      <c r="EQ61" s="565"/>
      <c r="ER61" s="565"/>
      <c r="ES61" s="565"/>
      <c r="ET61" s="565"/>
      <c r="EU61" s="565"/>
      <c r="EV61" s="565"/>
      <c r="EW61" s="565"/>
      <c r="EX61" s="565"/>
      <c r="EY61" s="565"/>
      <c r="EZ61" s="565"/>
      <c r="FA61" s="565"/>
      <c r="FB61" s="565"/>
      <c r="FC61" s="565"/>
      <c r="FD61" s="565"/>
      <c r="FE61" s="565"/>
      <c r="FF61" s="565"/>
      <c r="FG61" s="565"/>
      <c r="FH61" s="565"/>
      <c r="FI61" s="565"/>
      <c r="FJ61" s="565"/>
      <c r="FK61" s="565"/>
      <c r="FL61" s="565"/>
      <c r="FM61" s="565"/>
      <c r="FN61" s="565"/>
      <c r="FO61" s="565"/>
      <c r="FP61" s="565"/>
      <c r="FQ61" s="565"/>
      <c r="FR61" s="565"/>
      <c r="FS61" s="565"/>
      <c r="FT61" s="565"/>
      <c r="FU61" s="565"/>
      <c r="FV61" s="565"/>
      <c r="FW61" s="565"/>
      <c r="FX61" s="565"/>
      <c r="FY61" s="565"/>
      <c r="FZ61" s="565"/>
      <c r="GA61" s="565"/>
      <c r="GB61" s="565"/>
      <c r="GC61" s="565"/>
      <c r="GD61" s="565"/>
      <c r="GE61" s="565"/>
      <c r="GF61" s="565"/>
      <c r="GG61" s="565"/>
      <c r="GH61" s="565"/>
      <c r="GI61" s="565"/>
      <c r="GJ61" s="565"/>
      <c r="GK61" s="565"/>
      <c r="GL61" s="565"/>
      <c r="GM61" s="565"/>
      <c r="GN61" s="565"/>
      <c r="GO61" s="565"/>
      <c r="GP61" s="565"/>
      <c r="GQ61" s="565"/>
      <c r="GR61" s="565"/>
      <c r="GS61" s="565"/>
      <c r="GT61" s="565"/>
      <c r="GU61" s="565"/>
      <c r="GV61" s="565"/>
      <c r="GW61" s="565"/>
      <c r="GX61" s="565"/>
      <c r="GY61" s="565"/>
      <c r="GZ61" s="565"/>
      <c r="HA61" s="565"/>
      <c r="HB61" s="565"/>
      <c r="HC61" s="565"/>
      <c r="HD61" s="565"/>
      <c r="HE61" s="565"/>
      <c r="HF61" s="565"/>
      <c r="HG61" s="565"/>
      <c r="HH61" s="565"/>
      <c r="HI61" s="565"/>
      <c r="HJ61" s="565"/>
      <c r="HK61" s="565"/>
      <c r="HL61" s="565"/>
      <c r="HM61" s="565"/>
      <c r="HN61" s="565"/>
      <c r="HO61" s="565"/>
      <c r="HP61" s="565"/>
      <c r="HQ61" s="565"/>
      <c r="HR61" s="565"/>
      <c r="HS61" s="565"/>
      <c r="HT61" s="565"/>
      <c r="HU61" s="565"/>
      <c r="HV61" s="565"/>
      <c r="HW61" s="565"/>
      <c r="HX61" s="565"/>
      <c r="HY61" s="565"/>
      <c r="HZ61" s="565"/>
      <c r="IA61" s="565"/>
      <c r="IB61" s="565"/>
      <c r="IC61" s="565"/>
      <c r="ID61" s="565"/>
      <c r="IE61" s="565"/>
      <c r="IF61" s="565"/>
      <c r="IG61" s="565"/>
      <c r="IH61" s="565"/>
      <c r="II61" s="565"/>
      <c r="IJ61" s="565"/>
      <c r="IK61" s="565"/>
      <c r="IL61" s="565"/>
      <c r="IM61" s="565"/>
      <c r="IN61" s="565"/>
      <c r="IO61" s="565"/>
      <c r="IP61" s="565"/>
      <c r="IQ61" s="565"/>
      <c r="IR61" s="565"/>
      <c r="IS61" s="565"/>
      <c r="IT61" s="565"/>
      <c r="IU61" s="565"/>
    </row>
    <row r="62" spans="1:255">
      <c r="A62" s="562" t="s">
        <v>2197</v>
      </c>
      <c r="B62" s="559">
        <v>0</v>
      </c>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565"/>
      <c r="BG62" s="565"/>
      <c r="BH62" s="565"/>
      <c r="BI62" s="565"/>
      <c r="BJ62" s="565"/>
      <c r="BK62" s="565"/>
      <c r="BL62" s="565"/>
      <c r="BM62" s="565"/>
      <c r="BN62" s="565"/>
      <c r="BO62" s="565"/>
      <c r="BP62" s="565"/>
      <c r="BQ62" s="565"/>
      <c r="BR62" s="565"/>
      <c r="BS62" s="565"/>
      <c r="BT62" s="565"/>
      <c r="BU62" s="565"/>
      <c r="BV62" s="565"/>
      <c r="BW62" s="565"/>
      <c r="BX62" s="565"/>
      <c r="BY62" s="565"/>
      <c r="BZ62" s="565"/>
      <c r="CA62" s="565"/>
      <c r="CB62" s="565"/>
      <c r="CC62" s="565"/>
      <c r="CD62" s="565"/>
      <c r="CE62" s="565"/>
      <c r="CF62" s="565"/>
      <c r="CG62" s="565"/>
      <c r="CH62" s="565"/>
      <c r="CI62" s="565"/>
      <c r="CJ62" s="565"/>
      <c r="CK62" s="565"/>
      <c r="CL62" s="565"/>
      <c r="CM62" s="565"/>
      <c r="CN62" s="565"/>
      <c r="CO62" s="565"/>
      <c r="CP62" s="565"/>
      <c r="CQ62" s="565"/>
      <c r="CR62" s="565"/>
      <c r="CS62" s="565"/>
      <c r="CT62" s="565"/>
      <c r="CU62" s="565"/>
      <c r="CV62" s="565"/>
      <c r="CW62" s="565"/>
      <c r="CX62" s="565"/>
      <c r="CY62" s="565"/>
      <c r="CZ62" s="565"/>
      <c r="DA62" s="565"/>
      <c r="DB62" s="565"/>
      <c r="DC62" s="565"/>
      <c r="DD62" s="565"/>
      <c r="DE62" s="565"/>
      <c r="DF62" s="565"/>
      <c r="DG62" s="565"/>
      <c r="DH62" s="565"/>
      <c r="DI62" s="565"/>
      <c r="DJ62" s="565"/>
      <c r="DK62" s="565"/>
      <c r="DL62" s="565"/>
      <c r="DM62" s="565"/>
      <c r="DN62" s="565"/>
      <c r="DO62" s="565"/>
      <c r="DP62" s="565"/>
      <c r="DQ62" s="565"/>
      <c r="DR62" s="565"/>
      <c r="DS62" s="565"/>
      <c r="DT62" s="565"/>
      <c r="DU62" s="565"/>
      <c r="DV62" s="565"/>
      <c r="DW62" s="565"/>
      <c r="DX62" s="565"/>
      <c r="DY62" s="565"/>
      <c r="DZ62" s="565"/>
      <c r="EA62" s="565"/>
      <c r="EB62" s="565"/>
      <c r="EC62" s="565"/>
      <c r="ED62" s="565"/>
      <c r="EE62" s="565"/>
      <c r="EF62" s="565"/>
      <c r="EG62" s="565"/>
      <c r="EH62" s="565"/>
      <c r="EI62" s="565"/>
      <c r="EJ62" s="565"/>
      <c r="EK62" s="565"/>
      <c r="EL62" s="565"/>
      <c r="EM62" s="565"/>
      <c r="EN62" s="565"/>
      <c r="EO62" s="565"/>
      <c r="EP62" s="565"/>
      <c r="EQ62" s="565"/>
      <c r="ER62" s="565"/>
      <c r="ES62" s="565"/>
      <c r="ET62" s="565"/>
      <c r="EU62" s="565"/>
      <c r="EV62" s="565"/>
      <c r="EW62" s="565"/>
      <c r="EX62" s="565"/>
      <c r="EY62" s="565"/>
      <c r="EZ62" s="565"/>
      <c r="FA62" s="565"/>
      <c r="FB62" s="565"/>
      <c r="FC62" s="565"/>
      <c r="FD62" s="565"/>
      <c r="FE62" s="565"/>
      <c r="FF62" s="565"/>
      <c r="FG62" s="565"/>
      <c r="FH62" s="565"/>
      <c r="FI62" s="565"/>
      <c r="FJ62" s="565"/>
      <c r="FK62" s="565"/>
      <c r="FL62" s="565"/>
      <c r="FM62" s="565"/>
      <c r="FN62" s="565"/>
      <c r="FO62" s="565"/>
      <c r="FP62" s="565"/>
      <c r="FQ62" s="565"/>
      <c r="FR62" s="565"/>
      <c r="FS62" s="565"/>
      <c r="FT62" s="565"/>
      <c r="FU62" s="565"/>
      <c r="FV62" s="565"/>
      <c r="FW62" s="565"/>
      <c r="FX62" s="565"/>
      <c r="FY62" s="565"/>
      <c r="FZ62" s="565"/>
      <c r="GA62" s="565"/>
      <c r="GB62" s="565"/>
      <c r="GC62" s="565"/>
      <c r="GD62" s="565"/>
      <c r="GE62" s="565"/>
      <c r="GF62" s="565"/>
      <c r="GG62" s="565"/>
      <c r="GH62" s="565"/>
      <c r="GI62" s="565"/>
      <c r="GJ62" s="565"/>
      <c r="GK62" s="565"/>
      <c r="GL62" s="565"/>
      <c r="GM62" s="565"/>
      <c r="GN62" s="565"/>
      <c r="GO62" s="565"/>
      <c r="GP62" s="565"/>
      <c r="GQ62" s="565"/>
      <c r="GR62" s="565"/>
      <c r="GS62" s="565"/>
      <c r="GT62" s="565"/>
      <c r="GU62" s="565"/>
      <c r="GV62" s="565"/>
      <c r="GW62" s="565"/>
      <c r="GX62" s="565"/>
      <c r="GY62" s="565"/>
      <c r="GZ62" s="565"/>
      <c r="HA62" s="565"/>
      <c r="HB62" s="565"/>
      <c r="HC62" s="565"/>
      <c r="HD62" s="565"/>
      <c r="HE62" s="565"/>
      <c r="HF62" s="565"/>
      <c r="HG62" s="565"/>
      <c r="HH62" s="565"/>
      <c r="HI62" s="565"/>
      <c r="HJ62" s="565"/>
      <c r="HK62" s="565"/>
      <c r="HL62" s="565"/>
      <c r="HM62" s="565"/>
      <c r="HN62" s="565"/>
      <c r="HO62" s="565"/>
      <c r="HP62" s="565"/>
      <c r="HQ62" s="565"/>
      <c r="HR62" s="565"/>
      <c r="HS62" s="565"/>
      <c r="HT62" s="565"/>
      <c r="HU62" s="565"/>
      <c r="HV62" s="565"/>
      <c r="HW62" s="565"/>
      <c r="HX62" s="565"/>
      <c r="HY62" s="565"/>
      <c r="HZ62" s="565"/>
      <c r="IA62" s="565"/>
      <c r="IB62" s="565"/>
      <c r="IC62" s="565"/>
      <c r="ID62" s="565"/>
      <c r="IE62" s="565"/>
      <c r="IF62" s="565"/>
      <c r="IG62" s="565"/>
      <c r="IH62" s="565"/>
      <c r="II62" s="565"/>
      <c r="IJ62" s="565"/>
      <c r="IK62" s="565"/>
      <c r="IL62" s="565"/>
      <c r="IM62" s="565"/>
      <c r="IN62" s="565"/>
      <c r="IO62" s="565"/>
      <c r="IP62" s="565"/>
      <c r="IQ62" s="565"/>
      <c r="IR62" s="565"/>
      <c r="IS62" s="565"/>
      <c r="IT62" s="565"/>
      <c r="IU62" s="565"/>
    </row>
    <row r="63" spans="1:255">
      <c r="A63" s="562" t="s">
        <v>2198</v>
      </c>
      <c r="B63" s="559">
        <v>0</v>
      </c>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565"/>
      <c r="BG63" s="565"/>
      <c r="BH63" s="565"/>
      <c r="BI63" s="565"/>
      <c r="BJ63" s="565"/>
      <c r="BK63" s="565"/>
      <c r="BL63" s="565"/>
      <c r="BM63" s="565"/>
      <c r="BN63" s="565"/>
      <c r="BO63" s="565"/>
      <c r="BP63" s="565"/>
      <c r="BQ63" s="565"/>
      <c r="BR63" s="565"/>
      <c r="BS63" s="565"/>
      <c r="BT63" s="565"/>
      <c r="BU63" s="565"/>
      <c r="BV63" s="565"/>
      <c r="BW63" s="565"/>
      <c r="BX63" s="565"/>
      <c r="BY63" s="565"/>
      <c r="BZ63" s="565"/>
      <c r="CA63" s="565"/>
      <c r="CB63" s="565"/>
      <c r="CC63" s="565"/>
      <c r="CD63" s="565"/>
      <c r="CE63" s="565"/>
      <c r="CF63" s="565"/>
      <c r="CG63" s="565"/>
      <c r="CH63" s="565"/>
      <c r="CI63" s="565"/>
      <c r="CJ63" s="565"/>
      <c r="CK63" s="565"/>
      <c r="CL63" s="565"/>
      <c r="CM63" s="565"/>
      <c r="CN63" s="565"/>
      <c r="CO63" s="565"/>
      <c r="CP63" s="565"/>
      <c r="CQ63" s="565"/>
      <c r="CR63" s="565"/>
      <c r="CS63" s="565"/>
      <c r="CT63" s="565"/>
      <c r="CU63" s="565"/>
      <c r="CV63" s="565"/>
      <c r="CW63" s="565"/>
      <c r="CX63" s="565"/>
      <c r="CY63" s="565"/>
      <c r="CZ63" s="565"/>
      <c r="DA63" s="565"/>
      <c r="DB63" s="565"/>
      <c r="DC63" s="565"/>
      <c r="DD63" s="565"/>
      <c r="DE63" s="565"/>
      <c r="DF63" s="565"/>
      <c r="DG63" s="565"/>
      <c r="DH63" s="565"/>
      <c r="DI63" s="565"/>
      <c r="DJ63" s="565"/>
      <c r="DK63" s="565"/>
      <c r="DL63" s="565"/>
      <c r="DM63" s="565"/>
      <c r="DN63" s="565"/>
      <c r="DO63" s="565"/>
      <c r="DP63" s="565"/>
      <c r="DQ63" s="565"/>
      <c r="DR63" s="565"/>
      <c r="DS63" s="565"/>
      <c r="DT63" s="565"/>
      <c r="DU63" s="565"/>
      <c r="DV63" s="565"/>
      <c r="DW63" s="565"/>
      <c r="DX63" s="565"/>
      <c r="DY63" s="565"/>
      <c r="DZ63" s="565"/>
      <c r="EA63" s="565"/>
      <c r="EB63" s="565"/>
      <c r="EC63" s="565"/>
      <c r="ED63" s="565"/>
      <c r="EE63" s="565"/>
      <c r="EF63" s="565"/>
      <c r="EG63" s="565"/>
      <c r="EH63" s="565"/>
      <c r="EI63" s="565"/>
      <c r="EJ63" s="565"/>
      <c r="EK63" s="565"/>
      <c r="EL63" s="565"/>
      <c r="EM63" s="565"/>
      <c r="EN63" s="565"/>
      <c r="EO63" s="565"/>
      <c r="EP63" s="565"/>
      <c r="EQ63" s="565"/>
      <c r="ER63" s="565"/>
      <c r="ES63" s="565"/>
      <c r="ET63" s="565"/>
      <c r="EU63" s="565"/>
      <c r="EV63" s="565"/>
      <c r="EW63" s="565"/>
      <c r="EX63" s="565"/>
      <c r="EY63" s="565"/>
      <c r="EZ63" s="565"/>
      <c r="FA63" s="565"/>
      <c r="FB63" s="565"/>
      <c r="FC63" s="565"/>
      <c r="FD63" s="565"/>
      <c r="FE63" s="565"/>
      <c r="FF63" s="565"/>
      <c r="FG63" s="565"/>
      <c r="FH63" s="565"/>
      <c r="FI63" s="565"/>
      <c r="FJ63" s="565"/>
      <c r="FK63" s="565"/>
      <c r="FL63" s="565"/>
      <c r="FM63" s="565"/>
      <c r="FN63" s="565"/>
      <c r="FO63" s="565"/>
      <c r="FP63" s="565"/>
      <c r="FQ63" s="565"/>
      <c r="FR63" s="565"/>
      <c r="FS63" s="565"/>
      <c r="FT63" s="565"/>
      <c r="FU63" s="565"/>
      <c r="FV63" s="565"/>
      <c r="FW63" s="565"/>
      <c r="FX63" s="565"/>
      <c r="FY63" s="565"/>
      <c r="FZ63" s="565"/>
      <c r="GA63" s="565"/>
      <c r="GB63" s="565"/>
      <c r="GC63" s="565"/>
      <c r="GD63" s="565"/>
      <c r="GE63" s="565"/>
      <c r="GF63" s="565"/>
      <c r="GG63" s="565"/>
      <c r="GH63" s="565"/>
      <c r="GI63" s="565"/>
      <c r="GJ63" s="565"/>
      <c r="GK63" s="565"/>
      <c r="GL63" s="565"/>
      <c r="GM63" s="565"/>
      <c r="GN63" s="565"/>
      <c r="GO63" s="565"/>
      <c r="GP63" s="565"/>
      <c r="GQ63" s="565"/>
      <c r="GR63" s="565"/>
      <c r="GS63" s="565"/>
      <c r="GT63" s="565"/>
      <c r="GU63" s="565"/>
      <c r="GV63" s="565"/>
      <c r="GW63" s="565"/>
      <c r="GX63" s="565"/>
      <c r="GY63" s="565"/>
      <c r="GZ63" s="565"/>
      <c r="HA63" s="565"/>
      <c r="HB63" s="565"/>
      <c r="HC63" s="565"/>
      <c r="HD63" s="565"/>
      <c r="HE63" s="565"/>
      <c r="HF63" s="565"/>
      <c r="HG63" s="565"/>
      <c r="HH63" s="565"/>
      <c r="HI63" s="565"/>
      <c r="HJ63" s="565"/>
      <c r="HK63" s="565"/>
      <c r="HL63" s="565"/>
      <c r="HM63" s="565"/>
      <c r="HN63" s="565"/>
      <c r="HO63" s="565"/>
      <c r="HP63" s="565"/>
      <c r="HQ63" s="565"/>
      <c r="HR63" s="565"/>
      <c r="HS63" s="565"/>
      <c r="HT63" s="565"/>
      <c r="HU63" s="565"/>
      <c r="HV63" s="565"/>
      <c r="HW63" s="565"/>
      <c r="HX63" s="565"/>
      <c r="HY63" s="565"/>
      <c r="HZ63" s="565"/>
      <c r="IA63" s="565"/>
      <c r="IB63" s="565"/>
      <c r="IC63" s="565"/>
      <c r="ID63" s="565"/>
      <c r="IE63" s="565"/>
      <c r="IF63" s="565"/>
      <c r="IG63" s="565"/>
      <c r="IH63" s="565"/>
      <c r="II63" s="565"/>
      <c r="IJ63" s="565"/>
      <c r="IK63" s="565"/>
      <c r="IL63" s="565"/>
      <c r="IM63" s="565"/>
      <c r="IN63" s="565"/>
      <c r="IO63" s="565"/>
      <c r="IP63" s="565"/>
      <c r="IQ63" s="565"/>
      <c r="IR63" s="565"/>
      <c r="IS63" s="565"/>
      <c r="IT63" s="565"/>
      <c r="IU63" s="565"/>
    </row>
    <row r="64" spans="1:255">
      <c r="A64" s="562" t="s">
        <v>2199</v>
      </c>
      <c r="B64" s="559">
        <v>0</v>
      </c>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565"/>
      <c r="BG64" s="565"/>
      <c r="BH64" s="565"/>
      <c r="BI64" s="565"/>
      <c r="BJ64" s="565"/>
      <c r="BK64" s="565"/>
      <c r="BL64" s="565"/>
      <c r="BM64" s="565"/>
      <c r="BN64" s="565"/>
      <c r="BO64" s="565"/>
      <c r="BP64" s="565"/>
      <c r="BQ64" s="565"/>
      <c r="BR64" s="565"/>
      <c r="BS64" s="565"/>
      <c r="BT64" s="565"/>
      <c r="BU64" s="565"/>
      <c r="BV64" s="565"/>
      <c r="BW64" s="565"/>
      <c r="BX64" s="565"/>
      <c r="BY64" s="565"/>
      <c r="BZ64" s="565"/>
      <c r="CA64" s="565"/>
      <c r="CB64" s="565"/>
      <c r="CC64" s="565"/>
      <c r="CD64" s="565"/>
      <c r="CE64" s="565"/>
      <c r="CF64" s="565"/>
      <c r="CG64" s="565"/>
      <c r="CH64" s="565"/>
      <c r="CI64" s="565"/>
      <c r="CJ64" s="565"/>
      <c r="CK64" s="565"/>
      <c r="CL64" s="565"/>
      <c r="CM64" s="565"/>
      <c r="CN64" s="565"/>
      <c r="CO64" s="565"/>
      <c r="CP64" s="565"/>
      <c r="CQ64" s="565"/>
      <c r="CR64" s="565"/>
      <c r="CS64" s="565"/>
      <c r="CT64" s="565"/>
      <c r="CU64" s="565"/>
      <c r="CV64" s="565"/>
      <c r="CW64" s="565"/>
      <c r="CX64" s="565"/>
      <c r="CY64" s="565"/>
      <c r="CZ64" s="565"/>
      <c r="DA64" s="565"/>
      <c r="DB64" s="565"/>
      <c r="DC64" s="565"/>
      <c r="DD64" s="565"/>
      <c r="DE64" s="565"/>
      <c r="DF64" s="565"/>
      <c r="DG64" s="565"/>
      <c r="DH64" s="565"/>
      <c r="DI64" s="565"/>
      <c r="DJ64" s="565"/>
      <c r="DK64" s="565"/>
      <c r="DL64" s="565"/>
      <c r="DM64" s="565"/>
      <c r="DN64" s="565"/>
      <c r="DO64" s="565"/>
      <c r="DP64" s="565"/>
      <c r="DQ64" s="565"/>
      <c r="DR64" s="565"/>
      <c r="DS64" s="565"/>
      <c r="DT64" s="565"/>
      <c r="DU64" s="565"/>
      <c r="DV64" s="565"/>
      <c r="DW64" s="565"/>
      <c r="DX64" s="565"/>
      <c r="DY64" s="565"/>
      <c r="DZ64" s="565"/>
      <c r="EA64" s="565"/>
      <c r="EB64" s="565"/>
      <c r="EC64" s="565"/>
      <c r="ED64" s="565"/>
      <c r="EE64" s="565"/>
      <c r="EF64" s="565"/>
      <c r="EG64" s="565"/>
      <c r="EH64" s="565"/>
      <c r="EI64" s="565"/>
      <c r="EJ64" s="565"/>
      <c r="EK64" s="565"/>
      <c r="EL64" s="565"/>
      <c r="EM64" s="565"/>
      <c r="EN64" s="565"/>
      <c r="EO64" s="565"/>
      <c r="EP64" s="565"/>
      <c r="EQ64" s="565"/>
      <c r="ER64" s="565"/>
      <c r="ES64" s="565"/>
      <c r="ET64" s="565"/>
      <c r="EU64" s="565"/>
      <c r="EV64" s="565"/>
      <c r="EW64" s="565"/>
      <c r="EX64" s="565"/>
      <c r="EY64" s="565"/>
      <c r="EZ64" s="565"/>
      <c r="FA64" s="565"/>
      <c r="FB64" s="565"/>
      <c r="FC64" s="565"/>
      <c r="FD64" s="565"/>
      <c r="FE64" s="565"/>
      <c r="FF64" s="565"/>
      <c r="FG64" s="565"/>
      <c r="FH64" s="565"/>
      <c r="FI64" s="565"/>
      <c r="FJ64" s="565"/>
      <c r="FK64" s="565"/>
      <c r="FL64" s="565"/>
      <c r="FM64" s="565"/>
      <c r="FN64" s="565"/>
      <c r="FO64" s="565"/>
      <c r="FP64" s="565"/>
      <c r="FQ64" s="565"/>
      <c r="FR64" s="565"/>
      <c r="FS64" s="565"/>
      <c r="FT64" s="565"/>
      <c r="FU64" s="565"/>
      <c r="FV64" s="565"/>
      <c r="FW64" s="565"/>
      <c r="FX64" s="565"/>
      <c r="FY64" s="565"/>
      <c r="FZ64" s="565"/>
      <c r="GA64" s="565"/>
      <c r="GB64" s="565"/>
      <c r="GC64" s="565"/>
      <c r="GD64" s="565"/>
      <c r="GE64" s="565"/>
      <c r="GF64" s="565"/>
      <c r="GG64" s="565"/>
      <c r="GH64" s="565"/>
      <c r="GI64" s="565"/>
      <c r="GJ64" s="565"/>
      <c r="GK64" s="565"/>
      <c r="GL64" s="565"/>
      <c r="GM64" s="565"/>
      <c r="GN64" s="565"/>
      <c r="GO64" s="565"/>
      <c r="GP64" s="565"/>
      <c r="GQ64" s="565"/>
      <c r="GR64" s="565"/>
      <c r="GS64" s="565"/>
      <c r="GT64" s="565"/>
      <c r="GU64" s="565"/>
      <c r="GV64" s="565"/>
      <c r="GW64" s="565"/>
      <c r="GX64" s="565"/>
      <c r="GY64" s="565"/>
      <c r="GZ64" s="565"/>
      <c r="HA64" s="565"/>
      <c r="HB64" s="565"/>
      <c r="HC64" s="565"/>
      <c r="HD64" s="565"/>
      <c r="HE64" s="565"/>
      <c r="HF64" s="565"/>
      <c r="HG64" s="565"/>
      <c r="HH64" s="565"/>
      <c r="HI64" s="565"/>
      <c r="HJ64" s="565"/>
      <c r="HK64" s="565"/>
      <c r="HL64" s="565"/>
      <c r="HM64" s="565"/>
      <c r="HN64" s="565"/>
      <c r="HO64" s="565"/>
      <c r="HP64" s="565"/>
      <c r="HQ64" s="565"/>
      <c r="HR64" s="565"/>
      <c r="HS64" s="565"/>
      <c r="HT64" s="565"/>
      <c r="HU64" s="565"/>
      <c r="HV64" s="565"/>
      <c r="HW64" s="565"/>
      <c r="HX64" s="565"/>
      <c r="HY64" s="565"/>
      <c r="HZ64" s="565"/>
      <c r="IA64" s="565"/>
      <c r="IB64" s="565"/>
      <c r="IC64" s="565"/>
      <c r="ID64" s="565"/>
      <c r="IE64" s="565"/>
      <c r="IF64" s="565"/>
      <c r="IG64" s="565"/>
      <c r="IH64" s="565"/>
      <c r="II64" s="565"/>
      <c r="IJ64" s="565"/>
      <c r="IK64" s="565"/>
      <c r="IL64" s="565"/>
      <c r="IM64" s="565"/>
      <c r="IN64" s="565"/>
      <c r="IO64" s="565"/>
      <c r="IP64" s="565"/>
      <c r="IQ64" s="565"/>
      <c r="IR64" s="565"/>
      <c r="IS64" s="565"/>
      <c r="IT64" s="565"/>
      <c r="IU64" s="565"/>
    </row>
    <row r="65" spans="1:255">
      <c r="A65" s="561" t="s">
        <v>1360</v>
      </c>
      <c r="B65" s="559">
        <f>SUM(B66:B68)</f>
        <v>147503</v>
      </c>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5"/>
      <c r="AY65" s="565"/>
      <c r="AZ65" s="565"/>
      <c r="BA65" s="565"/>
      <c r="BB65" s="565"/>
      <c r="BC65" s="565"/>
      <c r="BD65" s="565"/>
      <c r="BE65" s="565"/>
      <c r="BF65" s="565"/>
      <c r="BG65" s="565"/>
      <c r="BH65" s="565"/>
      <c r="BI65" s="565"/>
      <c r="BJ65" s="565"/>
      <c r="BK65" s="565"/>
      <c r="BL65" s="565"/>
      <c r="BM65" s="565"/>
      <c r="BN65" s="565"/>
      <c r="BO65" s="565"/>
      <c r="BP65" s="565"/>
      <c r="BQ65" s="565"/>
      <c r="BR65" s="565"/>
      <c r="BS65" s="565"/>
      <c r="BT65" s="565"/>
      <c r="BU65" s="565"/>
      <c r="BV65" s="565"/>
      <c r="BW65" s="565"/>
      <c r="BX65" s="565"/>
      <c r="BY65" s="565"/>
      <c r="BZ65" s="565"/>
      <c r="CA65" s="565"/>
      <c r="CB65" s="565"/>
      <c r="CC65" s="565"/>
      <c r="CD65" s="565"/>
      <c r="CE65" s="565"/>
      <c r="CF65" s="565"/>
      <c r="CG65" s="565"/>
      <c r="CH65" s="565"/>
      <c r="CI65" s="565"/>
      <c r="CJ65" s="565"/>
      <c r="CK65" s="565"/>
      <c r="CL65" s="565"/>
      <c r="CM65" s="565"/>
      <c r="CN65" s="565"/>
      <c r="CO65" s="565"/>
      <c r="CP65" s="565"/>
      <c r="CQ65" s="565"/>
      <c r="CR65" s="565"/>
      <c r="CS65" s="565"/>
      <c r="CT65" s="565"/>
      <c r="CU65" s="565"/>
      <c r="CV65" s="565"/>
      <c r="CW65" s="565"/>
      <c r="CX65" s="565"/>
      <c r="CY65" s="565"/>
      <c r="CZ65" s="565"/>
      <c r="DA65" s="565"/>
      <c r="DB65" s="565"/>
      <c r="DC65" s="565"/>
      <c r="DD65" s="565"/>
      <c r="DE65" s="565"/>
      <c r="DF65" s="565"/>
      <c r="DG65" s="565"/>
      <c r="DH65" s="565"/>
      <c r="DI65" s="565"/>
      <c r="DJ65" s="565"/>
      <c r="DK65" s="565"/>
      <c r="DL65" s="565"/>
      <c r="DM65" s="565"/>
      <c r="DN65" s="565"/>
      <c r="DO65" s="565"/>
      <c r="DP65" s="565"/>
      <c r="DQ65" s="565"/>
      <c r="DR65" s="565"/>
      <c r="DS65" s="565"/>
      <c r="DT65" s="565"/>
      <c r="DU65" s="565"/>
      <c r="DV65" s="565"/>
      <c r="DW65" s="565"/>
      <c r="DX65" s="565"/>
      <c r="DY65" s="565"/>
      <c r="DZ65" s="565"/>
      <c r="EA65" s="565"/>
      <c r="EB65" s="565"/>
      <c r="EC65" s="565"/>
      <c r="ED65" s="565"/>
      <c r="EE65" s="565"/>
      <c r="EF65" s="565"/>
      <c r="EG65" s="565"/>
      <c r="EH65" s="565"/>
      <c r="EI65" s="565"/>
      <c r="EJ65" s="565"/>
      <c r="EK65" s="565"/>
      <c r="EL65" s="565"/>
      <c r="EM65" s="565"/>
      <c r="EN65" s="565"/>
      <c r="EO65" s="565"/>
      <c r="EP65" s="565"/>
      <c r="EQ65" s="565"/>
      <c r="ER65" s="565"/>
      <c r="ES65" s="565"/>
      <c r="ET65" s="565"/>
      <c r="EU65" s="565"/>
      <c r="EV65" s="565"/>
      <c r="EW65" s="565"/>
      <c r="EX65" s="565"/>
      <c r="EY65" s="565"/>
      <c r="EZ65" s="565"/>
      <c r="FA65" s="565"/>
      <c r="FB65" s="565"/>
      <c r="FC65" s="565"/>
      <c r="FD65" s="565"/>
      <c r="FE65" s="565"/>
      <c r="FF65" s="565"/>
      <c r="FG65" s="565"/>
      <c r="FH65" s="565"/>
      <c r="FI65" s="565"/>
      <c r="FJ65" s="565"/>
      <c r="FK65" s="565"/>
      <c r="FL65" s="565"/>
      <c r="FM65" s="565"/>
      <c r="FN65" s="565"/>
      <c r="FO65" s="565"/>
      <c r="FP65" s="565"/>
      <c r="FQ65" s="565"/>
      <c r="FR65" s="565"/>
      <c r="FS65" s="565"/>
      <c r="FT65" s="565"/>
      <c r="FU65" s="565"/>
      <c r="FV65" s="565"/>
      <c r="FW65" s="565"/>
      <c r="FX65" s="565"/>
      <c r="FY65" s="565"/>
      <c r="FZ65" s="565"/>
      <c r="GA65" s="565"/>
      <c r="GB65" s="565"/>
      <c r="GC65" s="565"/>
      <c r="GD65" s="565"/>
      <c r="GE65" s="565"/>
      <c r="GF65" s="565"/>
      <c r="GG65" s="565"/>
      <c r="GH65" s="565"/>
      <c r="GI65" s="565"/>
      <c r="GJ65" s="565"/>
      <c r="GK65" s="565"/>
      <c r="GL65" s="565"/>
      <c r="GM65" s="565"/>
      <c r="GN65" s="565"/>
      <c r="GO65" s="565"/>
      <c r="GP65" s="565"/>
      <c r="GQ65" s="565"/>
      <c r="GR65" s="565"/>
      <c r="GS65" s="565"/>
      <c r="GT65" s="565"/>
      <c r="GU65" s="565"/>
      <c r="GV65" s="565"/>
      <c r="GW65" s="565"/>
      <c r="GX65" s="565"/>
      <c r="GY65" s="565"/>
      <c r="GZ65" s="565"/>
      <c r="HA65" s="565"/>
      <c r="HB65" s="565"/>
      <c r="HC65" s="565"/>
      <c r="HD65" s="565"/>
      <c r="HE65" s="565"/>
      <c r="HF65" s="565"/>
      <c r="HG65" s="565"/>
      <c r="HH65" s="565"/>
      <c r="HI65" s="565"/>
      <c r="HJ65" s="565"/>
      <c r="HK65" s="565"/>
      <c r="HL65" s="565"/>
      <c r="HM65" s="565"/>
      <c r="HN65" s="565"/>
      <c r="HO65" s="565"/>
      <c r="HP65" s="565"/>
      <c r="HQ65" s="565"/>
      <c r="HR65" s="565"/>
      <c r="HS65" s="565"/>
      <c r="HT65" s="565"/>
      <c r="HU65" s="565"/>
      <c r="HV65" s="565"/>
      <c r="HW65" s="565"/>
      <c r="HX65" s="565"/>
      <c r="HY65" s="565"/>
      <c r="HZ65" s="565"/>
      <c r="IA65" s="565"/>
      <c r="IB65" s="565"/>
      <c r="IC65" s="565"/>
      <c r="ID65" s="565"/>
      <c r="IE65" s="565"/>
      <c r="IF65" s="565"/>
      <c r="IG65" s="565"/>
      <c r="IH65" s="565"/>
      <c r="II65" s="565"/>
      <c r="IJ65" s="565"/>
      <c r="IK65" s="565"/>
      <c r="IL65" s="565"/>
      <c r="IM65" s="565"/>
      <c r="IN65" s="565"/>
      <c r="IO65" s="565"/>
      <c r="IP65" s="565"/>
      <c r="IQ65" s="565"/>
      <c r="IR65" s="565"/>
      <c r="IS65" s="565"/>
      <c r="IT65" s="565"/>
      <c r="IU65" s="565"/>
    </row>
    <row r="66" spans="1:255">
      <c r="A66" s="562" t="s">
        <v>1361</v>
      </c>
      <c r="B66" s="559">
        <v>147503</v>
      </c>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5"/>
      <c r="AY66" s="565"/>
      <c r="AZ66" s="565"/>
      <c r="BA66" s="565"/>
      <c r="BB66" s="565"/>
      <c r="BC66" s="565"/>
      <c r="BD66" s="565"/>
      <c r="BE66" s="565"/>
      <c r="BF66" s="565"/>
      <c r="BG66" s="565"/>
      <c r="BH66" s="565"/>
      <c r="BI66" s="565"/>
      <c r="BJ66" s="565"/>
      <c r="BK66" s="565"/>
      <c r="BL66" s="565"/>
      <c r="BM66" s="565"/>
      <c r="BN66" s="565"/>
      <c r="BO66" s="565"/>
      <c r="BP66" s="565"/>
      <c r="BQ66" s="565"/>
      <c r="BR66" s="565"/>
      <c r="BS66" s="565"/>
      <c r="BT66" s="565"/>
      <c r="BU66" s="565"/>
      <c r="BV66" s="565"/>
      <c r="BW66" s="565"/>
      <c r="BX66" s="565"/>
      <c r="BY66" s="565"/>
      <c r="BZ66" s="565"/>
      <c r="CA66" s="565"/>
      <c r="CB66" s="565"/>
      <c r="CC66" s="565"/>
      <c r="CD66" s="565"/>
      <c r="CE66" s="565"/>
      <c r="CF66" s="565"/>
      <c r="CG66" s="565"/>
      <c r="CH66" s="565"/>
      <c r="CI66" s="565"/>
      <c r="CJ66" s="565"/>
      <c r="CK66" s="565"/>
      <c r="CL66" s="565"/>
      <c r="CM66" s="565"/>
      <c r="CN66" s="565"/>
      <c r="CO66" s="565"/>
      <c r="CP66" s="565"/>
      <c r="CQ66" s="565"/>
      <c r="CR66" s="565"/>
      <c r="CS66" s="565"/>
      <c r="CT66" s="565"/>
      <c r="CU66" s="565"/>
      <c r="CV66" s="565"/>
      <c r="CW66" s="565"/>
      <c r="CX66" s="565"/>
      <c r="CY66" s="565"/>
      <c r="CZ66" s="565"/>
      <c r="DA66" s="565"/>
      <c r="DB66" s="565"/>
      <c r="DC66" s="565"/>
      <c r="DD66" s="565"/>
      <c r="DE66" s="565"/>
      <c r="DF66" s="565"/>
      <c r="DG66" s="565"/>
      <c r="DH66" s="565"/>
      <c r="DI66" s="565"/>
      <c r="DJ66" s="565"/>
      <c r="DK66" s="565"/>
      <c r="DL66" s="565"/>
      <c r="DM66" s="565"/>
      <c r="DN66" s="565"/>
      <c r="DO66" s="565"/>
      <c r="DP66" s="565"/>
      <c r="DQ66" s="565"/>
      <c r="DR66" s="565"/>
      <c r="DS66" s="565"/>
      <c r="DT66" s="565"/>
      <c r="DU66" s="565"/>
      <c r="DV66" s="565"/>
      <c r="DW66" s="565"/>
      <c r="DX66" s="565"/>
      <c r="DY66" s="565"/>
      <c r="DZ66" s="565"/>
      <c r="EA66" s="565"/>
      <c r="EB66" s="565"/>
      <c r="EC66" s="565"/>
      <c r="ED66" s="565"/>
      <c r="EE66" s="565"/>
      <c r="EF66" s="565"/>
      <c r="EG66" s="565"/>
      <c r="EH66" s="565"/>
      <c r="EI66" s="565"/>
      <c r="EJ66" s="565"/>
      <c r="EK66" s="565"/>
      <c r="EL66" s="565"/>
      <c r="EM66" s="565"/>
      <c r="EN66" s="565"/>
      <c r="EO66" s="565"/>
      <c r="EP66" s="565"/>
      <c r="EQ66" s="565"/>
      <c r="ER66" s="565"/>
      <c r="ES66" s="565"/>
      <c r="ET66" s="565"/>
      <c r="EU66" s="565"/>
      <c r="EV66" s="565"/>
      <c r="EW66" s="565"/>
      <c r="EX66" s="565"/>
      <c r="EY66" s="565"/>
      <c r="EZ66" s="565"/>
      <c r="FA66" s="565"/>
      <c r="FB66" s="565"/>
      <c r="FC66" s="565"/>
      <c r="FD66" s="565"/>
      <c r="FE66" s="565"/>
      <c r="FF66" s="565"/>
      <c r="FG66" s="565"/>
      <c r="FH66" s="565"/>
      <c r="FI66" s="565"/>
      <c r="FJ66" s="565"/>
      <c r="FK66" s="565"/>
      <c r="FL66" s="565"/>
      <c r="FM66" s="565"/>
      <c r="FN66" s="565"/>
      <c r="FO66" s="565"/>
      <c r="FP66" s="565"/>
      <c r="FQ66" s="565"/>
      <c r="FR66" s="565"/>
      <c r="FS66" s="565"/>
      <c r="FT66" s="565"/>
      <c r="FU66" s="565"/>
      <c r="FV66" s="565"/>
      <c r="FW66" s="565"/>
      <c r="FX66" s="565"/>
      <c r="FY66" s="565"/>
      <c r="FZ66" s="565"/>
      <c r="GA66" s="565"/>
      <c r="GB66" s="565"/>
      <c r="GC66" s="565"/>
      <c r="GD66" s="565"/>
      <c r="GE66" s="565"/>
      <c r="GF66" s="565"/>
      <c r="GG66" s="565"/>
      <c r="GH66" s="565"/>
      <c r="GI66" s="565"/>
      <c r="GJ66" s="565"/>
      <c r="GK66" s="565"/>
      <c r="GL66" s="565"/>
      <c r="GM66" s="565"/>
      <c r="GN66" s="565"/>
      <c r="GO66" s="565"/>
      <c r="GP66" s="565"/>
      <c r="GQ66" s="565"/>
      <c r="GR66" s="565"/>
      <c r="GS66" s="565"/>
      <c r="GT66" s="565"/>
      <c r="GU66" s="565"/>
      <c r="GV66" s="565"/>
      <c r="GW66" s="565"/>
      <c r="GX66" s="565"/>
      <c r="GY66" s="565"/>
      <c r="GZ66" s="565"/>
      <c r="HA66" s="565"/>
      <c r="HB66" s="565"/>
      <c r="HC66" s="565"/>
      <c r="HD66" s="565"/>
      <c r="HE66" s="565"/>
      <c r="HF66" s="565"/>
      <c r="HG66" s="565"/>
      <c r="HH66" s="565"/>
      <c r="HI66" s="565"/>
      <c r="HJ66" s="565"/>
      <c r="HK66" s="565"/>
      <c r="HL66" s="565"/>
      <c r="HM66" s="565"/>
      <c r="HN66" s="565"/>
      <c r="HO66" s="565"/>
      <c r="HP66" s="565"/>
      <c r="HQ66" s="565"/>
      <c r="HR66" s="565"/>
      <c r="HS66" s="565"/>
      <c r="HT66" s="565"/>
      <c r="HU66" s="565"/>
      <c r="HV66" s="565"/>
      <c r="HW66" s="565"/>
      <c r="HX66" s="565"/>
      <c r="HY66" s="565"/>
      <c r="HZ66" s="565"/>
      <c r="IA66" s="565"/>
      <c r="IB66" s="565"/>
      <c r="IC66" s="565"/>
      <c r="ID66" s="565"/>
      <c r="IE66" s="565"/>
      <c r="IF66" s="565"/>
      <c r="IG66" s="565"/>
      <c r="IH66" s="565"/>
      <c r="II66" s="565"/>
      <c r="IJ66" s="565"/>
      <c r="IK66" s="565"/>
      <c r="IL66" s="565"/>
      <c r="IM66" s="565"/>
      <c r="IN66" s="565"/>
      <c r="IO66" s="565"/>
      <c r="IP66" s="565"/>
      <c r="IQ66" s="565"/>
      <c r="IR66" s="565"/>
      <c r="IS66" s="565"/>
      <c r="IT66" s="565"/>
      <c r="IU66" s="565"/>
    </row>
    <row r="67" spans="1:255">
      <c r="A67" s="562" t="s">
        <v>2200</v>
      </c>
      <c r="B67" s="559">
        <v>0</v>
      </c>
      <c r="D67" s="565"/>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565"/>
      <c r="AM67" s="565"/>
      <c r="AN67" s="565"/>
      <c r="AO67" s="565"/>
      <c r="AP67" s="565"/>
      <c r="AQ67" s="565"/>
      <c r="AR67" s="565"/>
      <c r="AS67" s="565"/>
      <c r="AT67" s="565"/>
      <c r="AU67" s="565"/>
      <c r="AV67" s="565"/>
      <c r="AW67" s="565"/>
      <c r="AX67" s="565"/>
      <c r="AY67" s="565"/>
      <c r="AZ67" s="565"/>
      <c r="BA67" s="565"/>
      <c r="BB67" s="565"/>
      <c r="BC67" s="565"/>
      <c r="BD67" s="565"/>
      <c r="BE67" s="565"/>
      <c r="BF67" s="565"/>
      <c r="BG67" s="565"/>
      <c r="BH67" s="565"/>
      <c r="BI67" s="565"/>
      <c r="BJ67" s="565"/>
      <c r="BK67" s="565"/>
      <c r="BL67" s="565"/>
      <c r="BM67" s="565"/>
      <c r="BN67" s="565"/>
      <c r="BO67" s="565"/>
      <c r="BP67" s="565"/>
      <c r="BQ67" s="565"/>
      <c r="BR67" s="565"/>
      <c r="BS67" s="565"/>
      <c r="BT67" s="565"/>
      <c r="BU67" s="565"/>
      <c r="BV67" s="565"/>
      <c r="BW67" s="565"/>
      <c r="BX67" s="565"/>
      <c r="BY67" s="565"/>
      <c r="BZ67" s="565"/>
      <c r="CA67" s="565"/>
      <c r="CB67" s="565"/>
      <c r="CC67" s="565"/>
      <c r="CD67" s="565"/>
      <c r="CE67" s="565"/>
      <c r="CF67" s="565"/>
      <c r="CG67" s="565"/>
      <c r="CH67" s="565"/>
      <c r="CI67" s="565"/>
      <c r="CJ67" s="565"/>
      <c r="CK67" s="565"/>
      <c r="CL67" s="565"/>
      <c r="CM67" s="565"/>
      <c r="CN67" s="565"/>
      <c r="CO67" s="565"/>
      <c r="CP67" s="565"/>
      <c r="CQ67" s="565"/>
      <c r="CR67" s="565"/>
      <c r="CS67" s="565"/>
      <c r="CT67" s="565"/>
      <c r="CU67" s="565"/>
      <c r="CV67" s="565"/>
      <c r="CW67" s="565"/>
      <c r="CX67" s="565"/>
      <c r="CY67" s="565"/>
      <c r="CZ67" s="565"/>
      <c r="DA67" s="565"/>
      <c r="DB67" s="565"/>
      <c r="DC67" s="565"/>
      <c r="DD67" s="565"/>
      <c r="DE67" s="565"/>
      <c r="DF67" s="565"/>
      <c r="DG67" s="565"/>
      <c r="DH67" s="565"/>
      <c r="DI67" s="565"/>
      <c r="DJ67" s="565"/>
      <c r="DK67" s="565"/>
      <c r="DL67" s="565"/>
      <c r="DM67" s="565"/>
      <c r="DN67" s="565"/>
      <c r="DO67" s="565"/>
      <c r="DP67" s="565"/>
      <c r="DQ67" s="565"/>
      <c r="DR67" s="565"/>
      <c r="DS67" s="565"/>
      <c r="DT67" s="565"/>
      <c r="DU67" s="565"/>
      <c r="DV67" s="565"/>
      <c r="DW67" s="565"/>
      <c r="DX67" s="565"/>
      <c r="DY67" s="565"/>
      <c r="DZ67" s="565"/>
      <c r="EA67" s="565"/>
      <c r="EB67" s="565"/>
      <c r="EC67" s="565"/>
      <c r="ED67" s="565"/>
      <c r="EE67" s="565"/>
      <c r="EF67" s="565"/>
      <c r="EG67" s="565"/>
      <c r="EH67" s="565"/>
      <c r="EI67" s="565"/>
      <c r="EJ67" s="565"/>
      <c r="EK67" s="565"/>
      <c r="EL67" s="565"/>
      <c r="EM67" s="565"/>
      <c r="EN67" s="565"/>
      <c r="EO67" s="565"/>
      <c r="EP67" s="565"/>
      <c r="EQ67" s="565"/>
      <c r="ER67" s="565"/>
      <c r="ES67" s="565"/>
      <c r="ET67" s="565"/>
      <c r="EU67" s="565"/>
      <c r="EV67" s="565"/>
      <c r="EW67" s="565"/>
      <c r="EX67" s="565"/>
      <c r="EY67" s="565"/>
      <c r="EZ67" s="565"/>
      <c r="FA67" s="565"/>
      <c r="FB67" s="565"/>
      <c r="FC67" s="565"/>
      <c r="FD67" s="565"/>
      <c r="FE67" s="565"/>
      <c r="FF67" s="565"/>
      <c r="FG67" s="565"/>
      <c r="FH67" s="565"/>
      <c r="FI67" s="565"/>
      <c r="FJ67" s="565"/>
      <c r="FK67" s="565"/>
      <c r="FL67" s="565"/>
      <c r="FM67" s="565"/>
      <c r="FN67" s="565"/>
      <c r="FO67" s="565"/>
      <c r="FP67" s="565"/>
      <c r="FQ67" s="565"/>
      <c r="FR67" s="565"/>
      <c r="FS67" s="565"/>
      <c r="FT67" s="565"/>
      <c r="FU67" s="565"/>
      <c r="FV67" s="565"/>
      <c r="FW67" s="565"/>
      <c r="FX67" s="565"/>
      <c r="FY67" s="565"/>
      <c r="FZ67" s="565"/>
      <c r="GA67" s="565"/>
      <c r="GB67" s="565"/>
      <c r="GC67" s="565"/>
      <c r="GD67" s="565"/>
      <c r="GE67" s="565"/>
      <c r="GF67" s="565"/>
      <c r="GG67" s="565"/>
      <c r="GH67" s="565"/>
      <c r="GI67" s="565"/>
      <c r="GJ67" s="565"/>
      <c r="GK67" s="565"/>
      <c r="GL67" s="565"/>
      <c r="GM67" s="565"/>
      <c r="GN67" s="565"/>
      <c r="GO67" s="565"/>
      <c r="GP67" s="565"/>
      <c r="GQ67" s="565"/>
      <c r="GR67" s="565"/>
      <c r="GS67" s="565"/>
      <c r="GT67" s="565"/>
      <c r="GU67" s="565"/>
      <c r="GV67" s="565"/>
      <c r="GW67" s="565"/>
      <c r="GX67" s="565"/>
      <c r="GY67" s="565"/>
      <c r="GZ67" s="565"/>
      <c r="HA67" s="565"/>
      <c r="HB67" s="565"/>
      <c r="HC67" s="565"/>
      <c r="HD67" s="565"/>
      <c r="HE67" s="565"/>
      <c r="HF67" s="565"/>
      <c r="HG67" s="565"/>
      <c r="HH67" s="565"/>
      <c r="HI67" s="565"/>
      <c r="HJ67" s="565"/>
      <c r="HK67" s="565"/>
      <c r="HL67" s="565"/>
      <c r="HM67" s="565"/>
      <c r="HN67" s="565"/>
      <c r="HO67" s="565"/>
      <c r="HP67" s="565"/>
      <c r="HQ67" s="565"/>
      <c r="HR67" s="565"/>
      <c r="HS67" s="565"/>
      <c r="HT67" s="565"/>
      <c r="HU67" s="565"/>
      <c r="HV67" s="565"/>
      <c r="HW67" s="565"/>
      <c r="HX67" s="565"/>
      <c r="HY67" s="565"/>
      <c r="HZ67" s="565"/>
      <c r="IA67" s="565"/>
      <c r="IB67" s="565"/>
      <c r="IC67" s="565"/>
      <c r="ID67" s="565"/>
      <c r="IE67" s="565"/>
      <c r="IF67" s="565"/>
      <c r="IG67" s="565"/>
      <c r="IH67" s="565"/>
      <c r="II67" s="565"/>
      <c r="IJ67" s="565"/>
      <c r="IK67" s="565"/>
      <c r="IL67" s="565"/>
      <c r="IM67" s="565"/>
      <c r="IN67" s="565"/>
      <c r="IO67" s="565"/>
      <c r="IP67" s="565"/>
      <c r="IQ67" s="565"/>
      <c r="IR67" s="565"/>
      <c r="IS67" s="565"/>
      <c r="IT67" s="565"/>
      <c r="IU67" s="565"/>
    </row>
    <row r="68" spans="1:255">
      <c r="A68" s="562" t="s">
        <v>2201</v>
      </c>
      <c r="B68" s="559">
        <v>0</v>
      </c>
      <c r="D68" s="565"/>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65"/>
      <c r="AN68" s="565"/>
      <c r="AO68" s="565"/>
      <c r="AP68" s="565"/>
      <c r="AQ68" s="565"/>
      <c r="AR68" s="565"/>
      <c r="AS68" s="565"/>
      <c r="AT68" s="565"/>
      <c r="AU68" s="565"/>
      <c r="AV68" s="565"/>
      <c r="AW68" s="565"/>
      <c r="AX68" s="565"/>
      <c r="AY68" s="565"/>
      <c r="AZ68" s="565"/>
      <c r="BA68" s="565"/>
      <c r="BB68" s="565"/>
      <c r="BC68" s="565"/>
      <c r="BD68" s="565"/>
      <c r="BE68" s="565"/>
      <c r="BF68" s="565"/>
      <c r="BG68" s="565"/>
      <c r="BH68" s="565"/>
      <c r="BI68" s="565"/>
      <c r="BJ68" s="565"/>
      <c r="BK68" s="565"/>
      <c r="BL68" s="565"/>
      <c r="BM68" s="565"/>
      <c r="BN68" s="565"/>
      <c r="BO68" s="565"/>
      <c r="BP68" s="565"/>
      <c r="BQ68" s="565"/>
      <c r="BR68" s="565"/>
      <c r="BS68" s="565"/>
      <c r="BT68" s="565"/>
      <c r="BU68" s="565"/>
      <c r="BV68" s="565"/>
      <c r="BW68" s="565"/>
      <c r="BX68" s="565"/>
      <c r="BY68" s="565"/>
      <c r="BZ68" s="565"/>
      <c r="CA68" s="565"/>
      <c r="CB68" s="565"/>
      <c r="CC68" s="565"/>
      <c r="CD68" s="565"/>
      <c r="CE68" s="565"/>
      <c r="CF68" s="565"/>
      <c r="CG68" s="565"/>
      <c r="CH68" s="565"/>
      <c r="CI68" s="565"/>
      <c r="CJ68" s="565"/>
      <c r="CK68" s="565"/>
      <c r="CL68" s="565"/>
      <c r="CM68" s="565"/>
      <c r="CN68" s="565"/>
      <c r="CO68" s="565"/>
      <c r="CP68" s="565"/>
      <c r="CQ68" s="565"/>
      <c r="CR68" s="565"/>
      <c r="CS68" s="565"/>
      <c r="CT68" s="565"/>
      <c r="CU68" s="565"/>
      <c r="CV68" s="565"/>
      <c r="CW68" s="565"/>
      <c r="CX68" s="565"/>
      <c r="CY68" s="565"/>
      <c r="CZ68" s="565"/>
      <c r="DA68" s="565"/>
      <c r="DB68" s="565"/>
      <c r="DC68" s="565"/>
      <c r="DD68" s="565"/>
      <c r="DE68" s="565"/>
      <c r="DF68" s="565"/>
      <c r="DG68" s="565"/>
      <c r="DH68" s="565"/>
      <c r="DI68" s="565"/>
      <c r="DJ68" s="565"/>
      <c r="DK68" s="565"/>
      <c r="DL68" s="565"/>
      <c r="DM68" s="565"/>
      <c r="DN68" s="565"/>
      <c r="DO68" s="565"/>
      <c r="DP68" s="565"/>
      <c r="DQ68" s="565"/>
      <c r="DR68" s="565"/>
      <c r="DS68" s="565"/>
      <c r="DT68" s="565"/>
      <c r="DU68" s="565"/>
      <c r="DV68" s="565"/>
      <c r="DW68" s="565"/>
      <c r="DX68" s="565"/>
      <c r="DY68" s="565"/>
      <c r="DZ68" s="565"/>
      <c r="EA68" s="565"/>
      <c r="EB68" s="565"/>
      <c r="EC68" s="565"/>
      <c r="ED68" s="565"/>
      <c r="EE68" s="565"/>
      <c r="EF68" s="565"/>
      <c r="EG68" s="565"/>
      <c r="EH68" s="565"/>
      <c r="EI68" s="565"/>
      <c r="EJ68" s="565"/>
      <c r="EK68" s="565"/>
      <c r="EL68" s="565"/>
      <c r="EM68" s="565"/>
      <c r="EN68" s="565"/>
      <c r="EO68" s="565"/>
      <c r="EP68" s="565"/>
      <c r="EQ68" s="565"/>
      <c r="ER68" s="565"/>
      <c r="ES68" s="565"/>
      <c r="ET68" s="565"/>
      <c r="EU68" s="565"/>
      <c r="EV68" s="565"/>
      <c r="EW68" s="565"/>
      <c r="EX68" s="565"/>
      <c r="EY68" s="565"/>
      <c r="EZ68" s="565"/>
      <c r="FA68" s="565"/>
      <c r="FB68" s="565"/>
      <c r="FC68" s="565"/>
      <c r="FD68" s="565"/>
      <c r="FE68" s="565"/>
      <c r="FF68" s="565"/>
      <c r="FG68" s="565"/>
      <c r="FH68" s="565"/>
      <c r="FI68" s="565"/>
      <c r="FJ68" s="565"/>
      <c r="FK68" s="565"/>
      <c r="FL68" s="565"/>
      <c r="FM68" s="565"/>
      <c r="FN68" s="565"/>
      <c r="FO68" s="565"/>
      <c r="FP68" s="565"/>
      <c r="FQ68" s="565"/>
      <c r="FR68" s="565"/>
      <c r="FS68" s="565"/>
      <c r="FT68" s="565"/>
      <c r="FU68" s="565"/>
      <c r="FV68" s="565"/>
      <c r="FW68" s="565"/>
      <c r="FX68" s="565"/>
      <c r="FY68" s="565"/>
      <c r="FZ68" s="565"/>
      <c r="GA68" s="565"/>
      <c r="GB68" s="565"/>
      <c r="GC68" s="565"/>
      <c r="GD68" s="565"/>
      <c r="GE68" s="565"/>
      <c r="GF68" s="565"/>
      <c r="GG68" s="565"/>
      <c r="GH68" s="565"/>
      <c r="GI68" s="565"/>
      <c r="GJ68" s="565"/>
      <c r="GK68" s="565"/>
      <c r="GL68" s="565"/>
      <c r="GM68" s="565"/>
      <c r="GN68" s="565"/>
      <c r="GO68" s="565"/>
      <c r="GP68" s="565"/>
      <c r="GQ68" s="565"/>
      <c r="GR68" s="565"/>
      <c r="GS68" s="565"/>
      <c r="GT68" s="565"/>
      <c r="GU68" s="565"/>
      <c r="GV68" s="565"/>
      <c r="GW68" s="565"/>
      <c r="GX68" s="565"/>
      <c r="GY68" s="565"/>
      <c r="GZ68" s="565"/>
      <c r="HA68" s="565"/>
      <c r="HB68" s="565"/>
      <c r="HC68" s="565"/>
      <c r="HD68" s="565"/>
      <c r="HE68" s="565"/>
      <c r="HF68" s="565"/>
      <c r="HG68" s="565"/>
      <c r="HH68" s="565"/>
      <c r="HI68" s="565"/>
      <c r="HJ68" s="565"/>
      <c r="HK68" s="565"/>
      <c r="HL68" s="565"/>
      <c r="HM68" s="565"/>
      <c r="HN68" s="565"/>
      <c r="HO68" s="565"/>
      <c r="HP68" s="565"/>
      <c r="HQ68" s="565"/>
      <c r="HR68" s="565"/>
      <c r="HS68" s="565"/>
      <c r="HT68" s="565"/>
      <c r="HU68" s="565"/>
      <c r="HV68" s="565"/>
      <c r="HW68" s="565"/>
      <c r="HX68" s="565"/>
      <c r="HY68" s="565"/>
      <c r="HZ68" s="565"/>
      <c r="IA68" s="565"/>
      <c r="IB68" s="565"/>
      <c r="IC68" s="565"/>
      <c r="ID68" s="565"/>
      <c r="IE68" s="565"/>
      <c r="IF68" s="565"/>
      <c r="IG68" s="565"/>
      <c r="IH68" s="565"/>
      <c r="II68" s="565"/>
      <c r="IJ68" s="565"/>
      <c r="IK68" s="565"/>
      <c r="IL68" s="565"/>
      <c r="IM68" s="565"/>
      <c r="IN68" s="565"/>
      <c r="IO68" s="565"/>
      <c r="IP68" s="565"/>
      <c r="IQ68" s="565"/>
      <c r="IR68" s="565"/>
      <c r="IS68" s="565"/>
      <c r="IT68" s="565"/>
      <c r="IU68" s="565"/>
    </row>
    <row r="69" spans="1:255">
      <c r="A69" s="561" t="s">
        <v>2202</v>
      </c>
      <c r="B69" s="559">
        <f>SUM(B70,B75,B80)</f>
        <v>0</v>
      </c>
      <c r="D69" s="565"/>
      <c r="E69" s="565"/>
      <c r="F69" s="565"/>
      <c r="G69" s="565"/>
      <c r="H69" s="565"/>
      <c r="I69" s="565"/>
      <c r="J69" s="565"/>
      <c r="K69" s="565"/>
      <c r="L69" s="565"/>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c r="AK69" s="565"/>
      <c r="AL69" s="565"/>
      <c r="AM69" s="565"/>
      <c r="AN69" s="565"/>
      <c r="AO69" s="565"/>
      <c r="AP69" s="565"/>
      <c r="AQ69" s="565"/>
      <c r="AR69" s="565"/>
      <c r="AS69" s="565"/>
      <c r="AT69" s="565"/>
      <c r="AU69" s="565"/>
      <c r="AV69" s="565"/>
      <c r="AW69" s="565"/>
      <c r="AX69" s="565"/>
      <c r="AY69" s="565"/>
      <c r="AZ69" s="565"/>
      <c r="BA69" s="565"/>
      <c r="BB69" s="565"/>
      <c r="BC69" s="565"/>
      <c r="BD69" s="565"/>
      <c r="BE69" s="565"/>
      <c r="BF69" s="565"/>
      <c r="BG69" s="565"/>
      <c r="BH69" s="565"/>
      <c r="BI69" s="565"/>
      <c r="BJ69" s="565"/>
      <c r="BK69" s="565"/>
      <c r="BL69" s="565"/>
      <c r="BM69" s="565"/>
      <c r="BN69" s="565"/>
      <c r="BO69" s="565"/>
      <c r="BP69" s="565"/>
      <c r="BQ69" s="565"/>
      <c r="BR69" s="565"/>
      <c r="BS69" s="565"/>
      <c r="BT69" s="565"/>
      <c r="BU69" s="565"/>
      <c r="BV69" s="565"/>
      <c r="BW69" s="565"/>
      <c r="BX69" s="565"/>
      <c r="BY69" s="565"/>
      <c r="BZ69" s="565"/>
      <c r="CA69" s="565"/>
      <c r="CB69" s="565"/>
      <c r="CC69" s="565"/>
      <c r="CD69" s="565"/>
      <c r="CE69" s="565"/>
      <c r="CF69" s="565"/>
      <c r="CG69" s="565"/>
      <c r="CH69" s="565"/>
      <c r="CI69" s="565"/>
      <c r="CJ69" s="565"/>
      <c r="CK69" s="565"/>
      <c r="CL69" s="565"/>
      <c r="CM69" s="565"/>
      <c r="CN69" s="565"/>
      <c r="CO69" s="565"/>
      <c r="CP69" s="565"/>
      <c r="CQ69" s="565"/>
      <c r="CR69" s="565"/>
      <c r="CS69" s="565"/>
      <c r="CT69" s="565"/>
      <c r="CU69" s="565"/>
      <c r="CV69" s="565"/>
      <c r="CW69" s="565"/>
      <c r="CX69" s="565"/>
      <c r="CY69" s="565"/>
      <c r="CZ69" s="565"/>
      <c r="DA69" s="565"/>
      <c r="DB69" s="565"/>
      <c r="DC69" s="565"/>
      <c r="DD69" s="565"/>
      <c r="DE69" s="565"/>
      <c r="DF69" s="565"/>
      <c r="DG69" s="565"/>
      <c r="DH69" s="565"/>
      <c r="DI69" s="565"/>
      <c r="DJ69" s="565"/>
      <c r="DK69" s="565"/>
      <c r="DL69" s="565"/>
      <c r="DM69" s="565"/>
      <c r="DN69" s="565"/>
      <c r="DO69" s="565"/>
      <c r="DP69" s="565"/>
      <c r="DQ69" s="565"/>
      <c r="DR69" s="565"/>
      <c r="DS69" s="565"/>
      <c r="DT69" s="565"/>
      <c r="DU69" s="565"/>
      <c r="DV69" s="565"/>
      <c r="DW69" s="565"/>
      <c r="DX69" s="565"/>
      <c r="DY69" s="565"/>
      <c r="DZ69" s="565"/>
      <c r="EA69" s="565"/>
      <c r="EB69" s="565"/>
      <c r="EC69" s="565"/>
      <c r="ED69" s="565"/>
      <c r="EE69" s="565"/>
      <c r="EF69" s="565"/>
      <c r="EG69" s="565"/>
      <c r="EH69" s="565"/>
      <c r="EI69" s="565"/>
      <c r="EJ69" s="565"/>
      <c r="EK69" s="565"/>
      <c r="EL69" s="565"/>
      <c r="EM69" s="565"/>
      <c r="EN69" s="565"/>
      <c r="EO69" s="565"/>
      <c r="EP69" s="565"/>
      <c r="EQ69" s="565"/>
      <c r="ER69" s="565"/>
      <c r="ES69" s="565"/>
      <c r="ET69" s="565"/>
      <c r="EU69" s="565"/>
      <c r="EV69" s="565"/>
      <c r="EW69" s="565"/>
      <c r="EX69" s="565"/>
      <c r="EY69" s="565"/>
      <c r="EZ69" s="565"/>
      <c r="FA69" s="565"/>
      <c r="FB69" s="565"/>
      <c r="FC69" s="565"/>
      <c r="FD69" s="565"/>
      <c r="FE69" s="565"/>
      <c r="FF69" s="565"/>
      <c r="FG69" s="565"/>
      <c r="FH69" s="565"/>
      <c r="FI69" s="565"/>
      <c r="FJ69" s="565"/>
      <c r="FK69" s="565"/>
      <c r="FL69" s="565"/>
      <c r="FM69" s="565"/>
      <c r="FN69" s="565"/>
      <c r="FO69" s="565"/>
      <c r="FP69" s="565"/>
      <c r="FQ69" s="565"/>
      <c r="FR69" s="565"/>
      <c r="FS69" s="565"/>
      <c r="FT69" s="565"/>
      <c r="FU69" s="565"/>
      <c r="FV69" s="565"/>
      <c r="FW69" s="565"/>
      <c r="FX69" s="565"/>
      <c r="FY69" s="565"/>
      <c r="FZ69" s="565"/>
      <c r="GA69" s="565"/>
      <c r="GB69" s="565"/>
      <c r="GC69" s="565"/>
      <c r="GD69" s="565"/>
      <c r="GE69" s="565"/>
      <c r="GF69" s="565"/>
      <c r="GG69" s="565"/>
      <c r="GH69" s="565"/>
      <c r="GI69" s="565"/>
      <c r="GJ69" s="565"/>
      <c r="GK69" s="565"/>
      <c r="GL69" s="565"/>
      <c r="GM69" s="565"/>
      <c r="GN69" s="565"/>
      <c r="GO69" s="565"/>
      <c r="GP69" s="565"/>
      <c r="GQ69" s="565"/>
      <c r="GR69" s="565"/>
      <c r="GS69" s="565"/>
      <c r="GT69" s="565"/>
      <c r="GU69" s="565"/>
      <c r="GV69" s="565"/>
      <c r="GW69" s="565"/>
      <c r="GX69" s="565"/>
      <c r="GY69" s="565"/>
      <c r="GZ69" s="565"/>
      <c r="HA69" s="565"/>
      <c r="HB69" s="565"/>
      <c r="HC69" s="565"/>
      <c r="HD69" s="565"/>
      <c r="HE69" s="565"/>
      <c r="HF69" s="565"/>
      <c r="HG69" s="565"/>
      <c r="HH69" s="565"/>
      <c r="HI69" s="565"/>
      <c r="HJ69" s="565"/>
      <c r="HK69" s="565"/>
      <c r="HL69" s="565"/>
      <c r="HM69" s="565"/>
      <c r="HN69" s="565"/>
      <c r="HO69" s="565"/>
      <c r="HP69" s="565"/>
      <c r="HQ69" s="565"/>
      <c r="HR69" s="565"/>
      <c r="HS69" s="565"/>
      <c r="HT69" s="565"/>
      <c r="HU69" s="565"/>
      <c r="HV69" s="565"/>
      <c r="HW69" s="565"/>
      <c r="HX69" s="565"/>
      <c r="HY69" s="565"/>
      <c r="HZ69" s="565"/>
      <c r="IA69" s="565"/>
      <c r="IB69" s="565"/>
      <c r="IC69" s="565"/>
      <c r="ID69" s="565"/>
      <c r="IE69" s="565"/>
      <c r="IF69" s="565"/>
      <c r="IG69" s="565"/>
      <c r="IH69" s="565"/>
      <c r="II69" s="565"/>
      <c r="IJ69" s="565"/>
      <c r="IK69" s="565"/>
      <c r="IL69" s="565"/>
      <c r="IM69" s="565"/>
      <c r="IN69" s="565"/>
      <c r="IO69" s="565"/>
      <c r="IP69" s="565"/>
      <c r="IQ69" s="565"/>
      <c r="IR69" s="565"/>
      <c r="IS69" s="565"/>
      <c r="IT69" s="565"/>
      <c r="IU69" s="565"/>
    </row>
    <row r="70" spans="1:255">
      <c r="A70" s="561" t="s">
        <v>2203</v>
      </c>
      <c r="B70" s="559">
        <f>SUM(B71:B74)</f>
        <v>0</v>
      </c>
      <c r="D70" s="565"/>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565"/>
      <c r="AY70" s="565"/>
      <c r="AZ70" s="565"/>
      <c r="BA70" s="565"/>
      <c r="BB70" s="565"/>
      <c r="BC70" s="565"/>
      <c r="BD70" s="565"/>
      <c r="BE70" s="565"/>
      <c r="BF70" s="565"/>
      <c r="BG70" s="565"/>
      <c r="BH70" s="565"/>
      <c r="BI70" s="565"/>
      <c r="BJ70" s="565"/>
      <c r="BK70" s="565"/>
      <c r="BL70" s="565"/>
      <c r="BM70" s="565"/>
      <c r="BN70" s="565"/>
      <c r="BO70" s="565"/>
      <c r="BP70" s="565"/>
      <c r="BQ70" s="565"/>
      <c r="BR70" s="565"/>
      <c r="BS70" s="565"/>
      <c r="BT70" s="565"/>
      <c r="BU70" s="565"/>
      <c r="BV70" s="565"/>
      <c r="BW70" s="565"/>
      <c r="BX70" s="565"/>
      <c r="BY70" s="565"/>
      <c r="BZ70" s="565"/>
      <c r="CA70" s="565"/>
      <c r="CB70" s="565"/>
      <c r="CC70" s="565"/>
      <c r="CD70" s="565"/>
      <c r="CE70" s="565"/>
      <c r="CF70" s="565"/>
      <c r="CG70" s="565"/>
      <c r="CH70" s="565"/>
      <c r="CI70" s="565"/>
      <c r="CJ70" s="565"/>
      <c r="CK70" s="565"/>
      <c r="CL70" s="565"/>
      <c r="CM70" s="565"/>
      <c r="CN70" s="565"/>
      <c r="CO70" s="565"/>
      <c r="CP70" s="565"/>
      <c r="CQ70" s="565"/>
      <c r="CR70" s="565"/>
      <c r="CS70" s="565"/>
      <c r="CT70" s="565"/>
      <c r="CU70" s="565"/>
      <c r="CV70" s="565"/>
      <c r="CW70" s="565"/>
      <c r="CX70" s="565"/>
      <c r="CY70" s="565"/>
      <c r="CZ70" s="565"/>
      <c r="DA70" s="565"/>
      <c r="DB70" s="565"/>
      <c r="DC70" s="565"/>
      <c r="DD70" s="565"/>
      <c r="DE70" s="565"/>
      <c r="DF70" s="565"/>
      <c r="DG70" s="565"/>
      <c r="DH70" s="565"/>
      <c r="DI70" s="565"/>
      <c r="DJ70" s="565"/>
      <c r="DK70" s="565"/>
      <c r="DL70" s="565"/>
      <c r="DM70" s="565"/>
      <c r="DN70" s="565"/>
      <c r="DO70" s="565"/>
      <c r="DP70" s="565"/>
      <c r="DQ70" s="565"/>
      <c r="DR70" s="565"/>
      <c r="DS70" s="565"/>
      <c r="DT70" s="565"/>
      <c r="DU70" s="565"/>
      <c r="DV70" s="565"/>
      <c r="DW70" s="565"/>
      <c r="DX70" s="565"/>
      <c r="DY70" s="565"/>
      <c r="DZ70" s="565"/>
      <c r="EA70" s="565"/>
      <c r="EB70" s="565"/>
      <c r="EC70" s="565"/>
      <c r="ED70" s="565"/>
      <c r="EE70" s="565"/>
      <c r="EF70" s="565"/>
      <c r="EG70" s="565"/>
      <c r="EH70" s="565"/>
      <c r="EI70" s="565"/>
      <c r="EJ70" s="565"/>
      <c r="EK70" s="565"/>
      <c r="EL70" s="565"/>
      <c r="EM70" s="565"/>
      <c r="EN70" s="565"/>
      <c r="EO70" s="565"/>
      <c r="EP70" s="565"/>
      <c r="EQ70" s="565"/>
      <c r="ER70" s="565"/>
      <c r="ES70" s="565"/>
      <c r="ET70" s="565"/>
      <c r="EU70" s="565"/>
      <c r="EV70" s="565"/>
      <c r="EW70" s="565"/>
      <c r="EX70" s="565"/>
      <c r="EY70" s="565"/>
      <c r="EZ70" s="565"/>
      <c r="FA70" s="565"/>
      <c r="FB70" s="565"/>
      <c r="FC70" s="565"/>
      <c r="FD70" s="565"/>
      <c r="FE70" s="565"/>
      <c r="FF70" s="565"/>
      <c r="FG70" s="565"/>
      <c r="FH70" s="565"/>
      <c r="FI70" s="565"/>
      <c r="FJ70" s="565"/>
      <c r="FK70" s="565"/>
      <c r="FL70" s="565"/>
      <c r="FM70" s="565"/>
      <c r="FN70" s="565"/>
      <c r="FO70" s="565"/>
      <c r="FP70" s="565"/>
      <c r="FQ70" s="565"/>
      <c r="FR70" s="565"/>
      <c r="FS70" s="565"/>
      <c r="FT70" s="565"/>
      <c r="FU70" s="565"/>
      <c r="FV70" s="565"/>
      <c r="FW70" s="565"/>
      <c r="FX70" s="565"/>
      <c r="FY70" s="565"/>
      <c r="FZ70" s="565"/>
      <c r="GA70" s="565"/>
      <c r="GB70" s="565"/>
      <c r="GC70" s="565"/>
      <c r="GD70" s="565"/>
      <c r="GE70" s="565"/>
      <c r="GF70" s="565"/>
      <c r="GG70" s="565"/>
      <c r="GH70" s="565"/>
      <c r="GI70" s="565"/>
      <c r="GJ70" s="565"/>
      <c r="GK70" s="565"/>
      <c r="GL70" s="565"/>
      <c r="GM70" s="565"/>
      <c r="GN70" s="565"/>
      <c r="GO70" s="565"/>
      <c r="GP70" s="565"/>
      <c r="GQ70" s="565"/>
      <c r="GR70" s="565"/>
      <c r="GS70" s="565"/>
      <c r="GT70" s="565"/>
      <c r="GU70" s="565"/>
      <c r="GV70" s="565"/>
      <c r="GW70" s="565"/>
      <c r="GX70" s="565"/>
      <c r="GY70" s="565"/>
      <c r="GZ70" s="565"/>
      <c r="HA70" s="565"/>
      <c r="HB70" s="565"/>
      <c r="HC70" s="565"/>
      <c r="HD70" s="565"/>
      <c r="HE70" s="565"/>
      <c r="HF70" s="565"/>
      <c r="HG70" s="565"/>
      <c r="HH70" s="565"/>
      <c r="HI70" s="565"/>
      <c r="HJ70" s="565"/>
      <c r="HK70" s="565"/>
      <c r="HL70" s="565"/>
      <c r="HM70" s="565"/>
      <c r="HN70" s="565"/>
      <c r="HO70" s="565"/>
      <c r="HP70" s="565"/>
      <c r="HQ70" s="565"/>
      <c r="HR70" s="565"/>
      <c r="HS70" s="565"/>
      <c r="HT70" s="565"/>
      <c r="HU70" s="565"/>
      <c r="HV70" s="565"/>
      <c r="HW70" s="565"/>
      <c r="HX70" s="565"/>
      <c r="HY70" s="565"/>
      <c r="HZ70" s="565"/>
      <c r="IA70" s="565"/>
      <c r="IB70" s="565"/>
      <c r="IC70" s="565"/>
      <c r="ID70" s="565"/>
      <c r="IE70" s="565"/>
      <c r="IF70" s="565"/>
      <c r="IG70" s="565"/>
      <c r="IH70" s="565"/>
      <c r="II70" s="565"/>
      <c r="IJ70" s="565"/>
      <c r="IK70" s="565"/>
      <c r="IL70" s="565"/>
      <c r="IM70" s="565"/>
      <c r="IN70" s="565"/>
      <c r="IO70" s="565"/>
      <c r="IP70" s="565"/>
      <c r="IQ70" s="565"/>
      <c r="IR70" s="565"/>
      <c r="IS70" s="565"/>
      <c r="IT70" s="565"/>
      <c r="IU70" s="565"/>
    </row>
    <row r="71" spans="1:255">
      <c r="A71" s="562" t="s">
        <v>2178</v>
      </c>
      <c r="B71" s="559">
        <v>0</v>
      </c>
      <c r="D71" s="565"/>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565"/>
      <c r="AM71" s="565"/>
      <c r="AN71" s="565"/>
      <c r="AO71" s="565"/>
      <c r="AP71" s="565"/>
      <c r="AQ71" s="565"/>
      <c r="AR71" s="565"/>
      <c r="AS71" s="565"/>
      <c r="AT71" s="565"/>
      <c r="AU71" s="565"/>
      <c r="AV71" s="565"/>
      <c r="AW71" s="565"/>
      <c r="AX71" s="565"/>
      <c r="AY71" s="565"/>
      <c r="AZ71" s="565"/>
      <c r="BA71" s="565"/>
      <c r="BB71" s="565"/>
      <c r="BC71" s="565"/>
      <c r="BD71" s="565"/>
      <c r="BE71" s="565"/>
      <c r="BF71" s="565"/>
      <c r="BG71" s="565"/>
      <c r="BH71" s="565"/>
      <c r="BI71" s="565"/>
      <c r="BJ71" s="565"/>
      <c r="BK71" s="565"/>
      <c r="BL71" s="565"/>
      <c r="BM71" s="565"/>
      <c r="BN71" s="565"/>
      <c r="BO71" s="565"/>
      <c r="BP71" s="565"/>
      <c r="BQ71" s="565"/>
      <c r="BR71" s="565"/>
      <c r="BS71" s="565"/>
      <c r="BT71" s="565"/>
      <c r="BU71" s="565"/>
      <c r="BV71" s="565"/>
      <c r="BW71" s="565"/>
      <c r="BX71" s="565"/>
      <c r="BY71" s="565"/>
      <c r="BZ71" s="565"/>
      <c r="CA71" s="565"/>
      <c r="CB71" s="565"/>
      <c r="CC71" s="565"/>
      <c r="CD71" s="565"/>
      <c r="CE71" s="565"/>
      <c r="CF71" s="565"/>
      <c r="CG71" s="565"/>
      <c r="CH71" s="565"/>
      <c r="CI71" s="565"/>
      <c r="CJ71" s="565"/>
      <c r="CK71" s="565"/>
      <c r="CL71" s="565"/>
      <c r="CM71" s="565"/>
      <c r="CN71" s="565"/>
      <c r="CO71" s="565"/>
      <c r="CP71" s="565"/>
      <c r="CQ71" s="565"/>
      <c r="CR71" s="565"/>
      <c r="CS71" s="565"/>
      <c r="CT71" s="565"/>
      <c r="CU71" s="565"/>
      <c r="CV71" s="565"/>
      <c r="CW71" s="565"/>
      <c r="CX71" s="565"/>
      <c r="CY71" s="565"/>
      <c r="CZ71" s="565"/>
      <c r="DA71" s="565"/>
      <c r="DB71" s="565"/>
      <c r="DC71" s="565"/>
      <c r="DD71" s="565"/>
      <c r="DE71" s="565"/>
      <c r="DF71" s="565"/>
      <c r="DG71" s="565"/>
      <c r="DH71" s="565"/>
      <c r="DI71" s="565"/>
      <c r="DJ71" s="565"/>
      <c r="DK71" s="565"/>
      <c r="DL71" s="565"/>
      <c r="DM71" s="565"/>
      <c r="DN71" s="565"/>
      <c r="DO71" s="565"/>
      <c r="DP71" s="565"/>
      <c r="DQ71" s="565"/>
      <c r="DR71" s="565"/>
      <c r="DS71" s="565"/>
      <c r="DT71" s="565"/>
      <c r="DU71" s="565"/>
      <c r="DV71" s="565"/>
      <c r="DW71" s="565"/>
      <c r="DX71" s="565"/>
      <c r="DY71" s="565"/>
      <c r="DZ71" s="565"/>
      <c r="EA71" s="565"/>
      <c r="EB71" s="565"/>
      <c r="EC71" s="565"/>
      <c r="ED71" s="565"/>
      <c r="EE71" s="565"/>
      <c r="EF71" s="565"/>
      <c r="EG71" s="565"/>
      <c r="EH71" s="565"/>
      <c r="EI71" s="565"/>
      <c r="EJ71" s="565"/>
      <c r="EK71" s="565"/>
      <c r="EL71" s="565"/>
      <c r="EM71" s="565"/>
      <c r="EN71" s="565"/>
      <c r="EO71" s="565"/>
      <c r="EP71" s="565"/>
      <c r="EQ71" s="565"/>
      <c r="ER71" s="565"/>
      <c r="ES71" s="565"/>
      <c r="ET71" s="565"/>
      <c r="EU71" s="565"/>
      <c r="EV71" s="565"/>
      <c r="EW71" s="565"/>
      <c r="EX71" s="565"/>
      <c r="EY71" s="565"/>
      <c r="EZ71" s="565"/>
      <c r="FA71" s="565"/>
      <c r="FB71" s="565"/>
      <c r="FC71" s="565"/>
      <c r="FD71" s="565"/>
      <c r="FE71" s="565"/>
      <c r="FF71" s="565"/>
      <c r="FG71" s="565"/>
      <c r="FH71" s="565"/>
      <c r="FI71" s="565"/>
      <c r="FJ71" s="565"/>
      <c r="FK71" s="565"/>
      <c r="FL71" s="565"/>
      <c r="FM71" s="565"/>
      <c r="FN71" s="565"/>
      <c r="FO71" s="565"/>
      <c r="FP71" s="565"/>
      <c r="FQ71" s="565"/>
      <c r="FR71" s="565"/>
      <c r="FS71" s="565"/>
      <c r="FT71" s="565"/>
      <c r="FU71" s="565"/>
      <c r="FV71" s="565"/>
      <c r="FW71" s="565"/>
      <c r="FX71" s="565"/>
      <c r="FY71" s="565"/>
      <c r="FZ71" s="565"/>
      <c r="GA71" s="565"/>
      <c r="GB71" s="565"/>
      <c r="GC71" s="565"/>
      <c r="GD71" s="565"/>
      <c r="GE71" s="565"/>
      <c r="GF71" s="565"/>
      <c r="GG71" s="565"/>
      <c r="GH71" s="565"/>
      <c r="GI71" s="565"/>
      <c r="GJ71" s="565"/>
      <c r="GK71" s="565"/>
      <c r="GL71" s="565"/>
      <c r="GM71" s="565"/>
      <c r="GN71" s="565"/>
      <c r="GO71" s="565"/>
      <c r="GP71" s="565"/>
      <c r="GQ71" s="565"/>
      <c r="GR71" s="565"/>
      <c r="GS71" s="565"/>
      <c r="GT71" s="565"/>
      <c r="GU71" s="565"/>
      <c r="GV71" s="565"/>
      <c r="GW71" s="565"/>
      <c r="GX71" s="565"/>
      <c r="GY71" s="565"/>
      <c r="GZ71" s="565"/>
      <c r="HA71" s="565"/>
      <c r="HB71" s="565"/>
      <c r="HC71" s="565"/>
      <c r="HD71" s="565"/>
      <c r="HE71" s="565"/>
      <c r="HF71" s="565"/>
      <c r="HG71" s="565"/>
      <c r="HH71" s="565"/>
      <c r="HI71" s="565"/>
      <c r="HJ71" s="565"/>
      <c r="HK71" s="565"/>
      <c r="HL71" s="565"/>
      <c r="HM71" s="565"/>
      <c r="HN71" s="565"/>
      <c r="HO71" s="565"/>
      <c r="HP71" s="565"/>
      <c r="HQ71" s="565"/>
      <c r="HR71" s="565"/>
      <c r="HS71" s="565"/>
      <c r="HT71" s="565"/>
      <c r="HU71" s="565"/>
      <c r="HV71" s="565"/>
      <c r="HW71" s="565"/>
      <c r="HX71" s="565"/>
      <c r="HY71" s="565"/>
      <c r="HZ71" s="565"/>
      <c r="IA71" s="565"/>
      <c r="IB71" s="565"/>
      <c r="IC71" s="565"/>
      <c r="ID71" s="565"/>
      <c r="IE71" s="565"/>
      <c r="IF71" s="565"/>
      <c r="IG71" s="565"/>
      <c r="IH71" s="565"/>
      <c r="II71" s="565"/>
      <c r="IJ71" s="565"/>
      <c r="IK71" s="565"/>
      <c r="IL71" s="565"/>
      <c r="IM71" s="565"/>
      <c r="IN71" s="565"/>
      <c r="IO71" s="565"/>
      <c r="IP71" s="565"/>
      <c r="IQ71" s="565"/>
      <c r="IR71" s="565"/>
      <c r="IS71" s="565"/>
      <c r="IT71" s="565"/>
      <c r="IU71" s="565"/>
    </row>
    <row r="72" spans="1:255">
      <c r="A72" s="562" t="s">
        <v>2204</v>
      </c>
      <c r="B72" s="559">
        <v>0</v>
      </c>
      <c r="D72" s="565"/>
      <c r="E72" s="565"/>
      <c r="F72" s="565"/>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65"/>
      <c r="BA72" s="565"/>
      <c r="BB72" s="565"/>
      <c r="BC72" s="565"/>
      <c r="BD72" s="565"/>
      <c r="BE72" s="565"/>
      <c r="BF72" s="565"/>
      <c r="BG72" s="565"/>
      <c r="BH72" s="565"/>
      <c r="BI72" s="565"/>
      <c r="BJ72" s="565"/>
      <c r="BK72" s="565"/>
      <c r="BL72" s="565"/>
      <c r="BM72" s="565"/>
      <c r="BN72" s="565"/>
      <c r="BO72" s="565"/>
      <c r="BP72" s="565"/>
      <c r="BQ72" s="565"/>
      <c r="BR72" s="565"/>
      <c r="BS72" s="565"/>
      <c r="BT72" s="565"/>
      <c r="BU72" s="565"/>
      <c r="BV72" s="565"/>
      <c r="BW72" s="565"/>
      <c r="BX72" s="565"/>
      <c r="BY72" s="565"/>
      <c r="BZ72" s="565"/>
      <c r="CA72" s="565"/>
      <c r="CB72" s="565"/>
      <c r="CC72" s="565"/>
      <c r="CD72" s="565"/>
      <c r="CE72" s="565"/>
      <c r="CF72" s="565"/>
      <c r="CG72" s="565"/>
      <c r="CH72" s="565"/>
      <c r="CI72" s="565"/>
      <c r="CJ72" s="565"/>
      <c r="CK72" s="565"/>
      <c r="CL72" s="565"/>
      <c r="CM72" s="565"/>
      <c r="CN72" s="565"/>
      <c r="CO72" s="565"/>
      <c r="CP72" s="565"/>
      <c r="CQ72" s="565"/>
      <c r="CR72" s="565"/>
      <c r="CS72" s="565"/>
      <c r="CT72" s="565"/>
      <c r="CU72" s="565"/>
      <c r="CV72" s="565"/>
      <c r="CW72" s="565"/>
      <c r="CX72" s="565"/>
      <c r="CY72" s="565"/>
      <c r="CZ72" s="565"/>
      <c r="DA72" s="565"/>
      <c r="DB72" s="565"/>
      <c r="DC72" s="565"/>
      <c r="DD72" s="565"/>
      <c r="DE72" s="565"/>
      <c r="DF72" s="565"/>
      <c r="DG72" s="565"/>
      <c r="DH72" s="565"/>
      <c r="DI72" s="565"/>
      <c r="DJ72" s="565"/>
      <c r="DK72" s="565"/>
      <c r="DL72" s="565"/>
      <c r="DM72" s="565"/>
      <c r="DN72" s="565"/>
      <c r="DO72" s="565"/>
      <c r="DP72" s="565"/>
      <c r="DQ72" s="565"/>
      <c r="DR72" s="565"/>
      <c r="DS72" s="565"/>
      <c r="DT72" s="565"/>
      <c r="DU72" s="565"/>
      <c r="DV72" s="565"/>
      <c r="DW72" s="565"/>
      <c r="DX72" s="565"/>
      <c r="DY72" s="565"/>
      <c r="DZ72" s="565"/>
      <c r="EA72" s="565"/>
      <c r="EB72" s="565"/>
      <c r="EC72" s="565"/>
      <c r="ED72" s="565"/>
      <c r="EE72" s="565"/>
      <c r="EF72" s="565"/>
      <c r="EG72" s="565"/>
      <c r="EH72" s="565"/>
      <c r="EI72" s="565"/>
      <c r="EJ72" s="565"/>
      <c r="EK72" s="565"/>
      <c r="EL72" s="565"/>
      <c r="EM72" s="565"/>
      <c r="EN72" s="565"/>
      <c r="EO72" s="565"/>
      <c r="EP72" s="565"/>
      <c r="EQ72" s="565"/>
      <c r="ER72" s="565"/>
      <c r="ES72" s="565"/>
      <c r="ET72" s="565"/>
      <c r="EU72" s="565"/>
      <c r="EV72" s="565"/>
      <c r="EW72" s="565"/>
      <c r="EX72" s="565"/>
      <c r="EY72" s="565"/>
      <c r="EZ72" s="565"/>
      <c r="FA72" s="565"/>
      <c r="FB72" s="565"/>
      <c r="FC72" s="565"/>
      <c r="FD72" s="565"/>
      <c r="FE72" s="565"/>
      <c r="FF72" s="565"/>
      <c r="FG72" s="565"/>
      <c r="FH72" s="565"/>
      <c r="FI72" s="565"/>
      <c r="FJ72" s="565"/>
      <c r="FK72" s="565"/>
      <c r="FL72" s="565"/>
      <c r="FM72" s="565"/>
      <c r="FN72" s="565"/>
      <c r="FO72" s="565"/>
      <c r="FP72" s="565"/>
      <c r="FQ72" s="565"/>
      <c r="FR72" s="565"/>
      <c r="FS72" s="565"/>
      <c r="FT72" s="565"/>
      <c r="FU72" s="565"/>
      <c r="FV72" s="565"/>
      <c r="FW72" s="565"/>
      <c r="FX72" s="565"/>
      <c r="FY72" s="565"/>
      <c r="FZ72" s="565"/>
      <c r="GA72" s="565"/>
      <c r="GB72" s="565"/>
      <c r="GC72" s="565"/>
      <c r="GD72" s="565"/>
      <c r="GE72" s="565"/>
      <c r="GF72" s="565"/>
      <c r="GG72" s="565"/>
      <c r="GH72" s="565"/>
      <c r="GI72" s="565"/>
      <c r="GJ72" s="565"/>
      <c r="GK72" s="565"/>
      <c r="GL72" s="565"/>
      <c r="GM72" s="565"/>
      <c r="GN72" s="565"/>
      <c r="GO72" s="565"/>
      <c r="GP72" s="565"/>
      <c r="GQ72" s="565"/>
      <c r="GR72" s="565"/>
      <c r="GS72" s="565"/>
      <c r="GT72" s="565"/>
      <c r="GU72" s="565"/>
      <c r="GV72" s="565"/>
      <c r="GW72" s="565"/>
      <c r="GX72" s="565"/>
      <c r="GY72" s="565"/>
      <c r="GZ72" s="565"/>
      <c r="HA72" s="565"/>
      <c r="HB72" s="565"/>
      <c r="HC72" s="565"/>
      <c r="HD72" s="565"/>
      <c r="HE72" s="565"/>
      <c r="HF72" s="565"/>
      <c r="HG72" s="565"/>
      <c r="HH72" s="565"/>
      <c r="HI72" s="565"/>
      <c r="HJ72" s="565"/>
      <c r="HK72" s="565"/>
      <c r="HL72" s="565"/>
      <c r="HM72" s="565"/>
      <c r="HN72" s="565"/>
      <c r="HO72" s="565"/>
      <c r="HP72" s="565"/>
      <c r="HQ72" s="565"/>
      <c r="HR72" s="565"/>
      <c r="HS72" s="565"/>
      <c r="HT72" s="565"/>
      <c r="HU72" s="565"/>
      <c r="HV72" s="565"/>
      <c r="HW72" s="565"/>
      <c r="HX72" s="565"/>
      <c r="HY72" s="565"/>
      <c r="HZ72" s="565"/>
      <c r="IA72" s="565"/>
      <c r="IB72" s="565"/>
      <c r="IC72" s="565"/>
      <c r="ID72" s="565"/>
      <c r="IE72" s="565"/>
      <c r="IF72" s="565"/>
      <c r="IG72" s="565"/>
      <c r="IH72" s="565"/>
      <c r="II72" s="565"/>
      <c r="IJ72" s="565"/>
      <c r="IK72" s="565"/>
      <c r="IL72" s="565"/>
      <c r="IM72" s="565"/>
      <c r="IN72" s="565"/>
      <c r="IO72" s="565"/>
      <c r="IP72" s="565"/>
      <c r="IQ72" s="565"/>
      <c r="IR72" s="565"/>
      <c r="IS72" s="565"/>
      <c r="IT72" s="565"/>
      <c r="IU72" s="565"/>
    </row>
    <row r="73" spans="1:255">
      <c r="A73" s="562" t="s">
        <v>2205</v>
      </c>
      <c r="B73" s="559">
        <v>0</v>
      </c>
      <c r="D73" s="565"/>
      <c r="E73" s="565"/>
      <c r="F73" s="565"/>
      <c r="G73" s="565"/>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c r="AK73" s="565"/>
      <c r="AL73" s="565"/>
      <c r="AM73" s="565"/>
      <c r="AN73" s="565"/>
      <c r="AO73" s="565"/>
      <c r="AP73" s="565"/>
      <c r="AQ73" s="565"/>
      <c r="AR73" s="565"/>
      <c r="AS73" s="565"/>
      <c r="AT73" s="565"/>
      <c r="AU73" s="565"/>
      <c r="AV73" s="565"/>
      <c r="AW73" s="565"/>
      <c r="AX73" s="565"/>
      <c r="AY73" s="565"/>
      <c r="AZ73" s="565"/>
      <c r="BA73" s="565"/>
      <c r="BB73" s="565"/>
      <c r="BC73" s="565"/>
      <c r="BD73" s="565"/>
      <c r="BE73" s="565"/>
      <c r="BF73" s="565"/>
      <c r="BG73" s="565"/>
      <c r="BH73" s="565"/>
      <c r="BI73" s="565"/>
      <c r="BJ73" s="565"/>
      <c r="BK73" s="565"/>
      <c r="BL73" s="565"/>
      <c r="BM73" s="565"/>
      <c r="BN73" s="565"/>
      <c r="BO73" s="565"/>
      <c r="BP73" s="565"/>
      <c r="BQ73" s="565"/>
      <c r="BR73" s="565"/>
      <c r="BS73" s="565"/>
      <c r="BT73" s="565"/>
      <c r="BU73" s="565"/>
      <c r="BV73" s="565"/>
      <c r="BW73" s="565"/>
      <c r="BX73" s="565"/>
      <c r="BY73" s="565"/>
      <c r="BZ73" s="565"/>
      <c r="CA73" s="565"/>
      <c r="CB73" s="565"/>
      <c r="CC73" s="565"/>
      <c r="CD73" s="565"/>
      <c r="CE73" s="565"/>
      <c r="CF73" s="565"/>
      <c r="CG73" s="565"/>
      <c r="CH73" s="565"/>
      <c r="CI73" s="565"/>
      <c r="CJ73" s="565"/>
      <c r="CK73" s="565"/>
      <c r="CL73" s="565"/>
      <c r="CM73" s="565"/>
      <c r="CN73" s="565"/>
      <c r="CO73" s="565"/>
      <c r="CP73" s="565"/>
      <c r="CQ73" s="565"/>
      <c r="CR73" s="565"/>
      <c r="CS73" s="565"/>
      <c r="CT73" s="565"/>
      <c r="CU73" s="565"/>
      <c r="CV73" s="565"/>
      <c r="CW73" s="565"/>
      <c r="CX73" s="565"/>
      <c r="CY73" s="565"/>
      <c r="CZ73" s="565"/>
      <c r="DA73" s="565"/>
      <c r="DB73" s="565"/>
      <c r="DC73" s="565"/>
      <c r="DD73" s="565"/>
      <c r="DE73" s="565"/>
      <c r="DF73" s="565"/>
      <c r="DG73" s="565"/>
      <c r="DH73" s="565"/>
      <c r="DI73" s="565"/>
      <c r="DJ73" s="565"/>
      <c r="DK73" s="565"/>
      <c r="DL73" s="565"/>
      <c r="DM73" s="565"/>
      <c r="DN73" s="565"/>
      <c r="DO73" s="565"/>
      <c r="DP73" s="565"/>
      <c r="DQ73" s="565"/>
      <c r="DR73" s="565"/>
      <c r="DS73" s="565"/>
      <c r="DT73" s="565"/>
      <c r="DU73" s="565"/>
      <c r="DV73" s="565"/>
      <c r="DW73" s="565"/>
      <c r="DX73" s="565"/>
      <c r="DY73" s="565"/>
      <c r="DZ73" s="565"/>
      <c r="EA73" s="565"/>
      <c r="EB73" s="565"/>
      <c r="EC73" s="565"/>
      <c r="ED73" s="565"/>
      <c r="EE73" s="565"/>
      <c r="EF73" s="565"/>
      <c r="EG73" s="565"/>
      <c r="EH73" s="565"/>
      <c r="EI73" s="565"/>
      <c r="EJ73" s="565"/>
      <c r="EK73" s="565"/>
      <c r="EL73" s="565"/>
      <c r="EM73" s="565"/>
      <c r="EN73" s="565"/>
      <c r="EO73" s="565"/>
      <c r="EP73" s="565"/>
      <c r="EQ73" s="565"/>
      <c r="ER73" s="565"/>
      <c r="ES73" s="565"/>
      <c r="ET73" s="565"/>
      <c r="EU73" s="565"/>
      <c r="EV73" s="565"/>
      <c r="EW73" s="565"/>
      <c r="EX73" s="565"/>
      <c r="EY73" s="565"/>
      <c r="EZ73" s="565"/>
      <c r="FA73" s="565"/>
      <c r="FB73" s="565"/>
      <c r="FC73" s="565"/>
      <c r="FD73" s="565"/>
      <c r="FE73" s="565"/>
      <c r="FF73" s="565"/>
      <c r="FG73" s="565"/>
      <c r="FH73" s="565"/>
      <c r="FI73" s="565"/>
      <c r="FJ73" s="565"/>
      <c r="FK73" s="565"/>
      <c r="FL73" s="565"/>
      <c r="FM73" s="565"/>
      <c r="FN73" s="565"/>
      <c r="FO73" s="565"/>
      <c r="FP73" s="565"/>
      <c r="FQ73" s="565"/>
      <c r="FR73" s="565"/>
      <c r="FS73" s="565"/>
      <c r="FT73" s="565"/>
      <c r="FU73" s="565"/>
      <c r="FV73" s="565"/>
      <c r="FW73" s="565"/>
      <c r="FX73" s="565"/>
      <c r="FY73" s="565"/>
      <c r="FZ73" s="565"/>
      <c r="GA73" s="565"/>
      <c r="GB73" s="565"/>
      <c r="GC73" s="565"/>
      <c r="GD73" s="565"/>
      <c r="GE73" s="565"/>
      <c r="GF73" s="565"/>
      <c r="GG73" s="565"/>
      <c r="GH73" s="565"/>
      <c r="GI73" s="565"/>
      <c r="GJ73" s="565"/>
      <c r="GK73" s="565"/>
      <c r="GL73" s="565"/>
      <c r="GM73" s="565"/>
      <c r="GN73" s="565"/>
      <c r="GO73" s="565"/>
      <c r="GP73" s="565"/>
      <c r="GQ73" s="565"/>
      <c r="GR73" s="565"/>
      <c r="GS73" s="565"/>
      <c r="GT73" s="565"/>
      <c r="GU73" s="565"/>
      <c r="GV73" s="565"/>
      <c r="GW73" s="565"/>
      <c r="GX73" s="565"/>
      <c r="GY73" s="565"/>
      <c r="GZ73" s="565"/>
      <c r="HA73" s="565"/>
      <c r="HB73" s="565"/>
      <c r="HC73" s="565"/>
      <c r="HD73" s="565"/>
      <c r="HE73" s="565"/>
      <c r="HF73" s="565"/>
      <c r="HG73" s="565"/>
      <c r="HH73" s="565"/>
      <c r="HI73" s="565"/>
      <c r="HJ73" s="565"/>
      <c r="HK73" s="565"/>
      <c r="HL73" s="565"/>
      <c r="HM73" s="565"/>
      <c r="HN73" s="565"/>
      <c r="HO73" s="565"/>
      <c r="HP73" s="565"/>
      <c r="HQ73" s="565"/>
      <c r="HR73" s="565"/>
      <c r="HS73" s="565"/>
      <c r="HT73" s="565"/>
      <c r="HU73" s="565"/>
      <c r="HV73" s="565"/>
      <c r="HW73" s="565"/>
      <c r="HX73" s="565"/>
      <c r="HY73" s="565"/>
      <c r="HZ73" s="565"/>
      <c r="IA73" s="565"/>
      <c r="IB73" s="565"/>
      <c r="IC73" s="565"/>
      <c r="ID73" s="565"/>
      <c r="IE73" s="565"/>
      <c r="IF73" s="565"/>
      <c r="IG73" s="565"/>
      <c r="IH73" s="565"/>
      <c r="II73" s="565"/>
      <c r="IJ73" s="565"/>
      <c r="IK73" s="565"/>
      <c r="IL73" s="565"/>
      <c r="IM73" s="565"/>
      <c r="IN73" s="565"/>
      <c r="IO73" s="565"/>
      <c r="IP73" s="565"/>
      <c r="IQ73" s="565"/>
      <c r="IR73" s="565"/>
      <c r="IS73" s="565"/>
      <c r="IT73" s="565"/>
      <c r="IU73" s="565"/>
    </row>
    <row r="74" spans="1:255">
      <c r="A74" s="562" t="s">
        <v>2206</v>
      </c>
      <c r="B74" s="559">
        <v>0</v>
      </c>
      <c r="D74" s="565"/>
      <c r="E74" s="565"/>
      <c r="F74" s="565"/>
      <c r="G74" s="565"/>
      <c r="H74" s="565"/>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c r="AK74" s="565"/>
      <c r="AL74" s="565"/>
      <c r="AM74" s="565"/>
      <c r="AN74" s="565"/>
      <c r="AO74" s="565"/>
      <c r="AP74" s="565"/>
      <c r="AQ74" s="565"/>
      <c r="AR74" s="565"/>
      <c r="AS74" s="565"/>
      <c r="AT74" s="565"/>
      <c r="AU74" s="565"/>
      <c r="AV74" s="565"/>
      <c r="AW74" s="565"/>
      <c r="AX74" s="565"/>
      <c r="AY74" s="565"/>
      <c r="AZ74" s="565"/>
      <c r="BA74" s="565"/>
      <c r="BB74" s="565"/>
      <c r="BC74" s="565"/>
      <c r="BD74" s="565"/>
      <c r="BE74" s="565"/>
      <c r="BF74" s="565"/>
      <c r="BG74" s="565"/>
      <c r="BH74" s="565"/>
      <c r="BI74" s="565"/>
      <c r="BJ74" s="565"/>
      <c r="BK74" s="565"/>
      <c r="BL74" s="565"/>
      <c r="BM74" s="565"/>
      <c r="BN74" s="565"/>
      <c r="BO74" s="565"/>
      <c r="BP74" s="565"/>
      <c r="BQ74" s="565"/>
      <c r="BR74" s="565"/>
      <c r="BS74" s="565"/>
      <c r="BT74" s="565"/>
      <c r="BU74" s="565"/>
      <c r="BV74" s="565"/>
      <c r="BW74" s="565"/>
      <c r="BX74" s="565"/>
      <c r="BY74" s="565"/>
      <c r="BZ74" s="565"/>
      <c r="CA74" s="565"/>
      <c r="CB74" s="565"/>
      <c r="CC74" s="565"/>
      <c r="CD74" s="565"/>
      <c r="CE74" s="565"/>
      <c r="CF74" s="565"/>
      <c r="CG74" s="565"/>
      <c r="CH74" s="565"/>
      <c r="CI74" s="565"/>
      <c r="CJ74" s="565"/>
      <c r="CK74" s="565"/>
      <c r="CL74" s="565"/>
      <c r="CM74" s="565"/>
      <c r="CN74" s="565"/>
      <c r="CO74" s="565"/>
      <c r="CP74" s="565"/>
      <c r="CQ74" s="565"/>
      <c r="CR74" s="565"/>
      <c r="CS74" s="565"/>
      <c r="CT74" s="565"/>
      <c r="CU74" s="565"/>
      <c r="CV74" s="565"/>
      <c r="CW74" s="565"/>
      <c r="CX74" s="565"/>
      <c r="CY74" s="565"/>
      <c r="CZ74" s="565"/>
      <c r="DA74" s="565"/>
      <c r="DB74" s="565"/>
      <c r="DC74" s="565"/>
      <c r="DD74" s="565"/>
      <c r="DE74" s="565"/>
      <c r="DF74" s="565"/>
      <c r="DG74" s="565"/>
      <c r="DH74" s="565"/>
      <c r="DI74" s="565"/>
      <c r="DJ74" s="565"/>
      <c r="DK74" s="565"/>
      <c r="DL74" s="565"/>
      <c r="DM74" s="565"/>
      <c r="DN74" s="565"/>
      <c r="DO74" s="565"/>
      <c r="DP74" s="565"/>
      <c r="DQ74" s="565"/>
      <c r="DR74" s="565"/>
      <c r="DS74" s="565"/>
      <c r="DT74" s="565"/>
      <c r="DU74" s="565"/>
      <c r="DV74" s="565"/>
      <c r="DW74" s="565"/>
      <c r="DX74" s="565"/>
      <c r="DY74" s="565"/>
      <c r="DZ74" s="565"/>
      <c r="EA74" s="565"/>
      <c r="EB74" s="565"/>
      <c r="EC74" s="565"/>
      <c r="ED74" s="565"/>
      <c r="EE74" s="565"/>
      <c r="EF74" s="565"/>
      <c r="EG74" s="565"/>
      <c r="EH74" s="565"/>
      <c r="EI74" s="565"/>
      <c r="EJ74" s="565"/>
      <c r="EK74" s="565"/>
      <c r="EL74" s="565"/>
      <c r="EM74" s="565"/>
      <c r="EN74" s="565"/>
      <c r="EO74" s="565"/>
      <c r="EP74" s="565"/>
      <c r="EQ74" s="565"/>
      <c r="ER74" s="565"/>
      <c r="ES74" s="565"/>
      <c r="ET74" s="565"/>
      <c r="EU74" s="565"/>
      <c r="EV74" s="565"/>
      <c r="EW74" s="565"/>
      <c r="EX74" s="565"/>
      <c r="EY74" s="565"/>
      <c r="EZ74" s="565"/>
      <c r="FA74" s="565"/>
      <c r="FB74" s="565"/>
      <c r="FC74" s="565"/>
      <c r="FD74" s="565"/>
      <c r="FE74" s="565"/>
      <c r="FF74" s="565"/>
      <c r="FG74" s="565"/>
      <c r="FH74" s="565"/>
      <c r="FI74" s="565"/>
      <c r="FJ74" s="565"/>
      <c r="FK74" s="565"/>
      <c r="FL74" s="565"/>
      <c r="FM74" s="565"/>
      <c r="FN74" s="565"/>
      <c r="FO74" s="565"/>
      <c r="FP74" s="565"/>
      <c r="FQ74" s="565"/>
      <c r="FR74" s="565"/>
      <c r="FS74" s="565"/>
      <c r="FT74" s="565"/>
      <c r="FU74" s="565"/>
      <c r="FV74" s="565"/>
      <c r="FW74" s="565"/>
      <c r="FX74" s="565"/>
      <c r="FY74" s="565"/>
      <c r="FZ74" s="565"/>
      <c r="GA74" s="565"/>
      <c r="GB74" s="565"/>
      <c r="GC74" s="565"/>
      <c r="GD74" s="565"/>
      <c r="GE74" s="565"/>
      <c r="GF74" s="565"/>
      <c r="GG74" s="565"/>
      <c r="GH74" s="565"/>
      <c r="GI74" s="565"/>
      <c r="GJ74" s="565"/>
      <c r="GK74" s="565"/>
      <c r="GL74" s="565"/>
      <c r="GM74" s="565"/>
      <c r="GN74" s="565"/>
      <c r="GO74" s="565"/>
      <c r="GP74" s="565"/>
      <c r="GQ74" s="565"/>
      <c r="GR74" s="565"/>
      <c r="GS74" s="565"/>
      <c r="GT74" s="565"/>
      <c r="GU74" s="565"/>
      <c r="GV74" s="565"/>
      <c r="GW74" s="565"/>
      <c r="GX74" s="565"/>
      <c r="GY74" s="565"/>
      <c r="GZ74" s="565"/>
      <c r="HA74" s="565"/>
      <c r="HB74" s="565"/>
      <c r="HC74" s="565"/>
      <c r="HD74" s="565"/>
      <c r="HE74" s="565"/>
      <c r="HF74" s="565"/>
      <c r="HG74" s="565"/>
      <c r="HH74" s="565"/>
      <c r="HI74" s="565"/>
      <c r="HJ74" s="565"/>
      <c r="HK74" s="565"/>
      <c r="HL74" s="565"/>
      <c r="HM74" s="565"/>
      <c r="HN74" s="565"/>
      <c r="HO74" s="565"/>
      <c r="HP74" s="565"/>
      <c r="HQ74" s="565"/>
      <c r="HR74" s="565"/>
      <c r="HS74" s="565"/>
      <c r="HT74" s="565"/>
      <c r="HU74" s="565"/>
      <c r="HV74" s="565"/>
      <c r="HW74" s="565"/>
      <c r="HX74" s="565"/>
      <c r="HY74" s="565"/>
      <c r="HZ74" s="565"/>
      <c r="IA74" s="565"/>
      <c r="IB74" s="565"/>
      <c r="IC74" s="565"/>
      <c r="ID74" s="565"/>
      <c r="IE74" s="565"/>
      <c r="IF74" s="565"/>
      <c r="IG74" s="565"/>
      <c r="IH74" s="565"/>
      <c r="II74" s="565"/>
      <c r="IJ74" s="565"/>
      <c r="IK74" s="565"/>
      <c r="IL74" s="565"/>
      <c r="IM74" s="565"/>
      <c r="IN74" s="565"/>
      <c r="IO74" s="565"/>
      <c r="IP74" s="565"/>
      <c r="IQ74" s="565"/>
      <c r="IR74" s="565"/>
      <c r="IS74" s="565"/>
      <c r="IT74" s="565"/>
      <c r="IU74" s="565"/>
    </row>
    <row r="75" spans="1:255">
      <c r="A75" s="561" t="s">
        <v>2207</v>
      </c>
      <c r="B75" s="559">
        <f>SUM(B76:B79)</f>
        <v>0</v>
      </c>
      <c r="D75" s="565"/>
      <c r="E75" s="565"/>
      <c r="F75" s="565"/>
      <c r="G75" s="565"/>
      <c r="H75" s="565"/>
      <c r="I75" s="565"/>
      <c r="J75" s="565"/>
      <c r="K75" s="565"/>
      <c r="L75" s="565"/>
      <c r="M75" s="565"/>
      <c r="N75" s="565"/>
      <c r="O75" s="565"/>
      <c r="P75" s="565"/>
      <c r="Q75" s="565"/>
      <c r="R75" s="565"/>
      <c r="S75" s="565"/>
      <c r="T75" s="565"/>
      <c r="U75" s="565"/>
      <c r="V75" s="565"/>
      <c r="W75" s="565"/>
      <c r="X75" s="565"/>
      <c r="Y75" s="565"/>
      <c r="Z75" s="565"/>
      <c r="AA75" s="565"/>
      <c r="AB75" s="565"/>
      <c r="AC75" s="565"/>
      <c r="AD75" s="565"/>
      <c r="AE75" s="565"/>
      <c r="AF75" s="565"/>
      <c r="AG75" s="565"/>
      <c r="AH75" s="565"/>
      <c r="AI75" s="565"/>
      <c r="AJ75" s="565"/>
      <c r="AK75" s="565"/>
      <c r="AL75" s="565"/>
      <c r="AM75" s="565"/>
      <c r="AN75" s="565"/>
      <c r="AO75" s="565"/>
      <c r="AP75" s="565"/>
      <c r="AQ75" s="565"/>
      <c r="AR75" s="565"/>
      <c r="AS75" s="565"/>
      <c r="AT75" s="565"/>
      <c r="AU75" s="565"/>
      <c r="AV75" s="565"/>
      <c r="AW75" s="565"/>
      <c r="AX75" s="565"/>
      <c r="AY75" s="565"/>
      <c r="AZ75" s="565"/>
      <c r="BA75" s="565"/>
      <c r="BB75" s="565"/>
      <c r="BC75" s="565"/>
      <c r="BD75" s="565"/>
      <c r="BE75" s="565"/>
      <c r="BF75" s="565"/>
      <c r="BG75" s="565"/>
      <c r="BH75" s="565"/>
      <c r="BI75" s="565"/>
      <c r="BJ75" s="565"/>
      <c r="BK75" s="565"/>
      <c r="BL75" s="565"/>
      <c r="BM75" s="565"/>
      <c r="BN75" s="565"/>
      <c r="BO75" s="565"/>
      <c r="BP75" s="565"/>
      <c r="BQ75" s="565"/>
      <c r="BR75" s="565"/>
      <c r="BS75" s="565"/>
      <c r="BT75" s="565"/>
      <c r="BU75" s="565"/>
      <c r="BV75" s="565"/>
      <c r="BW75" s="565"/>
      <c r="BX75" s="565"/>
      <c r="BY75" s="565"/>
      <c r="BZ75" s="565"/>
      <c r="CA75" s="565"/>
      <c r="CB75" s="565"/>
      <c r="CC75" s="565"/>
      <c r="CD75" s="565"/>
      <c r="CE75" s="565"/>
      <c r="CF75" s="565"/>
      <c r="CG75" s="565"/>
      <c r="CH75" s="565"/>
      <c r="CI75" s="565"/>
      <c r="CJ75" s="565"/>
      <c r="CK75" s="565"/>
      <c r="CL75" s="565"/>
      <c r="CM75" s="565"/>
      <c r="CN75" s="565"/>
      <c r="CO75" s="565"/>
      <c r="CP75" s="565"/>
      <c r="CQ75" s="565"/>
      <c r="CR75" s="565"/>
      <c r="CS75" s="565"/>
      <c r="CT75" s="565"/>
      <c r="CU75" s="565"/>
      <c r="CV75" s="565"/>
      <c r="CW75" s="565"/>
      <c r="CX75" s="565"/>
      <c r="CY75" s="565"/>
      <c r="CZ75" s="565"/>
      <c r="DA75" s="565"/>
      <c r="DB75" s="565"/>
      <c r="DC75" s="565"/>
      <c r="DD75" s="565"/>
      <c r="DE75" s="565"/>
      <c r="DF75" s="565"/>
      <c r="DG75" s="565"/>
      <c r="DH75" s="565"/>
      <c r="DI75" s="565"/>
      <c r="DJ75" s="565"/>
      <c r="DK75" s="565"/>
      <c r="DL75" s="565"/>
      <c r="DM75" s="565"/>
      <c r="DN75" s="565"/>
      <c r="DO75" s="565"/>
      <c r="DP75" s="565"/>
      <c r="DQ75" s="565"/>
      <c r="DR75" s="565"/>
      <c r="DS75" s="565"/>
      <c r="DT75" s="565"/>
      <c r="DU75" s="565"/>
      <c r="DV75" s="565"/>
      <c r="DW75" s="565"/>
      <c r="DX75" s="565"/>
      <c r="DY75" s="565"/>
      <c r="DZ75" s="565"/>
      <c r="EA75" s="565"/>
      <c r="EB75" s="565"/>
      <c r="EC75" s="565"/>
      <c r="ED75" s="565"/>
      <c r="EE75" s="565"/>
      <c r="EF75" s="565"/>
      <c r="EG75" s="565"/>
      <c r="EH75" s="565"/>
      <c r="EI75" s="565"/>
      <c r="EJ75" s="565"/>
      <c r="EK75" s="565"/>
      <c r="EL75" s="565"/>
      <c r="EM75" s="565"/>
      <c r="EN75" s="565"/>
      <c r="EO75" s="565"/>
      <c r="EP75" s="565"/>
      <c r="EQ75" s="565"/>
      <c r="ER75" s="565"/>
      <c r="ES75" s="565"/>
      <c r="ET75" s="565"/>
      <c r="EU75" s="565"/>
      <c r="EV75" s="565"/>
      <c r="EW75" s="565"/>
      <c r="EX75" s="565"/>
      <c r="EY75" s="565"/>
      <c r="EZ75" s="565"/>
      <c r="FA75" s="565"/>
      <c r="FB75" s="565"/>
      <c r="FC75" s="565"/>
      <c r="FD75" s="565"/>
      <c r="FE75" s="565"/>
      <c r="FF75" s="565"/>
      <c r="FG75" s="565"/>
      <c r="FH75" s="565"/>
      <c r="FI75" s="565"/>
      <c r="FJ75" s="565"/>
      <c r="FK75" s="565"/>
      <c r="FL75" s="565"/>
      <c r="FM75" s="565"/>
      <c r="FN75" s="565"/>
      <c r="FO75" s="565"/>
      <c r="FP75" s="565"/>
      <c r="FQ75" s="565"/>
      <c r="FR75" s="565"/>
      <c r="FS75" s="565"/>
      <c r="FT75" s="565"/>
      <c r="FU75" s="565"/>
      <c r="FV75" s="565"/>
      <c r="FW75" s="565"/>
      <c r="FX75" s="565"/>
      <c r="FY75" s="565"/>
      <c r="FZ75" s="565"/>
      <c r="GA75" s="565"/>
      <c r="GB75" s="565"/>
      <c r="GC75" s="565"/>
      <c r="GD75" s="565"/>
      <c r="GE75" s="565"/>
      <c r="GF75" s="565"/>
      <c r="GG75" s="565"/>
      <c r="GH75" s="565"/>
      <c r="GI75" s="565"/>
      <c r="GJ75" s="565"/>
      <c r="GK75" s="565"/>
      <c r="GL75" s="565"/>
      <c r="GM75" s="565"/>
      <c r="GN75" s="565"/>
      <c r="GO75" s="565"/>
      <c r="GP75" s="565"/>
      <c r="GQ75" s="565"/>
      <c r="GR75" s="565"/>
      <c r="GS75" s="565"/>
      <c r="GT75" s="565"/>
      <c r="GU75" s="565"/>
      <c r="GV75" s="565"/>
      <c r="GW75" s="565"/>
      <c r="GX75" s="565"/>
      <c r="GY75" s="565"/>
      <c r="GZ75" s="565"/>
      <c r="HA75" s="565"/>
      <c r="HB75" s="565"/>
      <c r="HC75" s="565"/>
      <c r="HD75" s="565"/>
      <c r="HE75" s="565"/>
      <c r="HF75" s="565"/>
      <c r="HG75" s="565"/>
      <c r="HH75" s="565"/>
      <c r="HI75" s="565"/>
      <c r="HJ75" s="565"/>
      <c r="HK75" s="565"/>
      <c r="HL75" s="565"/>
      <c r="HM75" s="565"/>
      <c r="HN75" s="565"/>
      <c r="HO75" s="565"/>
      <c r="HP75" s="565"/>
      <c r="HQ75" s="565"/>
      <c r="HR75" s="565"/>
      <c r="HS75" s="565"/>
      <c r="HT75" s="565"/>
      <c r="HU75" s="565"/>
      <c r="HV75" s="565"/>
      <c r="HW75" s="565"/>
      <c r="HX75" s="565"/>
      <c r="HY75" s="565"/>
      <c r="HZ75" s="565"/>
      <c r="IA75" s="565"/>
      <c r="IB75" s="565"/>
      <c r="IC75" s="565"/>
      <c r="ID75" s="565"/>
      <c r="IE75" s="565"/>
      <c r="IF75" s="565"/>
      <c r="IG75" s="565"/>
      <c r="IH75" s="565"/>
      <c r="II75" s="565"/>
      <c r="IJ75" s="565"/>
      <c r="IK75" s="565"/>
      <c r="IL75" s="565"/>
      <c r="IM75" s="565"/>
      <c r="IN75" s="565"/>
      <c r="IO75" s="565"/>
      <c r="IP75" s="565"/>
      <c r="IQ75" s="565"/>
      <c r="IR75" s="565"/>
      <c r="IS75" s="565"/>
      <c r="IT75" s="565"/>
      <c r="IU75" s="565"/>
    </row>
    <row r="76" spans="1:255">
      <c r="A76" s="562" t="s">
        <v>2178</v>
      </c>
      <c r="B76" s="559">
        <v>0</v>
      </c>
      <c r="D76" s="565"/>
      <c r="E76" s="565"/>
      <c r="F76" s="565"/>
      <c r="G76" s="565"/>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5"/>
      <c r="AL76" s="565"/>
      <c r="AM76" s="565"/>
      <c r="AN76" s="565"/>
      <c r="AO76" s="565"/>
      <c r="AP76" s="565"/>
      <c r="AQ76" s="565"/>
      <c r="AR76" s="565"/>
      <c r="AS76" s="565"/>
      <c r="AT76" s="565"/>
      <c r="AU76" s="565"/>
      <c r="AV76" s="565"/>
      <c r="AW76" s="565"/>
      <c r="AX76" s="565"/>
      <c r="AY76" s="565"/>
      <c r="AZ76" s="565"/>
      <c r="BA76" s="565"/>
      <c r="BB76" s="565"/>
      <c r="BC76" s="565"/>
      <c r="BD76" s="565"/>
      <c r="BE76" s="565"/>
      <c r="BF76" s="565"/>
      <c r="BG76" s="565"/>
      <c r="BH76" s="565"/>
      <c r="BI76" s="565"/>
      <c r="BJ76" s="565"/>
      <c r="BK76" s="565"/>
      <c r="BL76" s="565"/>
      <c r="BM76" s="565"/>
      <c r="BN76" s="565"/>
      <c r="BO76" s="565"/>
      <c r="BP76" s="565"/>
      <c r="BQ76" s="565"/>
      <c r="BR76" s="565"/>
      <c r="BS76" s="565"/>
      <c r="BT76" s="565"/>
      <c r="BU76" s="565"/>
      <c r="BV76" s="565"/>
      <c r="BW76" s="565"/>
      <c r="BX76" s="565"/>
      <c r="BY76" s="565"/>
      <c r="BZ76" s="565"/>
      <c r="CA76" s="565"/>
      <c r="CB76" s="565"/>
      <c r="CC76" s="565"/>
      <c r="CD76" s="565"/>
      <c r="CE76" s="565"/>
      <c r="CF76" s="565"/>
      <c r="CG76" s="565"/>
      <c r="CH76" s="565"/>
      <c r="CI76" s="565"/>
      <c r="CJ76" s="565"/>
      <c r="CK76" s="565"/>
      <c r="CL76" s="565"/>
      <c r="CM76" s="565"/>
      <c r="CN76" s="565"/>
      <c r="CO76" s="565"/>
      <c r="CP76" s="565"/>
      <c r="CQ76" s="565"/>
      <c r="CR76" s="565"/>
      <c r="CS76" s="565"/>
      <c r="CT76" s="565"/>
      <c r="CU76" s="565"/>
      <c r="CV76" s="565"/>
      <c r="CW76" s="565"/>
      <c r="CX76" s="565"/>
      <c r="CY76" s="565"/>
      <c r="CZ76" s="565"/>
      <c r="DA76" s="565"/>
      <c r="DB76" s="565"/>
      <c r="DC76" s="565"/>
      <c r="DD76" s="565"/>
      <c r="DE76" s="565"/>
      <c r="DF76" s="565"/>
      <c r="DG76" s="565"/>
      <c r="DH76" s="565"/>
      <c r="DI76" s="565"/>
      <c r="DJ76" s="565"/>
      <c r="DK76" s="565"/>
      <c r="DL76" s="565"/>
      <c r="DM76" s="565"/>
      <c r="DN76" s="565"/>
      <c r="DO76" s="565"/>
      <c r="DP76" s="565"/>
      <c r="DQ76" s="565"/>
      <c r="DR76" s="565"/>
      <c r="DS76" s="565"/>
      <c r="DT76" s="565"/>
      <c r="DU76" s="565"/>
      <c r="DV76" s="565"/>
      <c r="DW76" s="565"/>
      <c r="DX76" s="565"/>
      <c r="DY76" s="565"/>
      <c r="DZ76" s="565"/>
      <c r="EA76" s="565"/>
      <c r="EB76" s="565"/>
      <c r="EC76" s="565"/>
      <c r="ED76" s="565"/>
      <c r="EE76" s="565"/>
      <c r="EF76" s="565"/>
      <c r="EG76" s="565"/>
      <c r="EH76" s="565"/>
      <c r="EI76" s="565"/>
      <c r="EJ76" s="565"/>
      <c r="EK76" s="565"/>
      <c r="EL76" s="565"/>
      <c r="EM76" s="565"/>
      <c r="EN76" s="565"/>
      <c r="EO76" s="565"/>
      <c r="EP76" s="565"/>
      <c r="EQ76" s="565"/>
      <c r="ER76" s="565"/>
      <c r="ES76" s="565"/>
      <c r="ET76" s="565"/>
      <c r="EU76" s="565"/>
      <c r="EV76" s="565"/>
      <c r="EW76" s="565"/>
      <c r="EX76" s="565"/>
      <c r="EY76" s="565"/>
      <c r="EZ76" s="565"/>
      <c r="FA76" s="565"/>
      <c r="FB76" s="565"/>
      <c r="FC76" s="565"/>
      <c r="FD76" s="565"/>
      <c r="FE76" s="565"/>
      <c r="FF76" s="565"/>
      <c r="FG76" s="565"/>
      <c r="FH76" s="565"/>
      <c r="FI76" s="565"/>
      <c r="FJ76" s="565"/>
      <c r="FK76" s="565"/>
      <c r="FL76" s="565"/>
      <c r="FM76" s="565"/>
      <c r="FN76" s="565"/>
      <c r="FO76" s="565"/>
      <c r="FP76" s="565"/>
      <c r="FQ76" s="565"/>
      <c r="FR76" s="565"/>
      <c r="FS76" s="565"/>
      <c r="FT76" s="565"/>
      <c r="FU76" s="565"/>
      <c r="FV76" s="565"/>
      <c r="FW76" s="565"/>
      <c r="FX76" s="565"/>
      <c r="FY76" s="565"/>
      <c r="FZ76" s="565"/>
      <c r="GA76" s="565"/>
      <c r="GB76" s="565"/>
      <c r="GC76" s="565"/>
      <c r="GD76" s="565"/>
      <c r="GE76" s="565"/>
      <c r="GF76" s="565"/>
      <c r="GG76" s="565"/>
      <c r="GH76" s="565"/>
      <c r="GI76" s="565"/>
      <c r="GJ76" s="565"/>
      <c r="GK76" s="565"/>
      <c r="GL76" s="565"/>
      <c r="GM76" s="565"/>
      <c r="GN76" s="565"/>
      <c r="GO76" s="565"/>
      <c r="GP76" s="565"/>
      <c r="GQ76" s="565"/>
      <c r="GR76" s="565"/>
      <c r="GS76" s="565"/>
      <c r="GT76" s="565"/>
      <c r="GU76" s="565"/>
      <c r="GV76" s="565"/>
      <c r="GW76" s="565"/>
      <c r="GX76" s="565"/>
      <c r="GY76" s="565"/>
      <c r="GZ76" s="565"/>
      <c r="HA76" s="565"/>
      <c r="HB76" s="565"/>
      <c r="HC76" s="565"/>
      <c r="HD76" s="565"/>
      <c r="HE76" s="565"/>
      <c r="HF76" s="565"/>
      <c r="HG76" s="565"/>
      <c r="HH76" s="565"/>
      <c r="HI76" s="565"/>
      <c r="HJ76" s="565"/>
      <c r="HK76" s="565"/>
      <c r="HL76" s="565"/>
      <c r="HM76" s="565"/>
      <c r="HN76" s="565"/>
      <c r="HO76" s="565"/>
      <c r="HP76" s="565"/>
      <c r="HQ76" s="565"/>
      <c r="HR76" s="565"/>
      <c r="HS76" s="565"/>
      <c r="HT76" s="565"/>
      <c r="HU76" s="565"/>
      <c r="HV76" s="565"/>
      <c r="HW76" s="565"/>
      <c r="HX76" s="565"/>
      <c r="HY76" s="565"/>
      <c r="HZ76" s="565"/>
      <c r="IA76" s="565"/>
      <c r="IB76" s="565"/>
      <c r="IC76" s="565"/>
      <c r="ID76" s="565"/>
      <c r="IE76" s="565"/>
      <c r="IF76" s="565"/>
      <c r="IG76" s="565"/>
      <c r="IH76" s="565"/>
      <c r="II76" s="565"/>
      <c r="IJ76" s="565"/>
      <c r="IK76" s="565"/>
      <c r="IL76" s="565"/>
      <c r="IM76" s="565"/>
      <c r="IN76" s="565"/>
      <c r="IO76" s="565"/>
      <c r="IP76" s="565"/>
      <c r="IQ76" s="565"/>
      <c r="IR76" s="565"/>
      <c r="IS76" s="565"/>
      <c r="IT76" s="565"/>
      <c r="IU76" s="565"/>
    </row>
    <row r="77" spans="1:255">
      <c r="A77" s="562" t="s">
        <v>2204</v>
      </c>
      <c r="B77" s="559">
        <v>0</v>
      </c>
      <c r="D77" s="565"/>
      <c r="E77" s="565"/>
      <c r="F77" s="565"/>
      <c r="G77" s="565"/>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c r="AK77" s="565"/>
      <c r="AL77" s="565"/>
      <c r="AM77" s="565"/>
      <c r="AN77" s="565"/>
      <c r="AO77" s="565"/>
      <c r="AP77" s="565"/>
      <c r="AQ77" s="565"/>
      <c r="AR77" s="565"/>
      <c r="AS77" s="565"/>
      <c r="AT77" s="565"/>
      <c r="AU77" s="565"/>
      <c r="AV77" s="565"/>
      <c r="AW77" s="565"/>
      <c r="AX77" s="565"/>
      <c r="AY77" s="565"/>
      <c r="AZ77" s="565"/>
      <c r="BA77" s="565"/>
      <c r="BB77" s="565"/>
      <c r="BC77" s="565"/>
      <c r="BD77" s="565"/>
      <c r="BE77" s="565"/>
      <c r="BF77" s="565"/>
      <c r="BG77" s="565"/>
      <c r="BH77" s="565"/>
      <c r="BI77" s="565"/>
      <c r="BJ77" s="565"/>
      <c r="BK77" s="565"/>
      <c r="BL77" s="565"/>
      <c r="BM77" s="565"/>
      <c r="BN77" s="565"/>
      <c r="BO77" s="565"/>
      <c r="BP77" s="565"/>
      <c r="BQ77" s="565"/>
      <c r="BR77" s="565"/>
      <c r="BS77" s="565"/>
      <c r="BT77" s="565"/>
      <c r="BU77" s="565"/>
      <c r="BV77" s="565"/>
      <c r="BW77" s="565"/>
      <c r="BX77" s="565"/>
      <c r="BY77" s="565"/>
      <c r="BZ77" s="565"/>
      <c r="CA77" s="565"/>
      <c r="CB77" s="565"/>
      <c r="CC77" s="565"/>
      <c r="CD77" s="565"/>
      <c r="CE77" s="565"/>
      <c r="CF77" s="565"/>
      <c r="CG77" s="565"/>
      <c r="CH77" s="565"/>
      <c r="CI77" s="565"/>
      <c r="CJ77" s="565"/>
      <c r="CK77" s="565"/>
      <c r="CL77" s="565"/>
      <c r="CM77" s="565"/>
      <c r="CN77" s="565"/>
      <c r="CO77" s="565"/>
      <c r="CP77" s="565"/>
      <c r="CQ77" s="565"/>
      <c r="CR77" s="565"/>
      <c r="CS77" s="565"/>
      <c r="CT77" s="565"/>
      <c r="CU77" s="565"/>
      <c r="CV77" s="565"/>
      <c r="CW77" s="565"/>
      <c r="CX77" s="565"/>
      <c r="CY77" s="565"/>
      <c r="CZ77" s="565"/>
      <c r="DA77" s="565"/>
      <c r="DB77" s="565"/>
      <c r="DC77" s="565"/>
      <c r="DD77" s="565"/>
      <c r="DE77" s="565"/>
      <c r="DF77" s="565"/>
      <c r="DG77" s="565"/>
      <c r="DH77" s="565"/>
      <c r="DI77" s="565"/>
      <c r="DJ77" s="565"/>
      <c r="DK77" s="565"/>
      <c r="DL77" s="565"/>
      <c r="DM77" s="565"/>
      <c r="DN77" s="565"/>
      <c r="DO77" s="565"/>
      <c r="DP77" s="565"/>
      <c r="DQ77" s="565"/>
      <c r="DR77" s="565"/>
      <c r="DS77" s="565"/>
      <c r="DT77" s="565"/>
      <c r="DU77" s="565"/>
      <c r="DV77" s="565"/>
      <c r="DW77" s="565"/>
      <c r="DX77" s="565"/>
      <c r="DY77" s="565"/>
      <c r="DZ77" s="565"/>
      <c r="EA77" s="565"/>
      <c r="EB77" s="565"/>
      <c r="EC77" s="565"/>
      <c r="ED77" s="565"/>
      <c r="EE77" s="565"/>
      <c r="EF77" s="565"/>
      <c r="EG77" s="565"/>
      <c r="EH77" s="565"/>
      <c r="EI77" s="565"/>
      <c r="EJ77" s="565"/>
      <c r="EK77" s="565"/>
      <c r="EL77" s="565"/>
      <c r="EM77" s="565"/>
      <c r="EN77" s="565"/>
      <c r="EO77" s="565"/>
      <c r="EP77" s="565"/>
      <c r="EQ77" s="565"/>
      <c r="ER77" s="565"/>
      <c r="ES77" s="565"/>
      <c r="ET77" s="565"/>
      <c r="EU77" s="565"/>
      <c r="EV77" s="565"/>
      <c r="EW77" s="565"/>
      <c r="EX77" s="565"/>
      <c r="EY77" s="565"/>
      <c r="EZ77" s="565"/>
      <c r="FA77" s="565"/>
      <c r="FB77" s="565"/>
      <c r="FC77" s="565"/>
      <c r="FD77" s="565"/>
      <c r="FE77" s="565"/>
      <c r="FF77" s="565"/>
      <c r="FG77" s="565"/>
      <c r="FH77" s="565"/>
      <c r="FI77" s="565"/>
      <c r="FJ77" s="565"/>
      <c r="FK77" s="565"/>
      <c r="FL77" s="565"/>
      <c r="FM77" s="565"/>
      <c r="FN77" s="565"/>
      <c r="FO77" s="565"/>
      <c r="FP77" s="565"/>
      <c r="FQ77" s="565"/>
      <c r="FR77" s="565"/>
      <c r="FS77" s="565"/>
      <c r="FT77" s="565"/>
      <c r="FU77" s="565"/>
      <c r="FV77" s="565"/>
      <c r="FW77" s="565"/>
      <c r="FX77" s="565"/>
      <c r="FY77" s="565"/>
      <c r="FZ77" s="565"/>
      <c r="GA77" s="565"/>
      <c r="GB77" s="565"/>
      <c r="GC77" s="565"/>
      <c r="GD77" s="565"/>
      <c r="GE77" s="565"/>
      <c r="GF77" s="565"/>
      <c r="GG77" s="565"/>
      <c r="GH77" s="565"/>
      <c r="GI77" s="565"/>
      <c r="GJ77" s="565"/>
      <c r="GK77" s="565"/>
      <c r="GL77" s="565"/>
      <c r="GM77" s="565"/>
      <c r="GN77" s="565"/>
      <c r="GO77" s="565"/>
      <c r="GP77" s="565"/>
      <c r="GQ77" s="565"/>
      <c r="GR77" s="565"/>
      <c r="GS77" s="565"/>
      <c r="GT77" s="565"/>
      <c r="GU77" s="565"/>
      <c r="GV77" s="565"/>
      <c r="GW77" s="565"/>
      <c r="GX77" s="565"/>
      <c r="GY77" s="565"/>
      <c r="GZ77" s="565"/>
      <c r="HA77" s="565"/>
      <c r="HB77" s="565"/>
      <c r="HC77" s="565"/>
      <c r="HD77" s="565"/>
      <c r="HE77" s="565"/>
      <c r="HF77" s="565"/>
      <c r="HG77" s="565"/>
      <c r="HH77" s="565"/>
      <c r="HI77" s="565"/>
      <c r="HJ77" s="565"/>
      <c r="HK77" s="565"/>
      <c r="HL77" s="565"/>
      <c r="HM77" s="565"/>
      <c r="HN77" s="565"/>
      <c r="HO77" s="565"/>
      <c r="HP77" s="565"/>
      <c r="HQ77" s="565"/>
      <c r="HR77" s="565"/>
      <c r="HS77" s="565"/>
      <c r="HT77" s="565"/>
      <c r="HU77" s="565"/>
      <c r="HV77" s="565"/>
      <c r="HW77" s="565"/>
      <c r="HX77" s="565"/>
      <c r="HY77" s="565"/>
      <c r="HZ77" s="565"/>
      <c r="IA77" s="565"/>
      <c r="IB77" s="565"/>
      <c r="IC77" s="565"/>
      <c r="ID77" s="565"/>
      <c r="IE77" s="565"/>
      <c r="IF77" s="565"/>
      <c r="IG77" s="565"/>
      <c r="IH77" s="565"/>
      <c r="II77" s="565"/>
      <c r="IJ77" s="565"/>
      <c r="IK77" s="565"/>
      <c r="IL77" s="565"/>
      <c r="IM77" s="565"/>
      <c r="IN77" s="565"/>
      <c r="IO77" s="565"/>
      <c r="IP77" s="565"/>
      <c r="IQ77" s="565"/>
      <c r="IR77" s="565"/>
      <c r="IS77" s="565"/>
      <c r="IT77" s="565"/>
      <c r="IU77" s="565"/>
    </row>
    <row r="78" spans="1:255">
      <c r="A78" s="562" t="s">
        <v>2208</v>
      </c>
      <c r="B78" s="559">
        <v>0</v>
      </c>
      <c r="D78" s="565"/>
      <c r="E78" s="565"/>
      <c r="F78" s="565"/>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5"/>
      <c r="AI78" s="565"/>
      <c r="AJ78" s="565"/>
      <c r="AK78" s="565"/>
      <c r="AL78" s="565"/>
      <c r="AM78" s="565"/>
      <c r="AN78" s="565"/>
      <c r="AO78" s="565"/>
      <c r="AP78" s="565"/>
      <c r="AQ78" s="565"/>
      <c r="AR78" s="565"/>
      <c r="AS78" s="565"/>
      <c r="AT78" s="565"/>
      <c r="AU78" s="565"/>
      <c r="AV78" s="565"/>
      <c r="AW78" s="565"/>
      <c r="AX78" s="565"/>
      <c r="AY78" s="565"/>
      <c r="AZ78" s="565"/>
      <c r="BA78" s="565"/>
      <c r="BB78" s="565"/>
      <c r="BC78" s="565"/>
      <c r="BD78" s="565"/>
      <c r="BE78" s="565"/>
      <c r="BF78" s="565"/>
      <c r="BG78" s="565"/>
      <c r="BH78" s="565"/>
      <c r="BI78" s="565"/>
      <c r="BJ78" s="565"/>
      <c r="BK78" s="565"/>
      <c r="BL78" s="565"/>
      <c r="BM78" s="565"/>
      <c r="BN78" s="565"/>
      <c r="BO78" s="565"/>
      <c r="BP78" s="565"/>
      <c r="BQ78" s="565"/>
      <c r="BR78" s="565"/>
      <c r="BS78" s="565"/>
      <c r="BT78" s="565"/>
      <c r="BU78" s="565"/>
      <c r="BV78" s="565"/>
      <c r="BW78" s="565"/>
      <c r="BX78" s="565"/>
      <c r="BY78" s="565"/>
      <c r="BZ78" s="565"/>
      <c r="CA78" s="565"/>
      <c r="CB78" s="565"/>
      <c r="CC78" s="565"/>
      <c r="CD78" s="565"/>
      <c r="CE78" s="565"/>
      <c r="CF78" s="565"/>
      <c r="CG78" s="565"/>
      <c r="CH78" s="565"/>
      <c r="CI78" s="565"/>
      <c r="CJ78" s="565"/>
      <c r="CK78" s="565"/>
      <c r="CL78" s="565"/>
      <c r="CM78" s="565"/>
      <c r="CN78" s="565"/>
      <c r="CO78" s="565"/>
      <c r="CP78" s="565"/>
      <c r="CQ78" s="565"/>
      <c r="CR78" s="565"/>
      <c r="CS78" s="565"/>
      <c r="CT78" s="565"/>
      <c r="CU78" s="565"/>
      <c r="CV78" s="565"/>
      <c r="CW78" s="565"/>
      <c r="CX78" s="565"/>
      <c r="CY78" s="565"/>
      <c r="CZ78" s="565"/>
      <c r="DA78" s="565"/>
      <c r="DB78" s="565"/>
      <c r="DC78" s="565"/>
      <c r="DD78" s="565"/>
      <c r="DE78" s="565"/>
      <c r="DF78" s="565"/>
      <c r="DG78" s="565"/>
      <c r="DH78" s="565"/>
      <c r="DI78" s="565"/>
      <c r="DJ78" s="565"/>
      <c r="DK78" s="565"/>
      <c r="DL78" s="565"/>
      <c r="DM78" s="565"/>
      <c r="DN78" s="565"/>
      <c r="DO78" s="565"/>
      <c r="DP78" s="565"/>
      <c r="DQ78" s="565"/>
      <c r="DR78" s="565"/>
      <c r="DS78" s="565"/>
      <c r="DT78" s="565"/>
      <c r="DU78" s="565"/>
      <c r="DV78" s="565"/>
      <c r="DW78" s="565"/>
      <c r="DX78" s="565"/>
      <c r="DY78" s="565"/>
      <c r="DZ78" s="565"/>
      <c r="EA78" s="565"/>
      <c r="EB78" s="565"/>
      <c r="EC78" s="565"/>
      <c r="ED78" s="565"/>
      <c r="EE78" s="565"/>
      <c r="EF78" s="565"/>
      <c r="EG78" s="565"/>
      <c r="EH78" s="565"/>
      <c r="EI78" s="565"/>
      <c r="EJ78" s="565"/>
      <c r="EK78" s="565"/>
      <c r="EL78" s="565"/>
      <c r="EM78" s="565"/>
      <c r="EN78" s="565"/>
      <c r="EO78" s="565"/>
      <c r="EP78" s="565"/>
      <c r="EQ78" s="565"/>
      <c r="ER78" s="565"/>
      <c r="ES78" s="565"/>
      <c r="ET78" s="565"/>
      <c r="EU78" s="565"/>
      <c r="EV78" s="565"/>
      <c r="EW78" s="565"/>
      <c r="EX78" s="565"/>
      <c r="EY78" s="565"/>
      <c r="EZ78" s="565"/>
      <c r="FA78" s="565"/>
      <c r="FB78" s="565"/>
      <c r="FC78" s="565"/>
      <c r="FD78" s="565"/>
      <c r="FE78" s="565"/>
      <c r="FF78" s="565"/>
      <c r="FG78" s="565"/>
      <c r="FH78" s="565"/>
      <c r="FI78" s="565"/>
      <c r="FJ78" s="565"/>
      <c r="FK78" s="565"/>
      <c r="FL78" s="565"/>
      <c r="FM78" s="565"/>
      <c r="FN78" s="565"/>
      <c r="FO78" s="565"/>
      <c r="FP78" s="565"/>
      <c r="FQ78" s="565"/>
      <c r="FR78" s="565"/>
      <c r="FS78" s="565"/>
      <c r="FT78" s="565"/>
      <c r="FU78" s="565"/>
      <c r="FV78" s="565"/>
      <c r="FW78" s="565"/>
      <c r="FX78" s="565"/>
      <c r="FY78" s="565"/>
      <c r="FZ78" s="565"/>
      <c r="GA78" s="565"/>
      <c r="GB78" s="565"/>
      <c r="GC78" s="565"/>
      <c r="GD78" s="565"/>
      <c r="GE78" s="565"/>
      <c r="GF78" s="565"/>
      <c r="GG78" s="565"/>
      <c r="GH78" s="565"/>
      <c r="GI78" s="565"/>
      <c r="GJ78" s="565"/>
      <c r="GK78" s="565"/>
      <c r="GL78" s="565"/>
      <c r="GM78" s="565"/>
      <c r="GN78" s="565"/>
      <c r="GO78" s="565"/>
      <c r="GP78" s="565"/>
      <c r="GQ78" s="565"/>
      <c r="GR78" s="565"/>
      <c r="GS78" s="565"/>
      <c r="GT78" s="565"/>
      <c r="GU78" s="565"/>
      <c r="GV78" s="565"/>
      <c r="GW78" s="565"/>
      <c r="GX78" s="565"/>
      <c r="GY78" s="565"/>
      <c r="GZ78" s="565"/>
      <c r="HA78" s="565"/>
      <c r="HB78" s="565"/>
      <c r="HC78" s="565"/>
      <c r="HD78" s="565"/>
      <c r="HE78" s="565"/>
      <c r="HF78" s="565"/>
      <c r="HG78" s="565"/>
      <c r="HH78" s="565"/>
      <c r="HI78" s="565"/>
      <c r="HJ78" s="565"/>
      <c r="HK78" s="565"/>
      <c r="HL78" s="565"/>
      <c r="HM78" s="565"/>
      <c r="HN78" s="565"/>
      <c r="HO78" s="565"/>
      <c r="HP78" s="565"/>
      <c r="HQ78" s="565"/>
      <c r="HR78" s="565"/>
      <c r="HS78" s="565"/>
      <c r="HT78" s="565"/>
      <c r="HU78" s="565"/>
      <c r="HV78" s="565"/>
      <c r="HW78" s="565"/>
      <c r="HX78" s="565"/>
      <c r="HY78" s="565"/>
      <c r="HZ78" s="565"/>
      <c r="IA78" s="565"/>
      <c r="IB78" s="565"/>
      <c r="IC78" s="565"/>
      <c r="ID78" s="565"/>
      <c r="IE78" s="565"/>
      <c r="IF78" s="565"/>
      <c r="IG78" s="565"/>
      <c r="IH78" s="565"/>
      <c r="II78" s="565"/>
      <c r="IJ78" s="565"/>
      <c r="IK78" s="565"/>
      <c r="IL78" s="565"/>
      <c r="IM78" s="565"/>
      <c r="IN78" s="565"/>
      <c r="IO78" s="565"/>
      <c r="IP78" s="565"/>
      <c r="IQ78" s="565"/>
      <c r="IR78" s="565"/>
      <c r="IS78" s="565"/>
      <c r="IT78" s="565"/>
      <c r="IU78" s="565"/>
    </row>
    <row r="79" spans="1:255">
      <c r="A79" s="562" t="s">
        <v>2209</v>
      </c>
      <c r="B79" s="559">
        <v>0</v>
      </c>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65"/>
      <c r="BA79" s="565"/>
      <c r="BB79" s="565"/>
      <c r="BC79" s="565"/>
      <c r="BD79" s="565"/>
      <c r="BE79" s="565"/>
      <c r="BF79" s="565"/>
      <c r="BG79" s="565"/>
      <c r="BH79" s="565"/>
      <c r="BI79" s="565"/>
      <c r="BJ79" s="565"/>
      <c r="BK79" s="565"/>
      <c r="BL79" s="565"/>
      <c r="BM79" s="565"/>
      <c r="BN79" s="565"/>
      <c r="BO79" s="565"/>
      <c r="BP79" s="565"/>
      <c r="BQ79" s="565"/>
      <c r="BR79" s="565"/>
      <c r="BS79" s="565"/>
      <c r="BT79" s="565"/>
      <c r="BU79" s="565"/>
      <c r="BV79" s="565"/>
      <c r="BW79" s="565"/>
      <c r="BX79" s="565"/>
      <c r="BY79" s="565"/>
      <c r="BZ79" s="565"/>
      <c r="CA79" s="565"/>
      <c r="CB79" s="565"/>
      <c r="CC79" s="565"/>
      <c r="CD79" s="565"/>
      <c r="CE79" s="565"/>
      <c r="CF79" s="565"/>
      <c r="CG79" s="565"/>
      <c r="CH79" s="565"/>
      <c r="CI79" s="565"/>
      <c r="CJ79" s="565"/>
      <c r="CK79" s="565"/>
      <c r="CL79" s="565"/>
      <c r="CM79" s="565"/>
      <c r="CN79" s="565"/>
      <c r="CO79" s="565"/>
      <c r="CP79" s="565"/>
      <c r="CQ79" s="565"/>
      <c r="CR79" s="565"/>
      <c r="CS79" s="565"/>
      <c r="CT79" s="565"/>
      <c r="CU79" s="565"/>
      <c r="CV79" s="565"/>
      <c r="CW79" s="565"/>
      <c r="CX79" s="565"/>
      <c r="CY79" s="565"/>
      <c r="CZ79" s="565"/>
      <c r="DA79" s="565"/>
      <c r="DB79" s="565"/>
      <c r="DC79" s="565"/>
      <c r="DD79" s="565"/>
      <c r="DE79" s="565"/>
      <c r="DF79" s="565"/>
      <c r="DG79" s="565"/>
      <c r="DH79" s="565"/>
      <c r="DI79" s="565"/>
      <c r="DJ79" s="565"/>
      <c r="DK79" s="565"/>
      <c r="DL79" s="565"/>
      <c r="DM79" s="565"/>
      <c r="DN79" s="565"/>
      <c r="DO79" s="565"/>
      <c r="DP79" s="565"/>
      <c r="DQ79" s="565"/>
      <c r="DR79" s="565"/>
      <c r="DS79" s="565"/>
      <c r="DT79" s="565"/>
      <c r="DU79" s="565"/>
      <c r="DV79" s="565"/>
      <c r="DW79" s="565"/>
      <c r="DX79" s="565"/>
      <c r="DY79" s="565"/>
      <c r="DZ79" s="565"/>
      <c r="EA79" s="565"/>
      <c r="EB79" s="565"/>
      <c r="EC79" s="565"/>
      <c r="ED79" s="565"/>
      <c r="EE79" s="565"/>
      <c r="EF79" s="565"/>
      <c r="EG79" s="565"/>
      <c r="EH79" s="565"/>
      <c r="EI79" s="565"/>
      <c r="EJ79" s="565"/>
      <c r="EK79" s="565"/>
      <c r="EL79" s="565"/>
      <c r="EM79" s="565"/>
      <c r="EN79" s="565"/>
      <c r="EO79" s="565"/>
      <c r="EP79" s="565"/>
      <c r="EQ79" s="565"/>
      <c r="ER79" s="565"/>
      <c r="ES79" s="565"/>
      <c r="ET79" s="565"/>
      <c r="EU79" s="565"/>
      <c r="EV79" s="565"/>
      <c r="EW79" s="565"/>
      <c r="EX79" s="565"/>
      <c r="EY79" s="565"/>
      <c r="EZ79" s="565"/>
      <c r="FA79" s="565"/>
      <c r="FB79" s="565"/>
      <c r="FC79" s="565"/>
      <c r="FD79" s="565"/>
      <c r="FE79" s="565"/>
      <c r="FF79" s="565"/>
      <c r="FG79" s="565"/>
      <c r="FH79" s="565"/>
      <c r="FI79" s="565"/>
      <c r="FJ79" s="565"/>
      <c r="FK79" s="565"/>
      <c r="FL79" s="565"/>
      <c r="FM79" s="565"/>
      <c r="FN79" s="565"/>
      <c r="FO79" s="565"/>
      <c r="FP79" s="565"/>
      <c r="FQ79" s="565"/>
      <c r="FR79" s="565"/>
      <c r="FS79" s="565"/>
      <c r="FT79" s="565"/>
      <c r="FU79" s="565"/>
      <c r="FV79" s="565"/>
      <c r="FW79" s="565"/>
      <c r="FX79" s="565"/>
      <c r="FY79" s="565"/>
      <c r="FZ79" s="565"/>
      <c r="GA79" s="565"/>
      <c r="GB79" s="565"/>
      <c r="GC79" s="565"/>
      <c r="GD79" s="565"/>
      <c r="GE79" s="565"/>
      <c r="GF79" s="565"/>
      <c r="GG79" s="565"/>
      <c r="GH79" s="565"/>
      <c r="GI79" s="565"/>
      <c r="GJ79" s="565"/>
      <c r="GK79" s="565"/>
      <c r="GL79" s="565"/>
      <c r="GM79" s="565"/>
      <c r="GN79" s="565"/>
      <c r="GO79" s="565"/>
      <c r="GP79" s="565"/>
      <c r="GQ79" s="565"/>
      <c r="GR79" s="565"/>
      <c r="GS79" s="565"/>
      <c r="GT79" s="565"/>
      <c r="GU79" s="565"/>
      <c r="GV79" s="565"/>
      <c r="GW79" s="565"/>
      <c r="GX79" s="565"/>
      <c r="GY79" s="565"/>
      <c r="GZ79" s="565"/>
      <c r="HA79" s="565"/>
      <c r="HB79" s="565"/>
      <c r="HC79" s="565"/>
      <c r="HD79" s="565"/>
      <c r="HE79" s="565"/>
      <c r="HF79" s="565"/>
      <c r="HG79" s="565"/>
      <c r="HH79" s="565"/>
      <c r="HI79" s="565"/>
      <c r="HJ79" s="565"/>
      <c r="HK79" s="565"/>
      <c r="HL79" s="565"/>
      <c r="HM79" s="565"/>
      <c r="HN79" s="565"/>
      <c r="HO79" s="565"/>
      <c r="HP79" s="565"/>
      <c r="HQ79" s="565"/>
      <c r="HR79" s="565"/>
      <c r="HS79" s="565"/>
      <c r="HT79" s="565"/>
      <c r="HU79" s="565"/>
      <c r="HV79" s="565"/>
      <c r="HW79" s="565"/>
      <c r="HX79" s="565"/>
      <c r="HY79" s="565"/>
      <c r="HZ79" s="565"/>
      <c r="IA79" s="565"/>
      <c r="IB79" s="565"/>
      <c r="IC79" s="565"/>
      <c r="ID79" s="565"/>
      <c r="IE79" s="565"/>
      <c r="IF79" s="565"/>
      <c r="IG79" s="565"/>
      <c r="IH79" s="565"/>
      <c r="II79" s="565"/>
      <c r="IJ79" s="565"/>
      <c r="IK79" s="565"/>
      <c r="IL79" s="565"/>
      <c r="IM79" s="565"/>
      <c r="IN79" s="565"/>
      <c r="IO79" s="565"/>
      <c r="IP79" s="565"/>
      <c r="IQ79" s="565"/>
      <c r="IR79" s="565"/>
      <c r="IS79" s="565"/>
      <c r="IT79" s="565"/>
      <c r="IU79" s="565"/>
    </row>
    <row r="80" spans="1:255">
      <c r="A80" s="561" t="s">
        <v>2210</v>
      </c>
      <c r="B80" s="559">
        <f>SUM(B81:B84)</f>
        <v>0</v>
      </c>
      <c r="D80" s="565"/>
      <c r="E80" s="565"/>
      <c r="F80" s="565"/>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65"/>
      <c r="BC80" s="565"/>
      <c r="BD80" s="565"/>
      <c r="BE80" s="565"/>
      <c r="BF80" s="565"/>
      <c r="BG80" s="565"/>
      <c r="BH80" s="565"/>
      <c r="BI80" s="565"/>
      <c r="BJ80" s="565"/>
      <c r="BK80" s="565"/>
      <c r="BL80" s="565"/>
      <c r="BM80" s="565"/>
      <c r="BN80" s="565"/>
      <c r="BO80" s="565"/>
      <c r="BP80" s="565"/>
      <c r="BQ80" s="565"/>
      <c r="BR80" s="565"/>
      <c r="BS80" s="565"/>
      <c r="BT80" s="565"/>
      <c r="BU80" s="565"/>
      <c r="BV80" s="565"/>
      <c r="BW80" s="565"/>
      <c r="BX80" s="565"/>
      <c r="BY80" s="565"/>
      <c r="BZ80" s="565"/>
      <c r="CA80" s="565"/>
      <c r="CB80" s="565"/>
      <c r="CC80" s="565"/>
      <c r="CD80" s="565"/>
      <c r="CE80" s="565"/>
      <c r="CF80" s="565"/>
      <c r="CG80" s="565"/>
      <c r="CH80" s="565"/>
      <c r="CI80" s="565"/>
      <c r="CJ80" s="565"/>
      <c r="CK80" s="565"/>
      <c r="CL80" s="565"/>
      <c r="CM80" s="565"/>
      <c r="CN80" s="565"/>
      <c r="CO80" s="565"/>
      <c r="CP80" s="565"/>
      <c r="CQ80" s="565"/>
      <c r="CR80" s="565"/>
      <c r="CS80" s="565"/>
      <c r="CT80" s="565"/>
      <c r="CU80" s="565"/>
      <c r="CV80" s="565"/>
      <c r="CW80" s="565"/>
      <c r="CX80" s="565"/>
      <c r="CY80" s="565"/>
      <c r="CZ80" s="565"/>
      <c r="DA80" s="565"/>
      <c r="DB80" s="565"/>
      <c r="DC80" s="565"/>
      <c r="DD80" s="565"/>
      <c r="DE80" s="565"/>
      <c r="DF80" s="565"/>
      <c r="DG80" s="565"/>
      <c r="DH80" s="565"/>
      <c r="DI80" s="565"/>
      <c r="DJ80" s="565"/>
      <c r="DK80" s="565"/>
      <c r="DL80" s="565"/>
      <c r="DM80" s="565"/>
      <c r="DN80" s="565"/>
      <c r="DO80" s="565"/>
      <c r="DP80" s="565"/>
      <c r="DQ80" s="565"/>
      <c r="DR80" s="565"/>
      <c r="DS80" s="565"/>
      <c r="DT80" s="565"/>
      <c r="DU80" s="565"/>
      <c r="DV80" s="565"/>
      <c r="DW80" s="565"/>
      <c r="DX80" s="565"/>
      <c r="DY80" s="565"/>
      <c r="DZ80" s="565"/>
      <c r="EA80" s="565"/>
      <c r="EB80" s="565"/>
      <c r="EC80" s="565"/>
      <c r="ED80" s="565"/>
      <c r="EE80" s="565"/>
      <c r="EF80" s="565"/>
      <c r="EG80" s="565"/>
      <c r="EH80" s="565"/>
      <c r="EI80" s="565"/>
      <c r="EJ80" s="565"/>
      <c r="EK80" s="565"/>
      <c r="EL80" s="565"/>
      <c r="EM80" s="565"/>
      <c r="EN80" s="565"/>
      <c r="EO80" s="565"/>
      <c r="EP80" s="565"/>
      <c r="EQ80" s="565"/>
      <c r="ER80" s="565"/>
      <c r="ES80" s="565"/>
      <c r="ET80" s="565"/>
      <c r="EU80" s="565"/>
      <c r="EV80" s="565"/>
      <c r="EW80" s="565"/>
      <c r="EX80" s="565"/>
      <c r="EY80" s="565"/>
      <c r="EZ80" s="565"/>
      <c r="FA80" s="565"/>
      <c r="FB80" s="565"/>
      <c r="FC80" s="565"/>
      <c r="FD80" s="565"/>
      <c r="FE80" s="565"/>
      <c r="FF80" s="565"/>
      <c r="FG80" s="565"/>
      <c r="FH80" s="565"/>
      <c r="FI80" s="565"/>
      <c r="FJ80" s="565"/>
      <c r="FK80" s="565"/>
      <c r="FL80" s="565"/>
      <c r="FM80" s="565"/>
      <c r="FN80" s="565"/>
      <c r="FO80" s="565"/>
      <c r="FP80" s="565"/>
      <c r="FQ80" s="565"/>
      <c r="FR80" s="565"/>
      <c r="FS80" s="565"/>
      <c r="FT80" s="565"/>
      <c r="FU80" s="565"/>
      <c r="FV80" s="565"/>
      <c r="FW80" s="565"/>
      <c r="FX80" s="565"/>
      <c r="FY80" s="565"/>
      <c r="FZ80" s="565"/>
      <c r="GA80" s="565"/>
      <c r="GB80" s="565"/>
      <c r="GC80" s="565"/>
      <c r="GD80" s="565"/>
      <c r="GE80" s="565"/>
      <c r="GF80" s="565"/>
      <c r="GG80" s="565"/>
      <c r="GH80" s="565"/>
      <c r="GI80" s="565"/>
      <c r="GJ80" s="565"/>
      <c r="GK80" s="565"/>
      <c r="GL80" s="565"/>
      <c r="GM80" s="565"/>
      <c r="GN80" s="565"/>
      <c r="GO80" s="565"/>
      <c r="GP80" s="565"/>
      <c r="GQ80" s="565"/>
      <c r="GR80" s="565"/>
      <c r="GS80" s="565"/>
      <c r="GT80" s="565"/>
      <c r="GU80" s="565"/>
      <c r="GV80" s="565"/>
      <c r="GW80" s="565"/>
      <c r="GX80" s="565"/>
      <c r="GY80" s="565"/>
      <c r="GZ80" s="565"/>
      <c r="HA80" s="565"/>
      <c r="HB80" s="565"/>
      <c r="HC80" s="565"/>
      <c r="HD80" s="565"/>
      <c r="HE80" s="565"/>
      <c r="HF80" s="565"/>
      <c r="HG80" s="565"/>
      <c r="HH80" s="565"/>
      <c r="HI80" s="565"/>
      <c r="HJ80" s="565"/>
      <c r="HK80" s="565"/>
      <c r="HL80" s="565"/>
      <c r="HM80" s="565"/>
      <c r="HN80" s="565"/>
      <c r="HO80" s="565"/>
      <c r="HP80" s="565"/>
      <c r="HQ80" s="565"/>
      <c r="HR80" s="565"/>
      <c r="HS80" s="565"/>
      <c r="HT80" s="565"/>
      <c r="HU80" s="565"/>
      <c r="HV80" s="565"/>
      <c r="HW80" s="565"/>
      <c r="HX80" s="565"/>
      <c r="HY80" s="565"/>
      <c r="HZ80" s="565"/>
      <c r="IA80" s="565"/>
      <c r="IB80" s="565"/>
      <c r="IC80" s="565"/>
      <c r="ID80" s="565"/>
      <c r="IE80" s="565"/>
      <c r="IF80" s="565"/>
      <c r="IG80" s="565"/>
      <c r="IH80" s="565"/>
      <c r="II80" s="565"/>
      <c r="IJ80" s="565"/>
      <c r="IK80" s="565"/>
      <c r="IL80" s="565"/>
      <c r="IM80" s="565"/>
      <c r="IN80" s="565"/>
      <c r="IO80" s="565"/>
      <c r="IP80" s="565"/>
      <c r="IQ80" s="565"/>
      <c r="IR80" s="565"/>
      <c r="IS80" s="565"/>
      <c r="IT80" s="565"/>
      <c r="IU80" s="565"/>
    </row>
    <row r="81" spans="1:255">
      <c r="A81" s="562" t="s">
        <v>2211</v>
      </c>
      <c r="B81" s="559">
        <v>0</v>
      </c>
      <c r="D81" s="565"/>
      <c r="E81" s="565"/>
      <c r="F81" s="565"/>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5"/>
      <c r="AY81" s="565"/>
      <c r="AZ81" s="565"/>
      <c r="BA81" s="565"/>
      <c r="BB81" s="565"/>
      <c r="BC81" s="565"/>
      <c r="BD81" s="565"/>
      <c r="BE81" s="565"/>
      <c r="BF81" s="565"/>
      <c r="BG81" s="565"/>
      <c r="BH81" s="565"/>
      <c r="BI81" s="565"/>
      <c r="BJ81" s="565"/>
      <c r="BK81" s="565"/>
      <c r="BL81" s="565"/>
      <c r="BM81" s="565"/>
      <c r="BN81" s="565"/>
      <c r="BO81" s="565"/>
      <c r="BP81" s="565"/>
      <c r="BQ81" s="565"/>
      <c r="BR81" s="565"/>
      <c r="BS81" s="565"/>
      <c r="BT81" s="565"/>
      <c r="BU81" s="565"/>
      <c r="BV81" s="565"/>
      <c r="BW81" s="565"/>
      <c r="BX81" s="565"/>
      <c r="BY81" s="565"/>
      <c r="BZ81" s="565"/>
      <c r="CA81" s="565"/>
      <c r="CB81" s="565"/>
      <c r="CC81" s="565"/>
      <c r="CD81" s="565"/>
      <c r="CE81" s="565"/>
      <c r="CF81" s="565"/>
      <c r="CG81" s="565"/>
      <c r="CH81" s="565"/>
      <c r="CI81" s="565"/>
      <c r="CJ81" s="565"/>
      <c r="CK81" s="565"/>
      <c r="CL81" s="565"/>
      <c r="CM81" s="565"/>
      <c r="CN81" s="565"/>
      <c r="CO81" s="565"/>
      <c r="CP81" s="565"/>
      <c r="CQ81" s="565"/>
      <c r="CR81" s="565"/>
      <c r="CS81" s="565"/>
      <c r="CT81" s="565"/>
      <c r="CU81" s="565"/>
      <c r="CV81" s="565"/>
      <c r="CW81" s="565"/>
      <c r="CX81" s="565"/>
      <c r="CY81" s="565"/>
      <c r="CZ81" s="565"/>
      <c r="DA81" s="565"/>
      <c r="DB81" s="565"/>
      <c r="DC81" s="565"/>
      <c r="DD81" s="565"/>
      <c r="DE81" s="565"/>
      <c r="DF81" s="565"/>
      <c r="DG81" s="565"/>
      <c r="DH81" s="565"/>
      <c r="DI81" s="565"/>
      <c r="DJ81" s="565"/>
      <c r="DK81" s="565"/>
      <c r="DL81" s="565"/>
      <c r="DM81" s="565"/>
      <c r="DN81" s="565"/>
      <c r="DO81" s="565"/>
      <c r="DP81" s="565"/>
      <c r="DQ81" s="565"/>
      <c r="DR81" s="565"/>
      <c r="DS81" s="565"/>
      <c r="DT81" s="565"/>
      <c r="DU81" s="565"/>
      <c r="DV81" s="565"/>
      <c r="DW81" s="565"/>
      <c r="DX81" s="565"/>
      <c r="DY81" s="565"/>
      <c r="DZ81" s="565"/>
      <c r="EA81" s="565"/>
      <c r="EB81" s="565"/>
      <c r="EC81" s="565"/>
      <c r="ED81" s="565"/>
      <c r="EE81" s="565"/>
      <c r="EF81" s="565"/>
      <c r="EG81" s="565"/>
      <c r="EH81" s="565"/>
      <c r="EI81" s="565"/>
      <c r="EJ81" s="565"/>
      <c r="EK81" s="565"/>
      <c r="EL81" s="565"/>
      <c r="EM81" s="565"/>
      <c r="EN81" s="565"/>
      <c r="EO81" s="565"/>
      <c r="EP81" s="565"/>
      <c r="EQ81" s="565"/>
      <c r="ER81" s="565"/>
      <c r="ES81" s="565"/>
      <c r="ET81" s="565"/>
      <c r="EU81" s="565"/>
      <c r="EV81" s="565"/>
      <c r="EW81" s="565"/>
      <c r="EX81" s="565"/>
      <c r="EY81" s="565"/>
      <c r="EZ81" s="565"/>
      <c r="FA81" s="565"/>
      <c r="FB81" s="565"/>
      <c r="FC81" s="565"/>
      <c r="FD81" s="565"/>
      <c r="FE81" s="565"/>
      <c r="FF81" s="565"/>
      <c r="FG81" s="565"/>
      <c r="FH81" s="565"/>
      <c r="FI81" s="565"/>
      <c r="FJ81" s="565"/>
      <c r="FK81" s="565"/>
      <c r="FL81" s="565"/>
      <c r="FM81" s="565"/>
      <c r="FN81" s="565"/>
      <c r="FO81" s="565"/>
      <c r="FP81" s="565"/>
      <c r="FQ81" s="565"/>
      <c r="FR81" s="565"/>
      <c r="FS81" s="565"/>
      <c r="FT81" s="565"/>
      <c r="FU81" s="565"/>
      <c r="FV81" s="565"/>
      <c r="FW81" s="565"/>
      <c r="FX81" s="565"/>
      <c r="FY81" s="565"/>
      <c r="FZ81" s="565"/>
      <c r="GA81" s="565"/>
      <c r="GB81" s="565"/>
      <c r="GC81" s="565"/>
      <c r="GD81" s="565"/>
      <c r="GE81" s="565"/>
      <c r="GF81" s="565"/>
      <c r="GG81" s="565"/>
      <c r="GH81" s="565"/>
      <c r="GI81" s="565"/>
      <c r="GJ81" s="565"/>
      <c r="GK81" s="565"/>
      <c r="GL81" s="565"/>
      <c r="GM81" s="565"/>
      <c r="GN81" s="565"/>
      <c r="GO81" s="565"/>
      <c r="GP81" s="565"/>
      <c r="GQ81" s="565"/>
      <c r="GR81" s="565"/>
      <c r="GS81" s="565"/>
      <c r="GT81" s="565"/>
      <c r="GU81" s="565"/>
      <c r="GV81" s="565"/>
      <c r="GW81" s="565"/>
      <c r="GX81" s="565"/>
      <c r="GY81" s="565"/>
      <c r="GZ81" s="565"/>
      <c r="HA81" s="565"/>
      <c r="HB81" s="565"/>
      <c r="HC81" s="565"/>
      <c r="HD81" s="565"/>
      <c r="HE81" s="565"/>
      <c r="HF81" s="565"/>
      <c r="HG81" s="565"/>
      <c r="HH81" s="565"/>
      <c r="HI81" s="565"/>
      <c r="HJ81" s="565"/>
      <c r="HK81" s="565"/>
      <c r="HL81" s="565"/>
      <c r="HM81" s="565"/>
      <c r="HN81" s="565"/>
      <c r="HO81" s="565"/>
      <c r="HP81" s="565"/>
      <c r="HQ81" s="565"/>
      <c r="HR81" s="565"/>
      <c r="HS81" s="565"/>
      <c r="HT81" s="565"/>
      <c r="HU81" s="565"/>
      <c r="HV81" s="565"/>
      <c r="HW81" s="565"/>
      <c r="HX81" s="565"/>
      <c r="HY81" s="565"/>
      <c r="HZ81" s="565"/>
      <c r="IA81" s="565"/>
      <c r="IB81" s="565"/>
      <c r="IC81" s="565"/>
      <c r="ID81" s="565"/>
      <c r="IE81" s="565"/>
      <c r="IF81" s="565"/>
      <c r="IG81" s="565"/>
      <c r="IH81" s="565"/>
      <c r="II81" s="565"/>
      <c r="IJ81" s="565"/>
      <c r="IK81" s="565"/>
      <c r="IL81" s="565"/>
      <c r="IM81" s="565"/>
      <c r="IN81" s="565"/>
      <c r="IO81" s="565"/>
      <c r="IP81" s="565"/>
      <c r="IQ81" s="565"/>
      <c r="IR81" s="565"/>
      <c r="IS81" s="565"/>
      <c r="IT81" s="565"/>
      <c r="IU81" s="565"/>
    </row>
    <row r="82" spans="1:255">
      <c r="A82" s="562" t="s">
        <v>2212</v>
      </c>
      <c r="B82" s="559">
        <v>0</v>
      </c>
      <c r="D82" s="565"/>
      <c r="E82" s="565"/>
      <c r="F82" s="565"/>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c r="AK82" s="565"/>
      <c r="AL82" s="565"/>
      <c r="AM82" s="565"/>
      <c r="AN82" s="565"/>
      <c r="AO82" s="565"/>
      <c r="AP82" s="565"/>
      <c r="AQ82" s="565"/>
      <c r="AR82" s="565"/>
      <c r="AS82" s="565"/>
      <c r="AT82" s="565"/>
      <c r="AU82" s="565"/>
      <c r="AV82" s="565"/>
      <c r="AW82" s="565"/>
      <c r="AX82" s="565"/>
      <c r="AY82" s="565"/>
      <c r="AZ82" s="565"/>
      <c r="BA82" s="565"/>
      <c r="BB82" s="565"/>
      <c r="BC82" s="565"/>
      <c r="BD82" s="565"/>
      <c r="BE82" s="565"/>
      <c r="BF82" s="565"/>
      <c r="BG82" s="565"/>
      <c r="BH82" s="565"/>
      <c r="BI82" s="565"/>
      <c r="BJ82" s="565"/>
      <c r="BK82" s="565"/>
      <c r="BL82" s="565"/>
      <c r="BM82" s="565"/>
      <c r="BN82" s="565"/>
      <c r="BO82" s="565"/>
      <c r="BP82" s="565"/>
      <c r="BQ82" s="565"/>
      <c r="BR82" s="565"/>
      <c r="BS82" s="565"/>
      <c r="BT82" s="565"/>
      <c r="BU82" s="565"/>
      <c r="BV82" s="565"/>
      <c r="BW82" s="565"/>
      <c r="BX82" s="565"/>
      <c r="BY82" s="565"/>
      <c r="BZ82" s="565"/>
      <c r="CA82" s="565"/>
      <c r="CB82" s="565"/>
      <c r="CC82" s="565"/>
      <c r="CD82" s="565"/>
      <c r="CE82" s="565"/>
      <c r="CF82" s="565"/>
      <c r="CG82" s="565"/>
      <c r="CH82" s="565"/>
      <c r="CI82" s="565"/>
      <c r="CJ82" s="565"/>
      <c r="CK82" s="565"/>
      <c r="CL82" s="565"/>
      <c r="CM82" s="565"/>
      <c r="CN82" s="565"/>
      <c r="CO82" s="565"/>
      <c r="CP82" s="565"/>
      <c r="CQ82" s="565"/>
      <c r="CR82" s="565"/>
      <c r="CS82" s="565"/>
      <c r="CT82" s="565"/>
      <c r="CU82" s="565"/>
      <c r="CV82" s="565"/>
      <c r="CW82" s="565"/>
      <c r="CX82" s="565"/>
      <c r="CY82" s="565"/>
      <c r="CZ82" s="565"/>
      <c r="DA82" s="565"/>
      <c r="DB82" s="565"/>
      <c r="DC82" s="565"/>
      <c r="DD82" s="565"/>
      <c r="DE82" s="565"/>
      <c r="DF82" s="565"/>
      <c r="DG82" s="565"/>
      <c r="DH82" s="565"/>
      <c r="DI82" s="565"/>
      <c r="DJ82" s="565"/>
      <c r="DK82" s="565"/>
      <c r="DL82" s="565"/>
      <c r="DM82" s="565"/>
      <c r="DN82" s="565"/>
      <c r="DO82" s="565"/>
      <c r="DP82" s="565"/>
      <c r="DQ82" s="565"/>
      <c r="DR82" s="565"/>
      <c r="DS82" s="565"/>
      <c r="DT82" s="565"/>
      <c r="DU82" s="565"/>
      <c r="DV82" s="565"/>
      <c r="DW82" s="565"/>
      <c r="DX82" s="565"/>
      <c r="DY82" s="565"/>
      <c r="DZ82" s="565"/>
      <c r="EA82" s="565"/>
      <c r="EB82" s="565"/>
      <c r="EC82" s="565"/>
      <c r="ED82" s="565"/>
      <c r="EE82" s="565"/>
      <c r="EF82" s="565"/>
      <c r="EG82" s="565"/>
      <c r="EH82" s="565"/>
      <c r="EI82" s="565"/>
      <c r="EJ82" s="565"/>
      <c r="EK82" s="565"/>
      <c r="EL82" s="565"/>
      <c r="EM82" s="565"/>
      <c r="EN82" s="565"/>
      <c r="EO82" s="565"/>
      <c r="EP82" s="565"/>
      <c r="EQ82" s="565"/>
      <c r="ER82" s="565"/>
      <c r="ES82" s="565"/>
      <c r="ET82" s="565"/>
      <c r="EU82" s="565"/>
      <c r="EV82" s="565"/>
      <c r="EW82" s="565"/>
      <c r="EX82" s="565"/>
      <c r="EY82" s="565"/>
      <c r="EZ82" s="565"/>
      <c r="FA82" s="565"/>
      <c r="FB82" s="565"/>
      <c r="FC82" s="565"/>
      <c r="FD82" s="565"/>
      <c r="FE82" s="565"/>
      <c r="FF82" s="565"/>
      <c r="FG82" s="565"/>
      <c r="FH82" s="565"/>
      <c r="FI82" s="565"/>
      <c r="FJ82" s="565"/>
      <c r="FK82" s="565"/>
      <c r="FL82" s="565"/>
      <c r="FM82" s="565"/>
      <c r="FN82" s="565"/>
      <c r="FO82" s="565"/>
      <c r="FP82" s="565"/>
      <c r="FQ82" s="565"/>
      <c r="FR82" s="565"/>
      <c r="FS82" s="565"/>
      <c r="FT82" s="565"/>
      <c r="FU82" s="565"/>
      <c r="FV82" s="565"/>
      <c r="FW82" s="565"/>
      <c r="FX82" s="565"/>
      <c r="FY82" s="565"/>
      <c r="FZ82" s="565"/>
      <c r="GA82" s="565"/>
      <c r="GB82" s="565"/>
      <c r="GC82" s="565"/>
      <c r="GD82" s="565"/>
      <c r="GE82" s="565"/>
      <c r="GF82" s="565"/>
      <c r="GG82" s="565"/>
      <c r="GH82" s="565"/>
      <c r="GI82" s="565"/>
      <c r="GJ82" s="565"/>
      <c r="GK82" s="565"/>
      <c r="GL82" s="565"/>
      <c r="GM82" s="565"/>
      <c r="GN82" s="565"/>
      <c r="GO82" s="565"/>
      <c r="GP82" s="565"/>
      <c r="GQ82" s="565"/>
      <c r="GR82" s="565"/>
      <c r="GS82" s="565"/>
      <c r="GT82" s="565"/>
      <c r="GU82" s="565"/>
      <c r="GV82" s="565"/>
      <c r="GW82" s="565"/>
      <c r="GX82" s="565"/>
      <c r="GY82" s="565"/>
      <c r="GZ82" s="565"/>
      <c r="HA82" s="565"/>
      <c r="HB82" s="565"/>
      <c r="HC82" s="565"/>
      <c r="HD82" s="565"/>
      <c r="HE82" s="565"/>
      <c r="HF82" s="565"/>
      <c r="HG82" s="565"/>
      <c r="HH82" s="565"/>
      <c r="HI82" s="565"/>
      <c r="HJ82" s="565"/>
      <c r="HK82" s="565"/>
      <c r="HL82" s="565"/>
      <c r="HM82" s="565"/>
      <c r="HN82" s="565"/>
      <c r="HO82" s="565"/>
      <c r="HP82" s="565"/>
      <c r="HQ82" s="565"/>
      <c r="HR82" s="565"/>
      <c r="HS82" s="565"/>
      <c r="HT82" s="565"/>
      <c r="HU82" s="565"/>
      <c r="HV82" s="565"/>
      <c r="HW82" s="565"/>
      <c r="HX82" s="565"/>
      <c r="HY82" s="565"/>
      <c r="HZ82" s="565"/>
      <c r="IA82" s="565"/>
      <c r="IB82" s="565"/>
      <c r="IC82" s="565"/>
      <c r="ID82" s="565"/>
      <c r="IE82" s="565"/>
      <c r="IF82" s="565"/>
      <c r="IG82" s="565"/>
      <c r="IH82" s="565"/>
      <c r="II82" s="565"/>
      <c r="IJ82" s="565"/>
      <c r="IK82" s="565"/>
      <c r="IL82" s="565"/>
      <c r="IM82" s="565"/>
      <c r="IN82" s="565"/>
      <c r="IO82" s="565"/>
      <c r="IP82" s="565"/>
      <c r="IQ82" s="565"/>
      <c r="IR82" s="565"/>
      <c r="IS82" s="565"/>
      <c r="IT82" s="565"/>
      <c r="IU82" s="565"/>
    </row>
    <row r="83" spans="1:255">
      <c r="A83" s="562" t="s">
        <v>2213</v>
      </c>
      <c r="B83" s="559">
        <v>0</v>
      </c>
      <c r="D83" s="565"/>
      <c r="E83" s="565"/>
      <c r="F83" s="565"/>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c r="AK83" s="565"/>
      <c r="AL83" s="565"/>
      <c r="AM83" s="565"/>
      <c r="AN83" s="565"/>
      <c r="AO83" s="565"/>
      <c r="AP83" s="565"/>
      <c r="AQ83" s="565"/>
      <c r="AR83" s="565"/>
      <c r="AS83" s="565"/>
      <c r="AT83" s="565"/>
      <c r="AU83" s="565"/>
      <c r="AV83" s="565"/>
      <c r="AW83" s="565"/>
      <c r="AX83" s="565"/>
      <c r="AY83" s="565"/>
      <c r="AZ83" s="565"/>
      <c r="BA83" s="565"/>
      <c r="BB83" s="565"/>
      <c r="BC83" s="565"/>
      <c r="BD83" s="565"/>
      <c r="BE83" s="565"/>
      <c r="BF83" s="565"/>
      <c r="BG83" s="565"/>
      <c r="BH83" s="565"/>
      <c r="BI83" s="565"/>
      <c r="BJ83" s="565"/>
      <c r="BK83" s="565"/>
      <c r="BL83" s="565"/>
      <c r="BM83" s="565"/>
      <c r="BN83" s="565"/>
      <c r="BO83" s="565"/>
      <c r="BP83" s="565"/>
      <c r="BQ83" s="565"/>
      <c r="BR83" s="565"/>
      <c r="BS83" s="565"/>
      <c r="BT83" s="565"/>
      <c r="BU83" s="565"/>
      <c r="BV83" s="565"/>
      <c r="BW83" s="565"/>
      <c r="BX83" s="565"/>
      <c r="BY83" s="565"/>
      <c r="BZ83" s="565"/>
      <c r="CA83" s="565"/>
      <c r="CB83" s="565"/>
      <c r="CC83" s="565"/>
      <c r="CD83" s="565"/>
      <c r="CE83" s="565"/>
      <c r="CF83" s="565"/>
      <c r="CG83" s="565"/>
      <c r="CH83" s="565"/>
      <c r="CI83" s="565"/>
      <c r="CJ83" s="565"/>
      <c r="CK83" s="565"/>
      <c r="CL83" s="565"/>
      <c r="CM83" s="565"/>
      <c r="CN83" s="565"/>
      <c r="CO83" s="565"/>
      <c r="CP83" s="565"/>
      <c r="CQ83" s="565"/>
      <c r="CR83" s="565"/>
      <c r="CS83" s="565"/>
      <c r="CT83" s="565"/>
      <c r="CU83" s="565"/>
      <c r="CV83" s="565"/>
      <c r="CW83" s="565"/>
      <c r="CX83" s="565"/>
      <c r="CY83" s="565"/>
      <c r="CZ83" s="565"/>
      <c r="DA83" s="565"/>
      <c r="DB83" s="565"/>
      <c r="DC83" s="565"/>
      <c r="DD83" s="565"/>
      <c r="DE83" s="565"/>
      <c r="DF83" s="565"/>
      <c r="DG83" s="565"/>
      <c r="DH83" s="565"/>
      <c r="DI83" s="565"/>
      <c r="DJ83" s="565"/>
      <c r="DK83" s="565"/>
      <c r="DL83" s="565"/>
      <c r="DM83" s="565"/>
      <c r="DN83" s="565"/>
      <c r="DO83" s="565"/>
      <c r="DP83" s="565"/>
      <c r="DQ83" s="565"/>
      <c r="DR83" s="565"/>
      <c r="DS83" s="565"/>
      <c r="DT83" s="565"/>
      <c r="DU83" s="565"/>
      <c r="DV83" s="565"/>
      <c r="DW83" s="565"/>
      <c r="DX83" s="565"/>
      <c r="DY83" s="565"/>
      <c r="DZ83" s="565"/>
      <c r="EA83" s="565"/>
      <c r="EB83" s="565"/>
      <c r="EC83" s="565"/>
      <c r="ED83" s="565"/>
      <c r="EE83" s="565"/>
      <c r="EF83" s="565"/>
      <c r="EG83" s="565"/>
      <c r="EH83" s="565"/>
      <c r="EI83" s="565"/>
      <c r="EJ83" s="565"/>
      <c r="EK83" s="565"/>
      <c r="EL83" s="565"/>
      <c r="EM83" s="565"/>
      <c r="EN83" s="565"/>
      <c r="EO83" s="565"/>
      <c r="EP83" s="565"/>
      <c r="EQ83" s="565"/>
      <c r="ER83" s="565"/>
      <c r="ES83" s="565"/>
      <c r="ET83" s="565"/>
      <c r="EU83" s="565"/>
      <c r="EV83" s="565"/>
      <c r="EW83" s="565"/>
      <c r="EX83" s="565"/>
      <c r="EY83" s="565"/>
      <c r="EZ83" s="565"/>
      <c r="FA83" s="565"/>
      <c r="FB83" s="565"/>
      <c r="FC83" s="565"/>
      <c r="FD83" s="565"/>
      <c r="FE83" s="565"/>
      <c r="FF83" s="565"/>
      <c r="FG83" s="565"/>
      <c r="FH83" s="565"/>
      <c r="FI83" s="565"/>
      <c r="FJ83" s="565"/>
      <c r="FK83" s="565"/>
      <c r="FL83" s="565"/>
      <c r="FM83" s="565"/>
      <c r="FN83" s="565"/>
      <c r="FO83" s="565"/>
      <c r="FP83" s="565"/>
      <c r="FQ83" s="565"/>
      <c r="FR83" s="565"/>
      <c r="FS83" s="565"/>
      <c r="FT83" s="565"/>
      <c r="FU83" s="565"/>
      <c r="FV83" s="565"/>
      <c r="FW83" s="565"/>
      <c r="FX83" s="565"/>
      <c r="FY83" s="565"/>
      <c r="FZ83" s="565"/>
      <c r="GA83" s="565"/>
      <c r="GB83" s="565"/>
      <c r="GC83" s="565"/>
      <c r="GD83" s="565"/>
      <c r="GE83" s="565"/>
      <c r="GF83" s="565"/>
      <c r="GG83" s="565"/>
      <c r="GH83" s="565"/>
      <c r="GI83" s="565"/>
      <c r="GJ83" s="565"/>
      <c r="GK83" s="565"/>
      <c r="GL83" s="565"/>
      <c r="GM83" s="565"/>
      <c r="GN83" s="565"/>
      <c r="GO83" s="565"/>
      <c r="GP83" s="565"/>
      <c r="GQ83" s="565"/>
      <c r="GR83" s="565"/>
      <c r="GS83" s="565"/>
      <c r="GT83" s="565"/>
      <c r="GU83" s="565"/>
      <c r="GV83" s="565"/>
      <c r="GW83" s="565"/>
      <c r="GX83" s="565"/>
      <c r="GY83" s="565"/>
      <c r="GZ83" s="565"/>
      <c r="HA83" s="565"/>
      <c r="HB83" s="565"/>
      <c r="HC83" s="565"/>
      <c r="HD83" s="565"/>
      <c r="HE83" s="565"/>
      <c r="HF83" s="565"/>
      <c r="HG83" s="565"/>
      <c r="HH83" s="565"/>
      <c r="HI83" s="565"/>
      <c r="HJ83" s="565"/>
      <c r="HK83" s="565"/>
      <c r="HL83" s="565"/>
      <c r="HM83" s="565"/>
      <c r="HN83" s="565"/>
      <c r="HO83" s="565"/>
      <c r="HP83" s="565"/>
      <c r="HQ83" s="565"/>
      <c r="HR83" s="565"/>
      <c r="HS83" s="565"/>
      <c r="HT83" s="565"/>
      <c r="HU83" s="565"/>
      <c r="HV83" s="565"/>
      <c r="HW83" s="565"/>
      <c r="HX83" s="565"/>
      <c r="HY83" s="565"/>
      <c r="HZ83" s="565"/>
      <c r="IA83" s="565"/>
      <c r="IB83" s="565"/>
      <c r="IC83" s="565"/>
      <c r="ID83" s="565"/>
      <c r="IE83" s="565"/>
      <c r="IF83" s="565"/>
      <c r="IG83" s="565"/>
      <c r="IH83" s="565"/>
      <c r="II83" s="565"/>
      <c r="IJ83" s="565"/>
      <c r="IK83" s="565"/>
      <c r="IL83" s="565"/>
      <c r="IM83" s="565"/>
      <c r="IN83" s="565"/>
      <c r="IO83" s="565"/>
      <c r="IP83" s="565"/>
      <c r="IQ83" s="565"/>
      <c r="IR83" s="565"/>
      <c r="IS83" s="565"/>
      <c r="IT83" s="565"/>
      <c r="IU83" s="565"/>
    </row>
    <row r="84" spans="1:255">
      <c r="A84" s="562" t="s">
        <v>2214</v>
      </c>
      <c r="B84" s="559">
        <v>0</v>
      </c>
      <c r="D84" s="565"/>
      <c r="E84" s="565"/>
      <c r="F84" s="565"/>
      <c r="G84" s="565"/>
      <c r="H84" s="565"/>
      <c r="I84" s="565"/>
      <c r="J84" s="565"/>
      <c r="K84" s="565"/>
      <c r="L84" s="565"/>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5"/>
      <c r="AJ84" s="565"/>
      <c r="AK84" s="565"/>
      <c r="AL84" s="565"/>
      <c r="AM84" s="565"/>
      <c r="AN84" s="565"/>
      <c r="AO84" s="565"/>
      <c r="AP84" s="565"/>
      <c r="AQ84" s="565"/>
      <c r="AR84" s="565"/>
      <c r="AS84" s="565"/>
      <c r="AT84" s="565"/>
      <c r="AU84" s="565"/>
      <c r="AV84" s="565"/>
      <c r="AW84" s="565"/>
      <c r="AX84" s="565"/>
      <c r="AY84" s="565"/>
      <c r="AZ84" s="565"/>
      <c r="BA84" s="565"/>
      <c r="BB84" s="565"/>
      <c r="BC84" s="565"/>
      <c r="BD84" s="565"/>
      <c r="BE84" s="565"/>
      <c r="BF84" s="565"/>
      <c r="BG84" s="565"/>
      <c r="BH84" s="565"/>
      <c r="BI84" s="565"/>
      <c r="BJ84" s="565"/>
      <c r="BK84" s="565"/>
      <c r="BL84" s="565"/>
      <c r="BM84" s="565"/>
      <c r="BN84" s="565"/>
      <c r="BO84" s="565"/>
      <c r="BP84" s="565"/>
      <c r="BQ84" s="565"/>
      <c r="BR84" s="565"/>
      <c r="BS84" s="565"/>
      <c r="BT84" s="565"/>
      <c r="BU84" s="565"/>
      <c r="BV84" s="565"/>
      <c r="BW84" s="565"/>
      <c r="BX84" s="565"/>
      <c r="BY84" s="565"/>
      <c r="BZ84" s="565"/>
      <c r="CA84" s="565"/>
      <c r="CB84" s="565"/>
      <c r="CC84" s="565"/>
      <c r="CD84" s="565"/>
      <c r="CE84" s="565"/>
      <c r="CF84" s="565"/>
      <c r="CG84" s="565"/>
      <c r="CH84" s="565"/>
      <c r="CI84" s="565"/>
      <c r="CJ84" s="565"/>
      <c r="CK84" s="565"/>
      <c r="CL84" s="565"/>
      <c r="CM84" s="565"/>
      <c r="CN84" s="565"/>
      <c r="CO84" s="565"/>
      <c r="CP84" s="565"/>
      <c r="CQ84" s="565"/>
      <c r="CR84" s="565"/>
      <c r="CS84" s="565"/>
      <c r="CT84" s="565"/>
      <c r="CU84" s="565"/>
      <c r="CV84" s="565"/>
      <c r="CW84" s="565"/>
      <c r="CX84" s="565"/>
      <c r="CY84" s="565"/>
      <c r="CZ84" s="565"/>
      <c r="DA84" s="565"/>
      <c r="DB84" s="565"/>
      <c r="DC84" s="565"/>
      <c r="DD84" s="565"/>
      <c r="DE84" s="565"/>
      <c r="DF84" s="565"/>
      <c r="DG84" s="565"/>
      <c r="DH84" s="565"/>
      <c r="DI84" s="565"/>
      <c r="DJ84" s="565"/>
      <c r="DK84" s="565"/>
      <c r="DL84" s="565"/>
      <c r="DM84" s="565"/>
      <c r="DN84" s="565"/>
      <c r="DO84" s="565"/>
      <c r="DP84" s="565"/>
      <c r="DQ84" s="565"/>
      <c r="DR84" s="565"/>
      <c r="DS84" s="565"/>
      <c r="DT84" s="565"/>
      <c r="DU84" s="565"/>
      <c r="DV84" s="565"/>
      <c r="DW84" s="565"/>
      <c r="DX84" s="565"/>
      <c r="DY84" s="565"/>
      <c r="DZ84" s="565"/>
      <c r="EA84" s="565"/>
      <c r="EB84" s="565"/>
      <c r="EC84" s="565"/>
      <c r="ED84" s="565"/>
      <c r="EE84" s="565"/>
      <c r="EF84" s="565"/>
      <c r="EG84" s="565"/>
      <c r="EH84" s="565"/>
      <c r="EI84" s="565"/>
      <c r="EJ84" s="565"/>
      <c r="EK84" s="565"/>
      <c r="EL84" s="565"/>
      <c r="EM84" s="565"/>
      <c r="EN84" s="565"/>
      <c r="EO84" s="565"/>
      <c r="EP84" s="565"/>
      <c r="EQ84" s="565"/>
      <c r="ER84" s="565"/>
      <c r="ES84" s="565"/>
      <c r="ET84" s="565"/>
      <c r="EU84" s="565"/>
      <c r="EV84" s="565"/>
      <c r="EW84" s="565"/>
      <c r="EX84" s="565"/>
      <c r="EY84" s="565"/>
      <c r="EZ84" s="565"/>
      <c r="FA84" s="565"/>
      <c r="FB84" s="565"/>
      <c r="FC84" s="565"/>
      <c r="FD84" s="565"/>
      <c r="FE84" s="565"/>
      <c r="FF84" s="565"/>
      <c r="FG84" s="565"/>
      <c r="FH84" s="565"/>
      <c r="FI84" s="565"/>
      <c r="FJ84" s="565"/>
      <c r="FK84" s="565"/>
      <c r="FL84" s="565"/>
      <c r="FM84" s="565"/>
      <c r="FN84" s="565"/>
      <c r="FO84" s="565"/>
      <c r="FP84" s="565"/>
      <c r="FQ84" s="565"/>
      <c r="FR84" s="565"/>
      <c r="FS84" s="565"/>
      <c r="FT84" s="565"/>
      <c r="FU84" s="565"/>
      <c r="FV84" s="565"/>
      <c r="FW84" s="565"/>
      <c r="FX84" s="565"/>
      <c r="FY84" s="565"/>
      <c r="FZ84" s="565"/>
      <c r="GA84" s="565"/>
      <c r="GB84" s="565"/>
      <c r="GC84" s="565"/>
      <c r="GD84" s="565"/>
      <c r="GE84" s="565"/>
      <c r="GF84" s="565"/>
      <c r="GG84" s="565"/>
      <c r="GH84" s="565"/>
      <c r="GI84" s="565"/>
      <c r="GJ84" s="565"/>
      <c r="GK84" s="565"/>
      <c r="GL84" s="565"/>
      <c r="GM84" s="565"/>
      <c r="GN84" s="565"/>
      <c r="GO84" s="565"/>
      <c r="GP84" s="565"/>
      <c r="GQ84" s="565"/>
      <c r="GR84" s="565"/>
      <c r="GS84" s="565"/>
      <c r="GT84" s="565"/>
      <c r="GU84" s="565"/>
      <c r="GV84" s="565"/>
      <c r="GW84" s="565"/>
      <c r="GX84" s="565"/>
      <c r="GY84" s="565"/>
      <c r="GZ84" s="565"/>
      <c r="HA84" s="565"/>
      <c r="HB84" s="565"/>
      <c r="HC84" s="565"/>
      <c r="HD84" s="565"/>
      <c r="HE84" s="565"/>
      <c r="HF84" s="565"/>
      <c r="HG84" s="565"/>
      <c r="HH84" s="565"/>
      <c r="HI84" s="565"/>
      <c r="HJ84" s="565"/>
      <c r="HK84" s="565"/>
      <c r="HL84" s="565"/>
      <c r="HM84" s="565"/>
      <c r="HN84" s="565"/>
      <c r="HO84" s="565"/>
      <c r="HP84" s="565"/>
      <c r="HQ84" s="565"/>
      <c r="HR84" s="565"/>
      <c r="HS84" s="565"/>
      <c r="HT84" s="565"/>
      <c r="HU84" s="565"/>
      <c r="HV84" s="565"/>
      <c r="HW84" s="565"/>
      <c r="HX84" s="565"/>
      <c r="HY84" s="565"/>
      <c r="HZ84" s="565"/>
      <c r="IA84" s="565"/>
      <c r="IB84" s="565"/>
      <c r="IC84" s="565"/>
      <c r="ID84" s="565"/>
      <c r="IE84" s="565"/>
      <c r="IF84" s="565"/>
      <c r="IG84" s="565"/>
      <c r="IH84" s="565"/>
      <c r="II84" s="565"/>
      <c r="IJ84" s="565"/>
      <c r="IK84" s="565"/>
      <c r="IL84" s="565"/>
      <c r="IM84" s="565"/>
      <c r="IN84" s="565"/>
      <c r="IO84" s="565"/>
      <c r="IP84" s="565"/>
      <c r="IQ84" s="565"/>
      <c r="IR84" s="565"/>
      <c r="IS84" s="565"/>
      <c r="IT84" s="565"/>
      <c r="IU84" s="565"/>
    </row>
    <row r="85" spans="1:255">
      <c r="A85" s="561" t="s">
        <v>2215</v>
      </c>
      <c r="B85" s="559">
        <f>SUM(B86,B91,B96,B101,B110,B117)</f>
        <v>59066</v>
      </c>
      <c r="D85" s="565"/>
      <c r="E85" s="565"/>
      <c r="F85" s="565"/>
      <c r="G85" s="565"/>
      <c r="H85" s="565"/>
      <c r="I85" s="565"/>
      <c r="J85" s="565"/>
      <c r="K85" s="565"/>
      <c r="L85" s="565"/>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65"/>
      <c r="AY85" s="565"/>
      <c r="AZ85" s="565"/>
      <c r="BA85" s="565"/>
      <c r="BB85" s="565"/>
      <c r="BC85" s="565"/>
      <c r="BD85" s="565"/>
      <c r="BE85" s="565"/>
      <c r="BF85" s="565"/>
      <c r="BG85" s="565"/>
      <c r="BH85" s="565"/>
      <c r="BI85" s="565"/>
      <c r="BJ85" s="565"/>
      <c r="BK85" s="565"/>
      <c r="BL85" s="565"/>
      <c r="BM85" s="565"/>
      <c r="BN85" s="565"/>
      <c r="BO85" s="565"/>
      <c r="BP85" s="565"/>
      <c r="BQ85" s="565"/>
      <c r="BR85" s="565"/>
      <c r="BS85" s="565"/>
      <c r="BT85" s="565"/>
      <c r="BU85" s="565"/>
      <c r="BV85" s="565"/>
      <c r="BW85" s="565"/>
      <c r="BX85" s="565"/>
      <c r="BY85" s="565"/>
      <c r="BZ85" s="565"/>
      <c r="CA85" s="565"/>
      <c r="CB85" s="565"/>
      <c r="CC85" s="565"/>
      <c r="CD85" s="565"/>
      <c r="CE85" s="565"/>
      <c r="CF85" s="565"/>
      <c r="CG85" s="565"/>
      <c r="CH85" s="565"/>
      <c r="CI85" s="565"/>
      <c r="CJ85" s="565"/>
      <c r="CK85" s="565"/>
      <c r="CL85" s="565"/>
      <c r="CM85" s="565"/>
      <c r="CN85" s="565"/>
      <c r="CO85" s="565"/>
      <c r="CP85" s="565"/>
      <c r="CQ85" s="565"/>
      <c r="CR85" s="565"/>
      <c r="CS85" s="565"/>
      <c r="CT85" s="565"/>
      <c r="CU85" s="565"/>
      <c r="CV85" s="565"/>
      <c r="CW85" s="565"/>
      <c r="CX85" s="565"/>
      <c r="CY85" s="565"/>
      <c r="CZ85" s="565"/>
      <c r="DA85" s="565"/>
      <c r="DB85" s="565"/>
      <c r="DC85" s="565"/>
      <c r="DD85" s="565"/>
      <c r="DE85" s="565"/>
      <c r="DF85" s="565"/>
      <c r="DG85" s="565"/>
      <c r="DH85" s="565"/>
      <c r="DI85" s="565"/>
      <c r="DJ85" s="565"/>
      <c r="DK85" s="565"/>
      <c r="DL85" s="565"/>
      <c r="DM85" s="565"/>
      <c r="DN85" s="565"/>
      <c r="DO85" s="565"/>
      <c r="DP85" s="565"/>
      <c r="DQ85" s="565"/>
      <c r="DR85" s="565"/>
      <c r="DS85" s="565"/>
      <c r="DT85" s="565"/>
      <c r="DU85" s="565"/>
      <c r="DV85" s="565"/>
      <c r="DW85" s="565"/>
      <c r="DX85" s="565"/>
      <c r="DY85" s="565"/>
      <c r="DZ85" s="565"/>
      <c r="EA85" s="565"/>
      <c r="EB85" s="565"/>
      <c r="EC85" s="565"/>
      <c r="ED85" s="565"/>
      <c r="EE85" s="565"/>
      <c r="EF85" s="565"/>
      <c r="EG85" s="565"/>
      <c r="EH85" s="565"/>
      <c r="EI85" s="565"/>
      <c r="EJ85" s="565"/>
      <c r="EK85" s="565"/>
      <c r="EL85" s="565"/>
      <c r="EM85" s="565"/>
      <c r="EN85" s="565"/>
      <c r="EO85" s="565"/>
      <c r="EP85" s="565"/>
      <c r="EQ85" s="565"/>
      <c r="ER85" s="565"/>
      <c r="ES85" s="565"/>
      <c r="ET85" s="565"/>
      <c r="EU85" s="565"/>
      <c r="EV85" s="565"/>
      <c r="EW85" s="565"/>
      <c r="EX85" s="565"/>
      <c r="EY85" s="565"/>
      <c r="EZ85" s="565"/>
      <c r="FA85" s="565"/>
      <c r="FB85" s="565"/>
      <c r="FC85" s="565"/>
      <c r="FD85" s="565"/>
      <c r="FE85" s="565"/>
      <c r="FF85" s="565"/>
      <c r="FG85" s="565"/>
      <c r="FH85" s="565"/>
      <c r="FI85" s="565"/>
      <c r="FJ85" s="565"/>
      <c r="FK85" s="565"/>
      <c r="FL85" s="565"/>
      <c r="FM85" s="565"/>
      <c r="FN85" s="565"/>
      <c r="FO85" s="565"/>
      <c r="FP85" s="565"/>
      <c r="FQ85" s="565"/>
      <c r="FR85" s="565"/>
      <c r="FS85" s="565"/>
      <c r="FT85" s="565"/>
      <c r="FU85" s="565"/>
      <c r="FV85" s="565"/>
      <c r="FW85" s="565"/>
      <c r="FX85" s="565"/>
      <c r="FY85" s="565"/>
      <c r="FZ85" s="565"/>
      <c r="GA85" s="565"/>
      <c r="GB85" s="565"/>
      <c r="GC85" s="565"/>
      <c r="GD85" s="565"/>
      <c r="GE85" s="565"/>
      <c r="GF85" s="565"/>
      <c r="GG85" s="565"/>
      <c r="GH85" s="565"/>
      <c r="GI85" s="565"/>
      <c r="GJ85" s="565"/>
      <c r="GK85" s="565"/>
      <c r="GL85" s="565"/>
      <c r="GM85" s="565"/>
      <c r="GN85" s="565"/>
      <c r="GO85" s="565"/>
      <c r="GP85" s="565"/>
      <c r="GQ85" s="565"/>
      <c r="GR85" s="565"/>
      <c r="GS85" s="565"/>
      <c r="GT85" s="565"/>
      <c r="GU85" s="565"/>
      <c r="GV85" s="565"/>
      <c r="GW85" s="565"/>
      <c r="GX85" s="565"/>
      <c r="GY85" s="565"/>
      <c r="GZ85" s="565"/>
      <c r="HA85" s="565"/>
      <c r="HB85" s="565"/>
      <c r="HC85" s="565"/>
      <c r="HD85" s="565"/>
      <c r="HE85" s="565"/>
      <c r="HF85" s="565"/>
      <c r="HG85" s="565"/>
      <c r="HH85" s="565"/>
      <c r="HI85" s="565"/>
      <c r="HJ85" s="565"/>
      <c r="HK85" s="565"/>
      <c r="HL85" s="565"/>
      <c r="HM85" s="565"/>
      <c r="HN85" s="565"/>
      <c r="HO85" s="565"/>
      <c r="HP85" s="565"/>
      <c r="HQ85" s="565"/>
      <c r="HR85" s="565"/>
      <c r="HS85" s="565"/>
      <c r="HT85" s="565"/>
      <c r="HU85" s="565"/>
      <c r="HV85" s="565"/>
      <c r="HW85" s="565"/>
      <c r="HX85" s="565"/>
      <c r="HY85" s="565"/>
      <c r="HZ85" s="565"/>
      <c r="IA85" s="565"/>
      <c r="IB85" s="565"/>
      <c r="IC85" s="565"/>
      <c r="ID85" s="565"/>
      <c r="IE85" s="565"/>
      <c r="IF85" s="565"/>
      <c r="IG85" s="565"/>
      <c r="IH85" s="565"/>
      <c r="II85" s="565"/>
      <c r="IJ85" s="565"/>
      <c r="IK85" s="565"/>
      <c r="IL85" s="565"/>
      <c r="IM85" s="565"/>
      <c r="IN85" s="565"/>
      <c r="IO85" s="565"/>
      <c r="IP85" s="565"/>
      <c r="IQ85" s="565"/>
      <c r="IR85" s="565"/>
      <c r="IS85" s="565"/>
      <c r="IT85" s="565"/>
      <c r="IU85" s="565"/>
    </row>
    <row r="86" spans="1:255">
      <c r="A86" s="561" t="s">
        <v>2216</v>
      </c>
      <c r="B86" s="559">
        <f>SUM(B87:B90)</f>
        <v>0</v>
      </c>
      <c r="D86" s="565"/>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c r="AK86" s="565"/>
      <c r="AL86" s="565"/>
      <c r="AM86" s="565"/>
      <c r="AN86" s="565"/>
      <c r="AO86" s="565"/>
      <c r="AP86" s="565"/>
      <c r="AQ86" s="565"/>
      <c r="AR86" s="565"/>
      <c r="AS86" s="565"/>
      <c r="AT86" s="565"/>
      <c r="AU86" s="565"/>
      <c r="AV86" s="565"/>
      <c r="AW86" s="565"/>
      <c r="AX86" s="565"/>
      <c r="AY86" s="565"/>
      <c r="AZ86" s="565"/>
      <c r="BA86" s="565"/>
      <c r="BB86" s="565"/>
      <c r="BC86" s="565"/>
      <c r="BD86" s="565"/>
      <c r="BE86" s="565"/>
      <c r="BF86" s="565"/>
      <c r="BG86" s="565"/>
      <c r="BH86" s="565"/>
      <c r="BI86" s="565"/>
      <c r="BJ86" s="565"/>
      <c r="BK86" s="565"/>
      <c r="BL86" s="565"/>
      <c r="BM86" s="565"/>
      <c r="BN86" s="565"/>
      <c r="BO86" s="565"/>
      <c r="BP86" s="565"/>
      <c r="BQ86" s="565"/>
      <c r="BR86" s="565"/>
      <c r="BS86" s="565"/>
      <c r="BT86" s="565"/>
      <c r="BU86" s="565"/>
      <c r="BV86" s="565"/>
      <c r="BW86" s="565"/>
      <c r="BX86" s="565"/>
      <c r="BY86" s="565"/>
      <c r="BZ86" s="565"/>
      <c r="CA86" s="565"/>
      <c r="CB86" s="565"/>
      <c r="CC86" s="565"/>
      <c r="CD86" s="565"/>
      <c r="CE86" s="565"/>
      <c r="CF86" s="565"/>
      <c r="CG86" s="565"/>
      <c r="CH86" s="565"/>
      <c r="CI86" s="565"/>
      <c r="CJ86" s="565"/>
      <c r="CK86" s="565"/>
      <c r="CL86" s="565"/>
      <c r="CM86" s="565"/>
      <c r="CN86" s="565"/>
      <c r="CO86" s="565"/>
      <c r="CP86" s="565"/>
      <c r="CQ86" s="565"/>
      <c r="CR86" s="565"/>
      <c r="CS86" s="565"/>
      <c r="CT86" s="565"/>
      <c r="CU86" s="565"/>
      <c r="CV86" s="565"/>
      <c r="CW86" s="565"/>
      <c r="CX86" s="565"/>
      <c r="CY86" s="565"/>
      <c r="CZ86" s="565"/>
      <c r="DA86" s="565"/>
      <c r="DB86" s="565"/>
      <c r="DC86" s="565"/>
      <c r="DD86" s="565"/>
      <c r="DE86" s="565"/>
      <c r="DF86" s="565"/>
      <c r="DG86" s="565"/>
      <c r="DH86" s="565"/>
      <c r="DI86" s="565"/>
      <c r="DJ86" s="565"/>
      <c r="DK86" s="565"/>
      <c r="DL86" s="565"/>
      <c r="DM86" s="565"/>
      <c r="DN86" s="565"/>
      <c r="DO86" s="565"/>
      <c r="DP86" s="565"/>
      <c r="DQ86" s="565"/>
      <c r="DR86" s="565"/>
      <c r="DS86" s="565"/>
      <c r="DT86" s="565"/>
      <c r="DU86" s="565"/>
      <c r="DV86" s="565"/>
      <c r="DW86" s="565"/>
      <c r="DX86" s="565"/>
      <c r="DY86" s="565"/>
      <c r="DZ86" s="565"/>
      <c r="EA86" s="565"/>
      <c r="EB86" s="565"/>
      <c r="EC86" s="565"/>
      <c r="ED86" s="565"/>
      <c r="EE86" s="565"/>
      <c r="EF86" s="565"/>
      <c r="EG86" s="565"/>
      <c r="EH86" s="565"/>
      <c r="EI86" s="565"/>
      <c r="EJ86" s="565"/>
      <c r="EK86" s="565"/>
      <c r="EL86" s="565"/>
      <c r="EM86" s="565"/>
      <c r="EN86" s="565"/>
      <c r="EO86" s="565"/>
      <c r="EP86" s="565"/>
      <c r="EQ86" s="565"/>
      <c r="ER86" s="565"/>
      <c r="ES86" s="565"/>
      <c r="ET86" s="565"/>
      <c r="EU86" s="565"/>
      <c r="EV86" s="565"/>
      <c r="EW86" s="565"/>
      <c r="EX86" s="565"/>
      <c r="EY86" s="565"/>
      <c r="EZ86" s="565"/>
      <c r="FA86" s="565"/>
      <c r="FB86" s="565"/>
      <c r="FC86" s="565"/>
      <c r="FD86" s="565"/>
      <c r="FE86" s="565"/>
      <c r="FF86" s="565"/>
      <c r="FG86" s="565"/>
      <c r="FH86" s="565"/>
      <c r="FI86" s="565"/>
      <c r="FJ86" s="565"/>
      <c r="FK86" s="565"/>
      <c r="FL86" s="565"/>
      <c r="FM86" s="565"/>
      <c r="FN86" s="565"/>
      <c r="FO86" s="565"/>
      <c r="FP86" s="565"/>
      <c r="FQ86" s="565"/>
      <c r="FR86" s="565"/>
      <c r="FS86" s="565"/>
      <c r="FT86" s="565"/>
      <c r="FU86" s="565"/>
      <c r="FV86" s="565"/>
      <c r="FW86" s="565"/>
      <c r="FX86" s="565"/>
      <c r="FY86" s="565"/>
      <c r="FZ86" s="565"/>
      <c r="GA86" s="565"/>
      <c r="GB86" s="565"/>
      <c r="GC86" s="565"/>
      <c r="GD86" s="565"/>
      <c r="GE86" s="565"/>
      <c r="GF86" s="565"/>
      <c r="GG86" s="565"/>
      <c r="GH86" s="565"/>
      <c r="GI86" s="565"/>
      <c r="GJ86" s="565"/>
      <c r="GK86" s="565"/>
      <c r="GL86" s="565"/>
      <c r="GM86" s="565"/>
      <c r="GN86" s="565"/>
      <c r="GO86" s="565"/>
      <c r="GP86" s="565"/>
      <c r="GQ86" s="565"/>
      <c r="GR86" s="565"/>
      <c r="GS86" s="565"/>
      <c r="GT86" s="565"/>
      <c r="GU86" s="565"/>
      <c r="GV86" s="565"/>
      <c r="GW86" s="565"/>
      <c r="GX86" s="565"/>
      <c r="GY86" s="565"/>
      <c r="GZ86" s="565"/>
      <c r="HA86" s="565"/>
      <c r="HB86" s="565"/>
      <c r="HC86" s="565"/>
      <c r="HD86" s="565"/>
      <c r="HE86" s="565"/>
      <c r="HF86" s="565"/>
      <c r="HG86" s="565"/>
      <c r="HH86" s="565"/>
      <c r="HI86" s="565"/>
      <c r="HJ86" s="565"/>
      <c r="HK86" s="565"/>
      <c r="HL86" s="565"/>
      <c r="HM86" s="565"/>
      <c r="HN86" s="565"/>
      <c r="HO86" s="565"/>
      <c r="HP86" s="565"/>
      <c r="HQ86" s="565"/>
      <c r="HR86" s="565"/>
      <c r="HS86" s="565"/>
      <c r="HT86" s="565"/>
      <c r="HU86" s="565"/>
      <c r="HV86" s="565"/>
      <c r="HW86" s="565"/>
      <c r="HX86" s="565"/>
      <c r="HY86" s="565"/>
      <c r="HZ86" s="565"/>
      <c r="IA86" s="565"/>
      <c r="IB86" s="565"/>
      <c r="IC86" s="565"/>
      <c r="ID86" s="565"/>
      <c r="IE86" s="565"/>
      <c r="IF86" s="565"/>
      <c r="IG86" s="565"/>
      <c r="IH86" s="565"/>
      <c r="II86" s="565"/>
      <c r="IJ86" s="565"/>
      <c r="IK86" s="565"/>
      <c r="IL86" s="565"/>
      <c r="IM86" s="565"/>
      <c r="IN86" s="565"/>
      <c r="IO86" s="565"/>
      <c r="IP86" s="565"/>
      <c r="IQ86" s="565"/>
      <c r="IR86" s="565"/>
      <c r="IS86" s="565"/>
      <c r="IT86" s="565"/>
      <c r="IU86" s="565"/>
    </row>
    <row r="87" spans="1:255">
      <c r="A87" s="562" t="s">
        <v>2217</v>
      </c>
      <c r="B87" s="559">
        <v>0</v>
      </c>
      <c r="D87" s="565"/>
      <c r="E87" s="565"/>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5"/>
      <c r="AJ87" s="565"/>
      <c r="AK87" s="565"/>
      <c r="AL87" s="565"/>
      <c r="AM87" s="565"/>
      <c r="AN87" s="565"/>
      <c r="AO87" s="565"/>
      <c r="AP87" s="565"/>
      <c r="AQ87" s="565"/>
      <c r="AR87" s="565"/>
      <c r="AS87" s="565"/>
      <c r="AT87" s="565"/>
      <c r="AU87" s="565"/>
      <c r="AV87" s="565"/>
      <c r="AW87" s="565"/>
      <c r="AX87" s="565"/>
      <c r="AY87" s="565"/>
      <c r="AZ87" s="565"/>
      <c r="BA87" s="565"/>
      <c r="BB87" s="565"/>
      <c r="BC87" s="565"/>
      <c r="BD87" s="565"/>
      <c r="BE87" s="565"/>
      <c r="BF87" s="565"/>
      <c r="BG87" s="565"/>
      <c r="BH87" s="565"/>
      <c r="BI87" s="565"/>
      <c r="BJ87" s="565"/>
      <c r="BK87" s="565"/>
      <c r="BL87" s="565"/>
      <c r="BM87" s="565"/>
      <c r="BN87" s="565"/>
      <c r="BO87" s="565"/>
      <c r="BP87" s="565"/>
      <c r="BQ87" s="565"/>
      <c r="BR87" s="565"/>
      <c r="BS87" s="565"/>
      <c r="BT87" s="565"/>
      <c r="BU87" s="565"/>
      <c r="BV87" s="565"/>
      <c r="BW87" s="565"/>
      <c r="BX87" s="565"/>
      <c r="BY87" s="565"/>
      <c r="BZ87" s="565"/>
      <c r="CA87" s="565"/>
      <c r="CB87" s="565"/>
      <c r="CC87" s="565"/>
      <c r="CD87" s="565"/>
      <c r="CE87" s="565"/>
      <c r="CF87" s="565"/>
      <c r="CG87" s="565"/>
      <c r="CH87" s="565"/>
      <c r="CI87" s="565"/>
      <c r="CJ87" s="565"/>
      <c r="CK87" s="565"/>
      <c r="CL87" s="565"/>
      <c r="CM87" s="565"/>
      <c r="CN87" s="565"/>
      <c r="CO87" s="565"/>
      <c r="CP87" s="565"/>
      <c r="CQ87" s="565"/>
      <c r="CR87" s="565"/>
      <c r="CS87" s="565"/>
      <c r="CT87" s="565"/>
      <c r="CU87" s="565"/>
      <c r="CV87" s="565"/>
      <c r="CW87" s="565"/>
      <c r="CX87" s="565"/>
      <c r="CY87" s="565"/>
      <c r="CZ87" s="565"/>
      <c r="DA87" s="565"/>
      <c r="DB87" s="565"/>
      <c r="DC87" s="565"/>
      <c r="DD87" s="565"/>
      <c r="DE87" s="565"/>
      <c r="DF87" s="565"/>
      <c r="DG87" s="565"/>
      <c r="DH87" s="565"/>
      <c r="DI87" s="565"/>
      <c r="DJ87" s="565"/>
      <c r="DK87" s="565"/>
      <c r="DL87" s="565"/>
      <c r="DM87" s="565"/>
      <c r="DN87" s="565"/>
      <c r="DO87" s="565"/>
      <c r="DP87" s="565"/>
      <c r="DQ87" s="565"/>
      <c r="DR87" s="565"/>
      <c r="DS87" s="565"/>
      <c r="DT87" s="565"/>
      <c r="DU87" s="565"/>
      <c r="DV87" s="565"/>
      <c r="DW87" s="565"/>
      <c r="DX87" s="565"/>
      <c r="DY87" s="565"/>
      <c r="DZ87" s="565"/>
      <c r="EA87" s="565"/>
      <c r="EB87" s="565"/>
      <c r="EC87" s="565"/>
      <c r="ED87" s="565"/>
      <c r="EE87" s="565"/>
      <c r="EF87" s="565"/>
      <c r="EG87" s="565"/>
      <c r="EH87" s="565"/>
      <c r="EI87" s="565"/>
      <c r="EJ87" s="565"/>
      <c r="EK87" s="565"/>
      <c r="EL87" s="565"/>
      <c r="EM87" s="565"/>
      <c r="EN87" s="565"/>
      <c r="EO87" s="565"/>
      <c r="EP87" s="565"/>
      <c r="EQ87" s="565"/>
      <c r="ER87" s="565"/>
      <c r="ES87" s="565"/>
      <c r="ET87" s="565"/>
      <c r="EU87" s="565"/>
      <c r="EV87" s="565"/>
      <c r="EW87" s="565"/>
      <c r="EX87" s="565"/>
      <c r="EY87" s="565"/>
      <c r="EZ87" s="565"/>
      <c r="FA87" s="565"/>
      <c r="FB87" s="565"/>
      <c r="FC87" s="565"/>
      <c r="FD87" s="565"/>
      <c r="FE87" s="565"/>
      <c r="FF87" s="565"/>
      <c r="FG87" s="565"/>
      <c r="FH87" s="565"/>
      <c r="FI87" s="565"/>
      <c r="FJ87" s="565"/>
      <c r="FK87" s="565"/>
      <c r="FL87" s="565"/>
      <c r="FM87" s="565"/>
      <c r="FN87" s="565"/>
      <c r="FO87" s="565"/>
      <c r="FP87" s="565"/>
      <c r="FQ87" s="565"/>
      <c r="FR87" s="565"/>
      <c r="FS87" s="565"/>
      <c r="FT87" s="565"/>
      <c r="FU87" s="565"/>
      <c r="FV87" s="565"/>
      <c r="FW87" s="565"/>
      <c r="FX87" s="565"/>
      <c r="FY87" s="565"/>
      <c r="FZ87" s="565"/>
      <c r="GA87" s="565"/>
      <c r="GB87" s="565"/>
      <c r="GC87" s="565"/>
      <c r="GD87" s="565"/>
      <c r="GE87" s="565"/>
      <c r="GF87" s="565"/>
      <c r="GG87" s="565"/>
      <c r="GH87" s="565"/>
      <c r="GI87" s="565"/>
      <c r="GJ87" s="565"/>
      <c r="GK87" s="565"/>
      <c r="GL87" s="565"/>
      <c r="GM87" s="565"/>
      <c r="GN87" s="565"/>
      <c r="GO87" s="565"/>
      <c r="GP87" s="565"/>
      <c r="GQ87" s="565"/>
      <c r="GR87" s="565"/>
      <c r="GS87" s="565"/>
      <c r="GT87" s="565"/>
      <c r="GU87" s="565"/>
      <c r="GV87" s="565"/>
      <c r="GW87" s="565"/>
      <c r="GX87" s="565"/>
      <c r="GY87" s="565"/>
      <c r="GZ87" s="565"/>
      <c r="HA87" s="565"/>
      <c r="HB87" s="565"/>
      <c r="HC87" s="565"/>
      <c r="HD87" s="565"/>
      <c r="HE87" s="565"/>
      <c r="HF87" s="565"/>
      <c r="HG87" s="565"/>
      <c r="HH87" s="565"/>
      <c r="HI87" s="565"/>
      <c r="HJ87" s="565"/>
      <c r="HK87" s="565"/>
      <c r="HL87" s="565"/>
      <c r="HM87" s="565"/>
      <c r="HN87" s="565"/>
      <c r="HO87" s="565"/>
      <c r="HP87" s="565"/>
      <c r="HQ87" s="565"/>
      <c r="HR87" s="565"/>
      <c r="HS87" s="565"/>
      <c r="HT87" s="565"/>
      <c r="HU87" s="565"/>
      <c r="HV87" s="565"/>
      <c r="HW87" s="565"/>
      <c r="HX87" s="565"/>
      <c r="HY87" s="565"/>
      <c r="HZ87" s="565"/>
      <c r="IA87" s="565"/>
      <c r="IB87" s="565"/>
      <c r="IC87" s="565"/>
      <c r="ID87" s="565"/>
      <c r="IE87" s="565"/>
      <c r="IF87" s="565"/>
      <c r="IG87" s="565"/>
      <c r="IH87" s="565"/>
      <c r="II87" s="565"/>
      <c r="IJ87" s="565"/>
      <c r="IK87" s="565"/>
      <c r="IL87" s="565"/>
      <c r="IM87" s="565"/>
      <c r="IN87" s="565"/>
      <c r="IO87" s="565"/>
      <c r="IP87" s="565"/>
      <c r="IQ87" s="565"/>
      <c r="IR87" s="565"/>
      <c r="IS87" s="565"/>
      <c r="IT87" s="565"/>
      <c r="IU87" s="565"/>
    </row>
    <row r="88" spans="1:255">
      <c r="A88" s="562" t="s">
        <v>2218</v>
      </c>
      <c r="B88" s="559">
        <v>0</v>
      </c>
      <c r="D88" s="565"/>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565"/>
      <c r="AO88" s="565"/>
      <c r="AP88" s="565"/>
      <c r="AQ88" s="565"/>
      <c r="AR88" s="565"/>
      <c r="AS88" s="565"/>
      <c r="AT88" s="565"/>
      <c r="AU88" s="565"/>
      <c r="AV88" s="565"/>
      <c r="AW88" s="565"/>
      <c r="AX88" s="565"/>
      <c r="AY88" s="565"/>
      <c r="AZ88" s="565"/>
      <c r="BA88" s="565"/>
      <c r="BB88" s="565"/>
      <c r="BC88" s="565"/>
      <c r="BD88" s="565"/>
      <c r="BE88" s="565"/>
      <c r="BF88" s="565"/>
      <c r="BG88" s="565"/>
      <c r="BH88" s="565"/>
      <c r="BI88" s="565"/>
      <c r="BJ88" s="565"/>
      <c r="BK88" s="565"/>
      <c r="BL88" s="565"/>
      <c r="BM88" s="565"/>
      <c r="BN88" s="565"/>
      <c r="BO88" s="565"/>
      <c r="BP88" s="565"/>
      <c r="BQ88" s="565"/>
      <c r="BR88" s="565"/>
      <c r="BS88" s="565"/>
      <c r="BT88" s="565"/>
      <c r="BU88" s="565"/>
      <c r="BV88" s="565"/>
      <c r="BW88" s="565"/>
      <c r="BX88" s="565"/>
      <c r="BY88" s="565"/>
      <c r="BZ88" s="565"/>
      <c r="CA88" s="565"/>
      <c r="CB88" s="565"/>
      <c r="CC88" s="565"/>
      <c r="CD88" s="565"/>
      <c r="CE88" s="565"/>
      <c r="CF88" s="565"/>
      <c r="CG88" s="565"/>
      <c r="CH88" s="565"/>
      <c r="CI88" s="565"/>
      <c r="CJ88" s="565"/>
      <c r="CK88" s="565"/>
      <c r="CL88" s="565"/>
      <c r="CM88" s="565"/>
      <c r="CN88" s="565"/>
      <c r="CO88" s="565"/>
      <c r="CP88" s="565"/>
      <c r="CQ88" s="565"/>
      <c r="CR88" s="565"/>
      <c r="CS88" s="565"/>
      <c r="CT88" s="565"/>
      <c r="CU88" s="565"/>
      <c r="CV88" s="565"/>
      <c r="CW88" s="565"/>
      <c r="CX88" s="565"/>
      <c r="CY88" s="565"/>
      <c r="CZ88" s="565"/>
      <c r="DA88" s="565"/>
      <c r="DB88" s="565"/>
      <c r="DC88" s="565"/>
      <c r="DD88" s="565"/>
      <c r="DE88" s="565"/>
      <c r="DF88" s="565"/>
      <c r="DG88" s="565"/>
      <c r="DH88" s="565"/>
      <c r="DI88" s="565"/>
      <c r="DJ88" s="565"/>
      <c r="DK88" s="565"/>
      <c r="DL88" s="565"/>
      <c r="DM88" s="565"/>
      <c r="DN88" s="565"/>
      <c r="DO88" s="565"/>
      <c r="DP88" s="565"/>
      <c r="DQ88" s="565"/>
      <c r="DR88" s="565"/>
      <c r="DS88" s="565"/>
      <c r="DT88" s="565"/>
      <c r="DU88" s="565"/>
      <c r="DV88" s="565"/>
      <c r="DW88" s="565"/>
      <c r="DX88" s="565"/>
      <c r="DY88" s="565"/>
      <c r="DZ88" s="565"/>
      <c r="EA88" s="565"/>
      <c r="EB88" s="565"/>
      <c r="EC88" s="565"/>
      <c r="ED88" s="565"/>
      <c r="EE88" s="565"/>
      <c r="EF88" s="565"/>
      <c r="EG88" s="565"/>
      <c r="EH88" s="565"/>
      <c r="EI88" s="565"/>
      <c r="EJ88" s="565"/>
      <c r="EK88" s="565"/>
      <c r="EL88" s="565"/>
      <c r="EM88" s="565"/>
      <c r="EN88" s="565"/>
      <c r="EO88" s="565"/>
      <c r="EP88" s="565"/>
      <c r="EQ88" s="565"/>
      <c r="ER88" s="565"/>
      <c r="ES88" s="565"/>
      <c r="ET88" s="565"/>
      <c r="EU88" s="565"/>
      <c r="EV88" s="565"/>
      <c r="EW88" s="565"/>
      <c r="EX88" s="565"/>
      <c r="EY88" s="565"/>
      <c r="EZ88" s="565"/>
      <c r="FA88" s="565"/>
      <c r="FB88" s="565"/>
      <c r="FC88" s="565"/>
      <c r="FD88" s="565"/>
      <c r="FE88" s="565"/>
      <c r="FF88" s="565"/>
      <c r="FG88" s="565"/>
      <c r="FH88" s="565"/>
      <c r="FI88" s="565"/>
      <c r="FJ88" s="565"/>
      <c r="FK88" s="565"/>
      <c r="FL88" s="565"/>
      <c r="FM88" s="565"/>
      <c r="FN88" s="565"/>
      <c r="FO88" s="565"/>
      <c r="FP88" s="565"/>
      <c r="FQ88" s="565"/>
      <c r="FR88" s="565"/>
      <c r="FS88" s="565"/>
      <c r="FT88" s="565"/>
      <c r="FU88" s="565"/>
      <c r="FV88" s="565"/>
      <c r="FW88" s="565"/>
      <c r="FX88" s="565"/>
      <c r="FY88" s="565"/>
      <c r="FZ88" s="565"/>
      <c r="GA88" s="565"/>
      <c r="GB88" s="565"/>
      <c r="GC88" s="565"/>
      <c r="GD88" s="565"/>
      <c r="GE88" s="565"/>
      <c r="GF88" s="565"/>
      <c r="GG88" s="565"/>
      <c r="GH88" s="565"/>
      <c r="GI88" s="565"/>
      <c r="GJ88" s="565"/>
      <c r="GK88" s="565"/>
      <c r="GL88" s="565"/>
      <c r="GM88" s="565"/>
      <c r="GN88" s="565"/>
      <c r="GO88" s="565"/>
      <c r="GP88" s="565"/>
      <c r="GQ88" s="565"/>
      <c r="GR88" s="565"/>
      <c r="GS88" s="565"/>
      <c r="GT88" s="565"/>
      <c r="GU88" s="565"/>
      <c r="GV88" s="565"/>
      <c r="GW88" s="565"/>
      <c r="GX88" s="565"/>
      <c r="GY88" s="565"/>
      <c r="GZ88" s="565"/>
      <c r="HA88" s="565"/>
      <c r="HB88" s="565"/>
      <c r="HC88" s="565"/>
      <c r="HD88" s="565"/>
      <c r="HE88" s="565"/>
      <c r="HF88" s="565"/>
      <c r="HG88" s="565"/>
      <c r="HH88" s="565"/>
      <c r="HI88" s="565"/>
      <c r="HJ88" s="565"/>
      <c r="HK88" s="565"/>
      <c r="HL88" s="565"/>
      <c r="HM88" s="565"/>
      <c r="HN88" s="565"/>
      <c r="HO88" s="565"/>
      <c r="HP88" s="565"/>
      <c r="HQ88" s="565"/>
      <c r="HR88" s="565"/>
      <c r="HS88" s="565"/>
      <c r="HT88" s="565"/>
      <c r="HU88" s="565"/>
      <c r="HV88" s="565"/>
      <c r="HW88" s="565"/>
      <c r="HX88" s="565"/>
      <c r="HY88" s="565"/>
      <c r="HZ88" s="565"/>
      <c r="IA88" s="565"/>
      <c r="IB88" s="565"/>
      <c r="IC88" s="565"/>
      <c r="ID88" s="565"/>
      <c r="IE88" s="565"/>
      <c r="IF88" s="565"/>
      <c r="IG88" s="565"/>
      <c r="IH88" s="565"/>
      <c r="II88" s="565"/>
      <c r="IJ88" s="565"/>
      <c r="IK88" s="565"/>
      <c r="IL88" s="565"/>
      <c r="IM88" s="565"/>
      <c r="IN88" s="565"/>
      <c r="IO88" s="565"/>
      <c r="IP88" s="565"/>
      <c r="IQ88" s="565"/>
      <c r="IR88" s="565"/>
      <c r="IS88" s="565"/>
      <c r="IT88" s="565"/>
      <c r="IU88" s="565"/>
    </row>
    <row r="89" spans="1:255">
      <c r="A89" s="562" t="s">
        <v>2219</v>
      </c>
      <c r="B89" s="559">
        <v>0</v>
      </c>
      <c r="D89" s="565"/>
      <c r="E89" s="565"/>
      <c r="F89" s="565"/>
      <c r="G89" s="565"/>
      <c r="H89" s="565"/>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c r="AG89" s="565"/>
      <c r="AH89" s="565"/>
      <c r="AI89" s="565"/>
      <c r="AJ89" s="565"/>
      <c r="AK89" s="565"/>
      <c r="AL89" s="565"/>
      <c r="AM89" s="565"/>
      <c r="AN89" s="565"/>
      <c r="AO89" s="565"/>
      <c r="AP89" s="565"/>
      <c r="AQ89" s="565"/>
      <c r="AR89" s="565"/>
      <c r="AS89" s="565"/>
      <c r="AT89" s="565"/>
      <c r="AU89" s="565"/>
      <c r="AV89" s="565"/>
      <c r="AW89" s="565"/>
      <c r="AX89" s="565"/>
      <c r="AY89" s="565"/>
      <c r="AZ89" s="565"/>
      <c r="BA89" s="565"/>
      <c r="BB89" s="565"/>
      <c r="BC89" s="565"/>
      <c r="BD89" s="565"/>
      <c r="BE89" s="565"/>
      <c r="BF89" s="565"/>
      <c r="BG89" s="565"/>
      <c r="BH89" s="565"/>
      <c r="BI89" s="565"/>
      <c r="BJ89" s="565"/>
      <c r="BK89" s="565"/>
      <c r="BL89" s="565"/>
      <c r="BM89" s="565"/>
      <c r="BN89" s="565"/>
      <c r="BO89" s="565"/>
      <c r="BP89" s="565"/>
      <c r="BQ89" s="565"/>
      <c r="BR89" s="565"/>
      <c r="BS89" s="565"/>
      <c r="BT89" s="565"/>
      <c r="BU89" s="565"/>
      <c r="BV89" s="565"/>
      <c r="BW89" s="565"/>
      <c r="BX89" s="565"/>
      <c r="BY89" s="565"/>
      <c r="BZ89" s="565"/>
      <c r="CA89" s="565"/>
      <c r="CB89" s="565"/>
      <c r="CC89" s="565"/>
      <c r="CD89" s="565"/>
      <c r="CE89" s="565"/>
      <c r="CF89" s="565"/>
      <c r="CG89" s="565"/>
      <c r="CH89" s="565"/>
      <c r="CI89" s="565"/>
      <c r="CJ89" s="565"/>
      <c r="CK89" s="565"/>
      <c r="CL89" s="565"/>
      <c r="CM89" s="565"/>
      <c r="CN89" s="565"/>
      <c r="CO89" s="565"/>
      <c r="CP89" s="565"/>
      <c r="CQ89" s="565"/>
      <c r="CR89" s="565"/>
      <c r="CS89" s="565"/>
      <c r="CT89" s="565"/>
      <c r="CU89" s="565"/>
      <c r="CV89" s="565"/>
      <c r="CW89" s="565"/>
      <c r="CX89" s="565"/>
      <c r="CY89" s="565"/>
      <c r="CZ89" s="565"/>
      <c r="DA89" s="565"/>
      <c r="DB89" s="565"/>
      <c r="DC89" s="565"/>
      <c r="DD89" s="565"/>
      <c r="DE89" s="565"/>
      <c r="DF89" s="565"/>
      <c r="DG89" s="565"/>
      <c r="DH89" s="565"/>
      <c r="DI89" s="565"/>
      <c r="DJ89" s="565"/>
      <c r="DK89" s="565"/>
      <c r="DL89" s="565"/>
      <c r="DM89" s="565"/>
      <c r="DN89" s="565"/>
      <c r="DO89" s="565"/>
      <c r="DP89" s="565"/>
      <c r="DQ89" s="565"/>
      <c r="DR89" s="565"/>
      <c r="DS89" s="565"/>
      <c r="DT89" s="565"/>
      <c r="DU89" s="565"/>
      <c r="DV89" s="565"/>
      <c r="DW89" s="565"/>
      <c r="DX89" s="565"/>
      <c r="DY89" s="565"/>
      <c r="DZ89" s="565"/>
      <c r="EA89" s="565"/>
      <c r="EB89" s="565"/>
      <c r="EC89" s="565"/>
      <c r="ED89" s="565"/>
      <c r="EE89" s="565"/>
      <c r="EF89" s="565"/>
      <c r="EG89" s="565"/>
      <c r="EH89" s="565"/>
      <c r="EI89" s="565"/>
      <c r="EJ89" s="565"/>
      <c r="EK89" s="565"/>
      <c r="EL89" s="565"/>
      <c r="EM89" s="565"/>
      <c r="EN89" s="565"/>
      <c r="EO89" s="565"/>
      <c r="EP89" s="565"/>
      <c r="EQ89" s="565"/>
      <c r="ER89" s="565"/>
      <c r="ES89" s="565"/>
      <c r="ET89" s="565"/>
      <c r="EU89" s="565"/>
      <c r="EV89" s="565"/>
      <c r="EW89" s="565"/>
      <c r="EX89" s="565"/>
      <c r="EY89" s="565"/>
      <c r="EZ89" s="565"/>
      <c r="FA89" s="565"/>
      <c r="FB89" s="565"/>
      <c r="FC89" s="565"/>
      <c r="FD89" s="565"/>
      <c r="FE89" s="565"/>
      <c r="FF89" s="565"/>
      <c r="FG89" s="565"/>
      <c r="FH89" s="565"/>
      <c r="FI89" s="565"/>
      <c r="FJ89" s="565"/>
      <c r="FK89" s="565"/>
      <c r="FL89" s="565"/>
      <c r="FM89" s="565"/>
      <c r="FN89" s="565"/>
      <c r="FO89" s="565"/>
      <c r="FP89" s="565"/>
      <c r="FQ89" s="565"/>
      <c r="FR89" s="565"/>
      <c r="FS89" s="565"/>
      <c r="FT89" s="565"/>
      <c r="FU89" s="565"/>
      <c r="FV89" s="565"/>
      <c r="FW89" s="565"/>
      <c r="FX89" s="565"/>
      <c r="FY89" s="565"/>
      <c r="FZ89" s="565"/>
      <c r="GA89" s="565"/>
      <c r="GB89" s="565"/>
      <c r="GC89" s="565"/>
      <c r="GD89" s="565"/>
      <c r="GE89" s="565"/>
      <c r="GF89" s="565"/>
      <c r="GG89" s="565"/>
      <c r="GH89" s="565"/>
      <c r="GI89" s="565"/>
      <c r="GJ89" s="565"/>
      <c r="GK89" s="565"/>
      <c r="GL89" s="565"/>
      <c r="GM89" s="565"/>
      <c r="GN89" s="565"/>
      <c r="GO89" s="565"/>
      <c r="GP89" s="565"/>
      <c r="GQ89" s="565"/>
      <c r="GR89" s="565"/>
      <c r="GS89" s="565"/>
      <c r="GT89" s="565"/>
      <c r="GU89" s="565"/>
      <c r="GV89" s="565"/>
      <c r="GW89" s="565"/>
      <c r="GX89" s="565"/>
      <c r="GY89" s="565"/>
      <c r="GZ89" s="565"/>
      <c r="HA89" s="565"/>
      <c r="HB89" s="565"/>
      <c r="HC89" s="565"/>
      <c r="HD89" s="565"/>
      <c r="HE89" s="565"/>
      <c r="HF89" s="565"/>
      <c r="HG89" s="565"/>
      <c r="HH89" s="565"/>
      <c r="HI89" s="565"/>
      <c r="HJ89" s="565"/>
      <c r="HK89" s="565"/>
      <c r="HL89" s="565"/>
      <c r="HM89" s="565"/>
      <c r="HN89" s="565"/>
      <c r="HO89" s="565"/>
      <c r="HP89" s="565"/>
      <c r="HQ89" s="565"/>
      <c r="HR89" s="565"/>
      <c r="HS89" s="565"/>
      <c r="HT89" s="565"/>
      <c r="HU89" s="565"/>
      <c r="HV89" s="565"/>
      <c r="HW89" s="565"/>
      <c r="HX89" s="565"/>
      <c r="HY89" s="565"/>
      <c r="HZ89" s="565"/>
      <c r="IA89" s="565"/>
      <c r="IB89" s="565"/>
      <c r="IC89" s="565"/>
      <c r="ID89" s="565"/>
      <c r="IE89" s="565"/>
      <c r="IF89" s="565"/>
      <c r="IG89" s="565"/>
      <c r="IH89" s="565"/>
      <c r="II89" s="565"/>
      <c r="IJ89" s="565"/>
      <c r="IK89" s="565"/>
      <c r="IL89" s="565"/>
      <c r="IM89" s="565"/>
      <c r="IN89" s="565"/>
      <c r="IO89" s="565"/>
      <c r="IP89" s="565"/>
      <c r="IQ89" s="565"/>
      <c r="IR89" s="565"/>
      <c r="IS89" s="565"/>
      <c r="IT89" s="565"/>
      <c r="IU89" s="565"/>
    </row>
    <row r="90" spans="1:255">
      <c r="A90" s="562" t="s">
        <v>2220</v>
      </c>
      <c r="B90" s="559">
        <v>0</v>
      </c>
      <c r="D90" s="565"/>
      <c r="E90" s="565"/>
      <c r="F90" s="565"/>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565"/>
      <c r="AJ90" s="565"/>
      <c r="AK90" s="565"/>
      <c r="AL90" s="565"/>
      <c r="AM90" s="565"/>
      <c r="AN90" s="565"/>
      <c r="AO90" s="565"/>
      <c r="AP90" s="565"/>
      <c r="AQ90" s="565"/>
      <c r="AR90" s="565"/>
      <c r="AS90" s="565"/>
      <c r="AT90" s="565"/>
      <c r="AU90" s="565"/>
      <c r="AV90" s="565"/>
      <c r="AW90" s="565"/>
      <c r="AX90" s="565"/>
      <c r="AY90" s="565"/>
      <c r="AZ90" s="565"/>
      <c r="BA90" s="565"/>
      <c r="BB90" s="565"/>
      <c r="BC90" s="565"/>
      <c r="BD90" s="565"/>
      <c r="BE90" s="565"/>
      <c r="BF90" s="565"/>
      <c r="BG90" s="565"/>
      <c r="BH90" s="565"/>
      <c r="BI90" s="565"/>
      <c r="BJ90" s="565"/>
      <c r="BK90" s="565"/>
      <c r="BL90" s="565"/>
      <c r="BM90" s="565"/>
      <c r="BN90" s="565"/>
      <c r="BO90" s="565"/>
      <c r="BP90" s="565"/>
      <c r="BQ90" s="565"/>
      <c r="BR90" s="565"/>
      <c r="BS90" s="565"/>
      <c r="BT90" s="565"/>
      <c r="BU90" s="565"/>
      <c r="BV90" s="565"/>
      <c r="BW90" s="565"/>
      <c r="BX90" s="565"/>
      <c r="BY90" s="565"/>
      <c r="BZ90" s="565"/>
      <c r="CA90" s="565"/>
      <c r="CB90" s="565"/>
      <c r="CC90" s="565"/>
      <c r="CD90" s="565"/>
      <c r="CE90" s="565"/>
      <c r="CF90" s="565"/>
      <c r="CG90" s="565"/>
      <c r="CH90" s="565"/>
      <c r="CI90" s="565"/>
      <c r="CJ90" s="565"/>
      <c r="CK90" s="565"/>
      <c r="CL90" s="565"/>
      <c r="CM90" s="565"/>
      <c r="CN90" s="565"/>
      <c r="CO90" s="565"/>
      <c r="CP90" s="565"/>
      <c r="CQ90" s="565"/>
      <c r="CR90" s="565"/>
      <c r="CS90" s="565"/>
      <c r="CT90" s="565"/>
      <c r="CU90" s="565"/>
      <c r="CV90" s="565"/>
      <c r="CW90" s="565"/>
      <c r="CX90" s="565"/>
      <c r="CY90" s="565"/>
      <c r="CZ90" s="565"/>
      <c r="DA90" s="565"/>
      <c r="DB90" s="565"/>
      <c r="DC90" s="565"/>
      <c r="DD90" s="565"/>
      <c r="DE90" s="565"/>
      <c r="DF90" s="565"/>
      <c r="DG90" s="565"/>
      <c r="DH90" s="565"/>
      <c r="DI90" s="565"/>
      <c r="DJ90" s="565"/>
      <c r="DK90" s="565"/>
      <c r="DL90" s="565"/>
      <c r="DM90" s="565"/>
      <c r="DN90" s="565"/>
      <c r="DO90" s="565"/>
      <c r="DP90" s="565"/>
      <c r="DQ90" s="565"/>
      <c r="DR90" s="565"/>
      <c r="DS90" s="565"/>
      <c r="DT90" s="565"/>
      <c r="DU90" s="565"/>
      <c r="DV90" s="565"/>
      <c r="DW90" s="565"/>
      <c r="DX90" s="565"/>
      <c r="DY90" s="565"/>
      <c r="DZ90" s="565"/>
      <c r="EA90" s="565"/>
      <c r="EB90" s="565"/>
      <c r="EC90" s="565"/>
      <c r="ED90" s="565"/>
      <c r="EE90" s="565"/>
      <c r="EF90" s="565"/>
      <c r="EG90" s="565"/>
      <c r="EH90" s="565"/>
      <c r="EI90" s="565"/>
      <c r="EJ90" s="565"/>
      <c r="EK90" s="565"/>
      <c r="EL90" s="565"/>
      <c r="EM90" s="565"/>
      <c r="EN90" s="565"/>
      <c r="EO90" s="565"/>
      <c r="EP90" s="565"/>
      <c r="EQ90" s="565"/>
      <c r="ER90" s="565"/>
      <c r="ES90" s="565"/>
      <c r="ET90" s="565"/>
      <c r="EU90" s="565"/>
      <c r="EV90" s="565"/>
      <c r="EW90" s="565"/>
      <c r="EX90" s="565"/>
      <c r="EY90" s="565"/>
      <c r="EZ90" s="565"/>
      <c r="FA90" s="565"/>
      <c r="FB90" s="565"/>
      <c r="FC90" s="565"/>
      <c r="FD90" s="565"/>
      <c r="FE90" s="565"/>
      <c r="FF90" s="565"/>
      <c r="FG90" s="565"/>
      <c r="FH90" s="565"/>
      <c r="FI90" s="565"/>
      <c r="FJ90" s="565"/>
      <c r="FK90" s="565"/>
      <c r="FL90" s="565"/>
      <c r="FM90" s="565"/>
      <c r="FN90" s="565"/>
      <c r="FO90" s="565"/>
      <c r="FP90" s="565"/>
      <c r="FQ90" s="565"/>
      <c r="FR90" s="565"/>
      <c r="FS90" s="565"/>
      <c r="FT90" s="565"/>
      <c r="FU90" s="565"/>
      <c r="FV90" s="565"/>
      <c r="FW90" s="565"/>
      <c r="FX90" s="565"/>
      <c r="FY90" s="565"/>
      <c r="FZ90" s="565"/>
      <c r="GA90" s="565"/>
      <c r="GB90" s="565"/>
      <c r="GC90" s="565"/>
      <c r="GD90" s="565"/>
      <c r="GE90" s="565"/>
      <c r="GF90" s="565"/>
      <c r="GG90" s="565"/>
      <c r="GH90" s="565"/>
      <c r="GI90" s="565"/>
      <c r="GJ90" s="565"/>
      <c r="GK90" s="565"/>
      <c r="GL90" s="565"/>
      <c r="GM90" s="565"/>
      <c r="GN90" s="565"/>
      <c r="GO90" s="565"/>
      <c r="GP90" s="565"/>
      <c r="GQ90" s="565"/>
      <c r="GR90" s="565"/>
      <c r="GS90" s="565"/>
      <c r="GT90" s="565"/>
      <c r="GU90" s="565"/>
      <c r="GV90" s="565"/>
      <c r="GW90" s="565"/>
      <c r="GX90" s="565"/>
      <c r="GY90" s="565"/>
      <c r="GZ90" s="565"/>
      <c r="HA90" s="565"/>
      <c r="HB90" s="565"/>
      <c r="HC90" s="565"/>
      <c r="HD90" s="565"/>
      <c r="HE90" s="565"/>
      <c r="HF90" s="565"/>
      <c r="HG90" s="565"/>
      <c r="HH90" s="565"/>
      <c r="HI90" s="565"/>
      <c r="HJ90" s="565"/>
      <c r="HK90" s="565"/>
      <c r="HL90" s="565"/>
      <c r="HM90" s="565"/>
      <c r="HN90" s="565"/>
      <c r="HO90" s="565"/>
      <c r="HP90" s="565"/>
      <c r="HQ90" s="565"/>
      <c r="HR90" s="565"/>
      <c r="HS90" s="565"/>
      <c r="HT90" s="565"/>
      <c r="HU90" s="565"/>
      <c r="HV90" s="565"/>
      <c r="HW90" s="565"/>
      <c r="HX90" s="565"/>
      <c r="HY90" s="565"/>
      <c r="HZ90" s="565"/>
      <c r="IA90" s="565"/>
      <c r="IB90" s="565"/>
      <c r="IC90" s="565"/>
      <c r="ID90" s="565"/>
      <c r="IE90" s="565"/>
      <c r="IF90" s="565"/>
      <c r="IG90" s="565"/>
      <c r="IH90" s="565"/>
      <c r="II90" s="565"/>
      <c r="IJ90" s="565"/>
      <c r="IK90" s="565"/>
      <c r="IL90" s="565"/>
      <c r="IM90" s="565"/>
      <c r="IN90" s="565"/>
      <c r="IO90" s="565"/>
      <c r="IP90" s="565"/>
      <c r="IQ90" s="565"/>
      <c r="IR90" s="565"/>
      <c r="IS90" s="565"/>
      <c r="IT90" s="565"/>
      <c r="IU90" s="565"/>
    </row>
    <row r="91" spans="1:255">
      <c r="A91" s="561" t="s">
        <v>2221</v>
      </c>
      <c r="B91" s="559">
        <f>SUM(B92:B95)</f>
        <v>0</v>
      </c>
      <c r="D91" s="565"/>
      <c r="E91" s="565"/>
      <c r="F91" s="565"/>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c r="AK91" s="565"/>
      <c r="AL91" s="565"/>
      <c r="AM91" s="565"/>
      <c r="AN91" s="565"/>
      <c r="AO91" s="565"/>
      <c r="AP91" s="565"/>
      <c r="AQ91" s="565"/>
      <c r="AR91" s="565"/>
      <c r="AS91" s="565"/>
      <c r="AT91" s="565"/>
      <c r="AU91" s="565"/>
      <c r="AV91" s="565"/>
      <c r="AW91" s="565"/>
      <c r="AX91" s="565"/>
      <c r="AY91" s="565"/>
      <c r="AZ91" s="565"/>
      <c r="BA91" s="565"/>
      <c r="BB91" s="565"/>
      <c r="BC91" s="565"/>
      <c r="BD91" s="565"/>
      <c r="BE91" s="565"/>
      <c r="BF91" s="565"/>
      <c r="BG91" s="565"/>
      <c r="BH91" s="565"/>
      <c r="BI91" s="565"/>
      <c r="BJ91" s="565"/>
      <c r="BK91" s="565"/>
      <c r="BL91" s="565"/>
      <c r="BM91" s="565"/>
      <c r="BN91" s="565"/>
      <c r="BO91" s="565"/>
      <c r="BP91" s="565"/>
      <c r="BQ91" s="565"/>
      <c r="BR91" s="565"/>
      <c r="BS91" s="565"/>
      <c r="BT91" s="565"/>
      <c r="BU91" s="565"/>
      <c r="BV91" s="565"/>
      <c r="BW91" s="565"/>
      <c r="BX91" s="565"/>
      <c r="BY91" s="565"/>
      <c r="BZ91" s="565"/>
      <c r="CA91" s="565"/>
      <c r="CB91" s="565"/>
      <c r="CC91" s="565"/>
      <c r="CD91" s="565"/>
      <c r="CE91" s="565"/>
      <c r="CF91" s="565"/>
      <c r="CG91" s="565"/>
      <c r="CH91" s="565"/>
      <c r="CI91" s="565"/>
      <c r="CJ91" s="565"/>
      <c r="CK91" s="565"/>
      <c r="CL91" s="565"/>
      <c r="CM91" s="565"/>
      <c r="CN91" s="565"/>
      <c r="CO91" s="565"/>
      <c r="CP91" s="565"/>
      <c r="CQ91" s="565"/>
      <c r="CR91" s="565"/>
      <c r="CS91" s="565"/>
      <c r="CT91" s="565"/>
      <c r="CU91" s="565"/>
      <c r="CV91" s="565"/>
      <c r="CW91" s="565"/>
      <c r="CX91" s="565"/>
      <c r="CY91" s="565"/>
      <c r="CZ91" s="565"/>
      <c r="DA91" s="565"/>
      <c r="DB91" s="565"/>
      <c r="DC91" s="565"/>
      <c r="DD91" s="565"/>
      <c r="DE91" s="565"/>
      <c r="DF91" s="565"/>
      <c r="DG91" s="565"/>
      <c r="DH91" s="565"/>
      <c r="DI91" s="565"/>
      <c r="DJ91" s="565"/>
      <c r="DK91" s="565"/>
      <c r="DL91" s="565"/>
      <c r="DM91" s="565"/>
      <c r="DN91" s="565"/>
      <c r="DO91" s="565"/>
      <c r="DP91" s="565"/>
      <c r="DQ91" s="565"/>
      <c r="DR91" s="565"/>
      <c r="DS91" s="565"/>
      <c r="DT91" s="565"/>
      <c r="DU91" s="565"/>
      <c r="DV91" s="565"/>
      <c r="DW91" s="565"/>
      <c r="DX91" s="565"/>
      <c r="DY91" s="565"/>
      <c r="DZ91" s="565"/>
      <c r="EA91" s="565"/>
      <c r="EB91" s="565"/>
      <c r="EC91" s="565"/>
      <c r="ED91" s="565"/>
      <c r="EE91" s="565"/>
      <c r="EF91" s="565"/>
      <c r="EG91" s="565"/>
      <c r="EH91" s="565"/>
      <c r="EI91" s="565"/>
      <c r="EJ91" s="565"/>
      <c r="EK91" s="565"/>
      <c r="EL91" s="565"/>
      <c r="EM91" s="565"/>
      <c r="EN91" s="565"/>
      <c r="EO91" s="565"/>
      <c r="EP91" s="565"/>
      <c r="EQ91" s="565"/>
      <c r="ER91" s="565"/>
      <c r="ES91" s="565"/>
      <c r="ET91" s="565"/>
      <c r="EU91" s="565"/>
      <c r="EV91" s="565"/>
      <c r="EW91" s="565"/>
      <c r="EX91" s="565"/>
      <c r="EY91" s="565"/>
      <c r="EZ91" s="565"/>
      <c r="FA91" s="565"/>
      <c r="FB91" s="565"/>
      <c r="FC91" s="565"/>
      <c r="FD91" s="565"/>
      <c r="FE91" s="565"/>
      <c r="FF91" s="565"/>
      <c r="FG91" s="565"/>
      <c r="FH91" s="565"/>
      <c r="FI91" s="565"/>
      <c r="FJ91" s="565"/>
      <c r="FK91" s="565"/>
      <c r="FL91" s="565"/>
      <c r="FM91" s="565"/>
      <c r="FN91" s="565"/>
      <c r="FO91" s="565"/>
      <c r="FP91" s="565"/>
      <c r="FQ91" s="565"/>
      <c r="FR91" s="565"/>
      <c r="FS91" s="565"/>
      <c r="FT91" s="565"/>
      <c r="FU91" s="565"/>
      <c r="FV91" s="565"/>
      <c r="FW91" s="565"/>
      <c r="FX91" s="565"/>
      <c r="FY91" s="565"/>
      <c r="FZ91" s="565"/>
      <c r="GA91" s="565"/>
      <c r="GB91" s="565"/>
      <c r="GC91" s="565"/>
      <c r="GD91" s="565"/>
      <c r="GE91" s="565"/>
      <c r="GF91" s="565"/>
      <c r="GG91" s="565"/>
      <c r="GH91" s="565"/>
      <c r="GI91" s="565"/>
      <c r="GJ91" s="565"/>
      <c r="GK91" s="565"/>
      <c r="GL91" s="565"/>
      <c r="GM91" s="565"/>
      <c r="GN91" s="565"/>
      <c r="GO91" s="565"/>
      <c r="GP91" s="565"/>
      <c r="GQ91" s="565"/>
      <c r="GR91" s="565"/>
      <c r="GS91" s="565"/>
      <c r="GT91" s="565"/>
      <c r="GU91" s="565"/>
      <c r="GV91" s="565"/>
      <c r="GW91" s="565"/>
      <c r="GX91" s="565"/>
      <c r="GY91" s="565"/>
      <c r="GZ91" s="565"/>
      <c r="HA91" s="565"/>
      <c r="HB91" s="565"/>
      <c r="HC91" s="565"/>
      <c r="HD91" s="565"/>
      <c r="HE91" s="565"/>
      <c r="HF91" s="565"/>
      <c r="HG91" s="565"/>
      <c r="HH91" s="565"/>
      <c r="HI91" s="565"/>
      <c r="HJ91" s="565"/>
      <c r="HK91" s="565"/>
      <c r="HL91" s="565"/>
      <c r="HM91" s="565"/>
      <c r="HN91" s="565"/>
      <c r="HO91" s="565"/>
      <c r="HP91" s="565"/>
      <c r="HQ91" s="565"/>
      <c r="HR91" s="565"/>
      <c r="HS91" s="565"/>
      <c r="HT91" s="565"/>
      <c r="HU91" s="565"/>
      <c r="HV91" s="565"/>
      <c r="HW91" s="565"/>
      <c r="HX91" s="565"/>
      <c r="HY91" s="565"/>
      <c r="HZ91" s="565"/>
      <c r="IA91" s="565"/>
      <c r="IB91" s="565"/>
      <c r="IC91" s="565"/>
      <c r="ID91" s="565"/>
      <c r="IE91" s="565"/>
      <c r="IF91" s="565"/>
      <c r="IG91" s="565"/>
      <c r="IH91" s="565"/>
      <c r="II91" s="565"/>
      <c r="IJ91" s="565"/>
      <c r="IK91" s="565"/>
      <c r="IL91" s="565"/>
      <c r="IM91" s="565"/>
      <c r="IN91" s="565"/>
      <c r="IO91" s="565"/>
      <c r="IP91" s="565"/>
      <c r="IQ91" s="565"/>
      <c r="IR91" s="565"/>
      <c r="IS91" s="565"/>
      <c r="IT91" s="565"/>
      <c r="IU91" s="565"/>
    </row>
    <row r="92" spans="1:255">
      <c r="A92" s="562" t="s">
        <v>2219</v>
      </c>
      <c r="B92" s="559">
        <v>0</v>
      </c>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c r="BE92" s="565"/>
      <c r="BF92" s="565"/>
      <c r="BG92" s="565"/>
      <c r="BH92" s="565"/>
      <c r="BI92" s="565"/>
      <c r="BJ92" s="565"/>
      <c r="BK92" s="565"/>
      <c r="BL92" s="565"/>
      <c r="BM92" s="565"/>
      <c r="BN92" s="565"/>
      <c r="BO92" s="565"/>
      <c r="BP92" s="565"/>
      <c r="BQ92" s="565"/>
      <c r="BR92" s="565"/>
      <c r="BS92" s="565"/>
      <c r="BT92" s="565"/>
      <c r="BU92" s="565"/>
      <c r="BV92" s="565"/>
      <c r="BW92" s="565"/>
      <c r="BX92" s="565"/>
      <c r="BY92" s="565"/>
      <c r="BZ92" s="565"/>
      <c r="CA92" s="565"/>
      <c r="CB92" s="565"/>
      <c r="CC92" s="565"/>
      <c r="CD92" s="565"/>
      <c r="CE92" s="565"/>
      <c r="CF92" s="565"/>
      <c r="CG92" s="565"/>
      <c r="CH92" s="565"/>
      <c r="CI92" s="565"/>
      <c r="CJ92" s="565"/>
      <c r="CK92" s="565"/>
      <c r="CL92" s="565"/>
      <c r="CM92" s="565"/>
      <c r="CN92" s="565"/>
      <c r="CO92" s="565"/>
      <c r="CP92" s="565"/>
      <c r="CQ92" s="565"/>
      <c r="CR92" s="565"/>
      <c r="CS92" s="565"/>
      <c r="CT92" s="565"/>
      <c r="CU92" s="565"/>
      <c r="CV92" s="565"/>
      <c r="CW92" s="565"/>
      <c r="CX92" s="565"/>
      <c r="CY92" s="565"/>
      <c r="CZ92" s="565"/>
      <c r="DA92" s="565"/>
      <c r="DB92" s="565"/>
      <c r="DC92" s="565"/>
      <c r="DD92" s="565"/>
      <c r="DE92" s="565"/>
      <c r="DF92" s="565"/>
      <c r="DG92" s="565"/>
      <c r="DH92" s="565"/>
      <c r="DI92" s="565"/>
      <c r="DJ92" s="565"/>
      <c r="DK92" s="565"/>
      <c r="DL92" s="565"/>
      <c r="DM92" s="565"/>
      <c r="DN92" s="565"/>
      <c r="DO92" s="565"/>
      <c r="DP92" s="565"/>
      <c r="DQ92" s="565"/>
      <c r="DR92" s="565"/>
      <c r="DS92" s="565"/>
      <c r="DT92" s="565"/>
      <c r="DU92" s="565"/>
      <c r="DV92" s="565"/>
      <c r="DW92" s="565"/>
      <c r="DX92" s="565"/>
      <c r="DY92" s="565"/>
      <c r="DZ92" s="565"/>
      <c r="EA92" s="565"/>
      <c r="EB92" s="565"/>
      <c r="EC92" s="565"/>
      <c r="ED92" s="565"/>
      <c r="EE92" s="565"/>
      <c r="EF92" s="565"/>
      <c r="EG92" s="565"/>
      <c r="EH92" s="565"/>
      <c r="EI92" s="565"/>
      <c r="EJ92" s="565"/>
      <c r="EK92" s="565"/>
      <c r="EL92" s="565"/>
      <c r="EM92" s="565"/>
      <c r="EN92" s="565"/>
      <c r="EO92" s="565"/>
      <c r="EP92" s="565"/>
      <c r="EQ92" s="565"/>
      <c r="ER92" s="565"/>
      <c r="ES92" s="565"/>
      <c r="ET92" s="565"/>
      <c r="EU92" s="565"/>
      <c r="EV92" s="565"/>
      <c r="EW92" s="565"/>
      <c r="EX92" s="565"/>
      <c r="EY92" s="565"/>
      <c r="EZ92" s="565"/>
      <c r="FA92" s="565"/>
      <c r="FB92" s="565"/>
      <c r="FC92" s="565"/>
      <c r="FD92" s="565"/>
      <c r="FE92" s="565"/>
      <c r="FF92" s="565"/>
      <c r="FG92" s="565"/>
      <c r="FH92" s="565"/>
      <c r="FI92" s="565"/>
      <c r="FJ92" s="565"/>
      <c r="FK92" s="565"/>
      <c r="FL92" s="565"/>
      <c r="FM92" s="565"/>
      <c r="FN92" s="565"/>
      <c r="FO92" s="565"/>
      <c r="FP92" s="565"/>
      <c r="FQ92" s="565"/>
      <c r="FR92" s="565"/>
      <c r="FS92" s="565"/>
      <c r="FT92" s="565"/>
      <c r="FU92" s="565"/>
      <c r="FV92" s="565"/>
      <c r="FW92" s="565"/>
      <c r="FX92" s="565"/>
      <c r="FY92" s="565"/>
      <c r="FZ92" s="565"/>
      <c r="GA92" s="565"/>
      <c r="GB92" s="565"/>
      <c r="GC92" s="565"/>
      <c r="GD92" s="565"/>
      <c r="GE92" s="565"/>
      <c r="GF92" s="565"/>
      <c r="GG92" s="565"/>
      <c r="GH92" s="565"/>
      <c r="GI92" s="565"/>
      <c r="GJ92" s="565"/>
      <c r="GK92" s="565"/>
      <c r="GL92" s="565"/>
      <c r="GM92" s="565"/>
      <c r="GN92" s="565"/>
      <c r="GO92" s="565"/>
      <c r="GP92" s="565"/>
      <c r="GQ92" s="565"/>
      <c r="GR92" s="565"/>
      <c r="GS92" s="565"/>
      <c r="GT92" s="565"/>
      <c r="GU92" s="565"/>
      <c r="GV92" s="565"/>
      <c r="GW92" s="565"/>
      <c r="GX92" s="565"/>
      <c r="GY92" s="565"/>
      <c r="GZ92" s="565"/>
      <c r="HA92" s="565"/>
      <c r="HB92" s="565"/>
      <c r="HC92" s="565"/>
      <c r="HD92" s="565"/>
      <c r="HE92" s="565"/>
      <c r="HF92" s="565"/>
      <c r="HG92" s="565"/>
      <c r="HH92" s="565"/>
      <c r="HI92" s="565"/>
      <c r="HJ92" s="565"/>
      <c r="HK92" s="565"/>
      <c r="HL92" s="565"/>
      <c r="HM92" s="565"/>
      <c r="HN92" s="565"/>
      <c r="HO92" s="565"/>
      <c r="HP92" s="565"/>
      <c r="HQ92" s="565"/>
      <c r="HR92" s="565"/>
      <c r="HS92" s="565"/>
      <c r="HT92" s="565"/>
      <c r="HU92" s="565"/>
      <c r="HV92" s="565"/>
      <c r="HW92" s="565"/>
      <c r="HX92" s="565"/>
      <c r="HY92" s="565"/>
      <c r="HZ92" s="565"/>
      <c r="IA92" s="565"/>
      <c r="IB92" s="565"/>
      <c r="IC92" s="565"/>
      <c r="ID92" s="565"/>
      <c r="IE92" s="565"/>
      <c r="IF92" s="565"/>
      <c r="IG92" s="565"/>
      <c r="IH92" s="565"/>
      <c r="II92" s="565"/>
      <c r="IJ92" s="565"/>
      <c r="IK92" s="565"/>
      <c r="IL92" s="565"/>
      <c r="IM92" s="565"/>
      <c r="IN92" s="565"/>
      <c r="IO92" s="565"/>
      <c r="IP92" s="565"/>
      <c r="IQ92" s="565"/>
      <c r="IR92" s="565"/>
      <c r="IS92" s="565"/>
      <c r="IT92" s="565"/>
      <c r="IU92" s="565"/>
    </row>
    <row r="93" spans="1:255">
      <c r="A93" s="562" t="s">
        <v>2222</v>
      </c>
      <c r="B93" s="559">
        <v>0</v>
      </c>
      <c r="D93" s="565"/>
      <c r="E93" s="565"/>
      <c r="F93" s="565"/>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5"/>
      <c r="AJ93" s="565"/>
      <c r="AK93" s="565"/>
      <c r="AL93" s="565"/>
      <c r="AM93" s="565"/>
      <c r="AN93" s="565"/>
      <c r="AO93" s="565"/>
      <c r="AP93" s="565"/>
      <c r="AQ93" s="565"/>
      <c r="AR93" s="565"/>
      <c r="AS93" s="565"/>
      <c r="AT93" s="565"/>
      <c r="AU93" s="565"/>
      <c r="AV93" s="565"/>
      <c r="AW93" s="565"/>
      <c r="AX93" s="565"/>
      <c r="AY93" s="565"/>
      <c r="AZ93" s="565"/>
      <c r="BA93" s="565"/>
      <c r="BB93" s="565"/>
      <c r="BC93" s="565"/>
      <c r="BD93" s="565"/>
      <c r="BE93" s="565"/>
      <c r="BF93" s="565"/>
      <c r="BG93" s="565"/>
      <c r="BH93" s="565"/>
      <c r="BI93" s="565"/>
      <c r="BJ93" s="565"/>
      <c r="BK93" s="565"/>
      <c r="BL93" s="565"/>
      <c r="BM93" s="565"/>
      <c r="BN93" s="565"/>
      <c r="BO93" s="565"/>
      <c r="BP93" s="565"/>
      <c r="BQ93" s="565"/>
      <c r="BR93" s="565"/>
      <c r="BS93" s="565"/>
      <c r="BT93" s="565"/>
      <c r="BU93" s="565"/>
      <c r="BV93" s="565"/>
      <c r="BW93" s="565"/>
      <c r="BX93" s="565"/>
      <c r="BY93" s="565"/>
      <c r="BZ93" s="565"/>
      <c r="CA93" s="565"/>
      <c r="CB93" s="565"/>
      <c r="CC93" s="565"/>
      <c r="CD93" s="565"/>
      <c r="CE93" s="565"/>
      <c r="CF93" s="565"/>
      <c r="CG93" s="565"/>
      <c r="CH93" s="565"/>
      <c r="CI93" s="565"/>
      <c r="CJ93" s="565"/>
      <c r="CK93" s="565"/>
      <c r="CL93" s="565"/>
      <c r="CM93" s="565"/>
      <c r="CN93" s="565"/>
      <c r="CO93" s="565"/>
      <c r="CP93" s="565"/>
      <c r="CQ93" s="565"/>
      <c r="CR93" s="565"/>
      <c r="CS93" s="565"/>
      <c r="CT93" s="565"/>
      <c r="CU93" s="565"/>
      <c r="CV93" s="565"/>
      <c r="CW93" s="565"/>
      <c r="CX93" s="565"/>
      <c r="CY93" s="565"/>
      <c r="CZ93" s="565"/>
      <c r="DA93" s="565"/>
      <c r="DB93" s="565"/>
      <c r="DC93" s="565"/>
      <c r="DD93" s="565"/>
      <c r="DE93" s="565"/>
      <c r="DF93" s="565"/>
      <c r="DG93" s="565"/>
      <c r="DH93" s="565"/>
      <c r="DI93" s="565"/>
      <c r="DJ93" s="565"/>
      <c r="DK93" s="565"/>
      <c r="DL93" s="565"/>
      <c r="DM93" s="565"/>
      <c r="DN93" s="565"/>
      <c r="DO93" s="565"/>
      <c r="DP93" s="565"/>
      <c r="DQ93" s="565"/>
      <c r="DR93" s="565"/>
      <c r="DS93" s="565"/>
      <c r="DT93" s="565"/>
      <c r="DU93" s="565"/>
      <c r="DV93" s="565"/>
      <c r="DW93" s="565"/>
      <c r="DX93" s="565"/>
      <c r="DY93" s="565"/>
      <c r="DZ93" s="565"/>
      <c r="EA93" s="565"/>
      <c r="EB93" s="565"/>
      <c r="EC93" s="565"/>
      <c r="ED93" s="565"/>
      <c r="EE93" s="565"/>
      <c r="EF93" s="565"/>
      <c r="EG93" s="565"/>
      <c r="EH93" s="565"/>
      <c r="EI93" s="565"/>
      <c r="EJ93" s="565"/>
      <c r="EK93" s="565"/>
      <c r="EL93" s="565"/>
      <c r="EM93" s="565"/>
      <c r="EN93" s="565"/>
      <c r="EO93" s="565"/>
      <c r="EP93" s="565"/>
      <c r="EQ93" s="565"/>
      <c r="ER93" s="565"/>
      <c r="ES93" s="565"/>
      <c r="ET93" s="565"/>
      <c r="EU93" s="565"/>
      <c r="EV93" s="565"/>
      <c r="EW93" s="565"/>
      <c r="EX93" s="565"/>
      <c r="EY93" s="565"/>
      <c r="EZ93" s="565"/>
      <c r="FA93" s="565"/>
      <c r="FB93" s="565"/>
      <c r="FC93" s="565"/>
      <c r="FD93" s="565"/>
      <c r="FE93" s="565"/>
      <c r="FF93" s="565"/>
      <c r="FG93" s="565"/>
      <c r="FH93" s="565"/>
      <c r="FI93" s="565"/>
      <c r="FJ93" s="565"/>
      <c r="FK93" s="565"/>
      <c r="FL93" s="565"/>
      <c r="FM93" s="565"/>
      <c r="FN93" s="565"/>
      <c r="FO93" s="565"/>
      <c r="FP93" s="565"/>
      <c r="FQ93" s="565"/>
      <c r="FR93" s="565"/>
      <c r="FS93" s="565"/>
      <c r="FT93" s="565"/>
      <c r="FU93" s="565"/>
      <c r="FV93" s="565"/>
      <c r="FW93" s="565"/>
      <c r="FX93" s="565"/>
      <c r="FY93" s="565"/>
      <c r="FZ93" s="565"/>
      <c r="GA93" s="565"/>
      <c r="GB93" s="565"/>
      <c r="GC93" s="565"/>
      <c r="GD93" s="565"/>
      <c r="GE93" s="565"/>
      <c r="GF93" s="565"/>
      <c r="GG93" s="565"/>
      <c r="GH93" s="565"/>
      <c r="GI93" s="565"/>
      <c r="GJ93" s="565"/>
      <c r="GK93" s="565"/>
      <c r="GL93" s="565"/>
      <c r="GM93" s="565"/>
      <c r="GN93" s="565"/>
      <c r="GO93" s="565"/>
      <c r="GP93" s="565"/>
      <c r="GQ93" s="565"/>
      <c r="GR93" s="565"/>
      <c r="GS93" s="565"/>
      <c r="GT93" s="565"/>
      <c r="GU93" s="565"/>
      <c r="GV93" s="565"/>
      <c r="GW93" s="565"/>
      <c r="GX93" s="565"/>
      <c r="GY93" s="565"/>
      <c r="GZ93" s="565"/>
      <c r="HA93" s="565"/>
      <c r="HB93" s="565"/>
      <c r="HC93" s="565"/>
      <c r="HD93" s="565"/>
      <c r="HE93" s="565"/>
      <c r="HF93" s="565"/>
      <c r="HG93" s="565"/>
      <c r="HH93" s="565"/>
      <c r="HI93" s="565"/>
      <c r="HJ93" s="565"/>
      <c r="HK93" s="565"/>
      <c r="HL93" s="565"/>
      <c r="HM93" s="565"/>
      <c r="HN93" s="565"/>
      <c r="HO93" s="565"/>
      <c r="HP93" s="565"/>
      <c r="HQ93" s="565"/>
      <c r="HR93" s="565"/>
      <c r="HS93" s="565"/>
      <c r="HT93" s="565"/>
      <c r="HU93" s="565"/>
      <c r="HV93" s="565"/>
      <c r="HW93" s="565"/>
      <c r="HX93" s="565"/>
      <c r="HY93" s="565"/>
      <c r="HZ93" s="565"/>
      <c r="IA93" s="565"/>
      <c r="IB93" s="565"/>
      <c r="IC93" s="565"/>
      <c r="ID93" s="565"/>
      <c r="IE93" s="565"/>
      <c r="IF93" s="565"/>
      <c r="IG93" s="565"/>
      <c r="IH93" s="565"/>
      <c r="II93" s="565"/>
      <c r="IJ93" s="565"/>
      <c r="IK93" s="565"/>
      <c r="IL93" s="565"/>
      <c r="IM93" s="565"/>
      <c r="IN93" s="565"/>
      <c r="IO93" s="565"/>
      <c r="IP93" s="565"/>
      <c r="IQ93" s="565"/>
      <c r="IR93" s="565"/>
      <c r="IS93" s="565"/>
      <c r="IT93" s="565"/>
      <c r="IU93" s="565"/>
    </row>
    <row r="94" spans="1:255">
      <c r="A94" s="562" t="s">
        <v>2223</v>
      </c>
      <c r="B94" s="559">
        <v>0</v>
      </c>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565"/>
      <c r="AH94" s="565"/>
      <c r="AI94" s="565"/>
      <c r="AJ94" s="565"/>
      <c r="AK94" s="565"/>
      <c r="AL94" s="565"/>
      <c r="AM94" s="565"/>
      <c r="AN94" s="565"/>
      <c r="AO94" s="565"/>
      <c r="AP94" s="565"/>
      <c r="AQ94" s="565"/>
      <c r="AR94" s="565"/>
      <c r="AS94" s="565"/>
      <c r="AT94" s="565"/>
      <c r="AU94" s="565"/>
      <c r="AV94" s="565"/>
      <c r="AW94" s="565"/>
      <c r="AX94" s="565"/>
      <c r="AY94" s="565"/>
      <c r="AZ94" s="565"/>
      <c r="BA94" s="565"/>
      <c r="BB94" s="565"/>
      <c r="BC94" s="565"/>
      <c r="BD94" s="565"/>
      <c r="BE94" s="565"/>
      <c r="BF94" s="565"/>
      <c r="BG94" s="565"/>
      <c r="BH94" s="565"/>
      <c r="BI94" s="565"/>
      <c r="BJ94" s="565"/>
      <c r="BK94" s="565"/>
      <c r="BL94" s="565"/>
      <c r="BM94" s="565"/>
      <c r="BN94" s="565"/>
      <c r="BO94" s="565"/>
      <c r="BP94" s="565"/>
      <c r="BQ94" s="565"/>
      <c r="BR94" s="565"/>
      <c r="BS94" s="565"/>
      <c r="BT94" s="565"/>
      <c r="BU94" s="565"/>
      <c r="BV94" s="565"/>
      <c r="BW94" s="565"/>
      <c r="BX94" s="565"/>
      <c r="BY94" s="565"/>
      <c r="BZ94" s="565"/>
      <c r="CA94" s="565"/>
      <c r="CB94" s="565"/>
      <c r="CC94" s="565"/>
      <c r="CD94" s="565"/>
      <c r="CE94" s="565"/>
      <c r="CF94" s="565"/>
      <c r="CG94" s="565"/>
      <c r="CH94" s="565"/>
      <c r="CI94" s="565"/>
      <c r="CJ94" s="565"/>
      <c r="CK94" s="565"/>
      <c r="CL94" s="565"/>
      <c r="CM94" s="565"/>
      <c r="CN94" s="565"/>
      <c r="CO94" s="565"/>
      <c r="CP94" s="565"/>
      <c r="CQ94" s="565"/>
      <c r="CR94" s="565"/>
      <c r="CS94" s="565"/>
      <c r="CT94" s="565"/>
      <c r="CU94" s="565"/>
      <c r="CV94" s="565"/>
      <c r="CW94" s="565"/>
      <c r="CX94" s="565"/>
      <c r="CY94" s="565"/>
      <c r="CZ94" s="565"/>
      <c r="DA94" s="565"/>
      <c r="DB94" s="565"/>
      <c r="DC94" s="565"/>
      <c r="DD94" s="565"/>
      <c r="DE94" s="565"/>
      <c r="DF94" s="565"/>
      <c r="DG94" s="565"/>
      <c r="DH94" s="565"/>
      <c r="DI94" s="565"/>
      <c r="DJ94" s="565"/>
      <c r="DK94" s="565"/>
      <c r="DL94" s="565"/>
      <c r="DM94" s="565"/>
      <c r="DN94" s="565"/>
      <c r="DO94" s="565"/>
      <c r="DP94" s="565"/>
      <c r="DQ94" s="565"/>
      <c r="DR94" s="565"/>
      <c r="DS94" s="565"/>
      <c r="DT94" s="565"/>
      <c r="DU94" s="565"/>
      <c r="DV94" s="565"/>
      <c r="DW94" s="565"/>
      <c r="DX94" s="565"/>
      <c r="DY94" s="565"/>
      <c r="DZ94" s="565"/>
      <c r="EA94" s="565"/>
      <c r="EB94" s="565"/>
      <c r="EC94" s="565"/>
      <c r="ED94" s="565"/>
      <c r="EE94" s="565"/>
      <c r="EF94" s="565"/>
      <c r="EG94" s="565"/>
      <c r="EH94" s="565"/>
      <c r="EI94" s="565"/>
      <c r="EJ94" s="565"/>
      <c r="EK94" s="565"/>
      <c r="EL94" s="565"/>
      <c r="EM94" s="565"/>
      <c r="EN94" s="565"/>
      <c r="EO94" s="565"/>
      <c r="EP94" s="565"/>
      <c r="EQ94" s="565"/>
      <c r="ER94" s="565"/>
      <c r="ES94" s="565"/>
      <c r="ET94" s="565"/>
      <c r="EU94" s="565"/>
      <c r="EV94" s="565"/>
      <c r="EW94" s="565"/>
      <c r="EX94" s="565"/>
      <c r="EY94" s="565"/>
      <c r="EZ94" s="565"/>
      <c r="FA94" s="565"/>
      <c r="FB94" s="565"/>
      <c r="FC94" s="565"/>
      <c r="FD94" s="565"/>
      <c r="FE94" s="565"/>
      <c r="FF94" s="565"/>
      <c r="FG94" s="565"/>
      <c r="FH94" s="565"/>
      <c r="FI94" s="565"/>
      <c r="FJ94" s="565"/>
      <c r="FK94" s="565"/>
      <c r="FL94" s="565"/>
      <c r="FM94" s="565"/>
      <c r="FN94" s="565"/>
      <c r="FO94" s="565"/>
      <c r="FP94" s="565"/>
      <c r="FQ94" s="565"/>
      <c r="FR94" s="565"/>
      <c r="FS94" s="565"/>
      <c r="FT94" s="565"/>
      <c r="FU94" s="565"/>
      <c r="FV94" s="565"/>
      <c r="FW94" s="565"/>
      <c r="FX94" s="565"/>
      <c r="FY94" s="565"/>
      <c r="FZ94" s="565"/>
      <c r="GA94" s="565"/>
      <c r="GB94" s="565"/>
      <c r="GC94" s="565"/>
      <c r="GD94" s="565"/>
      <c r="GE94" s="565"/>
      <c r="GF94" s="565"/>
      <c r="GG94" s="565"/>
      <c r="GH94" s="565"/>
      <c r="GI94" s="565"/>
      <c r="GJ94" s="565"/>
      <c r="GK94" s="565"/>
      <c r="GL94" s="565"/>
      <c r="GM94" s="565"/>
      <c r="GN94" s="565"/>
      <c r="GO94" s="565"/>
      <c r="GP94" s="565"/>
      <c r="GQ94" s="565"/>
      <c r="GR94" s="565"/>
      <c r="GS94" s="565"/>
      <c r="GT94" s="565"/>
      <c r="GU94" s="565"/>
      <c r="GV94" s="565"/>
      <c r="GW94" s="565"/>
      <c r="GX94" s="565"/>
      <c r="GY94" s="565"/>
      <c r="GZ94" s="565"/>
      <c r="HA94" s="565"/>
      <c r="HB94" s="565"/>
      <c r="HC94" s="565"/>
      <c r="HD94" s="565"/>
      <c r="HE94" s="565"/>
      <c r="HF94" s="565"/>
      <c r="HG94" s="565"/>
      <c r="HH94" s="565"/>
      <c r="HI94" s="565"/>
      <c r="HJ94" s="565"/>
      <c r="HK94" s="565"/>
      <c r="HL94" s="565"/>
      <c r="HM94" s="565"/>
      <c r="HN94" s="565"/>
      <c r="HO94" s="565"/>
      <c r="HP94" s="565"/>
      <c r="HQ94" s="565"/>
      <c r="HR94" s="565"/>
      <c r="HS94" s="565"/>
      <c r="HT94" s="565"/>
      <c r="HU94" s="565"/>
      <c r="HV94" s="565"/>
      <c r="HW94" s="565"/>
      <c r="HX94" s="565"/>
      <c r="HY94" s="565"/>
      <c r="HZ94" s="565"/>
      <c r="IA94" s="565"/>
      <c r="IB94" s="565"/>
      <c r="IC94" s="565"/>
      <c r="ID94" s="565"/>
      <c r="IE94" s="565"/>
      <c r="IF94" s="565"/>
      <c r="IG94" s="565"/>
      <c r="IH94" s="565"/>
      <c r="II94" s="565"/>
      <c r="IJ94" s="565"/>
      <c r="IK94" s="565"/>
      <c r="IL94" s="565"/>
      <c r="IM94" s="565"/>
      <c r="IN94" s="565"/>
      <c r="IO94" s="565"/>
      <c r="IP94" s="565"/>
      <c r="IQ94" s="565"/>
      <c r="IR94" s="565"/>
      <c r="IS94" s="565"/>
      <c r="IT94" s="565"/>
      <c r="IU94" s="565"/>
    </row>
    <row r="95" spans="1:255">
      <c r="A95" s="562" t="s">
        <v>2224</v>
      </c>
      <c r="B95" s="559">
        <v>0</v>
      </c>
      <c r="D95" s="565"/>
      <c r="E95" s="565"/>
      <c r="F95" s="565"/>
      <c r="G95" s="565"/>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c r="AG95" s="565"/>
      <c r="AH95" s="565"/>
      <c r="AI95" s="565"/>
      <c r="AJ95" s="565"/>
      <c r="AK95" s="565"/>
      <c r="AL95" s="565"/>
      <c r="AM95" s="565"/>
      <c r="AN95" s="565"/>
      <c r="AO95" s="565"/>
      <c r="AP95" s="565"/>
      <c r="AQ95" s="565"/>
      <c r="AR95" s="565"/>
      <c r="AS95" s="565"/>
      <c r="AT95" s="565"/>
      <c r="AU95" s="565"/>
      <c r="AV95" s="565"/>
      <c r="AW95" s="565"/>
      <c r="AX95" s="565"/>
      <c r="AY95" s="565"/>
      <c r="AZ95" s="565"/>
      <c r="BA95" s="565"/>
      <c r="BB95" s="565"/>
      <c r="BC95" s="565"/>
      <c r="BD95" s="565"/>
      <c r="BE95" s="565"/>
      <c r="BF95" s="565"/>
      <c r="BG95" s="565"/>
      <c r="BH95" s="565"/>
      <c r="BI95" s="565"/>
      <c r="BJ95" s="565"/>
      <c r="BK95" s="565"/>
      <c r="BL95" s="565"/>
      <c r="BM95" s="565"/>
      <c r="BN95" s="565"/>
      <c r="BO95" s="565"/>
      <c r="BP95" s="565"/>
      <c r="BQ95" s="565"/>
      <c r="BR95" s="565"/>
      <c r="BS95" s="565"/>
      <c r="BT95" s="565"/>
      <c r="BU95" s="565"/>
      <c r="BV95" s="565"/>
      <c r="BW95" s="565"/>
      <c r="BX95" s="565"/>
      <c r="BY95" s="565"/>
      <c r="BZ95" s="565"/>
      <c r="CA95" s="565"/>
      <c r="CB95" s="565"/>
      <c r="CC95" s="565"/>
      <c r="CD95" s="565"/>
      <c r="CE95" s="565"/>
      <c r="CF95" s="565"/>
      <c r="CG95" s="565"/>
      <c r="CH95" s="565"/>
      <c r="CI95" s="565"/>
      <c r="CJ95" s="565"/>
      <c r="CK95" s="565"/>
      <c r="CL95" s="565"/>
      <c r="CM95" s="565"/>
      <c r="CN95" s="565"/>
      <c r="CO95" s="565"/>
      <c r="CP95" s="565"/>
      <c r="CQ95" s="565"/>
      <c r="CR95" s="565"/>
      <c r="CS95" s="565"/>
      <c r="CT95" s="565"/>
      <c r="CU95" s="565"/>
      <c r="CV95" s="565"/>
      <c r="CW95" s="565"/>
      <c r="CX95" s="565"/>
      <c r="CY95" s="565"/>
      <c r="CZ95" s="565"/>
      <c r="DA95" s="565"/>
      <c r="DB95" s="565"/>
      <c r="DC95" s="565"/>
      <c r="DD95" s="565"/>
      <c r="DE95" s="565"/>
      <c r="DF95" s="565"/>
      <c r="DG95" s="565"/>
      <c r="DH95" s="565"/>
      <c r="DI95" s="565"/>
      <c r="DJ95" s="565"/>
      <c r="DK95" s="565"/>
      <c r="DL95" s="565"/>
      <c r="DM95" s="565"/>
      <c r="DN95" s="565"/>
      <c r="DO95" s="565"/>
      <c r="DP95" s="565"/>
      <c r="DQ95" s="565"/>
      <c r="DR95" s="565"/>
      <c r="DS95" s="565"/>
      <c r="DT95" s="565"/>
      <c r="DU95" s="565"/>
      <c r="DV95" s="565"/>
      <c r="DW95" s="565"/>
      <c r="DX95" s="565"/>
      <c r="DY95" s="565"/>
      <c r="DZ95" s="565"/>
      <c r="EA95" s="565"/>
      <c r="EB95" s="565"/>
      <c r="EC95" s="565"/>
      <c r="ED95" s="565"/>
      <c r="EE95" s="565"/>
      <c r="EF95" s="565"/>
      <c r="EG95" s="565"/>
      <c r="EH95" s="565"/>
      <c r="EI95" s="565"/>
      <c r="EJ95" s="565"/>
      <c r="EK95" s="565"/>
      <c r="EL95" s="565"/>
      <c r="EM95" s="565"/>
      <c r="EN95" s="565"/>
      <c r="EO95" s="565"/>
      <c r="EP95" s="565"/>
      <c r="EQ95" s="565"/>
      <c r="ER95" s="565"/>
      <c r="ES95" s="565"/>
      <c r="ET95" s="565"/>
      <c r="EU95" s="565"/>
      <c r="EV95" s="565"/>
      <c r="EW95" s="565"/>
      <c r="EX95" s="565"/>
      <c r="EY95" s="565"/>
      <c r="EZ95" s="565"/>
      <c r="FA95" s="565"/>
      <c r="FB95" s="565"/>
      <c r="FC95" s="565"/>
      <c r="FD95" s="565"/>
      <c r="FE95" s="565"/>
      <c r="FF95" s="565"/>
      <c r="FG95" s="565"/>
      <c r="FH95" s="565"/>
      <c r="FI95" s="565"/>
      <c r="FJ95" s="565"/>
      <c r="FK95" s="565"/>
      <c r="FL95" s="565"/>
      <c r="FM95" s="565"/>
      <c r="FN95" s="565"/>
      <c r="FO95" s="565"/>
      <c r="FP95" s="565"/>
      <c r="FQ95" s="565"/>
      <c r="FR95" s="565"/>
      <c r="FS95" s="565"/>
      <c r="FT95" s="565"/>
      <c r="FU95" s="565"/>
      <c r="FV95" s="565"/>
      <c r="FW95" s="565"/>
      <c r="FX95" s="565"/>
      <c r="FY95" s="565"/>
      <c r="FZ95" s="565"/>
      <c r="GA95" s="565"/>
      <c r="GB95" s="565"/>
      <c r="GC95" s="565"/>
      <c r="GD95" s="565"/>
      <c r="GE95" s="565"/>
      <c r="GF95" s="565"/>
      <c r="GG95" s="565"/>
      <c r="GH95" s="565"/>
      <c r="GI95" s="565"/>
      <c r="GJ95" s="565"/>
      <c r="GK95" s="565"/>
      <c r="GL95" s="565"/>
      <c r="GM95" s="565"/>
      <c r="GN95" s="565"/>
      <c r="GO95" s="565"/>
      <c r="GP95" s="565"/>
      <c r="GQ95" s="565"/>
      <c r="GR95" s="565"/>
      <c r="GS95" s="565"/>
      <c r="GT95" s="565"/>
      <c r="GU95" s="565"/>
      <c r="GV95" s="565"/>
      <c r="GW95" s="565"/>
      <c r="GX95" s="565"/>
      <c r="GY95" s="565"/>
      <c r="GZ95" s="565"/>
      <c r="HA95" s="565"/>
      <c r="HB95" s="565"/>
      <c r="HC95" s="565"/>
      <c r="HD95" s="565"/>
      <c r="HE95" s="565"/>
      <c r="HF95" s="565"/>
      <c r="HG95" s="565"/>
      <c r="HH95" s="565"/>
      <c r="HI95" s="565"/>
      <c r="HJ95" s="565"/>
      <c r="HK95" s="565"/>
      <c r="HL95" s="565"/>
      <c r="HM95" s="565"/>
      <c r="HN95" s="565"/>
      <c r="HO95" s="565"/>
      <c r="HP95" s="565"/>
      <c r="HQ95" s="565"/>
      <c r="HR95" s="565"/>
      <c r="HS95" s="565"/>
      <c r="HT95" s="565"/>
      <c r="HU95" s="565"/>
      <c r="HV95" s="565"/>
      <c r="HW95" s="565"/>
      <c r="HX95" s="565"/>
      <c r="HY95" s="565"/>
      <c r="HZ95" s="565"/>
      <c r="IA95" s="565"/>
      <c r="IB95" s="565"/>
      <c r="IC95" s="565"/>
      <c r="ID95" s="565"/>
      <c r="IE95" s="565"/>
      <c r="IF95" s="565"/>
      <c r="IG95" s="565"/>
      <c r="IH95" s="565"/>
      <c r="II95" s="565"/>
      <c r="IJ95" s="565"/>
      <c r="IK95" s="565"/>
      <c r="IL95" s="565"/>
      <c r="IM95" s="565"/>
      <c r="IN95" s="565"/>
      <c r="IO95" s="565"/>
      <c r="IP95" s="565"/>
      <c r="IQ95" s="565"/>
      <c r="IR95" s="565"/>
      <c r="IS95" s="565"/>
      <c r="IT95" s="565"/>
      <c r="IU95" s="565"/>
    </row>
    <row r="96" spans="1:255">
      <c r="A96" s="561" t="s">
        <v>1363</v>
      </c>
      <c r="B96" s="559">
        <f>SUM(B97:B100)</f>
        <v>603</v>
      </c>
      <c r="D96" s="565"/>
      <c r="E96" s="565"/>
      <c r="F96" s="565"/>
      <c r="G96" s="565"/>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c r="AG96" s="565"/>
      <c r="AH96" s="565"/>
      <c r="AI96" s="565"/>
      <c r="AJ96" s="565"/>
      <c r="AK96" s="565"/>
      <c r="AL96" s="565"/>
      <c r="AM96" s="565"/>
      <c r="AN96" s="565"/>
      <c r="AO96" s="565"/>
      <c r="AP96" s="565"/>
      <c r="AQ96" s="565"/>
      <c r="AR96" s="565"/>
      <c r="AS96" s="565"/>
      <c r="AT96" s="565"/>
      <c r="AU96" s="565"/>
      <c r="AV96" s="565"/>
      <c r="AW96" s="565"/>
      <c r="AX96" s="565"/>
      <c r="AY96" s="565"/>
      <c r="AZ96" s="565"/>
      <c r="BA96" s="565"/>
      <c r="BB96" s="565"/>
      <c r="BC96" s="565"/>
      <c r="BD96" s="565"/>
      <c r="BE96" s="565"/>
      <c r="BF96" s="565"/>
      <c r="BG96" s="565"/>
      <c r="BH96" s="565"/>
      <c r="BI96" s="565"/>
      <c r="BJ96" s="565"/>
      <c r="BK96" s="565"/>
      <c r="BL96" s="565"/>
      <c r="BM96" s="565"/>
      <c r="BN96" s="565"/>
      <c r="BO96" s="565"/>
      <c r="BP96" s="565"/>
      <c r="BQ96" s="565"/>
      <c r="BR96" s="565"/>
      <c r="BS96" s="565"/>
      <c r="BT96" s="565"/>
      <c r="BU96" s="565"/>
      <c r="BV96" s="565"/>
      <c r="BW96" s="565"/>
      <c r="BX96" s="565"/>
      <c r="BY96" s="565"/>
      <c r="BZ96" s="565"/>
      <c r="CA96" s="565"/>
      <c r="CB96" s="565"/>
      <c r="CC96" s="565"/>
      <c r="CD96" s="565"/>
      <c r="CE96" s="565"/>
      <c r="CF96" s="565"/>
      <c r="CG96" s="565"/>
      <c r="CH96" s="565"/>
      <c r="CI96" s="565"/>
      <c r="CJ96" s="565"/>
      <c r="CK96" s="565"/>
      <c r="CL96" s="565"/>
      <c r="CM96" s="565"/>
      <c r="CN96" s="565"/>
      <c r="CO96" s="565"/>
      <c r="CP96" s="565"/>
      <c r="CQ96" s="565"/>
      <c r="CR96" s="565"/>
      <c r="CS96" s="565"/>
      <c r="CT96" s="565"/>
      <c r="CU96" s="565"/>
      <c r="CV96" s="565"/>
      <c r="CW96" s="565"/>
      <c r="CX96" s="565"/>
      <c r="CY96" s="565"/>
      <c r="CZ96" s="565"/>
      <c r="DA96" s="565"/>
      <c r="DB96" s="565"/>
      <c r="DC96" s="565"/>
      <c r="DD96" s="565"/>
      <c r="DE96" s="565"/>
      <c r="DF96" s="565"/>
      <c r="DG96" s="565"/>
      <c r="DH96" s="565"/>
      <c r="DI96" s="565"/>
      <c r="DJ96" s="565"/>
      <c r="DK96" s="565"/>
      <c r="DL96" s="565"/>
      <c r="DM96" s="565"/>
      <c r="DN96" s="565"/>
      <c r="DO96" s="565"/>
      <c r="DP96" s="565"/>
      <c r="DQ96" s="565"/>
      <c r="DR96" s="565"/>
      <c r="DS96" s="565"/>
      <c r="DT96" s="565"/>
      <c r="DU96" s="565"/>
      <c r="DV96" s="565"/>
      <c r="DW96" s="565"/>
      <c r="DX96" s="565"/>
      <c r="DY96" s="565"/>
      <c r="DZ96" s="565"/>
      <c r="EA96" s="565"/>
      <c r="EB96" s="565"/>
      <c r="EC96" s="565"/>
      <c r="ED96" s="565"/>
      <c r="EE96" s="565"/>
      <c r="EF96" s="565"/>
      <c r="EG96" s="565"/>
      <c r="EH96" s="565"/>
      <c r="EI96" s="565"/>
      <c r="EJ96" s="565"/>
      <c r="EK96" s="565"/>
      <c r="EL96" s="565"/>
      <c r="EM96" s="565"/>
      <c r="EN96" s="565"/>
      <c r="EO96" s="565"/>
      <c r="EP96" s="565"/>
      <c r="EQ96" s="565"/>
      <c r="ER96" s="565"/>
      <c r="ES96" s="565"/>
      <c r="ET96" s="565"/>
      <c r="EU96" s="565"/>
      <c r="EV96" s="565"/>
      <c r="EW96" s="565"/>
      <c r="EX96" s="565"/>
      <c r="EY96" s="565"/>
      <c r="EZ96" s="565"/>
      <c r="FA96" s="565"/>
      <c r="FB96" s="565"/>
      <c r="FC96" s="565"/>
      <c r="FD96" s="565"/>
      <c r="FE96" s="565"/>
      <c r="FF96" s="565"/>
      <c r="FG96" s="565"/>
      <c r="FH96" s="565"/>
      <c r="FI96" s="565"/>
      <c r="FJ96" s="565"/>
      <c r="FK96" s="565"/>
      <c r="FL96" s="565"/>
      <c r="FM96" s="565"/>
      <c r="FN96" s="565"/>
      <c r="FO96" s="565"/>
      <c r="FP96" s="565"/>
      <c r="FQ96" s="565"/>
      <c r="FR96" s="565"/>
      <c r="FS96" s="565"/>
      <c r="FT96" s="565"/>
      <c r="FU96" s="565"/>
      <c r="FV96" s="565"/>
      <c r="FW96" s="565"/>
      <c r="FX96" s="565"/>
      <c r="FY96" s="565"/>
      <c r="FZ96" s="565"/>
      <c r="GA96" s="565"/>
      <c r="GB96" s="565"/>
      <c r="GC96" s="565"/>
      <c r="GD96" s="565"/>
      <c r="GE96" s="565"/>
      <c r="GF96" s="565"/>
      <c r="GG96" s="565"/>
      <c r="GH96" s="565"/>
      <c r="GI96" s="565"/>
      <c r="GJ96" s="565"/>
      <c r="GK96" s="565"/>
      <c r="GL96" s="565"/>
      <c r="GM96" s="565"/>
      <c r="GN96" s="565"/>
      <c r="GO96" s="565"/>
      <c r="GP96" s="565"/>
      <c r="GQ96" s="565"/>
      <c r="GR96" s="565"/>
      <c r="GS96" s="565"/>
      <c r="GT96" s="565"/>
      <c r="GU96" s="565"/>
      <c r="GV96" s="565"/>
      <c r="GW96" s="565"/>
      <c r="GX96" s="565"/>
      <c r="GY96" s="565"/>
      <c r="GZ96" s="565"/>
      <c r="HA96" s="565"/>
      <c r="HB96" s="565"/>
      <c r="HC96" s="565"/>
      <c r="HD96" s="565"/>
      <c r="HE96" s="565"/>
      <c r="HF96" s="565"/>
      <c r="HG96" s="565"/>
      <c r="HH96" s="565"/>
      <c r="HI96" s="565"/>
      <c r="HJ96" s="565"/>
      <c r="HK96" s="565"/>
      <c r="HL96" s="565"/>
      <c r="HM96" s="565"/>
      <c r="HN96" s="565"/>
      <c r="HO96" s="565"/>
      <c r="HP96" s="565"/>
      <c r="HQ96" s="565"/>
      <c r="HR96" s="565"/>
      <c r="HS96" s="565"/>
      <c r="HT96" s="565"/>
      <c r="HU96" s="565"/>
      <c r="HV96" s="565"/>
      <c r="HW96" s="565"/>
      <c r="HX96" s="565"/>
      <c r="HY96" s="565"/>
      <c r="HZ96" s="565"/>
      <c r="IA96" s="565"/>
      <c r="IB96" s="565"/>
      <c r="IC96" s="565"/>
      <c r="ID96" s="565"/>
      <c r="IE96" s="565"/>
      <c r="IF96" s="565"/>
      <c r="IG96" s="565"/>
      <c r="IH96" s="565"/>
      <c r="II96" s="565"/>
      <c r="IJ96" s="565"/>
      <c r="IK96" s="565"/>
      <c r="IL96" s="565"/>
      <c r="IM96" s="565"/>
      <c r="IN96" s="565"/>
      <c r="IO96" s="565"/>
      <c r="IP96" s="565"/>
      <c r="IQ96" s="565"/>
      <c r="IR96" s="565"/>
      <c r="IS96" s="565"/>
      <c r="IT96" s="565"/>
      <c r="IU96" s="565"/>
    </row>
    <row r="97" spans="1:255">
      <c r="A97" s="562" t="s">
        <v>2225</v>
      </c>
      <c r="B97" s="559">
        <v>0</v>
      </c>
      <c r="D97" s="565"/>
      <c r="E97" s="565"/>
      <c r="F97" s="565"/>
      <c r="G97" s="565"/>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c r="AG97" s="565"/>
      <c r="AH97" s="565"/>
      <c r="AI97" s="565"/>
      <c r="AJ97" s="565"/>
      <c r="AK97" s="565"/>
      <c r="AL97" s="565"/>
      <c r="AM97" s="565"/>
      <c r="AN97" s="565"/>
      <c r="AO97" s="565"/>
      <c r="AP97" s="565"/>
      <c r="AQ97" s="565"/>
      <c r="AR97" s="565"/>
      <c r="AS97" s="565"/>
      <c r="AT97" s="565"/>
      <c r="AU97" s="565"/>
      <c r="AV97" s="565"/>
      <c r="AW97" s="565"/>
      <c r="AX97" s="565"/>
      <c r="AY97" s="565"/>
      <c r="AZ97" s="565"/>
      <c r="BA97" s="565"/>
      <c r="BB97" s="565"/>
      <c r="BC97" s="565"/>
      <c r="BD97" s="565"/>
      <c r="BE97" s="565"/>
      <c r="BF97" s="565"/>
      <c r="BG97" s="565"/>
      <c r="BH97" s="565"/>
      <c r="BI97" s="565"/>
      <c r="BJ97" s="565"/>
      <c r="BK97" s="565"/>
      <c r="BL97" s="565"/>
      <c r="BM97" s="565"/>
      <c r="BN97" s="565"/>
      <c r="BO97" s="565"/>
      <c r="BP97" s="565"/>
      <c r="BQ97" s="565"/>
      <c r="BR97" s="565"/>
      <c r="BS97" s="565"/>
      <c r="BT97" s="565"/>
      <c r="BU97" s="565"/>
      <c r="BV97" s="565"/>
      <c r="BW97" s="565"/>
      <c r="BX97" s="565"/>
      <c r="BY97" s="565"/>
      <c r="BZ97" s="565"/>
      <c r="CA97" s="565"/>
      <c r="CB97" s="565"/>
      <c r="CC97" s="565"/>
      <c r="CD97" s="565"/>
      <c r="CE97" s="565"/>
      <c r="CF97" s="565"/>
      <c r="CG97" s="565"/>
      <c r="CH97" s="565"/>
      <c r="CI97" s="565"/>
      <c r="CJ97" s="565"/>
      <c r="CK97" s="565"/>
      <c r="CL97" s="565"/>
      <c r="CM97" s="565"/>
      <c r="CN97" s="565"/>
      <c r="CO97" s="565"/>
      <c r="CP97" s="565"/>
      <c r="CQ97" s="565"/>
      <c r="CR97" s="565"/>
      <c r="CS97" s="565"/>
      <c r="CT97" s="565"/>
      <c r="CU97" s="565"/>
      <c r="CV97" s="565"/>
      <c r="CW97" s="565"/>
      <c r="CX97" s="565"/>
      <c r="CY97" s="565"/>
      <c r="CZ97" s="565"/>
      <c r="DA97" s="565"/>
      <c r="DB97" s="565"/>
      <c r="DC97" s="565"/>
      <c r="DD97" s="565"/>
      <c r="DE97" s="565"/>
      <c r="DF97" s="565"/>
      <c r="DG97" s="565"/>
      <c r="DH97" s="565"/>
      <c r="DI97" s="565"/>
      <c r="DJ97" s="565"/>
      <c r="DK97" s="565"/>
      <c r="DL97" s="565"/>
      <c r="DM97" s="565"/>
      <c r="DN97" s="565"/>
      <c r="DO97" s="565"/>
      <c r="DP97" s="565"/>
      <c r="DQ97" s="565"/>
      <c r="DR97" s="565"/>
      <c r="DS97" s="565"/>
      <c r="DT97" s="565"/>
      <c r="DU97" s="565"/>
      <c r="DV97" s="565"/>
      <c r="DW97" s="565"/>
      <c r="DX97" s="565"/>
      <c r="DY97" s="565"/>
      <c r="DZ97" s="565"/>
      <c r="EA97" s="565"/>
      <c r="EB97" s="565"/>
      <c r="EC97" s="565"/>
      <c r="ED97" s="565"/>
      <c r="EE97" s="565"/>
      <c r="EF97" s="565"/>
      <c r="EG97" s="565"/>
      <c r="EH97" s="565"/>
      <c r="EI97" s="565"/>
      <c r="EJ97" s="565"/>
      <c r="EK97" s="565"/>
      <c r="EL97" s="565"/>
      <c r="EM97" s="565"/>
      <c r="EN97" s="565"/>
      <c r="EO97" s="565"/>
      <c r="EP97" s="565"/>
      <c r="EQ97" s="565"/>
      <c r="ER97" s="565"/>
      <c r="ES97" s="565"/>
      <c r="ET97" s="565"/>
      <c r="EU97" s="565"/>
      <c r="EV97" s="565"/>
      <c r="EW97" s="565"/>
      <c r="EX97" s="565"/>
      <c r="EY97" s="565"/>
      <c r="EZ97" s="565"/>
      <c r="FA97" s="565"/>
      <c r="FB97" s="565"/>
      <c r="FC97" s="565"/>
      <c r="FD97" s="565"/>
      <c r="FE97" s="565"/>
      <c r="FF97" s="565"/>
      <c r="FG97" s="565"/>
      <c r="FH97" s="565"/>
      <c r="FI97" s="565"/>
      <c r="FJ97" s="565"/>
      <c r="FK97" s="565"/>
      <c r="FL97" s="565"/>
      <c r="FM97" s="565"/>
      <c r="FN97" s="565"/>
      <c r="FO97" s="565"/>
      <c r="FP97" s="565"/>
      <c r="FQ97" s="565"/>
      <c r="FR97" s="565"/>
      <c r="FS97" s="565"/>
      <c r="FT97" s="565"/>
      <c r="FU97" s="565"/>
      <c r="FV97" s="565"/>
      <c r="FW97" s="565"/>
      <c r="FX97" s="565"/>
      <c r="FY97" s="565"/>
      <c r="FZ97" s="565"/>
      <c r="GA97" s="565"/>
      <c r="GB97" s="565"/>
      <c r="GC97" s="565"/>
      <c r="GD97" s="565"/>
      <c r="GE97" s="565"/>
      <c r="GF97" s="565"/>
      <c r="GG97" s="565"/>
      <c r="GH97" s="565"/>
      <c r="GI97" s="565"/>
      <c r="GJ97" s="565"/>
      <c r="GK97" s="565"/>
      <c r="GL97" s="565"/>
      <c r="GM97" s="565"/>
      <c r="GN97" s="565"/>
      <c r="GO97" s="565"/>
      <c r="GP97" s="565"/>
      <c r="GQ97" s="565"/>
      <c r="GR97" s="565"/>
      <c r="GS97" s="565"/>
      <c r="GT97" s="565"/>
      <c r="GU97" s="565"/>
      <c r="GV97" s="565"/>
      <c r="GW97" s="565"/>
      <c r="GX97" s="565"/>
      <c r="GY97" s="565"/>
      <c r="GZ97" s="565"/>
      <c r="HA97" s="565"/>
      <c r="HB97" s="565"/>
      <c r="HC97" s="565"/>
      <c r="HD97" s="565"/>
      <c r="HE97" s="565"/>
      <c r="HF97" s="565"/>
      <c r="HG97" s="565"/>
      <c r="HH97" s="565"/>
      <c r="HI97" s="565"/>
      <c r="HJ97" s="565"/>
      <c r="HK97" s="565"/>
      <c r="HL97" s="565"/>
      <c r="HM97" s="565"/>
      <c r="HN97" s="565"/>
      <c r="HO97" s="565"/>
      <c r="HP97" s="565"/>
      <c r="HQ97" s="565"/>
      <c r="HR97" s="565"/>
      <c r="HS97" s="565"/>
      <c r="HT97" s="565"/>
      <c r="HU97" s="565"/>
      <c r="HV97" s="565"/>
      <c r="HW97" s="565"/>
      <c r="HX97" s="565"/>
      <c r="HY97" s="565"/>
      <c r="HZ97" s="565"/>
      <c r="IA97" s="565"/>
      <c r="IB97" s="565"/>
      <c r="IC97" s="565"/>
      <c r="ID97" s="565"/>
      <c r="IE97" s="565"/>
      <c r="IF97" s="565"/>
      <c r="IG97" s="565"/>
      <c r="IH97" s="565"/>
      <c r="II97" s="565"/>
      <c r="IJ97" s="565"/>
      <c r="IK97" s="565"/>
      <c r="IL97" s="565"/>
      <c r="IM97" s="565"/>
      <c r="IN97" s="565"/>
      <c r="IO97" s="565"/>
      <c r="IP97" s="565"/>
      <c r="IQ97" s="565"/>
      <c r="IR97" s="565"/>
      <c r="IS97" s="565"/>
      <c r="IT97" s="565"/>
      <c r="IU97" s="565"/>
    </row>
    <row r="98" spans="1:255">
      <c r="A98" s="562" t="s">
        <v>2226</v>
      </c>
      <c r="B98" s="559">
        <v>0</v>
      </c>
      <c r="D98" s="565"/>
      <c r="E98" s="565"/>
      <c r="F98" s="565"/>
      <c r="G98" s="565"/>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c r="AK98" s="565"/>
      <c r="AL98" s="565"/>
      <c r="AM98" s="565"/>
      <c r="AN98" s="565"/>
      <c r="AO98" s="565"/>
      <c r="AP98" s="565"/>
      <c r="AQ98" s="565"/>
      <c r="AR98" s="565"/>
      <c r="AS98" s="565"/>
      <c r="AT98" s="565"/>
      <c r="AU98" s="565"/>
      <c r="AV98" s="565"/>
      <c r="AW98" s="565"/>
      <c r="AX98" s="565"/>
      <c r="AY98" s="565"/>
      <c r="AZ98" s="565"/>
      <c r="BA98" s="565"/>
      <c r="BB98" s="565"/>
      <c r="BC98" s="565"/>
      <c r="BD98" s="565"/>
      <c r="BE98" s="565"/>
      <c r="BF98" s="565"/>
      <c r="BG98" s="565"/>
      <c r="BH98" s="565"/>
      <c r="BI98" s="565"/>
      <c r="BJ98" s="565"/>
      <c r="BK98" s="565"/>
      <c r="BL98" s="565"/>
      <c r="BM98" s="565"/>
      <c r="BN98" s="565"/>
      <c r="BO98" s="565"/>
      <c r="BP98" s="565"/>
      <c r="BQ98" s="565"/>
      <c r="BR98" s="565"/>
      <c r="BS98" s="565"/>
      <c r="BT98" s="565"/>
      <c r="BU98" s="565"/>
      <c r="BV98" s="565"/>
      <c r="BW98" s="565"/>
      <c r="BX98" s="565"/>
      <c r="BY98" s="565"/>
      <c r="BZ98" s="565"/>
      <c r="CA98" s="565"/>
      <c r="CB98" s="565"/>
      <c r="CC98" s="565"/>
      <c r="CD98" s="565"/>
      <c r="CE98" s="565"/>
      <c r="CF98" s="565"/>
      <c r="CG98" s="565"/>
      <c r="CH98" s="565"/>
      <c r="CI98" s="565"/>
      <c r="CJ98" s="565"/>
      <c r="CK98" s="565"/>
      <c r="CL98" s="565"/>
      <c r="CM98" s="565"/>
      <c r="CN98" s="565"/>
      <c r="CO98" s="565"/>
      <c r="CP98" s="565"/>
      <c r="CQ98" s="565"/>
      <c r="CR98" s="565"/>
      <c r="CS98" s="565"/>
      <c r="CT98" s="565"/>
      <c r="CU98" s="565"/>
      <c r="CV98" s="565"/>
      <c r="CW98" s="565"/>
      <c r="CX98" s="565"/>
      <c r="CY98" s="565"/>
      <c r="CZ98" s="565"/>
      <c r="DA98" s="565"/>
      <c r="DB98" s="565"/>
      <c r="DC98" s="565"/>
      <c r="DD98" s="565"/>
      <c r="DE98" s="565"/>
      <c r="DF98" s="565"/>
      <c r="DG98" s="565"/>
      <c r="DH98" s="565"/>
      <c r="DI98" s="565"/>
      <c r="DJ98" s="565"/>
      <c r="DK98" s="565"/>
      <c r="DL98" s="565"/>
      <c r="DM98" s="565"/>
      <c r="DN98" s="565"/>
      <c r="DO98" s="565"/>
      <c r="DP98" s="565"/>
      <c r="DQ98" s="565"/>
      <c r="DR98" s="565"/>
      <c r="DS98" s="565"/>
      <c r="DT98" s="565"/>
      <c r="DU98" s="565"/>
      <c r="DV98" s="565"/>
      <c r="DW98" s="565"/>
      <c r="DX98" s="565"/>
      <c r="DY98" s="565"/>
      <c r="DZ98" s="565"/>
      <c r="EA98" s="565"/>
      <c r="EB98" s="565"/>
      <c r="EC98" s="565"/>
      <c r="ED98" s="565"/>
      <c r="EE98" s="565"/>
      <c r="EF98" s="565"/>
      <c r="EG98" s="565"/>
      <c r="EH98" s="565"/>
      <c r="EI98" s="565"/>
      <c r="EJ98" s="565"/>
      <c r="EK98" s="565"/>
      <c r="EL98" s="565"/>
      <c r="EM98" s="565"/>
      <c r="EN98" s="565"/>
      <c r="EO98" s="565"/>
      <c r="EP98" s="565"/>
      <c r="EQ98" s="565"/>
      <c r="ER98" s="565"/>
      <c r="ES98" s="565"/>
      <c r="ET98" s="565"/>
      <c r="EU98" s="565"/>
      <c r="EV98" s="565"/>
      <c r="EW98" s="565"/>
      <c r="EX98" s="565"/>
      <c r="EY98" s="565"/>
      <c r="EZ98" s="565"/>
      <c r="FA98" s="565"/>
      <c r="FB98" s="565"/>
      <c r="FC98" s="565"/>
      <c r="FD98" s="565"/>
      <c r="FE98" s="565"/>
      <c r="FF98" s="565"/>
      <c r="FG98" s="565"/>
      <c r="FH98" s="565"/>
      <c r="FI98" s="565"/>
      <c r="FJ98" s="565"/>
      <c r="FK98" s="565"/>
      <c r="FL98" s="565"/>
      <c r="FM98" s="565"/>
      <c r="FN98" s="565"/>
      <c r="FO98" s="565"/>
      <c r="FP98" s="565"/>
      <c r="FQ98" s="565"/>
      <c r="FR98" s="565"/>
      <c r="FS98" s="565"/>
      <c r="FT98" s="565"/>
      <c r="FU98" s="565"/>
      <c r="FV98" s="565"/>
      <c r="FW98" s="565"/>
      <c r="FX98" s="565"/>
      <c r="FY98" s="565"/>
      <c r="FZ98" s="565"/>
      <c r="GA98" s="565"/>
      <c r="GB98" s="565"/>
      <c r="GC98" s="565"/>
      <c r="GD98" s="565"/>
      <c r="GE98" s="565"/>
      <c r="GF98" s="565"/>
      <c r="GG98" s="565"/>
      <c r="GH98" s="565"/>
      <c r="GI98" s="565"/>
      <c r="GJ98" s="565"/>
      <c r="GK98" s="565"/>
      <c r="GL98" s="565"/>
      <c r="GM98" s="565"/>
      <c r="GN98" s="565"/>
      <c r="GO98" s="565"/>
      <c r="GP98" s="565"/>
      <c r="GQ98" s="565"/>
      <c r="GR98" s="565"/>
      <c r="GS98" s="565"/>
      <c r="GT98" s="565"/>
      <c r="GU98" s="565"/>
      <c r="GV98" s="565"/>
      <c r="GW98" s="565"/>
      <c r="GX98" s="565"/>
      <c r="GY98" s="565"/>
      <c r="GZ98" s="565"/>
      <c r="HA98" s="565"/>
      <c r="HB98" s="565"/>
      <c r="HC98" s="565"/>
      <c r="HD98" s="565"/>
      <c r="HE98" s="565"/>
      <c r="HF98" s="565"/>
      <c r="HG98" s="565"/>
      <c r="HH98" s="565"/>
      <c r="HI98" s="565"/>
      <c r="HJ98" s="565"/>
      <c r="HK98" s="565"/>
      <c r="HL98" s="565"/>
      <c r="HM98" s="565"/>
      <c r="HN98" s="565"/>
      <c r="HO98" s="565"/>
      <c r="HP98" s="565"/>
      <c r="HQ98" s="565"/>
      <c r="HR98" s="565"/>
      <c r="HS98" s="565"/>
      <c r="HT98" s="565"/>
      <c r="HU98" s="565"/>
      <c r="HV98" s="565"/>
      <c r="HW98" s="565"/>
      <c r="HX98" s="565"/>
      <c r="HY98" s="565"/>
      <c r="HZ98" s="565"/>
      <c r="IA98" s="565"/>
      <c r="IB98" s="565"/>
      <c r="IC98" s="565"/>
      <c r="ID98" s="565"/>
      <c r="IE98" s="565"/>
      <c r="IF98" s="565"/>
      <c r="IG98" s="565"/>
      <c r="IH98" s="565"/>
      <c r="II98" s="565"/>
      <c r="IJ98" s="565"/>
      <c r="IK98" s="565"/>
      <c r="IL98" s="565"/>
      <c r="IM98" s="565"/>
      <c r="IN98" s="565"/>
      <c r="IO98" s="565"/>
      <c r="IP98" s="565"/>
      <c r="IQ98" s="565"/>
      <c r="IR98" s="565"/>
      <c r="IS98" s="565"/>
      <c r="IT98" s="565"/>
      <c r="IU98" s="565"/>
    </row>
    <row r="99" spans="1:255">
      <c r="A99" s="562" t="s">
        <v>1364</v>
      </c>
      <c r="B99" s="559">
        <v>0</v>
      </c>
      <c r="D99" s="565"/>
      <c r="E99" s="565"/>
      <c r="F99" s="565"/>
      <c r="G99" s="565"/>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c r="AG99" s="565"/>
      <c r="AH99" s="565"/>
      <c r="AI99" s="565"/>
      <c r="AJ99" s="565"/>
      <c r="AK99" s="565"/>
      <c r="AL99" s="565"/>
      <c r="AM99" s="565"/>
      <c r="AN99" s="565"/>
      <c r="AO99" s="565"/>
      <c r="AP99" s="565"/>
      <c r="AQ99" s="565"/>
      <c r="AR99" s="565"/>
      <c r="AS99" s="565"/>
      <c r="AT99" s="565"/>
      <c r="AU99" s="565"/>
      <c r="AV99" s="565"/>
      <c r="AW99" s="565"/>
      <c r="AX99" s="565"/>
      <c r="AY99" s="565"/>
      <c r="AZ99" s="565"/>
      <c r="BA99" s="565"/>
      <c r="BB99" s="565"/>
      <c r="BC99" s="565"/>
      <c r="BD99" s="565"/>
      <c r="BE99" s="565"/>
      <c r="BF99" s="565"/>
      <c r="BG99" s="565"/>
      <c r="BH99" s="565"/>
      <c r="BI99" s="565"/>
      <c r="BJ99" s="565"/>
      <c r="BK99" s="565"/>
      <c r="BL99" s="565"/>
      <c r="BM99" s="565"/>
      <c r="BN99" s="565"/>
      <c r="BO99" s="565"/>
      <c r="BP99" s="565"/>
      <c r="BQ99" s="565"/>
      <c r="BR99" s="565"/>
      <c r="BS99" s="565"/>
      <c r="BT99" s="565"/>
      <c r="BU99" s="565"/>
      <c r="BV99" s="565"/>
      <c r="BW99" s="565"/>
      <c r="BX99" s="565"/>
      <c r="BY99" s="565"/>
      <c r="BZ99" s="565"/>
      <c r="CA99" s="565"/>
      <c r="CB99" s="565"/>
      <c r="CC99" s="565"/>
      <c r="CD99" s="565"/>
      <c r="CE99" s="565"/>
      <c r="CF99" s="565"/>
      <c r="CG99" s="565"/>
      <c r="CH99" s="565"/>
      <c r="CI99" s="565"/>
      <c r="CJ99" s="565"/>
      <c r="CK99" s="565"/>
      <c r="CL99" s="565"/>
      <c r="CM99" s="565"/>
      <c r="CN99" s="565"/>
      <c r="CO99" s="565"/>
      <c r="CP99" s="565"/>
      <c r="CQ99" s="565"/>
      <c r="CR99" s="565"/>
      <c r="CS99" s="565"/>
      <c r="CT99" s="565"/>
      <c r="CU99" s="565"/>
      <c r="CV99" s="565"/>
      <c r="CW99" s="565"/>
      <c r="CX99" s="565"/>
      <c r="CY99" s="565"/>
      <c r="CZ99" s="565"/>
      <c r="DA99" s="565"/>
      <c r="DB99" s="565"/>
      <c r="DC99" s="565"/>
      <c r="DD99" s="565"/>
      <c r="DE99" s="565"/>
      <c r="DF99" s="565"/>
      <c r="DG99" s="565"/>
      <c r="DH99" s="565"/>
      <c r="DI99" s="565"/>
      <c r="DJ99" s="565"/>
      <c r="DK99" s="565"/>
      <c r="DL99" s="565"/>
      <c r="DM99" s="565"/>
      <c r="DN99" s="565"/>
      <c r="DO99" s="565"/>
      <c r="DP99" s="565"/>
      <c r="DQ99" s="565"/>
      <c r="DR99" s="565"/>
      <c r="DS99" s="565"/>
      <c r="DT99" s="565"/>
      <c r="DU99" s="565"/>
      <c r="DV99" s="565"/>
      <c r="DW99" s="565"/>
      <c r="DX99" s="565"/>
      <c r="DY99" s="565"/>
      <c r="DZ99" s="565"/>
      <c r="EA99" s="565"/>
      <c r="EB99" s="565"/>
      <c r="EC99" s="565"/>
      <c r="ED99" s="565"/>
      <c r="EE99" s="565"/>
      <c r="EF99" s="565"/>
      <c r="EG99" s="565"/>
      <c r="EH99" s="565"/>
      <c r="EI99" s="565"/>
      <c r="EJ99" s="565"/>
      <c r="EK99" s="565"/>
      <c r="EL99" s="565"/>
      <c r="EM99" s="565"/>
      <c r="EN99" s="565"/>
      <c r="EO99" s="565"/>
      <c r="EP99" s="565"/>
      <c r="EQ99" s="565"/>
      <c r="ER99" s="565"/>
      <c r="ES99" s="565"/>
      <c r="ET99" s="565"/>
      <c r="EU99" s="565"/>
      <c r="EV99" s="565"/>
      <c r="EW99" s="565"/>
      <c r="EX99" s="565"/>
      <c r="EY99" s="565"/>
      <c r="EZ99" s="565"/>
      <c r="FA99" s="565"/>
      <c r="FB99" s="565"/>
      <c r="FC99" s="565"/>
      <c r="FD99" s="565"/>
      <c r="FE99" s="565"/>
      <c r="FF99" s="565"/>
      <c r="FG99" s="565"/>
      <c r="FH99" s="565"/>
      <c r="FI99" s="565"/>
      <c r="FJ99" s="565"/>
      <c r="FK99" s="565"/>
      <c r="FL99" s="565"/>
      <c r="FM99" s="565"/>
      <c r="FN99" s="565"/>
      <c r="FO99" s="565"/>
      <c r="FP99" s="565"/>
      <c r="FQ99" s="565"/>
      <c r="FR99" s="565"/>
      <c r="FS99" s="565"/>
      <c r="FT99" s="565"/>
      <c r="FU99" s="565"/>
      <c r="FV99" s="565"/>
      <c r="FW99" s="565"/>
      <c r="FX99" s="565"/>
      <c r="FY99" s="565"/>
      <c r="FZ99" s="565"/>
      <c r="GA99" s="565"/>
      <c r="GB99" s="565"/>
      <c r="GC99" s="565"/>
      <c r="GD99" s="565"/>
      <c r="GE99" s="565"/>
      <c r="GF99" s="565"/>
      <c r="GG99" s="565"/>
      <c r="GH99" s="565"/>
      <c r="GI99" s="565"/>
      <c r="GJ99" s="565"/>
      <c r="GK99" s="565"/>
      <c r="GL99" s="565"/>
      <c r="GM99" s="565"/>
      <c r="GN99" s="565"/>
      <c r="GO99" s="565"/>
      <c r="GP99" s="565"/>
      <c r="GQ99" s="565"/>
      <c r="GR99" s="565"/>
      <c r="GS99" s="565"/>
      <c r="GT99" s="565"/>
      <c r="GU99" s="565"/>
      <c r="GV99" s="565"/>
      <c r="GW99" s="565"/>
      <c r="GX99" s="565"/>
      <c r="GY99" s="565"/>
      <c r="GZ99" s="565"/>
      <c r="HA99" s="565"/>
      <c r="HB99" s="565"/>
      <c r="HC99" s="565"/>
      <c r="HD99" s="565"/>
      <c r="HE99" s="565"/>
      <c r="HF99" s="565"/>
      <c r="HG99" s="565"/>
      <c r="HH99" s="565"/>
      <c r="HI99" s="565"/>
      <c r="HJ99" s="565"/>
      <c r="HK99" s="565"/>
      <c r="HL99" s="565"/>
      <c r="HM99" s="565"/>
      <c r="HN99" s="565"/>
      <c r="HO99" s="565"/>
      <c r="HP99" s="565"/>
      <c r="HQ99" s="565"/>
      <c r="HR99" s="565"/>
      <c r="HS99" s="565"/>
      <c r="HT99" s="565"/>
      <c r="HU99" s="565"/>
      <c r="HV99" s="565"/>
      <c r="HW99" s="565"/>
      <c r="HX99" s="565"/>
      <c r="HY99" s="565"/>
      <c r="HZ99" s="565"/>
      <c r="IA99" s="565"/>
      <c r="IB99" s="565"/>
      <c r="IC99" s="565"/>
      <c r="ID99" s="565"/>
      <c r="IE99" s="565"/>
      <c r="IF99" s="565"/>
      <c r="IG99" s="565"/>
      <c r="IH99" s="565"/>
      <c r="II99" s="565"/>
      <c r="IJ99" s="565"/>
      <c r="IK99" s="565"/>
      <c r="IL99" s="565"/>
      <c r="IM99" s="565"/>
      <c r="IN99" s="565"/>
      <c r="IO99" s="565"/>
      <c r="IP99" s="565"/>
      <c r="IQ99" s="565"/>
      <c r="IR99" s="565"/>
      <c r="IS99" s="565"/>
      <c r="IT99" s="565"/>
      <c r="IU99" s="565"/>
    </row>
    <row r="100" spans="1:255">
      <c r="A100" s="562" t="s">
        <v>1365</v>
      </c>
      <c r="B100" s="559">
        <v>603</v>
      </c>
      <c r="D100" s="565"/>
      <c r="E100" s="565"/>
      <c r="F100" s="565"/>
      <c r="G100" s="565"/>
      <c r="H100" s="565"/>
      <c r="I100" s="565"/>
      <c r="J100" s="565"/>
      <c r="K100" s="565"/>
      <c r="L100" s="565"/>
      <c r="M100" s="565"/>
      <c r="N100" s="565"/>
      <c r="O100" s="565"/>
      <c r="P100" s="565"/>
      <c r="Q100" s="565"/>
      <c r="R100" s="565"/>
      <c r="S100" s="565"/>
      <c r="T100" s="565"/>
      <c r="U100" s="565"/>
      <c r="V100" s="565"/>
      <c r="W100" s="565"/>
      <c r="X100" s="565"/>
      <c r="Y100" s="565"/>
      <c r="Z100" s="565"/>
      <c r="AA100" s="565"/>
      <c r="AB100" s="565"/>
      <c r="AC100" s="565"/>
      <c r="AD100" s="565"/>
      <c r="AE100" s="565"/>
      <c r="AF100" s="565"/>
      <c r="AG100" s="565"/>
      <c r="AH100" s="565"/>
      <c r="AI100" s="565"/>
      <c r="AJ100" s="565"/>
      <c r="AK100" s="565"/>
      <c r="AL100" s="565"/>
      <c r="AM100" s="565"/>
      <c r="AN100" s="565"/>
      <c r="AO100" s="565"/>
      <c r="AP100" s="565"/>
      <c r="AQ100" s="565"/>
      <c r="AR100" s="565"/>
      <c r="AS100" s="565"/>
      <c r="AT100" s="565"/>
      <c r="AU100" s="565"/>
      <c r="AV100" s="565"/>
      <c r="AW100" s="565"/>
      <c r="AX100" s="565"/>
      <c r="AY100" s="565"/>
      <c r="AZ100" s="565"/>
      <c r="BA100" s="565"/>
      <c r="BB100" s="565"/>
      <c r="BC100" s="565"/>
      <c r="BD100" s="565"/>
      <c r="BE100" s="565"/>
      <c r="BF100" s="565"/>
      <c r="BG100" s="565"/>
      <c r="BH100" s="565"/>
      <c r="BI100" s="565"/>
      <c r="BJ100" s="565"/>
      <c r="BK100" s="565"/>
      <c r="BL100" s="565"/>
      <c r="BM100" s="565"/>
      <c r="BN100" s="565"/>
      <c r="BO100" s="565"/>
      <c r="BP100" s="565"/>
      <c r="BQ100" s="565"/>
      <c r="BR100" s="565"/>
      <c r="BS100" s="565"/>
      <c r="BT100" s="565"/>
      <c r="BU100" s="565"/>
      <c r="BV100" s="565"/>
      <c r="BW100" s="565"/>
      <c r="BX100" s="565"/>
      <c r="BY100" s="565"/>
      <c r="BZ100" s="565"/>
      <c r="CA100" s="565"/>
      <c r="CB100" s="565"/>
      <c r="CC100" s="565"/>
      <c r="CD100" s="565"/>
      <c r="CE100" s="565"/>
      <c r="CF100" s="565"/>
      <c r="CG100" s="565"/>
      <c r="CH100" s="565"/>
      <c r="CI100" s="565"/>
      <c r="CJ100" s="565"/>
      <c r="CK100" s="565"/>
      <c r="CL100" s="565"/>
      <c r="CM100" s="565"/>
      <c r="CN100" s="565"/>
      <c r="CO100" s="565"/>
      <c r="CP100" s="565"/>
      <c r="CQ100" s="565"/>
      <c r="CR100" s="565"/>
      <c r="CS100" s="565"/>
      <c r="CT100" s="565"/>
      <c r="CU100" s="565"/>
      <c r="CV100" s="565"/>
      <c r="CW100" s="565"/>
      <c r="CX100" s="565"/>
      <c r="CY100" s="565"/>
      <c r="CZ100" s="565"/>
      <c r="DA100" s="565"/>
      <c r="DB100" s="565"/>
      <c r="DC100" s="565"/>
      <c r="DD100" s="565"/>
      <c r="DE100" s="565"/>
      <c r="DF100" s="565"/>
      <c r="DG100" s="565"/>
      <c r="DH100" s="565"/>
      <c r="DI100" s="565"/>
      <c r="DJ100" s="565"/>
      <c r="DK100" s="565"/>
      <c r="DL100" s="565"/>
      <c r="DM100" s="565"/>
      <c r="DN100" s="565"/>
      <c r="DO100" s="565"/>
      <c r="DP100" s="565"/>
      <c r="DQ100" s="565"/>
      <c r="DR100" s="565"/>
      <c r="DS100" s="565"/>
      <c r="DT100" s="565"/>
      <c r="DU100" s="565"/>
      <c r="DV100" s="565"/>
      <c r="DW100" s="565"/>
      <c r="DX100" s="565"/>
      <c r="DY100" s="565"/>
      <c r="DZ100" s="565"/>
      <c r="EA100" s="565"/>
      <c r="EB100" s="565"/>
      <c r="EC100" s="565"/>
      <c r="ED100" s="565"/>
      <c r="EE100" s="565"/>
      <c r="EF100" s="565"/>
      <c r="EG100" s="565"/>
      <c r="EH100" s="565"/>
      <c r="EI100" s="565"/>
      <c r="EJ100" s="565"/>
      <c r="EK100" s="565"/>
      <c r="EL100" s="565"/>
      <c r="EM100" s="565"/>
      <c r="EN100" s="565"/>
      <c r="EO100" s="565"/>
      <c r="EP100" s="565"/>
      <c r="EQ100" s="565"/>
      <c r="ER100" s="565"/>
      <c r="ES100" s="565"/>
      <c r="ET100" s="565"/>
      <c r="EU100" s="565"/>
      <c r="EV100" s="565"/>
      <c r="EW100" s="565"/>
      <c r="EX100" s="565"/>
      <c r="EY100" s="565"/>
      <c r="EZ100" s="565"/>
      <c r="FA100" s="565"/>
      <c r="FB100" s="565"/>
      <c r="FC100" s="565"/>
      <c r="FD100" s="565"/>
      <c r="FE100" s="565"/>
      <c r="FF100" s="565"/>
      <c r="FG100" s="565"/>
      <c r="FH100" s="565"/>
      <c r="FI100" s="565"/>
      <c r="FJ100" s="565"/>
      <c r="FK100" s="565"/>
      <c r="FL100" s="565"/>
      <c r="FM100" s="565"/>
      <c r="FN100" s="565"/>
      <c r="FO100" s="565"/>
      <c r="FP100" s="565"/>
      <c r="FQ100" s="565"/>
      <c r="FR100" s="565"/>
      <c r="FS100" s="565"/>
      <c r="FT100" s="565"/>
      <c r="FU100" s="565"/>
      <c r="FV100" s="565"/>
      <c r="FW100" s="565"/>
      <c r="FX100" s="565"/>
      <c r="FY100" s="565"/>
      <c r="FZ100" s="565"/>
      <c r="GA100" s="565"/>
      <c r="GB100" s="565"/>
      <c r="GC100" s="565"/>
      <c r="GD100" s="565"/>
      <c r="GE100" s="565"/>
      <c r="GF100" s="565"/>
      <c r="GG100" s="565"/>
      <c r="GH100" s="565"/>
      <c r="GI100" s="565"/>
      <c r="GJ100" s="565"/>
      <c r="GK100" s="565"/>
      <c r="GL100" s="565"/>
      <c r="GM100" s="565"/>
      <c r="GN100" s="565"/>
      <c r="GO100" s="565"/>
      <c r="GP100" s="565"/>
      <c r="GQ100" s="565"/>
      <c r="GR100" s="565"/>
      <c r="GS100" s="565"/>
      <c r="GT100" s="565"/>
      <c r="GU100" s="565"/>
      <c r="GV100" s="565"/>
      <c r="GW100" s="565"/>
      <c r="GX100" s="565"/>
      <c r="GY100" s="565"/>
      <c r="GZ100" s="565"/>
      <c r="HA100" s="565"/>
      <c r="HB100" s="565"/>
      <c r="HC100" s="565"/>
      <c r="HD100" s="565"/>
      <c r="HE100" s="565"/>
      <c r="HF100" s="565"/>
      <c r="HG100" s="565"/>
      <c r="HH100" s="565"/>
      <c r="HI100" s="565"/>
      <c r="HJ100" s="565"/>
      <c r="HK100" s="565"/>
      <c r="HL100" s="565"/>
      <c r="HM100" s="565"/>
      <c r="HN100" s="565"/>
      <c r="HO100" s="565"/>
      <c r="HP100" s="565"/>
      <c r="HQ100" s="565"/>
      <c r="HR100" s="565"/>
      <c r="HS100" s="565"/>
      <c r="HT100" s="565"/>
      <c r="HU100" s="565"/>
      <c r="HV100" s="565"/>
      <c r="HW100" s="565"/>
      <c r="HX100" s="565"/>
      <c r="HY100" s="565"/>
      <c r="HZ100" s="565"/>
      <c r="IA100" s="565"/>
      <c r="IB100" s="565"/>
      <c r="IC100" s="565"/>
      <c r="ID100" s="565"/>
      <c r="IE100" s="565"/>
      <c r="IF100" s="565"/>
      <c r="IG100" s="565"/>
      <c r="IH100" s="565"/>
      <c r="II100" s="565"/>
      <c r="IJ100" s="565"/>
      <c r="IK100" s="565"/>
      <c r="IL100" s="565"/>
      <c r="IM100" s="565"/>
      <c r="IN100" s="565"/>
      <c r="IO100" s="565"/>
      <c r="IP100" s="565"/>
      <c r="IQ100" s="565"/>
      <c r="IR100" s="565"/>
      <c r="IS100" s="565"/>
      <c r="IT100" s="565"/>
      <c r="IU100" s="565"/>
    </row>
    <row r="101" spans="1:255">
      <c r="A101" s="561" t="s">
        <v>2227</v>
      </c>
      <c r="B101" s="559">
        <f>SUM(B102:B109)</f>
        <v>0</v>
      </c>
      <c r="D101" s="565"/>
      <c r="E101" s="565"/>
      <c r="F101" s="565"/>
      <c r="G101" s="565"/>
      <c r="H101" s="565"/>
      <c r="I101" s="565"/>
      <c r="J101" s="565"/>
      <c r="K101" s="565"/>
      <c r="L101" s="565"/>
      <c r="M101" s="565"/>
      <c r="N101" s="565"/>
      <c r="O101" s="565"/>
      <c r="P101" s="565"/>
      <c r="Q101" s="565"/>
      <c r="R101" s="565"/>
      <c r="S101" s="565"/>
      <c r="T101" s="565"/>
      <c r="U101" s="565"/>
      <c r="V101" s="565"/>
      <c r="W101" s="565"/>
      <c r="X101" s="565"/>
      <c r="Y101" s="565"/>
      <c r="Z101" s="565"/>
      <c r="AA101" s="565"/>
      <c r="AB101" s="565"/>
      <c r="AC101" s="565"/>
      <c r="AD101" s="565"/>
      <c r="AE101" s="565"/>
      <c r="AF101" s="565"/>
      <c r="AG101" s="565"/>
      <c r="AH101" s="565"/>
      <c r="AI101" s="565"/>
      <c r="AJ101" s="565"/>
      <c r="AK101" s="565"/>
      <c r="AL101" s="565"/>
      <c r="AM101" s="565"/>
      <c r="AN101" s="565"/>
      <c r="AO101" s="565"/>
      <c r="AP101" s="565"/>
      <c r="AQ101" s="565"/>
      <c r="AR101" s="565"/>
      <c r="AS101" s="565"/>
      <c r="AT101" s="565"/>
      <c r="AU101" s="565"/>
      <c r="AV101" s="565"/>
      <c r="AW101" s="565"/>
      <c r="AX101" s="565"/>
      <c r="AY101" s="565"/>
      <c r="AZ101" s="565"/>
      <c r="BA101" s="565"/>
      <c r="BB101" s="565"/>
      <c r="BC101" s="565"/>
      <c r="BD101" s="565"/>
      <c r="BE101" s="565"/>
      <c r="BF101" s="565"/>
      <c r="BG101" s="565"/>
      <c r="BH101" s="565"/>
      <c r="BI101" s="565"/>
      <c r="BJ101" s="565"/>
      <c r="BK101" s="565"/>
      <c r="BL101" s="565"/>
      <c r="BM101" s="565"/>
      <c r="BN101" s="565"/>
      <c r="BO101" s="565"/>
      <c r="BP101" s="565"/>
      <c r="BQ101" s="565"/>
      <c r="BR101" s="565"/>
      <c r="BS101" s="565"/>
      <c r="BT101" s="565"/>
      <c r="BU101" s="565"/>
      <c r="BV101" s="565"/>
      <c r="BW101" s="565"/>
      <c r="BX101" s="565"/>
      <c r="BY101" s="565"/>
      <c r="BZ101" s="565"/>
      <c r="CA101" s="565"/>
      <c r="CB101" s="565"/>
      <c r="CC101" s="565"/>
      <c r="CD101" s="565"/>
      <c r="CE101" s="565"/>
      <c r="CF101" s="565"/>
      <c r="CG101" s="565"/>
      <c r="CH101" s="565"/>
      <c r="CI101" s="565"/>
      <c r="CJ101" s="565"/>
      <c r="CK101" s="565"/>
      <c r="CL101" s="565"/>
      <c r="CM101" s="565"/>
      <c r="CN101" s="565"/>
      <c r="CO101" s="565"/>
      <c r="CP101" s="565"/>
      <c r="CQ101" s="565"/>
      <c r="CR101" s="565"/>
      <c r="CS101" s="565"/>
      <c r="CT101" s="565"/>
      <c r="CU101" s="565"/>
      <c r="CV101" s="565"/>
      <c r="CW101" s="565"/>
      <c r="CX101" s="565"/>
      <c r="CY101" s="565"/>
      <c r="CZ101" s="565"/>
      <c r="DA101" s="565"/>
      <c r="DB101" s="565"/>
      <c r="DC101" s="565"/>
      <c r="DD101" s="565"/>
      <c r="DE101" s="565"/>
      <c r="DF101" s="565"/>
      <c r="DG101" s="565"/>
      <c r="DH101" s="565"/>
      <c r="DI101" s="565"/>
      <c r="DJ101" s="565"/>
      <c r="DK101" s="565"/>
      <c r="DL101" s="565"/>
      <c r="DM101" s="565"/>
      <c r="DN101" s="565"/>
      <c r="DO101" s="565"/>
      <c r="DP101" s="565"/>
      <c r="DQ101" s="565"/>
      <c r="DR101" s="565"/>
      <c r="DS101" s="565"/>
      <c r="DT101" s="565"/>
      <c r="DU101" s="565"/>
      <c r="DV101" s="565"/>
      <c r="DW101" s="565"/>
      <c r="DX101" s="565"/>
      <c r="DY101" s="565"/>
      <c r="DZ101" s="565"/>
      <c r="EA101" s="565"/>
      <c r="EB101" s="565"/>
      <c r="EC101" s="565"/>
      <c r="ED101" s="565"/>
      <c r="EE101" s="565"/>
      <c r="EF101" s="565"/>
      <c r="EG101" s="565"/>
      <c r="EH101" s="565"/>
      <c r="EI101" s="565"/>
      <c r="EJ101" s="565"/>
      <c r="EK101" s="565"/>
      <c r="EL101" s="565"/>
      <c r="EM101" s="565"/>
      <c r="EN101" s="565"/>
      <c r="EO101" s="565"/>
      <c r="EP101" s="565"/>
      <c r="EQ101" s="565"/>
      <c r="ER101" s="565"/>
      <c r="ES101" s="565"/>
      <c r="ET101" s="565"/>
      <c r="EU101" s="565"/>
      <c r="EV101" s="565"/>
      <c r="EW101" s="565"/>
      <c r="EX101" s="565"/>
      <c r="EY101" s="565"/>
      <c r="EZ101" s="565"/>
      <c r="FA101" s="565"/>
      <c r="FB101" s="565"/>
      <c r="FC101" s="565"/>
      <c r="FD101" s="565"/>
      <c r="FE101" s="565"/>
      <c r="FF101" s="565"/>
      <c r="FG101" s="565"/>
      <c r="FH101" s="565"/>
      <c r="FI101" s="565"/>
      <c r="FJ101" s="565"/>
      <c r="FK101" s="565"/>
      <c r="FL101" s="565"/>
      <c r="FM101" s="565"/>
      <c r="FN101" s="565"/>
      <c r="FO101" s="565"/>
      <c r="FP101" s="565"/>
      <c r="FQ101" s="565"/>
      <c r="FR101" s="565"/>
      <c r="FS101" s="565"/>
      <c r="FT101" s="565"/>
      <c r="FU101" s="565"/>
      <c r="FV101" s="565"/>
      <c r="FW101" s="565"/>
      <c r="FX101" s="565"/>
      <c r="FY101" s="565"/>
      <c r="FZ101" s="565"/>
      <c r="GA101" s="565"/>
      <c r="GB101" s="565"/>
      <c r="GC101" s="565"/>
      <c r="GD101" s="565"/>
      <c r="GE101" s="565"/>
      <c r="GF101" s="565"/>
      <c r="GG101" s="565"/>
      <c r="GH101" s="565"/>
      <c r="GI101" s="565"/>
      <c r="GJ101" s="565"/>
      <c r="GK101" s="565"/>
      <c r="GL101" s="565"/>
      <c r="GM101" s="565"/>
      <c r="GN101" s="565"/>
      <c r="GO101" s="565"/>
      <c r="GP101" s="565"/>
      <c r="GQ101" s="565"/>
      <c r="GR101" s="565"/>
      <c r="GS101" s="565"/>
      <c r="GT101" s="565"/>
      <c r="GU101" s="565"/>
      <c r="GV101" s="565"/>
      <c r="GW101" s="565"/>
      <c r="GX101" s="565"/>
      <c r="GY101" s="565"/>
      <c r="GZ101" s="565"/>
      <c r="HA101" s="565"/>
      <c r="HB101" s="565"/>
      <c r="HC101" s="565"/>
      <c r="HD101" s="565"/>
      <c r="HE101" s="565"/>
      <c r="HF101" s="565"/>
      <c r="HG101" s="565"/>
      <c r="HH101" s="565"/>
      <c r="HI101" s="565"/>
      <c r="HJ101" s="565"/>
      <c r="HK101" s="565"/>
      <c r="HL101" s="565"/>
      <c r="HM101" s="565"/>
      <c r="HN101" s="565"/>
      <c r="HO101" s="565"/>
      <c r="HP101" s="565"/>
      <c r="HQ101" s="565"/>
      <c r="HR101" s="565"/>
      <c r="HS101" s="565"/>
      <c r="HT101" s="565"/>
      <c r="HU101" s="565"/>
      <c r="HV101" s="565"/>
      <c r="HW101" s="565"/>
      <c r="HX101" s="565"/>
      <c r="HY101" s="565"/>
      <c r="HZ101" s="565"/>
      <c r="IA101" s="565"/>
      <c r="IB101" s="565"/>
      <c r="IC101" s="565"/>
      <c r="ID101" s="565"/>
      <c r="IE101" s="565"/>
      <c r="IF101" s="565"/>
      <c r="IG101" s="565"/>
      <c r="IH101" s="565"/>
      <c r="II101" s="565"/>
      <c r="IJ101" s="565"/>
      <c r="IK101" s="565"/>
      <c r="IL101" s="565"/>
      <c r="IM101" s="565"/>
      <c r="IN101" s="565"/>
      <c r="IO101" s="565"/>
      <c r="IP101" s="565"/>
      <c r="IQ101" s="565"/>
      <c r="IR101" s="565"/>
      <c r="IS101" s="565"/>
      <c r="IT101" s="565"/>
      <c r="IU101" s="565"/>
    </row>
    <row r="102" spans="1:255">
      <c r="A102" s="562" t="s">
        <v>2228</v>
      </c>
      <c r="B102" s="559">
        <v>0</v>
      </c>
      <c r="D102" s="565"/>
      <c r="E102" s="565"/>
      <c r="F102" s="565"/>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565"/>
      <c r="BH102" s="565"/>
      <c r="BI102" s="565"/>
      <c r="BJ102" s="565"/>
      <c r="BK102" s="565"/>
      <c r="BL102" s="565"/>
      <c r="BM102" s="565"/>
      <c r="BN102" s="565"/>
      <c r="BO102" s="565"/>
      <c r="BP102" s="565"/>
      <c r="BQ102" s="565"/>
      <c r="BR102" s="565"/>
      <c r="BS102" s="565"/>
      <c r="BT102" s="565"/>
      <c r="BU102" s="565"/>
      <c r="BV102" s="565"/>
      <c r="BW102" s="565"/>
      <c r="BX102" s="565"/>
      <c r="BY102" s="565"/>
      <c r="BZ102" s="565"/>
      <c r="CA102" s="565"/>
      <c r="CB102" s="565"/>
      <c r="CC102" s="565"/>
      <c r="CD102" s="565"/>
      <c r="CE102" s="565"/>
      <c r="CF102" s="565"/>
      <c r="CG102" s="565"/>
      <c r="CH102" s="565"/>
      <c r="CI102" s="565"/>
      <c r="CJ102" s="565"/>
      <c r="CK102" s="565"/>
      <c r="CL102" s="565"/>
      <c r="CM102" s="565"/>
      <c r="CN102" s="565"/>
      <c r="CO102" s="565"/>
      <c r="CP102" s="565"/>
      <c r="CQ102" s="565"/>
      <c r="CR102" s="565"/>
      <c r="CS102" s="565"/>
      <c r="CT102" s="565"/>
      <c r="CU102" s="565"/>
      <c r="CV102" s="565"/>
      <c r="CW102" s="565"/>
      <c r="CX102" s="565"/>
      <c r="CY102" s="565"/>
      <c r="CZ102" s="565"/>
      <c r="DA102" s="565"/>
      <c r="DB102" s="565"/>
      <c r="DC102" s="565"/>
      <c r="DD102" s="565"/>
      <c r="DE102" s="565"/>
      <c r="DF102" s="565"/>
      <c r="DG102" s="565"/>
      <c r="DH102" s="565"/>
      <c r="DI102" s="565"/>
      <c r="DJ102" s="565"/>
      <c r="DK102" s="565"/>
      <c r="DL102" s="565"/>
      <c r="DM102" s="565"/>
      <c r="DN102" s="565"/>
      <c r="DO102" s="565"/>
      <c r="DP102" s="565"/>
      <c r="DQ102" s="565"/>
      <c r="DR102" s="565"/>
      <c r="DS102" s="565"/>
      <c r="DT102" s="565"/>
      <c r="DU102" s="565"/>
      <c r="DV102" s="565"/>
      <c r="DW102" s="565"/>
      <c r="DX102" s="565"/>
      <c r="DY102" s="565"/>
      <c r="DZ102" s="565"/>
      <c r="EA102" s="565"/>
      <c r="EB102" s="565"/>
      <c r="EC102" s="565"/>
      <c r="ED102" s="565"/>
      <c r="EE102" s="565"/>
      <c r="EF102" s="565"/>
      <c r="EG102" s="565"/>
      <c r="EH102" s="565"/>
      <c r="EI102" s="565"/>
      <c r="EJ102" s="565"/>
      <c r="EK102" s="565"/>
      <c r="EL102" s="565"/>
      <c r="EM102" s="565"/>
      <c r="EN102" s="565"/>
      <c r="EO102" s="565"/>
      <c r="EP102" s="565"/>
      <c r="EQ102" s="565"/>
      <c r="ER102" s="565"/>
      <c r="ES102" s="565"/>
      <c r="ET102" s="565"/>
      <c r="EU102" s="565"/>
      <c r="EV102" s="565"/>
      <c r="EW102" s="565"/>
      <c r="EX102" s="565"/>
      <c r="EY102" s="565"/>
      <c r="EZ102" s="565"/>
      <c r="FA102" s="565"/>
      <c r="FB102" s="565"/>
      <c r="FC102" s="565"/>
      <c r="FD102" s="565"/>
      <c r="FE102" s="565"/>
      <c r="FF102" s="565"/>
      <c r="FG102" s="565"/>
      <c r="FH102" s="565"/>
      <c r="FI102" s="565"/>
      <c r="FJ102" s="565"/>
      <c r="FK102" s="565"/>
      <c r="FL102" s="565"/>
      <c r="FM102" s="565"/>
      <c r="FN102" s="565"/>
      <c r="FO102" s="565"/>
      <c r="FP102" s="565"/>
      <c r="FQ102" s="565"/>
      <c r="FR102" s="565"/>
      <c r="FS102" s="565"/>
      <c r="FT102" s="565"/>
      <c r="FU102" s="565"/>
      <c r="FV102" s="565"/>
      <c r="FW102" s="565"/>
      <c r="FX102" s="565"/>
      <c r="FY102" s="565"/>
      <c r="FZ102" s="565"/>
      <c r="GA102" s="565"/>
      <c r="GB102" s="565"/>
      <c r="GC102" s="565"/>
      <c r="GD102" s="565"/>
      <c r="GE102" s="565"/>
      <c r="GF102" s="565"/>
      <c r="GG102" s="565"/>
      <c r="GH102" s="565"/>
      <c r="GI102" s="565"/>
      <c r="GJ102" s="565"/>
      <c r="GK102" s="565"/>
      <c r="GL102" s="565"/>
      <c r="GM102" s="565"/>
      <c r="GN102" s="565"/>
      <c r="GO102" s="565"/>
      <c r="GP102" s="565"/>
      <c r="GQ102" s="565"/>
      <c r="GR102" s="565"/>
      <c r="GS102" s="565"/>
      <c r="GT102" s="565"/>
      <c r="GU102" s="565"/>
      <c r="GV102" s="565"/>
      <c r="GW102" s="565"/>
      <c r="GX102" s="565"/>
      <c r="GY102" s="565"/>
      <c r="GZ102" s="565"/>
      <c r="HA102" s="565"/>
      <c r="HB102" s="565"/>
      <c r="HC102" s="565"/>
      <c r="HD102" s="565"/>
      <c r="HE102" s="565"/>
      <c r="HF102" s="565"/>
      <c r="HG102" s="565"/>
      <c r="HH102" s="565"/>
      <c r="HI102" s="565"/>
      <c r="HJ102" s="565"/>
      <c r="HK102" s="565"/>
      <c r="HL102" s="565"/>
      <c r="HM102" s="565"/>
      <c r="HN102" s="565"/>
      <c r="HO102" s="565"/>
      <c r="HP102" s="565"/>
      <c r="HQ102" s="565"/>
      <c r="HR102" s="565"/>
      <c r="HS102" s="565"/>
      <c r="HT102" s="565"/>
      <c r="HU102" s="565"/>
      <c r="HV102" s="565"/>
      <c r="HW102" s="565"/>
      <c r="HX102" s="565"/>
      <c r="HY102" s="565"/>
      <c r="HZ102" s="565"/>
      <c r="IA102" s="565"/>
      <c r="IB102" s="565"/>
      <c r="IC102" s="565"/>
      <c r="ID102" s="565"/>
      <c r="IE102" s="565"/>
      <c r="IF102" s="565"/>
      <c r="IG102" s="565"/>
      <c r="IH102" s="565"/>
      <c r="II102" s="565"/>
      <c r="IJ102" s="565"/>
      <c r="IK102" s="565"/>
      <c r="IL102" s="565"/>
      <c r="IM102" s="565"/>
      <c r="IN102" s="565"/>
      <c r="IO102" s="565"/>
      <c r="IP102" s="565"/>
      <c r="IQ102" s="565"/>
      <c r="IR102" s="565"/>
      <c r="IS102" s="565"/>
      <c r="IT102" s="565"/>
      <c r="IU102" s="565"/>
    </row>
    <row r="103" spans="1:255">
      <c r="A103" s="562" t="s">
        <v>2229</v>
      </c>
      <c r="B103" s="559">
        <v>0</v>
      </c>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c r="BF103" s="565"/>
      <c r="BG103" s="565"/>
      <c r="BH103" s="565"/>
      <c r="BI103" s="565"/>
      <c r="BJ103" s="565"/>
      <c r="BK103" s="565"/>
      <c r="BL103" s="565"/>
      <c r="BM103" s="565"/>
      <c r="BN103" s="565"/>
      <c r="BO103" s="565"/>
      <c r="BP103" s="565"/>
      <c r="BQ103" s="565"/>
      <c r="BR103" s="565"/>
      <c r="BS103" s="565"/>
      <c r="BT103" s="565"/>
      <c r="BU103" s="565"/>
      <c r="BV103" s="565"/>
      <c r="BW103" s="565"/>
      <c r="BX103" s="565"/>
      <c r="BY103" s="565"/>
      <c r="BZ103" s="565"/>
      <c r="CA103" s="565"/>
      <c r="CB103" s="565"/>
      <c r="CC103" s="565"/>
      <c r="CD103" s="565"/>
      <c r="CE103" s="565"/>
      <c r="CF103" s="565"/>
      <c r="CG103" s="565"/>
      <c r="CH103" s="565"/>
      <c r="CI103" s="565"/>
      <c r="CJ103" s="565"/>
      <c r="CK103" s="565"/>
      <c r="CL103" s="565"/>
      <c r="CM103" s="565"/>
      <c r="CN103" s="565"/>
      <c r="CO103" s="565"/>
      <c r="CP103" s="565"/>
      <c r="CQ103" s="565"/>
      <c r="CR103" s="565"/>
      <c r="CS103" s="565"/>
      <c r="CT103" s="565"/>
      <c r="CU103" s="565"/>
      <c r="CV103" s="565"/>
      <c r="CW103" s="565"/>
      <c r="CX103" s="565"/>
      <c r="CY103" s="565"/>
      <c r="CZ103" s="565"/>
      <c r="DA103" s="565"/>
      <c r="DB103" s="565"/>
      <c r="DC103" s="565"/>
      <c r="DD103" s="565"/>
      <c r="DE103" s="565"/>
      <c r="DF103" s="565"/>
      <c r="DG103" s="565"/>
      <c r="DH103" s="565"/>
      <c r="DI103" s="565"/>
      <c r="DJ103" s="565"/>
      <c r="DK103" s="565"/>
      <c r="DL103" s="565"/>
      <c r="DM103" s="565"/>
      <c r="DN103" s="565"/>
      <c r="DO103" s="565"/>
      <c r="DP103" s="565"/>
      <c r="DQ103" s="565"/>
      <c r="DR103" s="565"/>
      <c r="DS103" s="565"/>
      <c r="DT103" s="565"/>
      <c r="DU103" s="565"/>
      <c r="DV103" s="565"/>
      <c r="DW103" s="565"/>
      <c r="DX103" s="565"/>
      <c r="DY103" s="565"/>
      <c r="DZ103" s="565"/>
      <c r="EA103" s="565"/>
      <c r="EB103" s="565"/>
      <c r="EC103" s="565"/>
      <c r="ED103" s="565"/>
      <c r="EE103" s="565"/>
      <c r="EF103" s="565"/>
      <c r="EG103" s="565"/>
      <c r="EH103" s="565"/>
      <c r="EI103" s="565"/>
      <c r="EJ103" s="565"/>
      <c r="EK103" s="565"/>
      <c r="EL103" s="565"/>
      <c r="EM103" s="565"/>
      <c r="EN103" s="565"/>
      <c r="EO103" s="565"/>
      <c r="EP103" s="565"/>
      <c r="EQ103" s="565"/>
      <c r="ER103" s="565"/>
      <c r="ES103" s="565"/>
      <c r="ET103" s="565"/>
      <c r="EU103" s="565"/>
      <c r="EV103" s="565"/>
      <c r="EW103" s="565"/>
      <c r="EX103" s="565"/>
      <c r="EY103" s="565"/>
      <c r="EZ103" s="565"/>
      <c r="FA103" s="565"/>
      <c r="FB103" s="565"/>
      <c r="FC103" s="565"/>
      <c r="FD103" s="565"/>
      <c r="FE103" s="565"/>
      <c r="FF103" s="565"/>
      <c r="FG103" s="565"/>
      <c r="FH103" s="565"/>
      <c r="FI103" s="565"/>
      <c r="FJ103" s="565"/>
      <c r="FK103" s="565"/>
      <c r="FL103" s="565"/>
      <c r="FM103" s="565"/>
      <c r="FN103" s="565"/>
      <c r="FO103" s="565"/>
      <c r="FP103" s="565"/>
      <c r="FQ103" s="565"/>
      <c r="FR103" s="565"/>
      <c r="FS103" s="565"/>
      <c r="FT103" s="565"/>
      <c r="FU103" s="565"/>
      <c r="FV103" s="565"/>
      <c r="FW103" s="565"/>
      <c r="FX103" s="565"/>
      <c r="FY103" s="565"/>
      <c r="FZ103" s="565"/>
      <c r="GA103" s="565"/>
      <c r="GB103" s="565"/>
      <c r="GC103" s="565"/>
      <c r="GD103" s="565"/>
      <c r="GE103" s="565"/>
      <c r="GF103" s="565"/>
      <c r="GG103" s="565"/>
      <c r="GH103" s="565"/>
      <c r="GI103" s="565"/>
      <c r="GJ103" s="565"/>
      <c r="GK103" s="565"/>
      <c r="GL103" s="565"/>
      <c r="GM103" s="565"/>
      <c r="GN103" s="565"/>
      <c r="GO103" s="565"/>
      <c r="GP103" s="565"/>
      <c r="GQ103" s="565"/>
      <c r="GR103" s="565"/>
      <c r="GS103" s="565"/>
      <c r="GT103" s="565"/>
      <c r="GU103" s="565"/>
      <c r="GV103" s="565"/>
      <c r="GW103" s="565"/>
      <c r="GX103" s="565"/>
      <c r="GY103" s="565"/>
      <c r="GZ103" s="565"/>
      <c r="HA103" s="565"/>
      <c r="HB103" s="565"/>
      <c r="HC103" s="565"/>
      <c r="HD103" s="565"/>
      <c r="HE103" s="565"/>
      <c r="HF103" s="565"/>
      <c r="HG103" s="565"/>
      <c r="HH103" s="565"/>
      <c r="HI103" s="565"/>
      <c r="HJ103" s="565"/>
      <c r="HK103" s="565"/>
      <c r="HL103" s="565"/>
      <c r="HM103" s="565"/>
      <c r="HN103" s="565"/>
      <c r="HO103" s="565"/>
      <c r="HP103" s="565"/>
      <c r="HQ103" s="565"/>
      <c r="HR103" s="565"/>
      <c r="HS103" s="565"/>
      <c r="HT103" s="565"/>
      <c r="HU103" s="565"/>
      <c r="HV103" s="565"/>
      <c r="HW103" s="565"/>
      <c r="HX103" s="565"/>
      <c r="HY103" s="565"/>
      <c r="HZ103" s="565"/>
      <c r="IA103" s="565"/>
      <c r="IB103" s="565"/>
      <c r="IC103" s="565"/>
      <c r="ID103" s="565"/>
      <c r="IE103" s="565"/>
      <c r="IF103" s="565"/>
      <c r="IG103" s="565"/>
      <c r="IH103" s="565"/>
      <c r="II103" s="565"/>
      <c r="IJ103" s="565"/>
      <c r="IK103" s="565"/>
      <c r="IL103" s="565"/>
      <c r="IM103" s="565"/>
      <c r="IN103" s="565"/>
      <c r="IO103" s="565"/>
      <c r="IP103" s="565"/>
      <c r="IQ103" s="565"/>
      <c r="IR103" s="565"/>
      <c r="IS103" s="565"/>
      <c r="IT103" s="565"/>
      <c r="IU103" s="565"/>
    </row>
    <row r="104" spans="1:255">
      <c r="A104" s="562" t="s">
        <v>2230</v>
      </c>
      <c r="B104" s="559">
        <v>0</v>
      </c>
      <c r="D104" s="565"/>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c r="AK104" s="565"/>
      <c r="AL104" s="565"/>
      <c r="AM104" s="565"/>
      <c r="AN104" s="565"/>
      <c r="AO104" s="565"/>
      <c r="AP104" s="565"/>
      <c r="AQ104" s="565"/>
      <c r="AR104" s="565"/>
      <c r="AS104" s="565"/>
      <c r="AT104" s="565"/>
      <c r="AU104" s="565"/>
      <c r="AV104" s="565"/>
      <c r="AW104" s="565"/>
      <c r="AX104" s="565"/>
      <c r="AY104" s="565"/>
      <c r="AZ104" s="565"/>
      <c r="BA104" s="565"/>
      <c r="BB104" s="565"/>
      <c r="BC104" s="565"/>
      <c r="BD104" s="565"/>
      <c r="BE104" s="565"/>
      <c r="BF104" s="565"/>
      <c r="BG104" s="565"/>
      <c r="BH104" s="565"/>
      <c r="BI104" s="565"/>
      <c r="BJ104" s="565"/>
      <c r="BK104" s="565"/>
      <c r="BL104" s="565"/>
      <c r="BM104" s="565"/>
      <c r="BN104" s="565"/>
      <c r="BO104" s="565"/>
      <c r="BP104" s="565"/>
      <c r="BQ104" s="565"/>
      <c r="BR104" s="565"/>
      <c r="BS104" s="565"/>
      <c r="BT104" s="565"/>
      <c r="BU104" s="565"/>
      <c r="BV104" s="565"/>
      <c r="BW104" s="565"/>
      <c r="BX104" s="565"/>
      <c r="BY104" s="565"/>
      <c r="BZ104" s="565"/>
      <c r="CA104" s="565"/>
      <c r="CB104" s="565"/>
      <c r="CC104" s="565"/>
      <c r="CD104" s="565"/>
      <c r="CE104" s="565"/>
      <c r="CF104" s="565"/>
      <c r="CG104" s="565"/>
      <c r="CH104" s="565"/>
      <c r="CI104" s="565"/>
      <c r="CJ104" s="565"/>
      <c r="CK104" s="565"/>
      <c r="CL104" s="565"/>
      <c r="CM104" s="565"/>
      <c r="CN104" s="565"/>
      <c r="CO104" s="565"/>
      <c r="CP104" s="565"/>
      <c r="CQ104" s="565"/>
      <c r="CR104" s="565"/>
      <c r="CS104" s="565"/>
      <c r="CT104" s="565"/>
      <c r="CU104" s="565"/>
      <c r="CV104" s="565"/>
      <c r="CW104" s="565"/>
      <c r="CX104" s="565"/>
      <c r="CY104" s="565"/>
      <c r="CZ104" s="565"/>
      <c r="DA104" s="565"/>
      <c r="DB104" s="565"/>
      <c r="DC104" s="565"/>
      <c r="DD104" s="565"/>
      <c r="DE104" s="565"/>
      <c r="DF104" s="565"/>
      <c r="DG104" s="565"/>
      <c r="DH104" s="565"/>
      <c r="DI104" s="565"/>
      <c r="DJ104" s="565"/>
      <c r="DK104" s="565"/>
      <c r="DL104" s="565"/>
      <c r="DM104" s="565"/>
      <c r="DN104" s="565"/>
      <c r="DO104" s="565"/>
      <c r="DP104" s="565"/>
      <c r="DQ104" s="565"/>
      <c r="DR104" s="565"/>
      <c r="DS104" s="565"/>
      <c r="DT104" s="565"/>
      <c r="DU104" s="565"/>
      <c r="DV104" s="565"/>
      <c r="DW104" s="565"/>
      <c r="DX104" s="565"/>
      <c r="DY104" s="565"/>
      <c r="DZ104" s="565"/>
      <c r="EA104" s="565"/>
      <c r="EB104" s="565"/>
      <c r="EC104" s="565"/>
      <c r="ED104" s="565"/>
      <c r="EE104" s="565"/>
      <c r="EF104" s="565"/>
      <c r="EG104" s="565"/>
      <c r="EH104" s="565"/>
      <c r="EI104" s="565"/>
      <c r="EJ104" s="565"/>
      <c r="EK104" s="565"/>
      <c r="EL104" s="565"/>
      <c r="EM104" s="565"/>
      <c r="EN104" s="565"/>
      <c r="EO104" s="565"/>
      <c r="EP104" s="565"/>
      <c r="EQ104" s="565"/>
      <c r="ER104" s="565"/>
      <c r="ES104" s="565"/>
      <c r="ET104" s="565"/>
      <c r="EU104" s="565"/>
      <c r="EV104" s="565"/>
      <c r="EW104" s="565"/>
      <c r="EX104" s="565"/>
      <c r="EY104" s="565"/>
      <c r="EZ104" s="565"/>
      <c r="FA104" s="565"/>
      <c r="FB104" s="565"/>
      <c r="FC104" s="565"/>
      <c r="FD104" s="565"/>
      <c r="FE104" s="565"/>
      <c r="FF104" s="565"/>
      <c r="FG104" s="565"/>
      <c r="FH104" s="565"/>
      <c r="FI104" s="565"/>
      <c r="FJ104" s="565"/>
      <c r="FK104" s="565"/>
      <c r="FL104" s="565"/>
      <c r="FM104" s="565"/>
      <c r="FN104" s="565"/>
      <c r="FO104" s="565"/>
      <c r="FP104" s="565"/>
      <c r="FQ104" s="565"/>
      <c r="FR104" s="565"/>
      <c r="FS104" s="565"/>
      <c r="FT104" s="565"/>
      <c r="FU104" s="565"/>
      <c r="FV104" s="565"/>
      <c r="FW104" s="565"/>
      <c r="FX104" s="565"/>
      <c r="FY104" s="565"/>
      <c r="FZ104" s="565"/>
      <c r="GA104" s="565"/>
      <c r="GB104" s="565"/>
      <c r="GC104" s="565"/>
      <c r="GD104" s="565"/>
      <c r="GE104" s="565"/>
      <c r="GF104" s="565"/>
      <c r="GG104" s="565"/>
      <c r="GH104" s="565"/>
      <c r="GI104" s="565"/>
      <c r="GJ104" s="565"/>
      <c r="GK104" s="565"/>
      <c r="GL104" s="565"/>
      <c r="GM104" s="565"/>
      <c r="GN104" s="565"/>
      <c r="GO104" s="565"/>
      <c r="GP104" s="565"/>
      <c r="GQ104" s="565"/>
      <c r="GR104" s="565"/>
      <c r="GS104" s="565"/>
      <c r="GT104" s="565"/>
      <c r="GU104" s="565"/>
      <c r="GV104" s="565"/>
      <c r="GW104" s="565"/>
      <c r="GX104" s="565"/>
      <c r="GY104" s="565"/>
      <c r="GZ104" s="565"/>
      <c r="HA104" s="565"/>
      <c r="HB104" s="565"/>
      <c r="HC104" s="565"/>
      <c r="HD104" s="565"/>
      <c r="HE104" s="565"/>
      <c r="HF104" s="565"/>
      <c r="HG104" s="565"/>
      <c r="HH104" s="565"/>
      <c r="HI104" s="565"/>
      <c r="HJ104" s="565"/>
      <c r="HK104" s="565"/>
      <c r="HL104" s="565"/>
      <c r="HM104" s="565"/>
      <c r="HN104" s="565"/>
      <c r="HO104" s="565"/>
      <c r="HP104" s="565"/>
      <c r="HQ104" s="565"/>
      <c r="HR104" s="565"/>
      <c r="HS104" s="565"/>
      <c r="HT104" s="565"/>
      <c r="HU104" s="565"/>
      <c r="HV104" s="565"/>
      <c r="HW104" s="565"/>
      <c r="HX104" s="565"/>
      <c r="HY104" s="565"/>
      <c r="HZ104" s="565"/>
      <c r="IA104" s="565"/>
      <c r="IB104" s="565"/>
      <c r="IC104" s="565"/>
      <c r="ID104" s="565"/>
      <c r="IE104" s="565"/>
      <c r="IF104" s="565"/>
      <c r="IG104" s="565"/>
      <c r="IH104" s="565"/>
      <c r="II104" s="565"/>
      <c r="IJ104" s="565"/>
      <c r="IK104" s="565"/>
      <c r="IL104" s="565"/>
      <c r="IM104" s="565"/>
      <c r="IN104" s="565"/>
      <c r="IO104" s="565"/>
      <c r="IP104" s="565"/>
      <c r="IQ104" s="565"/>
      <c r="IR104" s="565"/>
      <c r="IS104" s="565"/>
      <c r="IT104" s="565"/>
      <c r="IU104" s="565"/>
    </row>
    <row r="105" spans="1:255">
      <c r="A105" s="562" t="s">
        <v>2231</v>
      </c>
      <c r="B105" s="559">
        <v>0</v>
      </c>
      <c r="D105" s="565"/>
      <c r="E105" s="565"/>
      <c r="F105" s="565"/>
      <c r="G105" s="565"/>
      <c r="H105" s="565"/>
      <c r="I105" s="565"/>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c r="AG105" s="565"/>
      <c r="AH105" s="565"/>
      <c r="AI105" s="565"/>
      <c r="AJ105" s="565"/>
      <c r="AK105" s="565"/>
      <c r="AL105" s="565"/>
      <c r="AM105" s="565"/>
      <c r="AN105" s="565"/>
      <c r="AO105" s="565"/>
      <c r="AP105" s="565"/>
      <c r="AQ105" s="565"/>
      <c r="AR105" s="565"/>
      <c r="AS105" s="565"/>
      <c r="AT105" s="565"/>
      <c r="AU105" s="565"/>
      <c r="AV105" s="565"/>
      <c r="AW105" s="565"/>
      <c r="AX105" s="565"/>
      <c r="AY105" s="565"/>
      <c r="AZ105" s="565"/>
      <c r="BA105" s="565"/>
      <c r="BB105" s="565"/>
      <c r="BC105" s="565"/>
      <c r="BD105" s="565"/>
      <c r="BE105" s="565"/>
      <c r="BF105" s="565"/>
      <c r="BG105" s="565"/>
      <c r="BH105" s="565"/>
      <c r="BI105" s="565"/>
      <c r="BJ105" s="565"/>
      <c r="BK105" s="565"/>
      <c r="BL105" s="565"/>
      <c r="BM105" s="565"/>
      <c r="BN105" s="565"/>
      <c r="BO105" s="565"/>
      <c r="BP105" s="565"/>
      <c r="BQ105" s="565"/>
      <c r="BR105" s="565"/>
      <c r="BS105" s="565"/>
      <c r="BT105" s="565"/>
      <c r="BU105" s="565"/>
      <c r="BV105" s="565"/>
      <c r="BW105" s="565"/>
      <c r="BX105" s="565"/>
      <c r="BY105" s="565"/>
      <c r="BZ105" s="565"/>
      <c r="CA105" s="565"/>
      <c r="CB105" s="565"/>
      <c r="CC105" s="565"/>
      <c r="CD105" s="565"/>
      <c r="CE105" s="565"/>
      <c r="CF105" s="565"/>
      <c r="CG105" s="565"/>
      <c r="CH105" s="565"/>
      <c r="CI105" s="565"/>
      <c r="CJ105" s="565"/>
      <c r="CK105" s="565"/>
      <c r="CL105" s="565"/>
      <c r="CM105" s="565"/>
      <c r="CN105" s="565"/>
      <c r="CO105" s="565"/>
      <c r="CP105" s="565"/>
      <c r="CQ105" s="565"/>
      <c r="CR105" s="565"/>
      <c r="CS105" s="565"/>
      <c r="CT105" s="565"/>
      <c r="CU105" s="565"/>
      <c r="CV105" s="565"/>
      <c r="CW105" s="565"/>
      <c r="CX105" s="565"/>
      <c r="CY105" s="565"/>
      <c r="CZ105" s="565"/>
      <c r="DA105" s="565"/>
      <c r="DB105" s="565"/>
      <c r="DC105" s="565"/>
      <c r="DD105" s="565"/>
      <c r="DE105" s="565"/>
      <c r="DF105" s="565"/>
      <c r="DG105" s="565"/>
      <c r="DH105" s="565"/>
      <c r="DI105" s="565"/>
      <c r="DJ105" s="565"/>
      <c r="DK105" s="565"/>
      <c r="DL105" s="565"/>
      <c r="DM105" s="565"/>
      <c r="DN105" s="565"/>
      <c r="DO105" s="565"/>
      <c r="DP105" s="565"/>
      <c r="DQ105" s="565"/>
      <c r="DR105" s="565"/>
      <c r="DS105" s="565"/>
      <c r="DT105" s="565"/>
      <c r="DU105" s="565"/>
      <c r="DV105" s="565"/>
      <c r="DW105" s="565"/>
      <c r="DX105" s="565"/>
      <c r="DY105" s="565"/>
      <c r="DZ105" s="565"/>
      <c r="EA105" s="565"/>
      <c r="EB105" s="565"/>
      <c r="EC105" s="565"/>
      <c r="ED105" s="565"/>
      <c r="EE105" s="565"/>
      <c r="EF105" s="565"/>
      <c r="EG105" s="565"/>
      <c r="EH105" s="565"/>
      <c r="EI105" s="565"/>
      <c r="EJ105" s="565"/>
      <c r="EK105" s="565"/>
      <c r="EL105" s="565"/>
      <c r="EM105" s="565"/>
      <c r="EN105" s="565"/>
      <c r="EO105" s="565"/>
      <c r="EP105" s="565"/>
      <c r="EQ105" s="565"/>
      <c r="ER105" s="565"/>
      <c r="ES105" s="565"/>
      <c r="ET105" s="565"/>
      <c r="EU105" s="565"/>
      <c r="EV105" s="565"/>
      <c r="EW105" s="565"/>
      <c r="EX105" s="565"/>
      <c r="EY105" s="565"/>
      <c r="EZ105" s="565"/>
      <c r="FA105" s="565"/>
      <c r="FB105" s="565"/>
      <c r="FC105" s="565"/>
      <c r="FD105" s="565"/>
      <c r="FE105" s="565"/>
      <c r="FF105" s="565"/>
      <c r="FG105" s="565"/>
      <c r="FH105" s="565"/>
      <c r="FI105" s="565"/>
      <c r="FJ105" s="565"/>
      <c r="FK105" s="565"/>
      <c r="FL105" s="565"/>
      <c r="FM105" s="565"/>
      <c r="FN105" s="565"/>
      <c r="FO105" s="565"/>
      <c r="FP105" s="565"/>
      <c r="FQ105" s="565"/>
      <c r="FR105" s="565"/>
      <c r="FS105" s="565"/>
      <c r="FT105" s="565"/>
      <c r="FU105" s="565"/>
      <c r="FV105" s="565"/>
      <c r="FW105" s="565"/>
      <c r="FX105" s="565"/>
      <c r="FY105" s="565"/>
      <c r="FZ105" s="565"/>
      <c r="GA105" s="565"/>
      <c r="GB105" s="565"/>
      <c r="GC105" s="565"/>
      <c r="GD105" s="565"/>
      <c r="GE105" s="565"/>
      <c r="GF105" s="565"/>
      <c r="GG105" s="565"/>
      <c r="GH105" s="565"/>
      <c r="GI105" s="565"/>
      <c r="GJ105" s="565"/>
      <c r="GK105" s="565"/>
      <c r="GL105" s="565"/>
      <c r="GM105" s="565"/>
      <c r="GN105" s="565"/>
      <c r="GO105" s="565"/>
      <c r="GP105" s="565"/>
      <c r="GQ105" s="565"/>
      <c r="GR105" s="565"/>
      <c r="GS105" s="565"/>
      <c r="GT105" s="565"/>
      <c r="GU105" s="565"/>
      <c r="GV105" s="565"/>
      <c r="GW105" s="565"/>
      <c r="GX105" s="565"/>
      <c r="GY105" s="565"/>
      <c r="GZ105" s="565"/>
      <c r="HA105" s="565"/>
      <c r="HB105" s="565"/>
      <c r="HC105" s="565"/>
      <c r="HD105" s="565"/>
      <c r="HE105" s="565"/>
      <c r="HF105" s="565"/>
      <c r="HG105" s="565"/>
      <c r="HH105" s="565"/>
      <c r="HI105" s="565"/>
      <c r="HJ105" s="565"/>
      <c r="HK105" s="565"/>
      <c r="HL105" s="565"/>
      <c r="HM105" s="565"/>
      <c r="HN105" s="565"/>
      <c r="HO105" s="565"/>
      <c r="HP105" s="565"/>
      <c r="HQ105" s="565"/>
      <c r="HR105" s="565"/>
      <c r="HS105" s="565"/>
      <c r="HT105" s="565"/>
      <c r="HU105" s="565"/>
      <c r="HV105" s="565"/>
      <c r="HW105" s="565"/>
      <c r="HX105" s="565"/>
      <c r="HY105" s="565"/>
      <c r="HZ105" s="565"/>
      <c r="IA105" s="565"/>
      <c r="IB105" s="565"/>
      <c r="IC105" s="565"/>
      <c r="ID105" s="565"/>
      <c r="IE105" s="565"/>
      <c r="IF105" s="565"/>
      <c r="IG105" s="565"/>
      <c r="IH105" s="565"/>
      <c r="II105" s="565"/>
      <c r="IJ105" s="565"/>
      <c r="IK105" s="565"/>
      <c r="IL105" s="565"/>
      <c r="IM105" s="565"/>
      <c r="IN105" s="565"/>
      <c r="IO105" s="565"/>
      <c r="IP105" s="565"/>
      <c r="IQ105" s="565"/>
      <c r="IR105" s="565"/>
      <c r="IS105" s="565"/>
      <c r="IT105" s="565"/>
      <c r="IU105" s="565"/>
    </row>
    <row r="106" spans="1:255">
      <c r="A106" s="562" t="s">
        <v>2232</v>
      </c>
      <c r="B106" s="559">
        <v>0</v>
      </c>
      <c r="D106" s="565"/>
      <c r="E106" s="565"/>
      <c r="F106" s="565"/>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c r="BE106" s="565"/>
      <c r="BF106" s="565"/>
      <c r="BG106" s="565"/>
      <c r="BH106" s="565"/>
      <c r="BI106" s="565"/>
      <c r="BJ106" s="565"/>
      <c r="BK106" s="565"/>
      <c r="BL106" s="565"/>
      <c r="BM106" s="565"/>
      <c r="BN106" s="565"/>
      <c r="BO106" s="565"/>
      <c r="BP106" s="565"/>
      <c r="BQ106" s="565"/>
      <c r="BR106" s="565"/>
      <c r="BS106" s="565"/>
      <c r="BT106" s="565"/>
      <c r="BU106" s="565"/>
      <c r="BV106" s="565"/>
      <c r="BW106" s="565"/>
      <c r="BX106" s="565"/>
      <c r="BY106" s="565"/>
      <c r="BZ106" s="565"/>
      <c r="CA106" s="565"/>
      <c r="CB106" s="565"/>
      <c r="CC106" s="565"/>
      <c r="CD106" s="565"/>
      <c r="CE106" s="565"/>
      <c r="CF106" s="565"/>
      <c r="CG106" s="565"/>
      <c r="CH106" s="565"/>
      <c r="CI106" s="565"/>
      <c r="CJ106" s="565"/>
      <c r="CK106" s="565"/>
      <c r="CL106" s="565"/>
      <c r="CM106" s="565"/>
      <c r="CN106" s="565"/>
      <c r="CO106" s="565"/>
      <c r="CP106" s="565"/>
      <c r="CQ106" s="565"/>
      <c r="CR106" s="565"/>
      <c r="CS106" s="565"/>
      <c r="CT106" s="565"/>
      <c r="CU106" s="565"/>
      <c r="CV106" s="565"/>
      <c r="CW106" s="565"/>
      <c r="CX106" s="565"/>
      <c r="CY106" s="565"/>
      <c r="CZ106" s="565"/>
      <c r="DA106" s="565"/>
      <c r="DB106" s="565"/>
      <c r="DC106" s="565"/>
      <c r="DD106" s="565"/>
      <c r="DE106" s="565"/>
      <c r="DF106" s="565"/>
      <c r="DG106" s="565"/>
      <c r="DH106" s="565"/>
      <c r="DI106" s="565"/>
      <c r="DJ106" s="565"/>
      <c r="DK106" s="565"/>
      <c r="DL106" s="565"/>
      <c r="DM106" s="565"/>
      <c r="DN106" s="565"/>
      <c r="DO106" s="565"/>
      <c r="DP106" s="565"/>
      <c r="DQ106" s="565"/>
      <c r="DR106" s="565"/>
      <c r="DS106" s="565"/>
      <c r="DT106" s="565"/>
      <c r="DU106" s="565"/>
      <c r="DV106" s="565"/>
      <c r="DW106" s="565"/>
      <c r="DX106" s="565"/>
      <c r="DY106" s="565"/>
      <c r="DZ106" s="565"/>
      <c r="EA106" s="565"/>
      <c r="EB106" s="565"/>
      <c r="EC106" s="565"/>
      <c r="ED106" s="565"/>
      <c r="EE106" s="565"/>
      <c r="EF106" s="565"/>
      <c r="EG106" s="565"/>
      <c r="EH106" s="565"/>
      <c r="EI106" s="565"/>
      <c r="EJ106" s="565"/>
      <c r="EK106" s="565"/>
      <c r="EL106" s="565"/>
      <c r="EM106" s="565"/>
      <c r="EN106" s="565"/>
      <c r="EO106" s="565"/>
      <c r="EP106" s="565"/>
      <c r="EQ106" s="565"/>
      <c r="ER106" s="565"/>
      <c r="ES106" s="565"/>
      <c r="ET106" s="565"/>
      <c r="EU106" s="565"/>
      <c r="EV106" s="565"/>
      <c r="EW106" s="565"/>
      <c r="EX106" s="565"/>
      <c r="EY106" s="565"/>
      <c r="EZ106" s="565"/>
      <c r="FA106" s="565"/>
      <c r="FB106" s="565"/>
      <c r="FC106" s="565"/>
      <c r="FD106" s="565"/>
      <c r="FE106" s="565"/>
      <c r="FF106" s="565"/>
      <c r="FG106" s="565"/>
      <c r="FH106" s="565"/>
      <c r="FI106" s="565"/>
      <c r="FJ106" s="565"/>
      <c r="FK106" s="565"/>
      <c r="FL106" s="565"/>
      <c r="FM106" s="565"/>
      <c r="FN106" s="565"/>
      <c r="FO106" s="565"/>
      <c r="FP106" s="565"/>
      <c r="FQ106" s="565"/>
      <c r="FR106" s="565"/>
      <c r="FS106" s="565"/>
      <c r="FT106" s="565"/>
      <c r="FU106" s="565"/>
      <c r="FV106" s="565"/>
      <c r="FW106" s="565"/>
      <c r="FX106" s="565"/>
      <c r="FY106" s="565"/>
      <c r="FZ106" s="565"/>
      <c r="GA106" s="565"/>
      <c r="GB106" s="565"/>
      <c r="GC106" s="565"/>
      <c r="GD106" s="565"/>
      <c r="GE106" s="565"/>
      <c r="GF106" s="565"/>
      <c r="GG106" s="565"/>
      <c r="GH106" s="565"/>
      <c r="GI106" s="565"/>
      <c r="GJ106" s="565"/>
      <c r="GK106" s="565"/>
      <c r="GL106" s="565"/>
      <c r="GM106" s="565"/>
      <c r="GN106" s="565"/>
      <c r="GO106" s="565"/>
      <c r="GP106" s="565"/>
      <c r="GQ106" s="565"/>
      <c r="GR106" s="565"/>
      <c r="GS106" s="565"/>
      <c r="GT106" s="565"/>
      <c r="GU106" s="565"/>
      <c r="GV106" s="565"/>
      <c r="GW106" s="565"/>
      <c r="GX106" s="565"/>
      <c r="GY106" s="565"/>
      <c r="GZ106" s="565"/>
      <c r="HA106" s="565"/>
      <c r="HB106" s="565"/>
      <c r="HC106" s="565"/>
      <c r="HD106" s="565"/>
      <c r="HE106" s="565"/>
      <c r="HF106" s="565"/>
      <c r="HG106" s="565"/>
      <c r="HH106" s="565"/>
      <c r="HI106" s="565"/>
      <c r="HJ106" s="565"/>
      <c r="HK106" s="565"/>
      <c r="HL106" s="565"/>
      <c r="HM106" s="565"/>
      <c r="HN106" s="565"/>
      <c r="HO106" s="565"/>
      <c r="HP106" s="565"/>
      <c r="HQ106" s="565"/>
      <c r="HR106" s="565"/>
      <c r="HS106" s="565"/>
      <c r="HT106" s="565"/>
      <c r="HU106" s="565"/>
      <c r="HV106" s="565"/>
      <c r="HW106" s="565"/>
      <c r="HX106" s="565"/>
      <c r="HY106" s="565"/>
      <c r="HZ106" s="565"/>
      <c r="IA106" s="565"/>
      <c r="IB106" s="565"/>
      <c r="IC106" s="565"/>
      <c r="ID106" s="565"/>
      <c r="IE106" s="565"/>
      <c r="IF106" s="565"/>
      <c r="IG106" s="565"/>
      <c r="IH106" s="565"/>
      <c r="II106" s="565"/>
      <c r="IJ106" s="565"/>
      <c r="IK106" s="565"/>
      <c r="IL106" s="565"/>
      <c r="IM106" s="565"/>
      <c r="IN106" s="565"/>
      <c r="IO106" s="565"/>
      <c r="IP106" s="565"/>
      <c r="IQ106" s="565"/>
      <c r="IR106" s="565"/>
      <c r="IS106" s="565"/>
      <c r="IT106" s="565"/>
      <c r="IU106" s="565"/>
    </row>
    <row r="107" spans="1:255">
      <c r="A107" s="562" t="s">
        <v>2233</v>
      </c>
      <c r="B107" s="559">
        <v>0</v>
      </c>
      <c r="D107" s="565"/>
      <c r="E107" s="565"/>
      <c r="F107" s="565"/>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c r="AG107" s="565"/>
      <c r="AH107" s="565"/>
      <c r="AI107" s="565"/>
      <c r="AJ107" s="565"/>
      <c r="AK107" s="565"/>
      <c r="AL107" s="565"/>
      <c r="AM107" s="565"/>
      <c r="AN107" s="565"/>
      <c r="AO107" s="565"/>
      <c r="AP107" s="565"/>
      <c r="AQ107" s="565"/>
      <c r="AR107" s="565"/>
      <c r="AS107" s="565"/>
      <c r="AT107" s="565"/>
      <c r="AU107" s="565"/>
      <c r="AV107" s="565"/>
      <c r="AW107" s="565"/>
      <c r="AX107" s="565"/>
      <c r="AY107" s="565"/>
      <c r="AZ107" s="565"/>
      <c r="BA107" s="565"/>
      <c r="BB107" s="565"/>
      <c r="BC107" s="565"/>
      <c r="BD107" s="565"/>
      <c r="BE107" s="565"/>
      <c r="BF107" s="565"/>
      <c r="BG107" s="565"/>
      <c r="BH107" s="565"/>
      <c r="BI107" s="565"/>
      <c r="BJ107" s="565"/>
      <c r="BK107" s="565"/>
      <c r="BL107" s="565"/>
      <c r="BM107" s="565"/>
      <c r="BN107" s="565"/>
      <c r="BO107" s="565"/>
      <c r="BP107" s="565"/>
      <c r="BQ107" s="565"/>
      <c r="BR107" s="565"/>
      <c r="BS107" s="565"/>
      <c r="BT107" s="565"/>
      <c r="BU107" s="565"/>
      <c r="BV107" s="565"/>
      <c r="BW107" s="565"/>
      <c r="BX107" s="565"/>
      <c r="BY107" s="565"/>
      <c r="BZ107" s="565"/>
      <c r="CA107" s="565"/>
      <c r="CB107" s="565"/>
      <c r="CC107" s="565"/>
      <c r="CD107" s="565"/>
      <c r="CE107" s="565"/>
      <c r="CF107" s="565"/>
      <c r="CG107" s="565"/>
      <c r="CH107" s="565"/>
      <c r="CI107" s="565"/>
      <c r="CJ107" s="565"/>
      <c r="CK107" s="565"/>
      <c r="CL107" s="565"/>
      <c r="CM107" s="565"/>
      <c r="CN107" s="565"/>
      <c r="CO107" s="565"/>
      <c r="CP107" s="565"/>
      <c r="CQ107" s="565"/>
      <c r="CR107" s="565"/>
      <c r="CS107" s="565"/>
      <c r="CT107" s="565"/>
      <c r="CU107" s="565"/>
      <c r="CV107" s="565"/>
      <c r="CW107" s="565"/>
      <c r="CX107" s="565"/>
      <c r="CY107" s="565"/>
      <c r="CZ107" s="565"/>
      <c r="DA107" s="565"/>
      <c r="DB107" s="565"/>
      <c r="DC107" s="565"/>
      <c r="DD107" s="565"/>
      <c r="DE107" s="565"/>
      <c r="DF107" s="565"/>
      <c r="DG107" s="565"/>
      <c r="DH107" s="565"/>
      <c r="DI107" s="565"/>
      <c r="DJ107" s="565"/>
      <c r="DK107" s="565"/>
      <c r="DL107" s="565"/>
      <c r="DM107" s="565"/>
      <c r="DN107" s="565"/>
      <c r="DO107" s="565"/>
      <c r="DP107" s="565"/>
      <c r="DQ107" s="565"/>
      <c r="DR107" s="565"/>
      <c r="DS107" s="565"/>
      <c r="DT107" s="565"/>
      <c r="DU107" s="565"/>
      <c r="DV107" s="565"/>
      <c r="DW107" s="565"/>
      <c r="DX107" s="565"/>
      <c r="DY107" s="565"/>
      <c r="DZ107" s="565"/>
      <c r="EA107" s="565"/>
      <c r="EB107" s="565"/>
      <c r="EC107" s="565"/>
      <c r="ED107" s="565"/>
      <c r="EE107" s="565"/>
      <c r="EF107" s="565"/>
      <c r="EG107" s="565"/>
      <c r="EH107" s="565"/>
      <c r="EI107" s="565"/>
      <c r="EJ107" s="565"/>
      <c r="EK107" s="565"/>
      <c r="EL107" s="565"/>
      <c r="EM107" s="565"/>
      <c r="EN107" s="565"/>
      <c r="EO107" s="565"/>
      <c r="EP107" s="565"/>
      <c r="EQ107" s="565"/>
      <c r="ER107" s="565"/>
      <c r="ES107" s="565"/>
      <c r="ET107" s="565"/>
      <c r="EU107" s="565"/>
      <c r="EV107" s="565"/>
      <c r="EW107" s="565"/>
      <c r="EX107" s="565"/>
      <c r="EY107" s="565"/>
      <c r="EZ107" s="565"/>
      <c r="FA107" s="565"/>
      <c r="FB107" s="565"/>
      <c r="FC107" s="565"/>
      <c r="FD107" s="565"/>
      <c r="FE107" s="565"/>
      <c r="FF107" s="565"/>
      <c r="FG107" s="565"/>
      <c r="FH107" s="565"/>
      <c r="FI107" s="565"/>
      <c r="FJ107" s="565"/>
      <c r="FK107" s="565"/>
      <c r="FL107" s="565"/>
      <c r="FM107" s="565"/>
      <c r="FN107" s="565"/>
      <c r="FO107" s="565"/>
      <c r="FP107" s="565"/>
      <c r="FQ107" s="565"/>
      <c r="FR107" s="565"/>
      <c r="FS107" s="565"/>
      <c r="FT107" s="565"/>
      <c r="FU107" s="565"/>
      <c r="FV107" s="565"/>
      <c r="FW107" s="565"/>
      <c r="FX107" s="565"/>
      <c r="FY107" s="565"/>
      <c r="FZ107" s="565"/>
      <c r="GA107" s="565"/>
      <c r="GB107" s="565"/>
      <c r="GC107" s="565"/>
      <c r="GD107" s="565"/>
      <c r="GE107" s="565"/>
      <c r="GF107" s="565"/>
      <c r="GG107" s="565"/>
      <c r="GH107" s="565"/>
      <c r="GI107" s="565"/>
      <c r="GJ107" s="565"/>
      <c r="GK107" s="565"/>
      <c r="GL107" s="565"/>
      <c r="GM107" s="565"/>
      <c r="GN107" s="565"/>
      <c r="GO107" s="565"/>
      <c r="GP107" s="565"/>
      <c r="GQ107" s="565"/>
      <c r="GR107" s="565"/>
      <c r="GS107" s="565"/>
      <c r="GT107" s="565"/>
      <c r="GU107" s="565"/>
      <c r="GV107" s="565"/>
      <c r="GW107" s="565"/>
      <c r="GX107" s="565"/>
      <c r="GY107" s="565"/>
      <c r="GZ107" s="565"/>
      <c r="HA107" s="565"/>
      <c r="HB107" s="565"/>
      <c r="HC107" s="565"/>
      <c r="HD107" s="565"/>
      <c r="HE107" s="565"/>
      <c r="HF107" s="565"/>
      <c r="HG107" s="565"/>
      <c r="HH107" s="565"/>
      <c r="HI107" s="565"/>
      <c r="HJ107" s="565"/>
      <c r="HK107" s="565"/>
      <c r="HL107" s="565"/>
      <c r="HM107" s="565"/>
      <c r="HN107" s="565"/>
      <c r="HO107" s="565"/>
      <c r="HP107" s="565"/>
      <c r="HQ107" s="565"/>
      <c r="HR107" s="565"/>
      <c r="HS107" s="565"/>
      <c r="HT107" s="565"/>
      <c r="HU107" s="565"/>
      <c r="HV107" s="565"/>
      <c r="HW107" s="565"/>
      <c r="HX107" s="565"/>
      <c r="HY107" s="565"/>
      <c r="HZ107" s="565"/>
      <c r="IA107" s="565"/>
      <c r="IB107" s="565"/>
      <c r="IC107" s="565"/>
      <c r="ID107" s="565"/>
      <c r="IE107" s="565"/>
      <c r="IF107" s="565"/>
      <c r="IG107" s="565"/>
      <c r="IH107" s="565"/>
      <c r="II107" s="565"/>
      <c r="IJ107" s="565"/>
      <c r="IK107" s="565"/>
      <c r="IL107" s="565"/>
      <c r="IM107" s="565"/>
      <c r="IN107" s="565"/>
      <c r="IO107" s="565"/>
      <c r="IP107" s="565"/>
      <c r="IQ107" s="565"/>
      <c r="IR107" s="565"/>
      <c r="IS107" s="565"/>
      <c r="IT107" s="565"/>
      <c r="IU107" s="565"/>
    </row>
    <row r="108" spans="1:255">
      <c r="A108" s="562" t="s">
        <v>2234</v>
      </c>
      <c r="B108" s="559">
        <v>0</v>
      </c>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565"/>
      <c r="BE108" s="565"/>
      <c r="BF108" s="565"/>
      <c r="BG108" s="565"/>
      <c r="BH108" s="565"/>
      <c r="BI108" s="565"/>
      <c r="BJ108" s="565"/>
      <c r="BK108" s="565"/>
      <c r="BL108" s="565"/>
      <c r="BM108" s="565"/>
      <c r="BN108" s="565"/>
      <c r="BO108" s="565"/>
      <c r="BP108" s="565"/>
      <c r="BQ108" s="565"/>
      <c r="BR108" s="565"/>
      <c r="BS108" s="565"/>
      <c r="BT108" s="565"/>
      <c r="BU108" s="565"/>
      <c r="BV108" s="565"/>
      <c r="BW108" s="565"/>
      <c r="BX108" s="565"/>
      <c r="BY108" s="565"/>
      <c r="BZ108" s="565"/>
      <c r="CA108" s="565"/>
      <c r="CB108" s="565"/>
      <c r="CC108" s="565"/>
      <c r="CD108" s="565"/>
      <c r="CE108" s="565"/>
      <c r="CF108" s="565"/>
      <c r="CG108" s="565"/>
      <c r="CH108" s="565"/>
      <c r="CI108" s="565"/>
      <c r="CJ108" s="565"/>
      <c r="CK108" s="565"/>
      <c r="CL108" s="565"/>
      <c r="CM108" s="565"/>
      <c r="CN108" s="565"/>
      <c r="CO108" s="565"/>
      <c r="CP108" s="565"/>
      <c r="CQ108" s="565"/>
      <c r="CR108" s="565"/>
      <c r="CS108" s="565"/>
      <c r="CT108" s="565"/>
      <c r="CU108" s="565"/>
      <c r="CV108" s="565"/>
      <c r="CW108" s="565"/>
      <c r="CX108" s="565"/>
      <c r="CY108" s="565"/>
      <c r="CZ108" s="565"/>
      <c r="DA108" s="565"/>
      <c r="DB108" s="565"/>
      <c r="DC108" s="565"/>
      <c r="DD108" s="565"/>
      <c r="DE108" s="565"/>
      <c r="DF108" s="565"/>
      <c r="DG108" s="565"/>
      <c r="DH108" s="565"/>
      <c r="DI108" s="565"/>
      <c r="DJ108" s="565"/>
      <c r="DK108" s="565"/>
      <c r="DL108" s="565"/>
      <c r="DM108" s="565"/>
      <c r="DN108" s="565"/>
      <c r="DO108" s="565"/>
      <c r="DP108" s="565"/>
      <c r="DQ108" s="565"/>
      <c r="DR108" s="565"/>
      <c r="DS108" s="565"/>
      <c r="DT108" s="565"/>
      <c r="DU108" s="565"/>
      <c r="DV108" s="565"/>
      <c r="DW108" s="565"/>
      <c r="DX108" s="565"/>
      <c r="DY108" s="565"/>
      <c r="DZ108" s="565"/>
      <c r="EA108" s="565"/>
      <c r="EB108" s="565"/>
      <c r="EC108" s="565"/>
      <c r="ED108" s="565"/>
      <c r="EE108" s="565"/>
      <c r="EF108" s="565"/>
      <c r="EG108" s="565"/>
      <c r="EH108" s="565"/>
      <c r="EI108" s="565"/>
      <c r="EJ108" s="565"/>
      <c r="EK108" s="565"/>
      <c r="EL108" s="565"/>
      <c r="EM108" s="565"/>
      <c r="EN108" s="565"/>
      <c r="EO108" s="565"/>
      <c r="EP108" s="565"/>
      <c r="EQ108" s="565"/>
      <c r="ER108" s="565"/>
      <c r="ES108" s="565"/>
      <c r="ET108" s="565"/>
      <c r="EU108" s="565"/>
      <c r="EV108" s="565"/>
      <c r="EW108" s="565"/>
      <c r="EX108" s="565"/>
      <c r="EY108" s="565"/>
      <c r="EZ108" s="565"/>
      <c r="FA108" s="565"/>
      <c r="FB108" s="565"/>
      <c r="FC108" s="565"/>
      <c r="FD108" s="565"/>
      <c r="FE108" s="565"/>
      <c r="FF108" s="565"/>
      <c r="FG108" s="565"/>
      <c r="FH108" s="565"/>
      <c r="FI108" s="565"/>
      <c r="FJ108" s="565"/>
      <c r="FK108" s="565"/>
      <c r="FL108" s="565"/>
      <c r="FM108" s="565"/>
      <c r="FN108" s="565"/>
      <c r="FO108" s="565"/>
      <c r="FP108" s="565"/>
      <c r="FQ108" s="565"/>
      <c r="FR108" s="565"/>
      <c r="FS108" s="565"/>
      <c r="FT108" s="565"/>
      <c r="FU108" s="565"/>
      <c r="FV108" s="565"/>
      <c r="FW108" s="565"/>
      <c r="FX108" s="565"/>
      <c r="FY108" s="565"/>
      <c r="FZ108" s="565"/>
      <c r="GA108" s="565"/>
      <c r="GB108" s="565"/>
      <c r="GC108" s="565"/>
      <c r="GD108" s="565"/>
      <c r="GE108" s="565"/>
      <c r="GF108" s="565"/>
      <c r="GG108" s="565"/>
      <c r="GH108" s="565"/>
      <c r="GI108" s="565"/>
      <c r="GJ108" s="565"/>
      <c r="GK108" s="565"/>
      <c r="GL108" s="565"/>
      <c r="GM108" s="565"/>
      <c r="GN108" s="565"/>
      <c r="GO108" s="565"/>
      <c r="GP108" s="565"/>
      <c r="GQ108" s="565"/>
      <c r="GR108" s="565"/>
      <c r="GS108" s="565"/>
      <c r="GT108" s="565"/>
      <c r="GU108" s="565"/>
      <c r="GV108" s="565"/>
      <c r="GW108" s="565"/>
      <c r="GX108" s="565"/>
      <c r="GY108" s="565"/>
      <c r="GZ108" s="565"/>
      <c r="HA108" s="565"/>
      <c r="HB108" s="565"/>
      <c r="HC108" s="565"/>
      <c r="HD108" s="565"/>
      <c r="HE108" s="565"/>
      <c r="HF108" s="565"/>
      <c r="HG108" s="565"/>
      <c r="HH108" s="565"/>
      <c r="HI108" s="565"/>
      <c r="HJ108" s="565"/>
      <c r="HK108" s="565"/>
      <c r="HL108" s="565"/>
      <c r="HM108" s="565"/>
      <c r="HN108" s="565"/>
      <c r="HO108" s="565"/>
      <c r="HP108" s="565"/>
      <c r="HQ108" s="565"/>
      <c r="HR108" s="565"/>
      <c r="HS108" s="565"/>
      <c r="HT108" s="565"/>
      <c r="HU108" s="565"/>
      <c r="HV108" s="565"/>
      <c r="HW108" s="565"/>
      <c r="HX108" s="565"/>
      <c r="HY108" s="565"/>
      <c r="HZ108" s="565"/>
      <c r="IA108" s="565"/>
      <c r="IB108" s="565"/>
      <c r="IC108" s="565"/>
      <c r="ID108" s="565"/>
      <c r="IE108" s="565"/>
      <c r="IF108" s="565"/>
      <c r="IG108" s="565"/>
      <c r="IH108" s="565"/>
      <c r="II108" s="565"/>
      <c r="IJ108" s="565"/>
      <c r="IK108" s="565"/>
      <c r="IL108" s="565"/>
      <c r="IM108" s="565"/>
      <c r="IN108" s="565"/>
      <c r="IO108" s="565"/>
      <c r="IP108" s="565"/>
      <c r="IQ108" s="565"/>
      <c r="IR108" s="565"/>
      <c r="IS108" s="565"/>
      <c r="IT108" s="565"/>
      <c r="IU108" s="565"/>
    </row>
    <row r="109" spans="1:255">
      <c r="A109" s="562" t="s">
        <v>2235</v>
      </c>
      <c r="B109" s="559">
        <v>0</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65"/>
      <c r="AK109" s="565"/>
      <c r="AL109" s="565"/>
      <c r="AM109" s="565"/>
      <c r="AN109" s="565"/>
      <c r="AO109" s="565"/>
      <c r="AP109" s="565"/>
      <c r="AQ109" s="565"/>
      <c r="AR109" s="565"/>
      <c r="AS109" s="565"/>
      <c r="AT109" s="565"/>
      <c r="AU109" s="565"/>
      <c r="AV109" s="565"/>
      <c r="AW109" s="565"/>
      <c r="AX109" s="565"/>
      <c r="AY109" s="565"/>
      <c r="AZ109" s="565"/>
      <c r="BA109" s="565"/>
      <c r="BB109" s="565"/>
      <c r="BC109" s="565"/>
      <c r="BD109" s="565"/>
      <c r="BE109" s="565"/>
      <c r="BF109" s="565"/>
      <c r="BG109" s="565"/>
      <c r="BH109" s="565"/>
      <c r="BI109" s="565"/>
      <c r="BJ109" s="565"/>
      <c r="BK109" s="565"/>
      <c r="BL109" s="565"/>
      <c r="BM109" s="565"/>
      <c r="BN109" s="565"/>
      <c r="BO109" s="565"/>
      <c r="BP109" s="565"/>
      <c r="BQ109" s="565"/>
      <c r="BR109" s="565"/>
      <c r="BS109" s="565"/>
      <c r="BT109" s="565"/>
      <c r="BU109" s="565"/>
      <c r="BV109" s="565"/>
      <c r="BW109" s="565"/>
      <c r="BX109" s="565"/>
      <c r="BY109" s="565"/>
      <c r="BZ109" s="565"/>
      <c r="CA109" s="565"/>
      <c r="CB109" s="565"/>
      <c r="CC109" s="565"/>
      <c r="CD109" s="565"/>
      <c r="CE109" s="565"/>
      <c r="CF109" s="565"/>
      <c r="CG109" s="565"/>
      <c r="CH109" s="565"/>
      <c r="CI109" s="565"/>
      <c r="CJ109" s="565"/>
      <c r="CK109" s="565"/>
      <c r="CL109" s="565"/>
      <c r="CM109" s="565"/>
      <c r="CN109" s="565"/>
      <c r="CO109" s="565"/>
      <c r="CP109" s="565"/>
      <c r="CQ109" s="565"/>
      <c r="CR109" s="565"/>
      <c r="CS109" s="565"/>
      <c r="CT109" s="565"/>
      <c r="CU109" s="565"/>
      <c r="CV109" s="565"/>
      <c r="CW109" s="565"/>
      <c r="CX109" s="565"/>
      <c r="CY109" s="565"/>
      <c r="CZ109" s="565"/>
      <c r="DA109" s="565"/>
      <c r="DB109" s="565"/>
      <c r="DC109" s="565"/>
      <c r="DD109" s="565"/>
      <c r="DE109" s="565"/>
      <c r="DF109" s="565"/>
      <c r="DG109" s="565"/>
      <c r="DH109" s="565"/>
      <c r="DI109" s="565"/>
      <c r="DJ109" s="565"/>
      <c r="DK109" s="565"/>
      <c r="DL109" s="565"/>
      <c r="DM109" s="565"/>
      <c r="DN109" s="565"/>
      <c r="DO109" s="565"/>
      <c r="DP109" s="565"/>
      <c r="DQ109" s="565"/>
      <c r="DR109" s="565"/>
      <c r="DS109" s="565"/>
      <c r="DT109" s="565"/>
      <c r="DU109" s="565"/>
      <c r="DV109" s="565"/>
      <c r="DW109" s="565"/>
      <c r="DX109" s="565"/>
      <c r="DY109" s="565"/>
      <c r="DZ109" s="565"/>
      <c r="EA109" s="565"/>
      <c r="EB109" s="565"/>
      <c r="EC109" s="565"/>
      <c r="ED109" s="565"/>
      <c r="EE109" s="565"/>
      <c r="EF109" s="565"/>
      <c r="EG109" s="565"/>
      <c r="EH109" s="565"/>
      <c r="EI109" s="565"/>
      <c r="EJ109" s="565"/>
      <c r="EK109" s="565"/>
      <c r="EL109" s="565"/>
      <c r="EM109" s="565"/>
      <c r="EN109" s="565"/>
      <c r="EO109" s="565"/>
      <c r="EP109" s="565"/>
      <c r="EQ109" s="565"/>
      <c r="ER109" s="565"/>
      <c r="ES109" s="565"/>
      <c r="ET109" s="565"/>
      <c r="EU109" s="565"/>
      <c r="EV109" s="565"/>
      <c r="EW109" s="565"/>
      <c r="EX109" s="565"/>
      <c r="EY109" s="565"/>
      <c r="EZ109" s="565"/>
      <c r="FA109" s="565"/>
      <c r="FB109" s="565"/>
      <c r="FC109" s="565"/>
      <c r="FD109" s="565"/>
      <c r="FE109" s="565"/>
      <c r="FF109" s="565"/>
      <c r="FG109" s="565"/>
      <c r="FH109" s="565"/>
      <c r="FI109" s="565"/>
      <c r="FJ109" s="565"/>
      <c r="FK109" s="565"/>
      <c r="FL109" s="565"/>
      <c r="FM109" s="565"/>
      <c r="FN109" s="565"/>
      <c r="FO109" s="565"/>
      <c r="FP109" s="565"/>
      <c r="FQ109" s="565"/>
      <c r="FR109" s="565"/>
      <c r="FS109" s="565"/>
      <c r="FT109" s="565"/>
      <c r="FU109" s="565"/>
      <c r="FV109" s="565"/>
      <c r="FW109" s="565"/>
      <c r="FX109" s="565"/>
      <c r="FY109" s="565"/>
      <c r="FZ109" s="565"/>
      <c r="GA109" s="565"/>
      <c r="GB109" s="565"/>
      <c r="GC109" s="565"/>
      <c r="GD109" s="565"/>
      <c r="GE109" s="565"/>
      <c r="GF109" s="565"/>
      <c r="GG109" s="565"/>
      <c r="GH109" s="565"/>
      <c r="GI109" s="565"/>
      <c r="GJ109" s="565"/>
      <c r="GK109" s="565"/>
      <c r="GL109" s="565"/>
      <c r="GM109" s="565"/>
      <c r="GN109" s="565"/>
      <c r="GO109" s="565"/>
      <c r="GP109" s="565"/>
      <c r="GQ109" s="565"/>
      <c r="GR109" s="565"/>
      <c r="GS109" s="565"/>
      <c r="GT109" s="565"/>
      <c r="GU109" s="565"/>
      <c r="GV109" s="565"/>
      <c r="GW109" s="565"/>
      <c r="GX109" s="565"/>
      <c r="GY109" s="565"/>
      <c r="GZ109" s="565"/>
      <c r="HA109" s="565"/>
      <c r="HB109" s="565"/>
      <c r="HC109" s="565"/>
      <c r="HD109" s="565"/>
      <c r="HE109" s="565"/>
      <c r="HF109" s="565"/>
      <c r="HG109" s="565"/>
      <c r="HH109" s="565"/>
      <c r="HI109" s="565"/>
      <c r="HJ109" s="565"/>
      <c r="HK109" s="565"/>
      <c r="HL109" s="565"/>
      <c r="HM109" s="565"/>
      <c r="HN109" s="565"/>
      <c r="HO109" s="565"/>
      <c r="HP109" s="565"/>
      <c r="HQ109" s="565"/>
      <c r="HR109" s="565"/>
      <c r="HS109" s="565"/>
      <c r="HT109" s="565"/>
      <c r="HU109" s="565"/>
      <c r="HV109" s="565"/>
      <c r="HW109" s="565"/>
      <c r="HX109" s="565"/>
      <c r="HY109" s="565"/>
      <c r="HZ109" s="565"/>
      <c r="IA109" s="565"/>
      <c r="IB109" s="565"/>
      <c r="IC109" s="565"/>
      <c r="ID109" s="565"/>
      <c r="IE109" s="565"/>
      <c r="IF109" s="565"/>
      <c r="IG109" s="565"/>
      <c r="IH109" s="565"/>
      <c r="II109" s="565"/>
      <c r="IJ109" s="565"/>
      <c r="IK109" s="565"/>
      <c r="IL109" s="565"/>
      <c r="IM109" s="565"/>
      <c r="IN109" s="565"/>
      <c r="IO109" s="565"/>
      <c r="IP109" s="565"/>
      <c r="IQ109" s="565"/>
      <c r="IR109" s="565"/>
      <c r="IS109" s="565"/>
      <c r="IT109" s="565"/>
      <c r="IU109" s="565"/>
    </row>
    <row r="110" spans="1:255">
      <c r="A110" s="561" t="s">
        <v>2236</v>
      </c>
      <c r="B110" s="559">
        <f>SUM(B111:B116)</f>
        <v>0</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5"/>
      <c r="AK110" s="565"/>
      <c r="AL110" s="565"/>
      <c r="AM110" s="565"/>
      <c r="AN110" s="565"/>
      <c r="AO110" s="565"/>
      <c r="AP110" s="565"/>
      <c r="AQ110" s="565"/>
      <c r="AR110" s="565"/>
      <c r="AS110" s="565"/>
      <c r="AT110" s="565"/>
      <c r="AU110" s="565"/>
      <c r="AV110" s="565"/>
      <c r="AW110" s="565"/>
      <c r="AX110" s="565"/>
      <c r="AY110" s="565"/>
      <c r="AZ110" s="565"/>
      <c r="BA110" s="565"/>
      <c r="BB110" s="565"/>
      <c r="BC110" s="565"/>
      <c r="BD110" s="565"/>
      <c r="BE110" s="565"/>
      <c r="BF110" s="565"/>
      <c r="BG110" s="565"/>
      <c r="BH110" s="565"/>
      <c r="BI110" s="565"/>
      <c r="BJ110" s="565"/>
      <c r="BK110" s="565"/>
      <c r="BL110" s="565"/>
      <c r="BM110" s="565"/>
      <c r="BN110" s="565"/>
      <c r="BO110" s="565"/>
      <c r="BP110" s="565"/>
      <c r="BQ110" s="565"/>
      <c r="BR110" s="565"/>
      <c r="BS110" s="565"/>
      <c r="BT110" s="565"/>
      <c r="BU110" s="565"/>
      <c r="BV110" s="565"/>
      <c r="BW110" s="565"/>
      <c r="BX110" s="565"/>
      <c r="BY110" s="565"/>
      <c r="BZ110" s="565"/>
      <c r="CA110" s="565"/>
      <c r="CB110" s="565"/>
      <c r="CC110" s="565"/>
      <c r="CD110" s="565"/>
      <c r="CE110" s="565"/>
      <c r="CF110" s="565"/>
      <c r="CG110" s="565"/>
      <c r="CH110" s="565"/>
      <c r="CI110" s="565"/>
      <c r="CJ110" s="565"/>
      <c r="CK110" s="565"/>
      <c r="CL110" s="565"/>
      <c r="CM110" s="565"/>
      <c r="CN110" s="565"/>
      <c r="CO110" s="565"/>
      <c r="CP110" s="565"/>
      <c r="CQ110" s="565"/>
      <c r="CR110" s="565"/>
      <c r="CS110" s="565"/>
      <c r="CT110" s="565"/>
      <c r="CU110" s="565"/>
      <c r="CV110" s="565"/>
      <c r="CW110" s="565"/>
      <c r="CX110" s="565"/>
      <c r="CY110" s="565"/>
      <c r="CZ110" s="565"/>
      <c r="DA110" s="565"/>
      <c r="DB110" s="565"/>
      <c r="DC110" s="565"/>
      <c r="DD110" s="565"/>
      <c r="DE110" s="565"/>
      <c r="DF110" s="565"/>
      <c r="DG110" s="565"/>
      <c r="DH110" s="565"/>
      <c r="DI110" s="565"/>
      <c r="DJ110" s="565"/>
      <c r="DK110" s="565"/>
      <c r="DL110" s="565"/>
      <c r="DM110" s="565"/>
      <c r="DN110" s="565"/>
      <c r="DO110" s="565"/>
      <c r="DP110" s="565"/>
      <c r="DQ110" s="565"/>
      <c r="DR110" s="565"/>
      <c r="DS110" s="565"/>
      <c r="DT110" s="565"/>
      <c r="DU110" s="565"/>
      <c r="DV110" s="565"/>
      <c r="DW110" s="565"/>
      <c r="DX110" s="565"/>
      <c r="DY110" s="565"/>
      <c r="DZ110" s="565"/>
      <c r="EA110" s="565"/>
      <c r="EB110" s="565"/>
      <c r="EC110" s="565"/>
      <c r="ED110" s="565"/>
      <c r="EE110" s="565"/>
      <c r="EF110" s="565"/>
      <c r="EG110" s="565"/>
      <c r="EH110" s="565"/>
      <c r="EI110" s="565"/>
      <c r="EJ110" s="565"/>
      <c r="EK110" s="565"/>
      <c r="EL110" s="565"/>
      <c r="EM110" s="565"/>
      <c r="EN110" s="565"/>
      <c r="EO110" s="565"/>
      <c r="EP110" s="565"/>
      <c r="EQ110" s="565"/>
      <c r="ER110" s="565"/>
      <c r="ES110" s="565"/>
      <c r="ET110" s="565"/>
      <c r="EU110" s="565"/>
      <c r="EV110" s="565"/>
      <c r="EW110" s="565"/>
      <c r="EX110" s="565"/>
      <c r="EY110" s="565"/>
      <c r="EZ110" s="565"/>
      <c r="FA110" s="565"/>
      <c r="FB110" s="565"/>
      <c r="FC110" s="565"/>
      <c r="FD110" s="565"/>
      <c r="FE110" s="565"/>
      <c r="FF110" s="565"/>
      <c r="FG110" s="565"/>
      <c r="FH110" s="565"/>
      <c r="FI110" s="565"/>
      <c r="FJ110" s="565"/>
      <c r="FK110" s="565"/>
      <c r="FL110" s="565"/>
      <c r="FM110" s="565"/>
      <c r="FN110" s="565"/>
      <c r="FO110" s="565"/>
      <c r="FP110" s="565"/>
      <c r="FQ110" s="565"/>
      <c r="FR110" s="565"/>
      <c r="FS110" s="565"/>
      <c r="FT110" s="565"/>
      <c r="FU110" s="565"/>
      <c r="FV110" s="565"/>
      <c r="FW110" s="565"/>
      <c r="FX110" s="565"/>
      <c r="FY110" s="565"/>
      <c r="FZ110" s="565"/>
      <c r="GA110" s="565"/>
      <c r="GB110" s="565"/>
      <c r="GC110" s="565"/>
      <c r="GD110" s="565"/>
      <c r="GE110" s="565"/>
      <c r="GF110" s="565"/>
      <c r="GG110" s="565"/>
      <c r="GH110" s="565"/>
      <c r="GI110" s="565"/>
      <c r="GJ110" s="565"/>
      <c r="GK110" s="565"/>
      <c r="GL110" s="565"/>
      <c r="GM110" s="565"/>
      <c r="GN110" s="565"/>
      <c r="GO110" s="565"/>
      <c r="GP110" s="565"/>
      <c r="GQ110" s="565"/>
      <c r="GR110" s="565"/>
      <c r="GS110" s="565"/>
      <c r="GT110" s="565"/>
      <c r="GU110" s="565"/>
      <c r="GV110" s="565"/>
      <c r="GW110" s="565"/>
      <c r="GX110" s="565"/>
      <c r="GY110" s="565"/>
      <c r="GZ110" s="565"/>
      <c r="HA110" s="565"/>
      <c r="HB110" s="565"/>
      <c r="HC110" s="565"/>
      <c r="HD110" s="565"/>
      <c r="HE110" s="565"/>
      <c r="HF110" s="565"/>
      <c r="HG110" s="565"/>
      <c r="HH110" s="565"/>
      <c r="HI110" s="565"/>
      <c r="HJ110" s="565"/>
      <c r="HK110" s="565"/>
      <c r="HL110" s="565"/>
      <c r="HM110" s="565"/>
      <c r="HN110" s="565"/>
      <c r="HO110" s="565"/>
      <c r="HP110" s="565"/>
      <c r="HQ110" s="565"/>
      <c r="HR110" s="565"/>
      <c r="HS110" s="565"/>
      <c r="HT110" s="565"/>
      <c r="HU110" s="565"/>
      <c r="HV110" s="565"/>
      <c r="HW110" s="565"/>
      <c r="HX110" s="565"/>
      <c r="HY110" s="565"/>
      <c r="HZ110" s="565"/>
      <c r="IA110" s="565"/>
      <c r="IB110" s="565"/>
      <c r="IC110" s="565"/>
      <c r="ID110" s="565"/>
      <c r="IE110" s="565"/>
      <c r="IF110" s="565"/>
      <c r="IG110" s="565"/>
      <c r="IH110" s="565"/>
      <c r="II110" s="565"/>
      <c r="IJ110" s="565"/>
      <c r="IK110" s="565"/>
      <c r="IL110" s="565"/>
      <c r="IM110" s="565"/>
      <c r="IN110" s="565"/>
      <c r="IO110" s="565"/>
      <c r="IP110" s="565"/>
      <c r="IQ110" s="565"/>
      <c r="IR110" s="565"/>
      <c r="IS110" s="565"/>
      <c r="IT110" s="565"/>
      <c r="IU110" s="565"/>
    </row>
    <row r="111" spans="1:255">
      <c r="A111" s="562" t="s">
        <v>2237</v>
      </c>
      <c r="B111" s="559">
        <v>0</v>
      </c>
      <c r="D111" s="565"/>
      <c r="E111" s="565"/>
      <c r="F111" s="565"/>
      <c r="G111" s="565"/>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5"/>
      <c r="AK111" s="565"/>
      <c r="AL111" s="565"/>
      <c r="AM111" s="565"/>
      <c r="AN111" s="565"/>
      <c r="AO111" s="565"/>
      <c r="AP111" s="565"/>
      <c r="AQ111" s="565"/>
      <c r="AR111" s="565"/>
      <c r="AS111" s="565"/>
      <c r="AT111" s="565"/>
      <c r="AU111" s="565"/>
      <c r="AV111" s="565"/>
      <c r="AW111" s="565"/>
      <c r="AX111" s="565"/>
      <c r="AY111" s="565"/>
      <c r="AZ111" s="565"/>
      <c r="BA111" s="565"/>
      <c r="BB111" s="565"/>
      <c r="BC111" s="565"/>
      <c r="BD111" s="565"/>
      <c r="BE111" s="565"/>
      <c r="BF111" s="565"/>
      <c r="BG111" s="565"/>
      <c r="BH111" s="565"/>
      <c r="BI111" s="565"/>
      <c r="BJ111" s="565"/>
      <c r="BK111" s="565"/>
      <c r="BL111" s="565"/>
      <c r="BM111" s="565"/>
      <c r="BN111" s="565"/>
      <c r="BO111" s="565"/>
      <c r="BP111" s="565"/>
      <c r="BQ111" s="565"/>
      <c r="BR111" s="565"/>
      <c r="BS111" s="565"/>
      <c r="BT111" s="565"/>
      <c r="BU111" s="565"/>
      <c r="BV111" s="565"/>
      <c r="BW111" s="565"/>
      <c r="BX111" s="565"/>
      <c r="BY111" s="565"/>
      <c r="BZ111" s="565"/>
      <c r="CA111" s="565"/>
      <c r="CB111" s="565"/>
      <c r="CC111" s="565"/>
      <c r="CD111" s="565"/>
      <c r="CE111" s="565"/>
      <c r="CF111" s="565"/>
      <c r="CG111" s="565"/>
      <c r="CH111" s="565"/>
      <c r="CI111" s="565"/>
      <c r="CJ111" s="565"/>
      <c r="CK111" s="565"/>
      <c r="CL111" s="565"/>
      <c r="CM111" s="565"/>
      <c r="CN111" s="565"/>
      <c r="CO111" s="565"/>
      <c r="CP111" s="565"/>
      <c r="CQ111" s="565"/>
      <c r="CR111" s="565"/>
      <c r="CS111" s="565"/>
      <c r="CT111" s="565"/>
      <c r="CU111" s="565"/>
      <c r="CV111" s="565"/>
      <c r="CW111" s="565"/>
      <c r="CX111" s="565"/>
      <c r="CY111" s="565"/>
      <c r="CZ111" s="565"/>
      <c r="DA111" s="565"/>
      <c r="DB111" s="565"/>
      <c r="DC111" s="565"/>
      <c r="DD111" s="565"/>
      <c r="DE111" s="565"/>
      <c r="DF111" s="565"/>
      <c r="DG111" s="565"/>
      <c r="DH111" s="565"/>
      <c r="DI111" s="565"/>
      <c r="DJ111" s="565"/>
      <c r="DK111" s="565"/>
      <c r="DL111" s="565"/>
      <c r="DM111" s="565"/>
      <c r="DN111" s="565"/>
      <c r="DO111" s="565"/>
      <c r="DP111" s="565"/>
      <c r="DQ111" s="565"/>
      <c r="DR111" s="565"/>
      <c r="DS111" s="565"/>
      <c r="DT111" s="565"/>
      <c r="DU111" s="565"/>
      <c r="DV111" s="565"/>
      <c r="DW111" s="565"/>
      <c r="DX111" s="565"/>
      <c r="DY111" s="565"/>
      <c r="DZ111" s="565"/>
      <c r="EA111" s="565"/>
      <c r="EB111" s="565"/>
      <c r="EC111" s="565"/>
      <c r="ED111" s="565"/>
      <c r="EE111" s="565"/>
      <c r="EF111" s="565"/>
      <c r="EG111" s="565"/>
      <c r="EH111" s="565"/>
      <c r="EI111" s="565"/>
      <c r="EJ111" s="565"/>
      <c r="EK111" s="565"/>
      <c r="EL111" s="565"/>
      <c r="EM111" s="565"/>
      <c r="EN111" s="565"/>
      <c r="EO111" s="565"/>
      <c r="EP111" s="565"/>
      <c r="EQ111" s="565"/>
      <c r="ER111" s="565"/>
      <c r="ES111" s="565"/>
      <c r="ET111" s="565"/>
      <c r="EU111" s="565"/>
      <c r="EV111" s="565"/>
      <c r="EW111" s="565"/>
      <c r="EX111" s="565"/>
      <c r="EY111" s="565"/>
      <c r="EZ111" s="565"/>
      <c r="FA111" s="565"/>
      <c r="FB111" s="565"/>
      <c r="FC111" s="565"/>
      <c r="FD111" s="565"/>
      <c r="FE111" s="565"/>
      <c r="FF111" s="565"/>
      <c r="FG111" s="565"/>
      <c r="FH111" s="565"/>
      <c r="FI111" s="565"/>
      <c r="FJ111" s="565"/>
      <c r="FK111" s="565"/>
      <c r="FL111" s="565"/>
      <c r="FM111" s="565"/>
      <c r="FN111" s="565"/>
      <c r="FO111" s="565"/>
      <c r="FP111" s="565"/>
      <c r="FQ111" s="565"/>
      <c r="FR111" s="565"/>
      <c r="FS111" s="565"/>
      <c r="FT111" s="565"/>
      <c r="FU111" s="565"/>
      <c r="FV111" s="565"/>
      <c r="FW111" s="565"/>
      <c r="FX111" s="565"/>
      <c r="FY111" s="565"/>
      <c r="FZ111" s="565"/>
      <c r="GA111" s="565"/>
      <c r="GB111" s="565"/>
      <c r="GC111" s="565"/>
      <c r="GD111" s="565"/>
      <c r="GE111" s="565"/>
      <c r="GF111" s="565"/>
      <c r="GG111" s="565"/>
      <c r="GH111" s="565"/>
      <c r="GI111" s="565"/>
      <c r="GJ111" s="565"/>
      <c r="GK111" s="565"/>
      <c r="GL111" s="565"/>
      <c r="GM111" s="565"/>
      <c r="GN111" s="565"/>
      <c r="GO111" s="565"/>
      <c r="GP111" s="565"/>
      <c r="GQ111" s="565"/>
      <c r="GR111" s="565"/>
      <c r="GS111" s="565"/>
      <c r="GT111" s="565"/>
      <c r="GU111" s="565"/>
      <c r="GV111" s="565"/>
      <c r="GW111" s="565"/>
      <c r="GX111" s="565"/>
      <c r="GY111" s="565"/>
      <c r="GZ111" s="565"/>
      <c r="HA111" s="565"/>
      <c r="HB111" s="565"/>
      <c r="HC111" s="565"/>
      <c r="HD111" s="565"/>
      <c r="HE111" s="565"/>
      <c r="HF111" s="565"/>
      <c r="HG111" s="565"/>
      <c r="HH111" s="565"/>
      <c r="HI111" s="565"/>
      <c r="HJ111" s="565"/>
      <c r="HK111" s="565"/>
      <c r="HL111" s="565"/>
      <c r="HM111" s="565"/>
      <c r="HN111" s="565"/>
      <c r="HO111" s="565"/>
      <c r="HP111" s="565"/>
      <c r="HQ111" s="565"/>
      <c r="HR111" s="565"/>
      <c r="HS111" s="565"/>
      <c r="HT111" s="565"/>
      <c r="HU111" s="565"/>
      <c r="HV111" s="565"/>
      <c r="HW111" s="565"/>
      <c r="HX111" s="565"/>
      <c r="HY111" s="565"/>
      <c r="HZ111" s="565"/>
      <c r="IA111" s="565"/>
      <c r="IB111" s="565"/>
      <c r="IC111" s="565"/>
      <c r="ID111" s="565"/>
      <c r="IE111" s="565"/>
      <c r="IF111" s="565"/>
      <c r="IG111" s="565"/>
      <c r="IH111" s="565"/>
      <c r="II111" s="565"/>
      <c r="IJ111" s="565"/>
      <c r="IK111" s="565"/>
      <c r="IL111" s="565"/>
      <c r="IM111" s="565"/>
      <c r="IN111" s="565"/>
      <c r="IO111" s="565"/>
      <c r="IP111" s="565"/>
      <c r="IQ111" s="565"/>
      <c r="IR111" s="565"/>
      <c r="IS111" s="565"/>
      <c r="IT111" s="565"/>
      <c r="IU111" s="565"/>
    </row>
    <row r="112" spans="1:255">
      <c r="A112" s="562" t="s">
        <v>2238</v>
      </c>
      <c r="B112" s="559">
        <v>0</v>
      </c>
      <c r="D112" s="565"/>
      <c r="E112" s="565"/>
      <c r="F112" s="565"/>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c r="AK112" s="565"/>
      <c r="AL112" s="565"/>
      <c r="AM112" s="565"/>
      <c r="AN112" s="565"/>
      <c r="AO112" s="565"/>
      <c r="AP112" s="565"/>
      <c r="AQ112" s="565"/>
      <c r="AR112" s="565"/>
      <c r="AS112" s="565"/>
      <c r="AT112" s="565"/>
      <c r="AU112" s="565"/>
      <c r="AV112" s="565"/>
      <c r="AW112" s="565"/>
      <c r="AX112" s="565"/>
      <c r="AY112" s="565"/>
      <c r="AZ112" s="565"/>
      <c r="BA112" s="565"/>
      <c r="BB112" s="565"/>
      <c r="BC112" s="565"/>
      <c r="BD112" s="565"/>
      <c r="BE112" s="565"/>
      <c r="BF112" s="565"/>
      <c r="BG112" s="565"/>
      <c r="BH112" s="565"/>
      <c r="BI112" s="565"/>
      <c r="BJ112" s="565"/>
      <c r="BK112" s="565"/>
      <c r="BL112" s="565"/>
      <c r="BM112" s="565"/>
      <c r="BN112" s="565"/>
      <c r="BO112" s="565"/>
      <c r="BP112" s="565"/>
      <c r="BQ112" s="565"/>
      <c r="BR112" s="565"/>
      <c r="BS112" s="565"/>
      <c r="BT112" s="565"/>
      <c r="BU112" s="565"/>
      <c r="BV112" s="565"/>
      <c r="BW112" s="565"/>
      <c r="BX112" s="565"/>
      <c r="BY112" s="565"/>
      <c r="BZ112" s="565"/>
      <c r="CA112" s="565"/>
      <c r="CB112" s="565"/>
      <c r="CC112" s="565"/>
      <c r="CD112" s="565"/>
      <c r="CE112" s="565"/>
      <c r="CF112" s="565"/>
      <c r="CG112" s="565"/>
      <c r="CH112" s="565"/>
      <c r="CI112" s="565"/>
      <c r="CJ112" s="565"/>
      <c r="CK112" s="565"/>
      <c r="CL112" s="565"/>
      <c r="CM112" s="565"/>
      <c r="CN112" s="565"/>
      <c r="CO112" s="565"/>
      <c r="CP112" s="565"/>
      <c r="CQ112" s="565"/>
      <c r="CR112" s="565"/>
      <c r="CS112" s="565"/>
      <c r="CT112" s="565"/>
      <c r="CU112" s="565"/>
      <c r="CV112" s="565"/>
      <c r="CW112" s="565"/>
      <c r="CX112" s="565"/>
      <c r="CY112" s="565"/>
      <c r="CZ112" s="565"/>
      <c r="DA112" s="565"/>
      <c r="DB112" s="565"/>
      <c r="DC112" s="565"/>
      <c r="DD112" s="565"/>
      <c r="DE112" s="565"/>
      <c r="DF112" s="565"/>
      <c r="DG112" s="565"/>
      <c r="DH112" s="565"/>
      <c r="DI112" s="565"/>
      <c r="DJ112" s="565"/>
      <c r="DK112" s="565"/>
      <c r="DL112" s="565"/>
      <c r="DM112" s="565"/>
      <c r="DN112" s="565"/>
      <c r="DO112" s="565"/>
      <c r="DP112" s="565"/>
      <c r="DQ112" s="565"/>
      <c r="DR112" s="565"/>
      <c r="DS112" s="565"/>
      <c r="DT112" s="565"/>
      <c r="DU112" s="565"/>
      <c r="DV112" s="565"/>
      <c r="DW112" s="565"/>
      <c r="DX112" s="565"/>
      <c r="DY112" s="565"/>
      <c r="DZ112" s="565"/>
      <c r="EA112" s="565"/>
      <c r="EB112" s="565"/>
      <c r="EC112" s="565"/>
      <c r="ED112" s="565"/>
      <c r="EE112" s="565"/>
      <c r="EF112" s="565"/>
      <c r="EG112" s="565"/>
      <c r="EH112" s="565"/>
      <c r="EI112" s="565"/>
      <c r="EJ112" s="565"/>
      <c r="EK112" s="565"/>
      <c r="EL112" s="565"/>
      <c r="EM112" s="565"/>
      <c r="EN112" s="565"/>
      <c r="EO112" s="565"/>
      <c r="EP112" s="565"/>
      <c r="EQ112" s="565"/>
      <c r="ER112" s="565"/>
      <c r="ES112" s="565"/>
      <c r="ET112" s="565"/>
      <c r="EU112" s="565"/>
      <c r="EV112" s="565"/>
      <c r="EW112" s="565"/>
      <c r="EX112" s="565"/>
      <c r="EY112" s="565"/>
      <c r="EZ112" s="565"/>
      <c r="FA112" s="565"/>
      <c r="FB112" s="565"/>
      <c r="FC112" s="565"/>
      <c r="FD112" s="565"/>
      <c r="FE112" s="565"/>
      <c r="FF112" s="565"/>
      <c r="FG112" s="565"/>
      <c r="FH112" s="565"/>
      <c r="FI112" s="565"/>
      <c r="FJ112" s="565"/>
      <c r="FK112" s="565"/>
      <c r="FL112" s="565"/>
      <c r="FM112" s="565"/>
      <c r="FN112" s="565"/>
      <c r="FO112" s="565"/>
      <c r="FP112" s="565"/>
      <c r="FQ112" s="565"/>
      <c r="FR112" s="565"/>
      <c r="FS112" s="565"/>
      <c r="FT112" s="565"/>
      <c r="FU112" s="565"/>
      <c r="FV112" s="565"/>
      <c r="FW112" s="565"/>
      <c r="FX112" s="565"/>
      <c r="FY112" s="565"/>
      <c r="FZ112" s="565"/>
      <c r="GA112" s="565"/>
      <c r="GB112" s="565"/>
      <c r="GC112" s="565"/>
      <c r="GD112" s="565"/>
      <c r="GE112" s="565"/>
      <c r="GF112" s="565"/>
      <c r="GG112" s="565"/>
      <c r="GH112" s="565"/>
      <c r="GI112" s="565"/>
      <c r="GJ112" s="565"/>
      <c r="GK112" s="565"/>
      <c r="GL112" s="565"/>
      <c r="GM112" s="565"/>
      <c r="GN112" s="565"/>
      <c r="GO112" s="565"/>
      <c r="GP112" s="565"/>
      <c r="GQ112" s="565"/>
      <c r="GR112" s="565"/>
      <c r="GS112" s="565"/>
      <c r="GT112" s="565"/>
      <c r="GU112" s="565"/>
      <c r="GV112" s="565"/>
      <c r="GW112" s="565"/>
      <c r="GX112" s="565"/>
      <c r="GY112" s="565"/>
      <c r="GZ112" s="565"/>
      <c r="HA112" s="565"/>
      <c r="HB112" s="565"/>
      <c r="HC112" s="565"/>
      <c r="HD112" s="565"/>
      <c r="HE112" s="565"/>
      <c r="HF112" s="565"/>
      <c r="HG112" s="565"/>
      <c r="HH112" s="565"/>
      <c r="HI112" s="565"/>
      <c r="HJ112" s="565"/>
      <c r="HK112" s="565"/>
      <c r="HL112" s="565"/>
      <c r="HM112" s="565"/>
      <c r="HN112" s="565"/>
      <c r="HO112" s="565"/>
      <c r="HP112" s="565"/>
      <c r="HQ112" s="565"/>
      <c r="HR112" s="565"/>
      <c r="HS112" s="565"/>
      <c r="HT112" s="565"/>
      <c r="HU112" s="565"/>
      <c r="HV112" s="565"/>
      <c r="HW112" s="565"/>
      <c r="HX112" s="565"/>
      <c r="HY112" s="565"/>
      <c r="HZ112" s="565"/>
      <c r="IA112" s="565"/>
      <c r="IB112" s="565"/>
      <c r="IC112" s="565"/>
      <c r="ID112" s="565"/>
      <c r="IE112" s="565"/>
      <c r="IF112" s="565"/>
      <c r="IG112" s="565"/>
      <c r="IH112" s="565"/>
      <c r="II112" s="565"/>
      <c r="IJ112" s="565"/>
      <c r="IK112" s="565"/>
      <c r="IL112" s="565"/>
      <c r="IM112" s="565"/>
      <c r="IN112" s="565"/>
      <c r="IO112" s="565"/>
      <c r="IP112" s="565"/>
      <c r="IQ112" s="565"/>
      <c r="IR112" s="565"/>
      <c r="IS112" s="565"/>
      <c r="IT112" s="565"/>
      <c r="IU112" s="565"/>
    </row>
    <row r="113" spans="1:255">
      <c r="A113" s="562" t="s">
        <v>2239</v>
      </c>
      <c r="B113" s="559">
        <v>0</v>
      </c>
      <c r="D113" s="565"/>
      <c r="E113" s="565"/>
      <c r="F113" s="565"/>
      <c r="G113" s="565"/>
      <c r="H113" s="565"/>
      <c r="I113" s="565"/>
      <c r="J113" s="565"/>
      <c r="K113" s="565"/>
      <c r="L113" s="565"/>
      <c r="M113" s="565"/>
      <c r="N113" s="565"/>
      <c r="O113" s="565"/>
      <c r="P113" s="565"/>
      <c r="Q113" s="565"/>
      <c r="R113" s="565"/>
      <c r="S113" s="565"/>
      <c r="T113" s="565"/>
      <c r="U113" s="565"/>
      <c r="V113" s="565"/>
      <c r="W113" s="565"/>
      <c r="X113" s="565"/>
      <c r="Y113" s="565"/>
      <c r="Z113" s="565"/>
      <c r="AA113" s="565"/>
      <c r="AB113" s="565"/>
      <c r="AC113" s="565"/>
      <c r="AD113" s="565"/>
      <c r="AE113" s="565"/>
      <c r="AF113" s="565"/>
      <c r="AG113" s="565"/>
      <c r="AH113" s="565"/>
      <c r="AI113" s="565"/>
      <c r="AJ113" s="565"/>
      <c r="AK113" s="565"/>
      <c r="AL113" s="565"/>
      <c r="AM113" s="565"/>
      <c r="AN113" s="565"/>
      <c r="AO113" s="565"/>
      <c r="AP113" s="565"/>
      <c r="AQ113" s="565"/>
      <c r="AR113" s="565"/>
      <c r="AS113" s="565"/>
      <c r="AT113" s="565"/>
      <c r="AU113" s="565"/>
      <c r="AV113" s="565"/>
      <c r="AW113" s="565"/>
      <c r="AX113" s="565"/>
      <c r="AY113" s="565"/>
      <c r="AZ113" s="565"/>
      <c r="BA113" s="565"/>
      <c r="BB113" s="565"/>
      <c r="BC113" s="565"/>
      <c r="BD113" s="565"/>
      <c r="BE113" s="565"/>
      <c r="BF113" s="565"/>
      <c r="BG113" s="565"/>
      <c r="BH113" s="565"/>
      <c r="BI113" s="565"/>
      <c r="BJ113" s="565"/>
      <c r="BK113" s="565"/>
      <c r="BL113" s="565"/>
      <c r="BM113" s="565"/>
      <c r="BN113" s="565"/>
      <c r="BO113" s="565"/>
      <c r="BP113" s="565"/>
      <c r="BQ113" s="565"/>
      <c r="BR113" s="565"/>
      <c r="BS113" s="565"/>
      <c r="BT113" s="565"/>
      <c r="BU113" s="565"/>
      <c r="BV113" s="565"/>
      <c r="BW113" s="565"/>
      <c r="BX113" s="565"/>
      <c r="BY113" s="565"/>
      <c r="BZ113" s="565"/>
      <c r="CA113" s="565"/>
      <c r="CB113" s="565"/>
      <c r="CC113" s="565"/>
      <c r="CD113" s="565"/>
      <c r="CE113" s="565"/>
      <c r="CF113" s="565"/>
      <c r="CG113" s="565"/>
      <c r="CH113" s="565"/>
      <c r="CI113" s="565"/>
      <c r="CJ113" s="565"/>
      <c r="CK113" s="565"/>
      <c r="CL113" s="565"/>
      <c r="CM113" s="565"/>
      <c r="CN113" s="565"/>
      <c r="CO113" s="565"/>
      <c r="CP113" s="565"/>
      <c r="CQ113" s="565"/>
      <c r="CR113" s="565"/>
      <c r="CS113" s="565"/>
      <c r="CT113" s="565"/>
      <c r="CU113" s="565"/>
      <c r="CV113" s="565"/>
      <c r="CW113" s="565"/>
      <c r="CX113" s="565"/>
      <c r="CY113" s="565"/>
      <c r="CZ113" s="565"/>
      <c r="DA113" s="565"/>
      <c r="DB113" s="565"/>
      <c r="DC113" s="565"/>
      <c r="DD113" s="565"/>
      <c r="DE113" s="565"/>
      <c r="DF113" s="565"/>
      <c r="DG113" s="565"/>
      <c r="DH113" s="565"/>
      <c r="DI113" s="565"/>
      <c r="DJ113" s="565"/>
      <c r="DK113" s="565"/>
      <c r="DL113" s="565"/>
      <c r="DM113" s="565"/>
      <c r="DN113" s="565"/>
      <c r="DO113" s="565"/>
      <c r="DP113" s="565"/>
      <c r="DQ113" s="565"/>
      <c r="DR113" s="565"/>
      <c r="DS113" s="565"/>
      <c r="DT113" s="565"/>
      <c r="DU113" s="565"/>
      <c r="DV113" s="565"/>
      <c r="DW113" s="565"/>
      <c r="DX113" s="565"/>
      <c r="DY113" s="565"/>
      <c r="DZ113" s="565"/>
      <c r="EA113" s="565"/>
      <c r="EB113" s="565"/>
      <c r="EC113" s="565"/>
      <c r="ED113" s="565"/>
      <c r="EE113" s="565"/>
      <c r="EF113" s="565"/>
      <c r="EG113" s="565"/>
      <c r="EH113" s="565"/>
      <c r="EI113" s="565"/>
      <c r="EJ113" s="565"/>
      <c r="EK113" s="565"/>
      <c r="EL113" s="565"/>
      <c r="EM113" s="565"/>
      <c r="EN113" s="565"/>
      <c r="EO113" s="565"/>
      <c r="EP113" s="565"/>
      <c r="EQ113" s="565"/>
      <c r="ER113" s="565"/>
      <c r="ES113" s="565"/>
      <c r="ET113" s="565"/>
      <c r="EU113" s="565"/>
      <c r="EV113" s="565"/>
      <c r="EW113" s="565"/>
      <c r="EX113" s="565"/>
      <c r="EY113" s="565"/>
      <c r="EZ113" s="565"/>
      <c r="FA113" s="565"/>
      <c r="FB113" s="565"/>
      <c r="FC113" s="565"/>
      <c r="FD113" s="565"/>
      <c r="FE113" s="565"/>
      <c r="FF113" s="565"/>
      <c r="FG113" s="565"/>
      <c r="FH113" s="565"/>
      <c r="FI113" s="565"/>
      <c r="FJ113" s="565"/>
      <c r="FK113" s="565"/>
      <c r="FL113" s="565"/>
      <c r="FM113" s="565"/>
      <c r="FN113" s="565"/>
      <c r="FO113" s="565"/>
      <c r="FP113" s="565"/>
      <c r="FQ113" s="565"/>
      <c r="FR113" s="565"/>
      <c r="FS113" s="565"/>
      <c r="FT113" s="565"/>
      <c r="FU113" s="565"/>
      <c r="FV113" s="565"/>
      <c r="FW113" s="565"/>
      <c r="FX113" s="565"/>
      <c r="FY113" s="565"/>
      <c r="FZ113" s="565"/>
      <c r="GA113" s="565"/>
      <c r="GB113" s="565"/>
      <c r="GC113" s="565"/>
      <c r="GD113" s="565"/>
      <c r="GE113" s="565"/>
      <c r="GF113" s="565"/>
      <c r="GG113" s="565"/>
      <c r="GH113" s="565"/>
      <c r="GI113" s="565"/>
      <c r="GJ113" s="565"/>
      <c r="GK113" s="565"/>
      <c r="GL113" s="565"/>
      <c r="GM113" s="565"/>
      <c r="GN113" s="565"/>
      <c r="GO113" s="565"/>
      <c r="GP113" s="565"/>
      <c r="GQ113" s="565"/>
      <c r="GR113" s="565"/>
      <c r="GS113" s="565"/>
      <c r="GT113" s="565"/>
      <c r="GU113" s="565"/>
      <c r="GV113" s="565"/>
      <c r="GW113" s="565"/>
      <c r="GX113" s="565"/>
      <c r="GY113" s="565"/>
      <c r="GZ113" s="565"/>
      <c r="HA113" s="565"/>
      <c r="HB113" s="565"/>
      <c r="HC113" s="565"/>
      <c r="HD113" s="565"/>
      <c r="HE113" s="565"/>
      <c r="HF113" s="565"/>
      <c r="HG113" s="565"/>
      <c r="HH113" s="565"/>
      <c r="HI113" s="565"/>
      <c r="HJ113" s="565"/>
      <c r="HK113" s="565"/>
      <c r="HL113" s="565"/>
      <c r="HM113" s="565"/>
      <c r="HN113" s="565"/>
      <c r="HO113" s="565"/>
      <c r="HP113" s="565"/>
      <c r="HQ113" s="565"/>
      <c r="HR113" s="565"/>
      <c r="HS113" s="565"/>
      <c r="HT113" s="565"/>
      <c r="HU113" s="565"/>
      <c r="HV113" s="565"/>
      <c r="HW113" s="565"/>
      <c r="HX113" s="565"/>
      <c r="HY113" s="565"/>
      <c r="HZ113" s="565"/>
      <c r="IA113" s="565"/>
      <c r="IB113" s="565"/>
      <c r="IC113" s="565"/>
      <c r="ID113" s="565"/>
      <c r="IE113" s="565"/>
      <c r="IF113" s="565"/>
      <c r="IG113" s="565"/>
      <c r="IH113" s="565"/>
      <c r="II113" s="565"/>
      <c r="IJ113" s="565"/>
      <c r="IK113" s="565"/>
      <c r="IL113" s="565"/>
      <c r="IM113" s="565"/>
      <c r="IN113" s="565"/>
      <c r="IO113" s="565"/>
      <c r="IP113" s="565"/>
      <c r="IQ113" s="565"/>
      <c r="IR113" s="565"/>
      <c r="IS113" s="565"/>
      <c r="IT113" s="565"/>
      <c r="IU113" s="565"/>
    </row>
    <row r="114" spans="1:255">
      <c r="A114" s="562" t="s">
        <v>2240</v>
      </c>
      <c r="B114" s="559">
        <v>0</v>
      </c>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c r="AK114" s="565"/>
      <c r="AL114" s="565"/>
      <c r="AM114" s="565"/>
      <c r="AN114" s="565"/>
      <c r="AO114" s="565"/>
      <c r="AP114" s="565"/>
      <c r="AQ114" s="565"/>
      <c r="AR114" s="565"/>
      <c r="AS114" s="565"/>
      <c r="AT114" s="565"/>
      <c r="AU114" s="565"/>
      <c r="AV114" s="565"/>
      <c r="AW114" s="565"/>
      <c r="AX114" s="565"/>
      <c r="AY114" s="565"/>
      <c r="AZ114" s="565"/>
      <c r="BA114" s="565"/>
      <c r="BB114" s="565"/>
      <c r="BC114" s="565"/>
      <c r="BD114" s="565"/>
      <c r="BE114" s="565"/>
      <c r="BF114" s="565"/>
      <c r="BG114" s="565"/>
      <c r="BH114" s="565"/>
      <c r="BI114" s="565"/>
      <c r="BJ114" s="565"/>
      <c r="BK114" s="565"/>
      <c r="BL114" s="565"/>
      <c r="BM114" s="565"/>
      <c r="BN114" s="565"/>
      <c r="BO114" s="565"/>
      <c r="BP114" s="565"/>
      <c r="BQ114" s="565"/>
      <c r="BR114" s="565"/>
      <c r="BS114" s="565"/>
      <c r="BT114" s="565"/>
      <c r="BU114" s="565"/>
      <c r="BV114" s="565"/>
      <c r="BW114" s="565"/>
      <c r="BX114" s="565"/>
      <c r="BY114" s="565"/>
      <c r="BZ114" s="565"/>
      <c r="CA114" s="565"/>
      <c r="CB114" s="565"/>
      <c r="CC114" s="565"/>
      <c r="CD114" s="565"/>
      <c r="CE114" s="565"/>
      <c r="CF114" s="565"/>
      <c r="CG114" s="565"/>
      <c r="CH114" s="565"/>
      <c r="CI114" s="565"/>
      <c r="CJ114" s="565"/>
      <c r="CK114" s="565"/>
      <c r="CL114" s="565"/>
      <c r="CM114" s="565"/>
      <c r="CN114" s="565"/>
      <c r="CO114" s="565"/>
      <c r="CP114" s="565"/>
      <c r="CQ114" s="565"/>
      <c r="CR114" s="565"/>
      <c r="CS114" s="565"/>
      <c r="CT114" s="565"/>
      <c r="CU114" s="565"/>
      <c r="CV114" s="565"/>
      <c r="CW114" s="565"/>
      <c r="CX114" s="565"/>
      <c r="CY114" s="565"/>
      <c r="CZ114" s="565"/>
      <c r="DA114" s="565"/>
      <c r="DB114" s="565"/>
      <c r="DC114" s="565"/>
      <c r="DD114" s="565"/>
      <c r="DE114" s="565"/>
      <c r="DF114" s="565"/>
      <c r="DG114" s="565"/>
      <c r="DH114" s="565"/>
      <c r="DI114" s="565"/>
      <c r="DJ114" s="565"/>
      <c r="DK114" s="565"/>
      <c r="DL114" s="565"/>
      <c r="DM114" s="565"/>
      <c r="DN114" s="565"/>
      <c r="DO114" s="565"/>
      <c r="DP114" s="565"/>
      <c r="DQ114" s="565"/>
      <c r="DR114" s="565"/>
      <c r="DS114" s="565"/>
      <c r="DT114" s="565"/>
      <c r="DU114" s="565"/>
      <c r="DV114" s="565"/>
      <c r="DW114" s="565"/>
      <c r="DX114" s="565"/>
      <c r="DY114" s="565"/>
      <c r="DZ114" s="565"/>
      <c r="EA114" s="565"/>
      <c r="EB114" s="565"/>
      <c r="EC114" s="565"/>
      <c r="ED114" s="565"/>
      <c r="EE114" s="565"/>
      <c r="EF114" s="565"/>
      <c r="EG114" s="565"/>
      <c r="EH114" s="565"/>
      <c r="EI114" s="565"/>
      <c r="EJ114" s="565"/>
      <c r="EK114" s="565"/>
      <c r="EL114" s="565"/>
      <c r="EM114" s="565"/>
      <c r="EN114" s="565"/>
      <c r="EO114" s="565"/>
      <c r="EP114" s="565"/>
      <c r="EQ114" s="565"/>
      <c r="ER114" s="565"/>
      <c r="ES114" s="565"/>
      <c r="ET114" s="565"/>
      <c r="EU114" s="565"/>
      <c r="EV114" s="565"/>
      <c r="EW114" s="565"/>
      <c r="EX114" s="565"/>
      <c r="EY114" s="565"/>
      <c r="EZ114" s="565"/>
      <c r="FA114" s="565"/>
      <c r="FB114" s="565"/>
      <c r="FC114" s="565"/>
      <c r="FD114" s="565"/>
      <c r="FE114" s="565"/>
      <c r="FF114" s="565"/>
      <c r="FG114" s="565"/>
      <c r="FH114" s="565"/>
      <c r="FI114" s="565"/>
      <c r="FJ114" s="565"/>
      <c r="FK114" s="565"/>
      <c r="FL114" s="565"/>
      <c r="FM114" s="565"/>
      <c r="FN114" s="565"/>
      <c r="FO114" s="565"/>
      <c r="FP114" s="565"/>
      <c r="FQ114" s="565"/>
      <c r="FR114" s="565"/>
      <c r="FS114" s="565"/>
      <c r="FT114" s="565"/>
      <c r="FU114" s="565"/>
      <c r="FV114" s="565"/>
      <c r="FW114" s="565"/>
      <c r="FX114" s="565"/>
      <c r="FY114" s="565"/>
      <c r="FZ114" s="565"/>
      <c r="GA114" s="565"/>
      <c r="GB114" s="565"/>
      <c r="GC114" s="565"/>
      <c r="GD114" s="565"/>
      <c r="GE114" s="565"/>
      <c r="GF114" s="565"/>
      <c r="GG114" s="565"/>
      <c r="GH114" s="565"/>
      <c r="GI114" s="565"/>
      <c r="GJ114" s="565"/>
      <c r="GK114" s="565"/>
      <c r="GL114" s="565"/>
      <c r="GM114" s="565"/>
      <c r="GN114" s="565"/>
      <c r="GO114" s="565"/>
      <c r="GP114" s="565"/>
      <c r="GQ114" s="565"/>
      <c r="GR114" s="565"/>
      <c r="GS114" s="565"/>
      <c r="GT114" s="565"/>
      <c r="GU114" s="565"/>
      <c r="GV114" s="565"/>
      <c r="GW114" s="565"/>
      <c r="GX114" s="565"/>
      <c r="GY114" s="565"/>
      <c r="GZ114" s="565"/>
      <c r="HA114" s="565"/>
      <c r="HB114" s="565"/>
      <c r="HC114" s="565"/>
      <c r="HD114" s="565"/>
      <c r="HE114" s="565"/>
      <c r="HF114" s="565"/>
      <c r="HG114" s="565"/>
      <c r="HH114" s="565"/>
      <c r="HI114" s="565"/>
      <c r="HJ114" s="565"/>
      <c r="HK114" s="565"/>
      <c r="HL114" s="565"/>
      <c r="HM114" s="565"/>
      <c r="HN114" s="565"/>
      <c r="HO114" s="565"/>
      <c r="HP114" s="565"/>
      <c r="HQ114" s="565"/>
      <c r="HR114" s="565"/>
      <c r="HS114" s="565"/>
      <c r="HT114" s="565"/>
      <c r="HU114" s="565"/>
      <c r="HV114" s="565"/>
      <c r="HW114" s="565"/>
      <c r="HX114" s="565"/>
      <c r="HY114" s="565"/>
      <c r="HZ114" s="565"/>
      <c r="IA114" s="565"/>
      <c r="IB114" s="565"/>
      <c r="IC114" s="565"/>
      <c r="ID114" s="565"/>
      <c r="IE114" s="565"/>
      <c r="IF114" s="565"/>
      <c r="IG114" s="565"/>
      <c r="IH114" s="565"/>
      <c r="II114" s="565"/>
      <c r="IJ114" s="565"/>
      <c r="IK114" s="565"/>
      <c r="IL114" s="565"/>
      <c r="IM114" s="565"/>
      <c r="IN114" s="565"/>
      <c r="IO114" s="565"/>
      <c r="IP114" s="565"/>
      <c r="IQ114" s="565"/>
      <c r="IR114" s="565"/>
      <c r="IS114" s="565"/>
      <c r="IT114" s="565"/>
      <c r="IU114" s="565"/>
    </row>
    <row r="115" spans="1:255">
      <c r="A115" s="562" t="s">
        <v>2241</v>
      </c>
      <c r="B115" s="559">
        <v>0</v>
      </c>
      <c r="D115" s="565"/>
      <c r="E115" s="565"/>
      <c r="F115" s="565"/>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c r="AI115" s="565"/>
      <c r="AJ115" s="565"/>
      <c r="AK115" s="565"/>
      <c r="AL115" s="565"/>
      <c r="AM115" s="565"/>
      <c r="AN115" s="565"/>
      <c r="AO115" s="565"/>
      <c r="AP115" s="565"/>
      <c r="AQ115" s="565"/>
      <c r="AR115" s="565"/>
      <c r="AS115" s="565"/>
      <c r="AT115" s="565"/>
      <c r="AU115" s="565"/>
      <c r="AV115" s="565"/>
      <c r="AW115" s="565"/>
      <c r="AX115" s="565"/>
      <c r="AY115" s="565"/>
      <c r="AZ115" s="565"/>
      <c r="BA115" s="565"/>
      <c r="BB115" s="565"/>
      <c r="BC115" s="565"/>
      <c r="BD115" s="565"/>
      <c r="BE115" s="565"/>
      <c r="BF115" s="565"/>
      <c r="BG115" s="565"/>
      <c r="BH115" s="565"/>
      <c r="BI115" s="565"/>
      <c r="BJ115" s="565"/>
      <c r="BK115" s="565"/>
      <c r="BL115" s="565"/>
      <c r="BM115" s="565"/>
      <c r="BN115" s="565"/>
      <c r="BO115" s="565"/>
      <c r="BP115" s="565"/>
      <c r="BQ115" s="565"/>
      <c r="BR115" s="565"/>
      <c r="BS115" s="565"/>
      <c r="BT115" s="565"/>
      <c r="BU115" s="565"/>
      <c r="BV115" s="565"/>
      <c r="BW115" s="565"/>
      <c r="BX115" s="565"/>
      <c r="BY115" s="565"/>
      <c r="BZ115" s="565"/>
      <c r="CA115" s="565"/>
      <c r="CB115" s="565"/>
      <c r="CC115" s="565"/>
      <c r="CD115" s="565"/>
      <c r="CE115" s="565"/>
      <c r="CF115" s="565"/>
      <c r="CG115" s="565"/>
      <c r="CH115" s="565"/>
      <c r="CI115" s="565"/>
      <c r="CJ115" s="565"/>
      <c r="CK115" s="565"/>
      <c r="CL115" s="565"/>
      <c r="CM115" s="565"/>
      <c r="CN115" s="565"/>
      <c r="CO115" s="565"/>
      <c r="CP115" s="565"/>
      <c r="CQ115" s="565"/>
      <c r="CR115" s="565"/>
      <c r="CS115" s="565"/>
      <c r="CT115" s="565"/>
      <c r="CU115" s="565"/>
      <c r="CV115" s="565"/>
      <c r="CW115" s="565"/>
      <c r="CX115" s="565"/>
      <c r="CY115" s="565"/>
      <c r="CZ115" s="565"/>
      <c r="DA115" s="565"/>
      <c r="DB115" s="565"/>
      <c r="DC115" s="565"/>
      <c r="DD115" s="565"/>
      <c r="DE115" s="565"/>
      <c r="DF115" s="565"/>
      <c r="DG115" s="565"/>
      <c r="DH115" s="565"/>
      <c r="DI115" s="565"/>
      <c r="DJ115" s="565"/>
      <c r="DK115" s="565"/>
      <c r="DL115" s="565"/>
      <c r="DM115" s="565"/>
      <c r="DN115" s="565"/>
      <c r="DO115" s="565"/>
      <c r="DP115" s="565"/>
      <c r="DQ115" s="565"/>
      <c r="DR115" s="565"/>
      <c r="DS115" s="565"/>
      <c r="DT115" s="565"/>
      <c r="DU115" s="565"/>
      <c r="DV115" s="565"/>
      <c r="DW115" s="565"/>
      <c r="DX115" s="565"/>
      <c r="DY115" s="565"/>
      <c r="DZ115" s="565"/>
      <c r="EA115" s="565"/>
      <c r="EB115" s="565"/>
      <c r="EC115" s="565"/>
      <c r="ED115" s="565"/>
      <c r="EE115" s="565"/>
      <c r="EF115" s="565"/>
      <c r="EG115" s="565"/>
      <c r="EH115" s="565"/>
      <c r="EI115" s="565"/>
      <c r="EJ115" s="565"/>
      <c r="EK115" s="565"/>
      <c r="EL115" s="565"/>
      <c r="EM115" s="565"/>
      <c r="EN115" s="565"/>
      <c r="EO115" s="565"/>
      <c r="EP115" s="565"/>
      <c r="EQ115" s="565"/>
      <c r="ER115" s="565"/>
      <c r="ES115" s="565"/>
      <c r="ET115" s="565"/>
      <c r="EU115" s="565"/>
      <c r="EV115" s="565"/>
      <c r="EW115" s="565"/>
      <c r="EX115" s="565"/>
      <c r="EY115" s="565"/>
      <c r="EZ115" s="565"/>
      <c r="FA115" s="565"/>
      <c r="FB115" s="565"/>
      <c r="FC115" s="565"/>
      <c r="FD115" s="565"/>
      <c r="FE115" s="565"/>
      <c r="FF115" s="565"/>
      <c r="FG115" s="565"/>
      <c r="FH115" s="565"/>
      <c r="FI115" s="565"/>
      <c r="FJ115" s="565"/>
      <c r="FK115" s="565"/>
      <c r="FL115" s="565"/>
      <c r="FM115" s="565"/>
      <c r="FN115" s="565"/>
      <c r="FO115" s="565"/>
      <c r="FP115" s="565"/>
      <c r="FQ115" s="565"/>
      <c r="FR115" s="565"/>
      <c r="FS115" s="565"/>
      <c r="FT115" s="565"/>
      <c r="FU115" s="565"/>
      <c r="FV115" s="565"/>
      <c r="FW115" s="565"/>
      <c r="FX115" s="565"/>
      <c r="FY115" s="565"/>
      <c r="FZ115" s="565"/>
      <c r="GA115" s="565"/>
      <c r="GB115" s="565"/>
      <c r="GC115" s="565"/>
      <c r="GD115" s="565"/>
      <c r="GE115" s="565"/>
      <c r="GF115" s="565"/>
      <c r="GG115" s="565"/>
      <c r="GH115" s="565"/>
      <c r="GI115" s="565"/>
      <c r="GJ115" s="565"/>
      <c r="GK115" s="565"/>
      <c r="GL115" s="565"/>
      <c r="GM115" s="565"/>
      <c r="GN115" s="565"/>
      <c r="GO115" s="565"/>
      <c r="GP115" s="565"/>
      <c r="GQ115" s="565"/>
      <c r="GR115" s="565"/>
      <c r="GS115" s="565"/>
      <c r="GT115" s="565"/>
      <c r="GU115" s="565"/>
      <c r="GV115" s="565"/>
      <c r="GW115" s="565"/>
      <c r="GX115" s="565"/>
      <c r="GY115" s="565"/>
      <c r="GZ115" s="565"/>
      <c r="HA115" s="565"/>
      <c r="HB115" s="565"/>
      <c r="HC115" s="565"/>
      <c r="HD115" s="565"/>
      <c r="HE115" s="565"/>
      <c r="HF115" s="565"/>
      <c r="HG115" s="565"/>
      <c r="HH115" s="565"/>
      <c r="HI115" s="565"/>
      <c r="HJ115" s="565"/>
      <c r="HK115" s="565"/>
      <c r="HL115" s="565"/>
      <c r="HM115" s="565"/>
      <c r="HN115" s="565"/>
      <c r="HO115" s="565"/>
      <c r="HP115" s="565"/>
      <c r="HQ115" s="565"/>
      <c r="HR115" s="565"/>
      <c r="HS115" s="565"/>
      <c r="HT115" s="565"/>
      <c r="HU115" s="565"/>
      <c r="HV115" s="565"/>
      <c r="HW115" s="565"/>
      <c r="HX115" s="565"/>
      <c r="HY115" s="565"/>
      <c r="HZ115" s="565"/>
      <c r="IA115" s="565"/>
      <c r="IB115" s="565"/>
      <c r="IC115" s="565"/>
      <c r="ID115" s="565"/>
      <c r="IE115" s="565"/>
      <c r="IF115" s="565"/>
      <c r="IG115" s="565"/>
      <c r="IH115" s="565"/>
      <c r="II115" s="565"/>
      <c r="IJ115" s="565"/>
      <c r="IK115" s="565"/>
      <c r="IL115" s="565"/>
      <c r="IM115" s="565"/>
      <c r="IN115" s="565"/>
      <c r="IO115" s="565"/>
      <c r="IP115" s="565"/>
      <c r="IQ115" s="565"/>
      <c r="IR115" s="565"/>
      <c r="IS115" s="565"/>
      <c r="IT115" s="565"/>
      <c r="IU115" s="565"/>
    </row>
    <row r="116" spans="1:255">
      <c r="A116" s="562" t="s">
        <v>2242</v>
      </c>
      <c r="B116" s="559">
        <v>0</v>
      </c>
      <c r="D116" s="565"/>
      <c r="E116" s="565"/>
      <c r="F116" s="565"/>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5"/>
      <c r="AK116" s="565"/>
      <c r="AL116" s="565"/>
      <c r="AM116" s="565"/>
      <c r="AN116" s="565"/>
      <c r="AO116" s="565"/>
      <c r="AP116" s="565"/>
      <c r="AQ116" s="565"/>
      <c r="AR116" s="565"/>
      <c r="AS116" s="565"/>
      <c r="AT116" s="565"/>
      <c r="AU116" s="565"/>
      <c r="AV116" s="565"/>
      <c r="AW116" s="565"/>
      <c r="AX116" s="565"/>
      <c r="AY116" s="565"/>
      <c r="AZ116" s="565"/>
      <c r="BA116" s="565"/>
      <c r="BB116" s="565"/>
      <c r="BC116" s="565"/>
      <c r="BD116" s="565"/>
      <c r="BE116" s="565"/>
      <c r="BF116" s="565"/>
      <c r="BG116" s="565"/>
      <c r="BH116" s="565"/>
      <c r="BI116" s="565"/>
      <c r="BJ116" s="565"/>
      <c r="BK116" s="565"/>
      <c r="BL116" s="565"/>
      <c r="BM116" s="565"/>
      <c r="BN116" s="565"/>
      <c r="BO116" s="565"/>
      <c r="BP116" s="565"/>
      <c r="BQ116" s="565"/>
      <c r="BR116" s="565"/>
      <c r="BS116" s="565"/>
      <c r="BT116" s="565"/>
      <c r="BU116" s="565"/>
      <c r="BV116" s="565"/>
      <c r="BW116" s="565"/>
      <c r="BX116" s="565"/>
      <c r="BY116" s="565"/>
      <c r="BZ116" s="565"/>
      <c r="CA116" s="565"/>
      <c r="CB116" s="565"/>
      <c r="CC116" s="565"/>
      <c r="CD116" s="565"/>
      <c r="CE116" s="565"/>
      <c r="CF116" s="565"/>
      <c r="CG116" s="565"/>
      <c r="CH116" s="565"/>
      <c r="CI116" s="565"/>
      <c r="CJ116" s="565"/>
      <c r="CK116" s="565"/>
      <c r="CL116" s="565"/>
      <c r="CM116" s="565"/>
      <c r="CN116" s="565"/>
      <c r="CO116" s="565"/>
      <c r="CP116" s="565"/>
      <c r="CQ116" s="565"/>
      <c r="CR116" s="565"/>
      <c r="CS116" s="565"/>
      <c r="CT116" s="565"/>
      <c r="CU116" s="565"/>
      <c r="CV116" s="565"/>
      <c r="CW116" s="565"/>
      <c r="CX116" s="565"/>
      <c r="CY116" s="565"/>
      <c r="CZ116" s="565"/>
      <c r="DA116" s="565"/>
      <c r="DB116" s="565"/>
      <c r="DC116" s="565"/>
      <c r="DD116" s="565"/>
      <c r="DE116" s="565"/>
      <c r="DF116" s="565"/>
      <c r="DG116" s="565"/>
      <c r="DH116" s="565"/>
      <c r="DI116" s="565"/>
      <c r="DJ116" s="565"/>
      <c r="DK116" s="565"/>
      <c r="DL116" s="565"/>
      <c r="DM116" s="565"/>
      <c r="DN116" s="565"/>
      <c r="DO116" s="565"/>
      <c r="DP116" s="565"/>
      <c r="DQ116" s="565"/>
      <c r="DR116" s="565"/>
      <c r="DS116" s="565"/>
      <c r="DT116" s="565"/>
      <c r="DU116" s="565"/>
      <c r="DV116" s="565"/>
      <c r="DW116" s="565"/>
      <c r="DX116" s="565"/>
      <c r="DY116" s="565"/>
      <c r="DZ116" s="565"/>
      <c r="EA116" s="565"/>
      <c r="EB116" s="565"/>
      <c r="EC116" s="565"/>
      <c r="ED116" s="565"/>
      <c r="EE116" s="565"/>
      <c r="EF116" s="565"/>
      <c r="EG116" s="565"/>
      <c r="EH116" s="565"/>
      <c r="EI116" s="565"/>
      <c r="EJ116" s="565"/>
      <c r="EK116" s="565"/>
      <c r="EL116" s="565"/>
      <c r="EM116" s="565"/>
      <c r="EN116" s="565"/>
      <c r="EO116" s="565"/>
      <c r="EP116" s="565"/>
      <c r="EQ116" s="565"/>
      <c r="ER116" s="565"/>
      <c r="ES116" s="565"/>
      <c r="ET116" s="565"/>
      <c r="EU116" s="565"/>
      <c r="EV116" s="565"/>
      <c r="EW116" s="565"/>
      <c r="EX116" s="565"/>
      <c r="EY116" s="565"/>
      <c r="EZ116" s="565"/>
      <c r="FA116" s="565"/>
      <c r="FB116" s="565"/>
      <c r="FC116" s="565"/>
      <c r="FD116" s="565"/>
      <c r="FE116" s="565"/>
      <c r="FF116" s="565"/>
      <c r="FG116" s="565"/>
      <c r="FH116" s="565"/>
      <c r="FI116" s="565"/>
      <c r="FJ116" s="565"/>
      <c r="FK116" s="565"/>
      <c r="FL116" s="565"/>
      <c r="FM116" s="565"/>
      <c r="FN116" s="565"/>
      <c r="FO116" s="565"/>
      <c r="FP116" s="565"/>
      <c r="FQ116" s="565"/>
      <c r="FR116" s="565"/>
      <c r="FS116" s="565"/>
      <c r="FT116" s="565"/>
      <c r="FU116" s="565"/>
      <c r="FV116" s="565"/>
      <c r="FW116" s="565"/>
      <c r="FX116" s="565"/>
      <c r="FY116" s="565"/>
      <c r="FZ116" s="565"/>
      <c r="GA116" s="565"/>
      <c r="GB116" s="565"/>
      <c r="GC116" s="565"/>
      <c r="GD116" s="565"/>
      <c r="GE116" s="565"/>
      <c r="GF116" s="565"/>
      <c r="GG116" s="565"/>
      <c r="GH116" s="565"/>
      <c r="GI116" s="565"/>
      <c r="GJ116" s="565"/>
      <c r="GK116" s="565"/>
      <c r="GL116" s="565"/>
      <c r="GM116" s="565"/>
      <c r="GN116" s="565"/>
      <c r="GO116" s="565"/>
      <c r="GP116" s="565"/>
      <c r="GQ116" s="565"/>
      <c r="GR116" s="565"/>
      <c r="GS116" s="565"/>
      <c r="GT116" s="565"/>
      <c r="GU116" s="565"/>
      <c r="GV116" s="565"/>
      <c r="GW116" s="565"/>
      <c r="GX116" s="565"/>
      <c r="GY116" s="565"/>
      <c r="GZ116" s="565"/>
      <c r="HA116" s="565"/>
      <c r="HB116" s="565"/>
      <c r="HC116" s="565"/>
      <c r="HD116" s="565"/>
      <c r="HE116" s="565"/>
      <c r="HF116" s="565"/>
      <c r="HG116" s="565"/>
      <c r="HH116" s="565"/>
      <c r="HI116" s="565"/>
      <c r="HJ116" s="565"/>
      <c r="HK116" s="565"/>
      <c r="HL116" s="565"/>
      <c r="HM116" s="565"/>
      <c r="HN116" s="565"/>
      <c r="HO116" s="565"/>
      <c r="HP116" s="565"/>
      <c r="HQ116" s="565"/>
      <c r="HR116" s="565"/>
      <c r="HS116" s="565"/>
      <c r="HT116" s="565"/>
      <c r="HU116" s="565"/>
      <c r="HV116" s="565"/>
      <c r="HW116" s="565"/>
      <c r="HX116" s="565"/>
      <c r="HY116" s="565"/>
      <c r="HZ116" s="565"/>
      <c r="IA116" s="565"/>
      <c r="IB116" s="565"/>
      <c r="IC116" s="565"/>
      <c r="ID116" s="565"/>
      <c r="IE116" s="565"/>
      <c r="IF116" s="565"/>
      <c r="IG116" s="565"/>
      <c r="IH116" s="565"/>
      <c r="II116" s="565"/>
      <c r="IJ116" s="565"/>
      <c r="IK116" s="565"/>
      <c r="IL116" s="565"/>
      <c r="IM116" s="565"/>
      <c r="IN116" s="565"/>
      <c r="IO116" s="565"/>
      <c r="IP116" s="565"/>
      <c r="IQ116" s="565"/>
      <c r="IR116" s="565"/>
      <c r="IS116" s="565"/>
      <c r="IT116" s="565"/>
      <c r="IU116" s="565"/>
    </row>
    <row r="117" spans="1:255">
      <c r="A117" s="561" t="s">
        <v>1366</v>
      </c>
      <c r="B117" s="559">
        <f>SUM(B118:B125)</f>
        <v>58463</v>
      </c>
      <c r="D117" s="565"/>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65"/>
      <c r="AJ117" s="565"/>
      <c r="AK117" s="565"/>
      <c r="AL117" s="565"/>
      <c r="AM117" s="565"/>
      <c r="AN117" s="565"/>
      <c r="AO117" s="565"/>
      <c r="AP117" s="565"/>
      <c r="AQ117" s="565"/>
      <c r="AR117" s="565"/>
      <c r="AS117" s="565"/>
      <c r="AT117" s="565"/>
      <c r="AU117" s="565"/>
      <c r="AV117" s="565"/>
      <c r="AW117" s="565"/>
      <c r="AX117" s="565"/>
      <c r="AY117" s="565"/>
      <c r="AZ117" s="565"/>
      <c r="BA117" s="565"/>
      <c r="BB117" s="565"/>
      <c r="BC117" s="565"/>
      <c r="BD117" s="565"/>
      <c r="BE117" s="565"/>
      <c r="BF117" s="565"/>
      <c r="BG117" s="565"/>
      <c r="BH117" s="565"/>
      <c r="BI117" s="565"/>
      <c r="BJ117" s="565"/>
      <c r="BK117" s="565"/>
      <c r="BL117" s="565"/>
      <c r="BM117" s="565"/>
      <c r="BN117" s="565"/>
      <c r="BO117" s="565"/>
      <c r="BP117" s="565"/>
      <c r="BQ117" s="565"/>
      <c r="BR117" s="565"/>
      <c r="BS117" s="565"/>
      <c r="BT117" s="565"/>
      <c r="BU117" s="565"/>
      <c r="BV117" s="565"/>
      <c r="BW117" s="565"/>
      <c r="BX117" s="565"/>
      <c r="BY117" s="565"/>
      <c r="BZ117" s="565"/>
      <c r="CA117" s="565"/>
      <c r="CB117" s="565"/>
      <c r="CC117" s="565"/>
      <c r="CD117" s="565"/>
      <c r="CE117" s="565"/>
      <c r="CF117" s="565"/>
      <c r="CG117" s="565"/>
      <c r="CH117" s="565"/>
      <c r="CI117" s="565"/>
      <c r="CJ117" s="565"/>
      <c r="CK117" s="565"/>
      <c r="CL117" s="565"/>
      <c r="CM117" s="565"/>
      <c r="CN117" s="565"/>
      <c r="CO117" s="565"/>
      <c r="CP117" s="565"/>
      <c r="CQ117" s="565"/>
      <c r="CR117" s="565"/>
      <c r="CS117" s="565"/>
      <c r="CT117" s="565"/>
      <c r="CU117" s="565"/>
      <c r="CV117" s="565"/>
      <c r="CW117" s="565"/>
      <c r="CX117" s="565"/>
      <c r="CY117" s="565"/>
      <c r="CZ117" s="565"/>
      <c r="DA117" s="565"/>
      <c r="DB117" s="565"/>
      <c r="DC117" s="565"/>
      <c r="DD117" s="565"/>
      <c r="DE117" s="565"/>
      <c r="DF117" s="565"/>
      <c r="DG117" s="565"/>
      <c r="DH117" s="565"/>
      <c r="DI117" s="565"/>
      <c r="DJ117" s="565"/>
      <c r="DK117" s="565"/>
      <c r="DL117" s="565"/>
      <c r="DM117" s="565"/>
      <c r="DN117" s="565"/>
      <c r="DO117" s="565"/>
      <c r="DP117" s="565"/>
      <c r="DQ117" s="565"/>
      <c r="DR117" s="565"/>
      <c r="DS117" s="565"/>
      <c r="DT117" s="565"/>
      <c r="DU117" s="565"/>
      <c r="DV117" s="565"/>
      <c r="DW117" s="565"/>
      <c r="DX117" s="565"/>
      <c r="DY117" s="565"/>
      <c r="DZ117" s="565"/>
      <c r="EA117" s="565"/>
      <c r="EB117" s="565"/>
      <c r="EC117" s="565"/>
      <c r="ED117" s="565"/>
      <c r="EE117" s="565"/>
      <c r="EF117" s="565"/>
      <c r="EG117" s="565"/>
      <c r="EH117" s="565"/>
      <c r="EI117" s="565"/>
      <c r="EJ117" s="565"/>
      <c r="EK117" s="565"/>
      <c r="EL117" s="565"/>
      <c r="EM117" s="565"/>
      <c r="EN117" s="565"/>
      <c r="EO117" s="565"/>
      <c r="EP117" s="565"/>
      <c r="EQ117" s="565"/>
      <c r="ER117" s="565"/>
      <c r="ES117" s="565"/>
      <c r="ET117" s="565"/>
      <c r="EU117" s="565"/>
      <c r="EV117" s="565"/>
      <c r="EW117" s="565"/>
      <c r="EX117" s="565"/>
      <c r="EY117" s="565"/>
      <c r="EZ117" s="565"/>
      <c r="FA117" s="565"/>
      <c r="FB117" s="565"/>
      <c r="FC117" s="565"/>
      <c r="FD117" s="565"/>
      <c r="FE117" s="565"/>
      <c r="FF117" s="565"/>
      <c r="FG117" s="565"/>
      <c r="FH117" s="565"/>
      <c r="FI117" s="565"/>
      <c r="FJ117" s="565"/>
      <c r="FK117" s="565"/>
      <c r="FL117" s="565"/>
      <c r="FM117" s="565"/>
      <c r="FN117" s="565"/>
      <c r="FO117" s="565"/>
      <c r="FP117" s="565"/>
      <c r="FQ117" s="565"/>
      <c r="FR117" s="565"/>
      <c r="FS117" s="565"/>
      <c r="FT117" s="565"/>
      <c r="FU117" s="565"/>
      <c r="FV117" s="565"/>
      <c r="FW117" s="565"/>
      <c r="FX117" s="565"/>
      <c r="FY117" s="565"/>
      <c r="FZ117" s="565"/>
      <c r="GA117" s="565"/>
      <c r="GB117" s="565"/>
      <c r="GC117" s="565"/>
      <c r="GD117" s="565"/>
      <c r="GE117" s="565"/>
      <c r="GF117" s="565"/>
      <c r="GG117" s="565"/>
      <c r="GH117" s="565"/>
      <c r="GI117" s="565"/>
      <c r="GJ117" s="565"/>
      <c r="GK117" s="565"/>
      <c r="GL117" s="565"/>
      <c r="GM117" s="565"/>
      <c r="GN117" s="565"/>
      <c r="GO117" s="565"/>
      <c r="GP117" s="565"/>
      <c r="GQ117" s="565"/>
      <c r="GR117" s="565"/>
      <c r="GS117" s="565"/>
      <c r="GT117" s="565"/>
      <c r="GU117" s="565"/>
      <c r="GV117" s="565"/>
      <c r="GW117" s="565"/>
      <c r="GX117" s="565"/>
      <c r="GY117" s="565"/>
      <c r="GZ117" s="565"/>
      <c r="HA117" s="565"/>
      <c r="HB117" s="565"/>
      <c r="HC117" s="565"/>
      <c r="HD117" s="565"/>
      <c r="HE117" s="565"/>
      <c r="HF117" s="565"/>
      <c r="HG117" s="565"/>
      <c r="HH117" s="565"/>
      <c r="HI117" s="565"/>
      <c r="HJ117" s="565"/>
      <c r="HK117" s="565"/>
      <c r="HL117" s="565"/>
      <c r="HM117" s="565"/>
      <c r="HN117" s="565"/>
      <c r="HO117" s="565"/>
      <c r="HP117" s="565"/>
      <c r="HQ117" s="565"/>
      <c r="HR117" s="565"/>
      <c r="HS117" s="565"/>
      <c r="HT117" s="565"/>
      <c r="HU117" s="565"/>
      <c r="HV117" s="565"/>
      <c r="HW117" s="565"/>
      <c r="HX117" s="565"/>
      <c r="HY117" s="565"/>
      <c r="HZ117" s="565"/>
      <c r="IA117" s="565"/>
      <c r="IB117" s="565"/>
      <c r="IC117" s="565"/>
      <c r="ID117" s="565"/>
      <c r="IE117" s="565"/>
      <c r="IF117" s="565"/>
      <c r="IG117" s="565"/>
      <c r="IH117" s="565"/>
      <c r="II117" s="565"/>
      <c r="IJ117" s="565"/>
      <c r="IK117" s="565"/>
      <c r="IL117" s="565"/>
      <c r="IM117" s="565"/>
      <c r="IN117" s="565"/>
      <c r="IO117" s="565"/>
      <c r="IP117" s="565"/>
      <c r="IQ117" s="565"/>
      <c r="IR117" s="565"/>
      <c r="IS117" s="565"/>
      <c r="IT117" s="565"/>
      <c r="IU117" s="565"/>
    </row>
    <row r="118" spans="1:255">
      <c r="A118" s="562" t="s">
        <v>1367</v>
      </c>
      <c r="B118" s="559">
        <v>56868</v>
      </c>
      <c r="D118" s="565"/>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65"/>
      <c r="AJ118" s="565"/>
      <c r="AK118" s="565"/>
      <c r="AL118" s="565"/>
      <c r="AM118" s="565"/>
      <c r="AN118" s="565"/>
      <c r="AO118" s="565"/>
      <c r="AP118" s="565"/>
      <c r="AQ118" s="565"/>
      <c r="AR118" s="565"/>
      <c r="AS118" s="565"/>
      <c r="AT118" s="565"/>
      <c r="AU118" s="565"/>
      <c r="AV118" s="565"/>
      <c r="AW118" s="565"/>
      <c r="AX118" s="565"/>
      <c r="AY118" s="565"/>
      <c r="AZ118" s="565"/>
      <c r="BA118" s="565"/>
      <c r="BB118" s="565"/>
      <c r="BC118" s="565"/>
      <c r="BD118" s="565"/>
      <c r="BE118" s="565"/>
      <c r="BF118" s="565"/>
      <c r="BG118" s="565"/>
      <c r="BH118" s="565"/>
      <c r="BI118" s="565"/>
      <c r="BJ118" s="565"/>
      <c r="BK118" s="565"/>
      <c r="BL118" s="565"/>
      <c r="BM118" s="565"/>
      <c r="BN118" s="565"/>
      <c r="BO118" s="565"/>
      <c r="BP118" s="565"/>
      <c r="BQ118" s="565"/>
      <c r="BR118" s="565"/>
      <c r="BS118" s="565"/>
      <c r="BT118" s="565"/>
      <c r="BU118" s="565"/>
      <c r="BV118" s="565"/>
      <c r="BW118" s="565"/>
      <c r="BX118" s="565"/>
      <c r="BY118" s="565"/>
      <c r="BZ118" s="565"/>
      <c r="CA118" s="565"/>
      <c r="CB118" s="565"/>
      <c r="CC118" s="565"/>
      <c r="CD118" s="565"/>
      <c r="CE118" s="565"/>
      <c r="CF118" s="565"/>
      <c r="CG118" s="565"/>
      <c r="CH118" s="565"/>
      <c r="CI118" s="565"/>
      <c r="CJ118" s="565"/>
      <c r="CK118" s="565"/>
      <c r="CL118" s="565"/>
      <c r="CM118" s="565"/>
      <c r="CN118" s="565"/>
      <c r="CO118" s="565"/>
      <c r="CP118" s="565"/>
      <c r="CQ118" s="565"/>
      <c r="CR118" s="565"/>
      <c r="CS118" s="565"/>
      <c r="CT118" s="565"/>
      <c r="CU118" s="565"/>
      <c r="CV118" s="565"/>
      <c r="CW118" s="565"/>
      <c r="CX118" s="565"/>
      <c r="CY118" s="565"/>
      <c r="CZ118" s="565"/>
      <c r="DA118" s="565"/>
      <c r="DB118" s="565"/>
      <c r="DC118" s="565"/>
      <c r="DD118" s="565"/>
      <c r="DE118" s="565"/>
      <c r="DF118" s="565"/>
      <c r="DG118" s="565"/>
      <c r="DH118" s="565"/>
      <c r="DI118" s="565"/>
      <c r="DJ118" s="565"/>
      <c r="DK118" s="565"/>
      <c r="DL118" s="565"/>
      <c r="DM118" s="565"/>
      <c r="DN118" s="565"/>
      <c r="DO118" s="565"/>
      <c r="DP118" s="565"/>
      <c r="DQ118" s="565"/>
      <c r="DR118" s="565"/>
      <c r="DS118" s="565"/>
      <c r="DT118" s="565"/>
      <c r="DU118" s="565"/>
      <c r="DV118" s="565"/>
      <c r="DW118" s="565"/>
      <c r="DX118" s="565"/>
      <c r="DY118" s="565"/>
      <c r="DZ118" s="565"/>
      <c r="EA118" s="565"/>
      <c r="EB118" s="565"/>
      <c r="EC118" s="565"/>
      <c r="ED118" s="565"/>
      <c r="EE118" s="565"/>
      <c r="EF118" s="565"/>
      <c r="EG118" s="565"/>
      <c r="EH118" s="565"/>
      <c r="EI118" s="565"/>
      <c r="EJ118" s="565"/>
      <c r="EK118" s="565"/>
      <c r="EL118" s="565"/>
      <c r="EM118" s="565"/>
      <c r="EN118" s="565"/>
      <c r="EO118" s="565"/>
      <c r="EP118" s="565"/>
      <c r="EQ118" s="565"/>
      <c r="ER118" s="565"/>
      <c r="ES118" s="565"/>
      <c r="ET118" s="565"/>
      <c r="EU118" s="565"/>
      <c r="EV118" s="565"/>
      <c r="EW118" s="565"/>
      <c r="EX118" s="565"/>
      <c r="EY118" s="565"/>
      <c r="EZ118" s="565"/>
      <c r="FA118" s="565"/>
      <c r="FB118" s="565"/>
      <c r="FC118" s="565"/>
      <c r="FD118" s="565"/>
      <c r="FE118" s="565"/>
      <c r="FF118" s="565"/>
      <c r="FG118" s="565"/>
      <c r="FH118" s="565"/>
      <c r="FI118" s="565"/>
      <c r="FJ118" s="565"/>
      <c r="FK118" s="565"/>
      <c r="FL118" s="565"/>
      <c r="FM118" s="565"/>
      <c r="FN118" s="565"/>
      <c r="FO118" s="565"/>
      <c r="FP118" s="565"/>
      <c r="FQ118" s="565"/>
      <c r="FR118" s="565"/>
      <c r="FS118" s="565"/>
      <c r="FT118" s="565"/>
      <c r="FU118" s="565"/>
      <c r="FV118" s="565"/>
      <c r="FW118" s="565"/>
      <c r="FX118" s="565"/>
      <c r="FY118" s="565"/>
      <c r="FZ118" s="565"/>
      <c r="GA118" s="565"/>
      <c r="GB118" s="565"/>
      <c r="GC118" s="565"/>
      <c r="GD118" s="565"/>
      <c r="GE118" s="565"/>
      <c r="GF118" s="565"/>
      <c r="GG118" s="565"/>
      <c r="GH118" s="565"/>
      <c r="GI118" s="565"/>
      <c r="GJ118" s="565"/>
      <c r="GK118" s="565"/>
      <c r="GL118" s="565"/>
      <c r="GM118" s="565"/>
      <c r="GN118" s="565"/>
      <c r="GO118" s="565"/>
      <c r="GP118" s="565"/>
      <c r="GQ118" s="565"/>
      <c r="GR118" s="565"/>
      <c r="GS118" s="565"/>
      <c r="GT118" s="565"/>
      <c r="GU118" s="565"/>
      <c r="GV118" s="565"/>
      <c r="GW118" s="565"/>
      <c r="GX118" s="565"/>
      <c r="GY118" s="565"/>
      <c r="GZ118" s="565"/>
      <c r="HA118" s="565"/>
      <c r="HB118" s="565"/>
      <c r="HC118" s="565"/>
      <c r="HD118" s="565"/>
      <c r="HE118" s="565"/>
      <c r="HF118" s="565"/>
      <c r="HG118" s="565"/>
      <c r="HH118" s="565"/>
      <c r="HI118" s="565"/>
      <c r="HJ118" s="565"/>
      <c r="HK118" s="565"/>
      <c r="HL118" s="565"/>
      <c r="HM118" s="565"/>
      <c r="HN118" s="565"/>
      <c r="HO118" s="565"/>
      <c r="HP118" s="565"/>
      <c r="HQ118" s="565"/>
      <c r="HR118" s="565"/>
      <c r="HS118" s="565"/>
      <c r="HT118" s="565"/>
      <c r="HU118" s="565"/>
      <c r="HV118" s="565"/>
      <c r="HW118" s="565"/>
      <c r="HX118" s="565"/>
      <c r="HY118" s="565"/>
      <c r="HZ118" s="565"/>
      <c r="IA118" s="565"/>
      <c r="IB118" s="565"/>
      <c r="IC118" s="565"/>
      <c r="ID118" s="565"/>
      <c r="IE118" s="565"/>
      <c r="IF118" s="565"/>
      <c r="IG118" s="565"/>
      <c r="IH118" s="565"/>
      <c r="II118" s="565"/>
      <c r="IJ118" s="565"/>
      <c r="IK118" s="565"/>
      <c r="IL118" s="565"/>
      <c r="IM118" s="565"/>
      <c r="IN118" s="565"/>
      <c r="IO118" s="565"/>
      <c r="IP118" s="565"/>
      <c r="IQ118" s="565"/>
      <c r="IR118" s="565"/>
      <c r="IS118" s="565"/>
      <c r="IT118" s="565"/>
      <c r="IU118" s="565"/>
    </row>
    <row r="119" spans="1:255">
      <c r="A119" s="562" t="s">
        <v>2243</v>
      </c>
      <c r="B119" s="559">
        <v>0</v>
      </c>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c r="AK119" s="565"/>
      <c r="AL119" s="565"/>
      <c r="AM119" s="565"/>
      <c r="AN119" s="565"/>
      <c r="AO119" s="565"/>
      <c r="AP119" s="565"/>
      <c r="AQ119" s="565"/>
      <c r="AR119" s="565"/>
      <c r="AS119" s="565"/>
      <c r="AT119" s="565"/>
      <c r="AU119" s="565"/>
      <c r="AV119" s="565"/>
      <c r="AW119" s="565"/>
      <c r="AX119" s="565"/>
      <c r="AY119" s="565"/>
      <c r="AZ119" s="565"/>
      <c r="BA119" s="565"/>
      <c r="BB119" s="565"/>
      <c r="BC119" s="565"/>
      <c r="BD119" s="565"/>
      <c r="BE119" s="565"/>
      <c r="BF119" s="565"/>
      <c r="BG119" s="565"/>
      <c r="BH119" s="565"/>
      <c r="BI119" s="565"/>
      <c r="BJ119" s="565"/>
      <c r="BK119" s="565"/>
      <c r="BL119" s="565"/>
      <c r="BM119" s="565"/>
      <c r="BN119" s="565"/>
      <c r="BO119" s="565"/>
      <c r="BP119" s="565"/>
      <c r="BQ119" s="565"/>
      <c r="BR119" s="565"/>
      <c r="BS119" s="565"/>
      <c r="BT119" s="565"/>
      <c r="BU119" s="565"/>
      <c r="BV119" s="565"/>
      <c r="BW119" s="565"/>
      <c r="BX119" s="565"/>
      <c r="BY119" s="565"/>
      <c r="BZ119" s="565"/>
      <c r="CA119" s="565"/>
      <c r="CB119" s="565"/>
      <c r="CC119" s="565"/>
      <c r="CD119" s="565"/>
      <c r="CE119" s="565"/>
      <c r="CF119" s="565"/>
      <c r="CG119" s="565"/>
      <c r="CH119" s="565"/>
      <c r="CI119" s="565"/>
      <c r="CJ119" s="565"/>
      <c r="CK119" s="565"/>
      <c r="CL119" s="565"/>
      <c r="CM119" s="565"/>
      <c r="CN119" s="565"/>
      <c r="CO119" s="565"/>
      <c r="CP119" s="565"/>
      <c r="CQ119" s="565"/>
      <c r="CR119" s="565"/>
      <c r="CS119" s="565"/>
      <c r="CT119" s="565"/>
      <c r="CU119" s="565"/>
      <c r="CV119" s="565"/>
      <c r="CW119" s="565"/>
      <c r="CX119" s="565"/>
      <c r="CY119" s="565"/>
      <c r="CZ119" s="565"/>
      <c r="DA119" s="565"/>
      <c r="DB119" s="565"/>
      <c r="DC119" s="565"/>
      <c r="DD119" s="565"/>
      <c r="DE119" s="565"/>
      <c r="DF119" s="565"/>
      <c r="DG119" s="565"/>
      <c r="DH119" s="565"/>
      <c r="DI119" s="565"/>
      <c r="DJ119" s="565"/>
      <c r="DK119" s="565"/>
      <c r="DL119" s="565"/>
      <c r="DM119" s="565"/>
      <c r="DN119" s="565"/>
      <c r="DO119" s="565"/>
      <c r="DP119" s="565"/>
      <c r="DQ119" s="565"/>
      <c r="DR119" s="565"/>
      <c r="DS119" s="565"/>
      <c r="DT119" s="565"/>
      <c r="DU119" s="565"/>
      <c r="DV119" s="565"/>
      <c r="DW119" s="565"/>
      <c r="DX119" s="565"/>
      <c r="DY119" s="565"/>
      <c r="DZ119" s="565"/>
      <c r="EA119" s="565"/>
      <c r="EB119" s="565"/>
      <c r="EC119" s="565"/>
      <c r="ED119" s="565"/>
      <c r="EE119" s="565"/>
      <c r="EF119" s="565"/>
      <c r="EG119" s="565"/>
      <c r="EH119" s="565"/>
      <c r="EI119" s="565"/>
      <c r="EJ119" s="565"/>
      <c r="EK119" s="565"/>
      <c r="EL119" s="565"/>
      <c r="EM119" s="565"/>
      <c r="EN119" s="565"/>
      <c r="EO119" s="565"/>
      <c r="EP119" s="565"/>
      <c r="EQ119" s="565"/>
      <c r="ER119" s="565"/>
      <c r="ES119" s="565"/>
      <c r="ET119" s="565"/>
      <c r="EU119" s="565"/>
      <c r="EV119" s="565"/>
      <c r="EW119" s="565"/>
      <c r="EX119" s="565"/>
      <c r="EY119" s="565"/>
      <c r="EZ119" s="565"/>
      <c r="FA119" s="565"/>
      <c r="FB119" s="565"/>
      <c r="FC119" s="565"/>
      <c r="FD119" s="565"/>
      <c r="FE119" s="565"/>
      <c r="FF119" s="565"/>
      <c r="FG119" s="565"/>
      <c r="FH119" s="565"/>
      <c r="FI119" s="565"/>
      <c r="FJ119" s="565"/>
      <c r="FK119" s="565"/>
      <c r="FL119" s="565"/>
      <c r="FM119" s="565"/>
      <c r="FN119" s="565"/>
      <c r="FO119" s="565"/>
      <c r="FP119" s="565"/>
      <c r="FQ119" s="565"/>
      <c r="FR119" s="565"/>
      <c r="FS119" s="565"/>
      <c r="FT119" s="565"/>
      <c r="FU119" s="565"/>
      <c r="FV119" s="565"/>
      <c r="FW119" s="565"/>
      <c r="FX119" s="565"/>
      <c r="FY119" s="565"/>
      <c r="FZ119" s="565"/>
      <c r="GA119" s="565"/>
      <c r="GB119" s="565"/>
      <c r="GC119" s="565"/>
      <c r="GD119" s="565"/>
      <c r="GE119" s="565"/>
      <c r="GF119" s="565"/>
      <c r="GG119" s="565"/>
      <c r="GH119" s="565"/>
      <c r="GI119" s="565"/>
      <c r="GJ119" s="565"/>
      <c r="GK119" s="565"/>
      <c r="GL119" s="565"/>
      <c r="GM119" s="565"/>
      <c r="GN119" s="565"/>
      <c r="GO119" s="565"/>
      <c r="GP119" s="565"/>
      <c r="GQ119" s="565"/>
      <c r="GR119" s="565"/>
      <c r="GS119" s="565"/>
      <c r="GT119" s="565"/>
      <c r="GU119" s="565"/>
      <c r="GV119" s="565"/>
      <c r="GW119" s="565"/>
      <c r="GX119" s="565"/>
      <c r="GY119" s="565"/>
      <c r="GZ119" s="565"/>
      <c r="HA119" s="565"/>
      <c r="HB119" s="565"/>
      <c r="HC119" s="565"/>
      <c r="HD119" s="565"/>
      <c r="HE119" s="565"/>
      <c r="HF119" s="565"/>
      <c r="HG119" s="565"/>
      <c r="HH119" s="565"/>
      <c r="HI119" s="565"/>
      <c r="HJ119" s="565"/>
      <c r="HK119" s="565"/>
      <c r="HL119" s="565"/>
      <c r="HM119" s="565"/>
      <c r="HN119" s="565"/>
      <c r="HO119" s="565"/>
      <c r="HP119" s="565"/>
      <c r="HQ119" s="565"/>
      <c r="HR119" s="565"/>
      <c r="HS119" s="565"/>
      <c r="HT119" s="565"/>
      <c r="HU119" s="565"/>
      <c r="HV119" s="565"/>
      <c r="HW119" s="565"/>
      <c r="HX119" s="565"/>
      <c r="HY119" s="565"/>
      <c r="HZ119" s="565"/>
      <c r="IA119" s="565"/>
      <c r="IB119" s="565"/>
      <c r="IC119" s="565"/>
      <c r="ID119" s="565"/>
      <c r="IE119" s="565"/>
      <c r="IF119" s="565"/>
      <c r="IG119" s="565"/>
      <c r="IH119" s="565"/>
      <c r="II119" s="565"/>
      <c r="IJ119" s="565"/>
      <c r="IK119" s="565"/>
      <c r="IL119" s="565"/>
      <c r="IM119" s="565"/>
      <c r="IN119" s="565"/>
      <c r="IO119" s="565"/>
      <c r="IP119" s="565"/>
      <c r="IQ119" s="565"/>
      <c r="IR119" s="565"/>
      <c r="IS119" s="565"/>
      <c r="IT119" s="565"/>
      <c r="IU119" s="565"/>
    </row>
    <row r="120" spans="1:255">
      <c r="A120" s="562" t="s">
        <v>2244</v>
      </c>
      <c r="B120" s="559">
        <v>0</v>
      </c>
      <c r="D120" s="565"/>
      <c r="E120" s="565"/>
      <c r="F120" s="565"/>
      <c r="G120" s="565"/>
      <c r="H120" s="565"/>
      <c r="I120" s="565"/>
      <c r="J120" s="565"/>
      <c r="K120" s="565"/>
      <c r="L120" s="565"/>
      <c r="M120" s="565"/>
      <c r="N120" s="565"/>
      <c r="O120" s="565"/>
      <c r="P120" s="565"/>
      <c r="Q120" s="565"/>
      <c r="R120" s="565"/>
      <c r="S120" s="565"/>
      <c r="T120" s="565"/>
      <c r="U120" s="565"/>
      <c r="V120" s="565"/>
      <c r="W120" s="565"/>
      <c r="X120" s="565"/>
      <c r="Y120" s="565"/>
      <c r="Z120" s="565"/>
      <c r="AA120" s="565"/>
      <c r="AB120" s="565"/>
      <c r="AC120" s="565"/>
      <c r="AD120" s="565"/>
      <c r="AE120" s="565"/>
      <c r="AF120" s="565"/>
      <c r="AG120" s="565"/>
      <c r="AH120" s="565"/>
      <c r="AI120" s="565"/>
      <c r="AJ120" s="565"/>
      <c r="AK120" s="565"/>
      <c r="AL120" s="565"/>
      <c r="AM120" s="565"/>
      <c r="AN120" s="565"/>
      <c r="AO120" s="565"/>
      <c r="AP120" s="565"/>
      <c r="AQ120" s="565"/>
      <c r="AR120" s="565"/>
      <c r="AS120" s="565"/>
      <c r="AT120" s="565"/>
      <c r="AU120" s="565"/>
      <c r="AV120" s="565"/>
      <c r="AW120" s="565"/>
      <c r="AX120" s="565"/>
      <c r="AY120" s="565"/>
      <c r="AZ120" s="565"/>
      <c r="BA120" s="565"/>
      <c r="BB120" s="565"/>
      <c r="BC120" s="565"/>
      <c r="BD120" s="565"/>
      <c r="BE120" s="565"/>
      <c r="BF120" s="565"/>
      <c r="BG120" s="565"/>
      <c r="BH120" s="565"/>
      <c r="BI120" s="565"/>
      <c r="BJ120" s="565"/>
      <c r="BK120" s="565"/>
      <c r="BL120" s="565"/>
      <c r="BM120" s="565"/>
      <c r="BN120" s="565"/>
      <c r="BO120" s="565"/>
      <c r="BP120" s="565"/>
      <c r="BQ120" s="565"/>
      <c r="BR120" s="565"/>
      <c r="BS120" s="565"/>
      <c r="BT120" s="565"/>
      <c r="BU120" s="565"/>
      <c r="BV120" s="565"/>
      <c r="BW120" s="565"/>
      <c r="BX120" s="565"/>
      <c r="BY120" s="565"/>
      <c r="BZ120" s="565"/>
      <c r="CA120" s="565"/>
      <c r="CB120" s="565"/>
      <c r="CC120" s="565"/>
      <c r="CD120" s="565"/>
      <c r="CE120" s="565"/>
      <c r="CF120" s="565"/>
      <c r="CG120" s="565"/>
      <c r="CH120" s="565"/>
      <c r="CI120" s="565"/>
      <c r="CJ120" s="565"/>
      <c r="CK120" s="565"/>
      <c r="CL120" s="565"/>
      <c r="CM120" s="565"/>
      <c r="CN120" s="565"/>
      <c r="CO120" s="565"/>
      <c r="CP120" s="565"/>
      <c r="CQ120" s="565"/>
      <c r="CR120" s="565"/>
      <c r="CS120" s="565"/>
      <c r="CT120" s="565"/>
      <c r="CU120" s="565"/>
      <c r="CV120" s="565"/>
      <c r="CW120" s="565"/>
      <c r="CX120" s="565"/>
      <c r="CY120" s="565"/>
      <c r="CZ120" s="565"/>
      <c r="DA120" s="565"/>
      <c r="DB120" s="565"/>
      <c r="DC120" s="565"/>
      <c r="DD120" s="565"/>
      <c r="DE120" s="565"/>
      <c r="DF120" s="565"/>
      <c r="DG120" s="565"/>
      <c r="DH120" s="565"/>
      <c r="DI120" s="565"/>
      <c r="DJ120" s="565"/>
      <c r="DK120" s="565"/>
      <c r="DL120" s="565"/>
      <c r="DM120" s="565"/>
      <c r="DN120" s="565"/>
      <c r="DO120" s="565"/>
      <c r="DP120" s="565"/>
      <c r="DQ120" s="565"/>
      <c r="DR120" s="565"/>
      <c r="DS120" s="565"/>
      <c r="DT120" s="565"/>
      <c r="DU120" s="565"/>
      <c r="DV120" s="565"/>
      <c r="DW120" s="565"/>
      <c r="DX120" s="565"/>
      <c r="DY120" s="565"/>
      <c r="DZ120" s="565"/>
      <c r="EA120" s="565"/>
      <c r="EB120" s="565"/>
      <c r="EC120" s="565"/>
      <c r="ED120" s="565"/>
      <c r="EE120" s="565"/>
      <c r="EF120" s="565"/>
      <c r="EG120" s="565"/>
      <c r="EH120" s="565"/>
      <c r="EI120" s="565"/>
      <c r="EJ120" s="565"/>
      <c r="EK120" s="565"/>
      <c r="EL120" s="565"/>
      <c r="EM120" s="565"/>
      <c r="EN120" s="565"/>
      <c r="EO120" s="565"/>
      <c r="EP120" s="565"/>
      <c r="EQ120" s="565"/>
      <c r="ER120" s="565"/>
      <c r="ES120" s="565"/>
      <c r="ET120" s="565"/>
      <c r="EU120" s="565"/>
      <c r="EV120" s="565"/>
      <c r="EW120" s="565"/>
      <c r="EX120" s="565"/>
      <c r="EY120" s="565"/>
      <c r="EZ120" s="565"/>
      <c r="FA120" s="565"/>
      <c r="FB120" s="565"/>
      <c r="FC120" s="565"/>
      <c r="FD120" s="565"/>
      <c r="FE120" s="565"/>
      <c r="FF120" s="565"/>
      <c r="FG120" s="565"/>
      <c r="FH120" s="565"/>
      <c r="FI120" s="565"/>
      <c r="FJ120" s="565"/>
      <c r="FK120" s="565"/>
      <c r="FL120" s="565"/>
      <c r="FM120" s="565"/>
      <c r="FN120" s="565"/>
      <c r="FO120" s="565"/>
      <c r="FP120" s="565"/>
      <c r="FQ120" s="565"/>
      <c r="FR120" s="565"/>
      <c r="FS120" s="565"/>
      <c r="FT120" s="565"/>
      <c r="FU120" s="565"/>
      <c r="FV120" s="565"/>
      <c r="FW120" s="565"/>
      <c r="FX120" s="565"/>
      <c r="FY120" s="565"/>
      <c r="FZ120" s="565"/>
      <c r="GA120" s="565"/>
      <c r="GB120" s="565"/>
      <c r="GC120" s="565"/>
      <c r="GD120" s="565"/>
      <c r="GE120" s="565"/>
      <c r="GF120" s="565"/>
      <c r="GG120" s="565"/>
      <c r="GH120" s="565"/>
      <c r="GI120" s="565"/>
      <c r="GJ120" s="565"/>
      <c r="GK120" s="565"/>
      <c r="GL120" s="565"/>
      <c r="GM120" s="565"/>
      <c r="GN120" s="565"/>
      <c r="GO120" s="565"/>
      <c r="GP120" s="565"/>
      <c r="GQ120" s="565"/>
      <c r="GR120" s="565"/>
      <c r="GS120" s="565"/>
      <c r="GT120" s="565"/>
      <c r="GU120" s="565"/>
      <c r="GV120" s="565"/>
      <c r="GW120" s="565"/>
      <c r="GX120" s="565"/>
      <c r="GY120" s="565"/>
      <c r="GZ120" s="565"/>
      <c r="HA120" s="565"/>
      <c r="HB120" s="565"/>
      <c r="HC120" s="565"/>
      <c r="HD120" s="565"/>
      <c r="HE120" s="565"/>
      <c r="HF120" s="565"/>
      <c r="HG120" s="565"/>
      <c r="HH120" s="565"/>
      <c r="HI120" s="565"/>
      <c r="HJ120" s="565"/>
      <c r="HK120" s="565"/>
      <c r="HL120" s="565"/>
      <c r="HM120" s="565"/>
      <c r="HN120" s="565"/>
      <c r="HO120" s="565"/>
      <c r="HP120" s="565"/>
      <c r="HQ120" s="565"/>
      <c r="HR120" s="565"/>
      <c r="HS120" s="565"/>
      <c r="HT120" s="565"/>
      <c r="HU120" s="565"/>
      <c r="HV120" s="565"/>
      <c r="HW120" s="565"/>
      <c r="HX120" s="565"/>
      <c r="HY120" s="565"/>
      <c r="HZ120" s="565"/>
      <c r="IA120" s="565"/>
      <c r="IB120" s="565"/>
      <c r="IC120" s="565"/>
      <c r="ID120" s="565"/>
      <c r="IE120" s="565"/>
      <c r="IF120" s="565"/>
      <c r="IG120" s="565"/>
      <c r="IH120" s="565"/>
      <c r="II120" s="565"/>
      <c r="IJ120" s="565"/>
      <c r="IK120" s="565"/>
      <c r="IL120" s="565"/>
      <c r="IM120" s="565"/>
      <c r="IN120" s="565"/>
      <c r="IO120" s="565"/>
      <c r="IP120" s="565"/>
      <c r="IQ120" s="565"/>
      <c r="IR120" s="565"/>
      <c r="IS120" s="565"/>
      <c r="IT120" s="565"/>
      <c r="IU120" s="565"/>
    </row>
    <row r="121" spans="1:255">
      <c r="A121" s="562" t="s">
        <v>2245</v>
      </c>
      <c r="B121" s="559">
        <v>0</v>
      </c>
      <c r="D121" s="565"/>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65"/>
      <c r="AJ121" s="565"/>
      <c r="AK121" s="565"/>
      <c r="AL121" s="565"/>
      <c r="AM121" s="565"/>
      <c r="AN121" s="565"/>
      <c r="AO121" s="565"/>
      <c r="AP121" s="565"/>
      <c r="AQ121" s="565"/>
      <c r="AR121" s="565"/>
      <c r="AS121" s="565"/>
      <c r="AT121" s="565"/>
      <c r="AU121" s="565"/>
      <c r="AV121" s="565"/>
      <c r="AW121" s="565"/>
      <c r="AX121" s="565"/>
      <c r="AY121" s="565"/>
      <c r="AZ121" s="565"/>
      <c r="BA121" s="565"/>
      <c r="BB121" s="565"/>
      <c r="BC121" s="565"/>
      <c r="BD121" s="565"/>
      <c r="BE121" s="565"/>
      <c r="BF121" s="565"/>
      <c r="BG121" s="565"/>
      <c r="BH121" s="565"/>
      <c r="BI121" s="565"/>
      <c r="BJ121" s="565"/>
      <c r="BK121" s="565"/>
      <c r="BL121" s="565"/>
      <c r="BM121" s="565"/>
      <c r="BN121" s="565"/>
      <c r="BO121" s="565"/>
      <c r="BP121" s="565"/>
      <c r="BQ121" s="565"/>
      <c r="BR121" s="565"/>
      <c r="BS121" s="565"/>
      <c r="BT121" s="565"/>
      <c r="BU121" s="565"/>
      <c r="BV121" s="565"/>
      <c r="BW121" s="565"/>
      <c r="BX121" s="565"/>
      <c r="BY121" s="565"/>
      <c r="BZ121" s="565"/>
      <c r="CA121" s="565"/>
      <c r="CB121" s="565"/>
      <c r="CC121" s="565"/>
      <c r="CD121" s="565"/>
      <c r="CE121" s="565"/>
      <c r="CF121" s="565"/>
      <c r="CG121" s="565"/>
      <c r="CH121" s="565"/>
      <c r="CI121" s="565"/>
      <c r="CJ121" s="565"/>
      <c r="CK121" s="565"/>
      <c r="CL121" s="565"/>
      <c r="CM121" s="565"/>
      <c r="CN121" s="565"/>
      <c r="CO121" s="565"/>
      <c r="CP121" s="565"/>
      <c r="CQ121" s="565"/>
      <c r="CR121" s="565"/>
      <c r="CS121" s="565"/>
      <c r="CT121" s="565"/>
      <c r="CU121" s="565"/>
      <c r="CV121" s="565"/>
      <c r="CW121" s="565"/>
      <c r="CX121" s="565"/>
      <c r="CY121" s="565"/>
      <c r="CZ121" s="565"/>
      <c r="DA121" s="565"/>
      <c r="DB121" s="565"/>
      <c r="DC121" s="565"/>
      <c r="DD121" s="565"/>
      <c r="DE121" s="565"/>
      <c r="DF121" s="565"/>
      <c r="DG121" s="565"/>
      <c r="DH121" s="565"/>
      <c r="DI121" s="565"/>
      <c r="DJ121" s="565"/>
      <c r="DK121" s="565"/>
      <c r="DL121" s="565"/>
      <c r="DM121" s="565"/>
      <c r="DN121" s="565"/>
      <c r="DO121" s="565"/>
      <c r="DP121" s="565"/>
      <c r="DQ121" s="565"/>
      <c r="DR121" s="565"/>
      <c r="DS121" s="565"/>
      <c r="DT121" s="565"/>
      <c r="DU121" s="565"/>
      <c r="DV121" s="565"/>
      <c r="DW121" s="565"/>
      <c r="DX121" s="565"/>
      <c r="DY121" s="565"/>
      <c r="DZ121" s="565"/>
      <c r="EA121" s="565"/>
      <c r="EB121" s="565"/>
      <c r="EC121" s="565"/>
      <c r="ED121" s="565"/>
      <c r="EE121" s="565"/>
      <c r="EF121" s="565"/>
      <c r="EG121" s="565"/>
      <c r="EH121" s="565"/>
      <c r="EI121" s="565"/>
      <c r="EJ121" s="565"/>
      <c r="EK121" s="565"/>
      <c r="EL121" s="565"/>
      <c r="EM121" s="565"/>
      <c r="EN121" s="565"/>
      <c r="EO121" s="565"/>
      <c r="EP121" s="565"/>
      <c r="EQ121" s="565"/>
      <c r="ER121" s="565"/>
      <c r="ES121" s="565"/>
      <c r="ET121" s="565"/>
      <c r="EU121" s="565"/>
      <c r="EV121" s="565"/>
      <c r="EW121" s="565"/>
      <c r="EX121" s="565"/>
      <c r="EY121" s="565"/>
      <c r="EZ121" s="565"/>
      <c r="FA121" s="565"/>
      <c r="FB121" s="565"/>
      <c r="FC121" s="565"/>
      <c r="FD121" s="565"/>
      <c r="FE121" s="565"/>
      <c r="FF121" s="565"/>
      <c r="FG121" s="565"/>
      <c r="FH121" s="565"/>
      <c r="FI121" s="565"/>
      <c r="FJ121" s="565"/>
      <c r="FK121" s="565"/>
      <c r="FL121" s="565"/>
      <c r="FM121" s="565"/>
      <c r="FN121" s="565"/>
      <c r="FO121" s="565"/>
      <c r="FP121" s="565"/>
      <c r="FQ121" s="565"/>
      <c r="FR121" s="565"/>
      <c r="FS121" s="565"/>
      <c r="FT121" s="565"/>
      <c r="FU121" s="565"/>
      <c r="FV121" s="565"/>
      <c r="FW121" s="565"/>
      <c r="FX121" s="565"/>
      <c r="FY121" s="565"/>
      <c r="FZ121" s="565"/>
      <c r="GA121" s="565"/>
      <c r="GB121" s="565"/>
      <c r="GC121" s="565"/>
      <c r="GD121" s="565"/>
      <c r="GE121" s="565"/>
      <c r="GF121" s="565"/>
      <c r="GG121" s="565"/>
      <c r="GH121" s="565"/>
      <c r="GI121" s="565"/>
      <c r="GJ121" s="565"/>
      <c r="GK121" s="565"/>
      <c r="GL121" s="565"/>
      <c r="GM121" s="565"/>
      <c r="GN121" s="565"/>
      <c r="GO121" s="565"/>
      <c r="GP121" s="565"/>
      <c r="GQ121" s="565"/>
      <c r="GR121" s="565"/>
      <c r="GS121" s="565"/>
      <c r="GT121" s="565"/>
      <c r="GU121" s="565"/>
      <c r="GV121" s="565"/>
      <c r="GW121" s="565"/>
      <c r="GX121" s="565"/>
      <c r="GY121" s="565"/>
      <c r="GZ121" s="565"/>
      <c r="HA121" s="565"/>
      <c r="HB121" s="565"/>
      <c r="HC121" s="565"/>
      <c r="HD121" s="565"/>
      <c r="HE121" s="565"/>
      <c r="HF121" s="565"/>
      <c r="HG121" s="565"/>
      <c r="HH121" s="565"/>
      <c r="HI121" s="565"/>
      <c r="HJ121" s="565"/>
      <c r="HK121" s="565"/>
      <c r="HL121" s="565"/>
      <c r="HM121" s="565"/>
      <c r="HN121" s="565"/>
      <c r="HO121" s="565"/>
      <c r="HP121" s="565"/>
      <c r="HQ121" s="565"/>
      <c r="HR121" s="565"/>
      <c r="HS121" s="565"/>
      <c r="HT121" s="565"/>
      <c r="HU121" s="565"/>
      <c r="HV121" s="565"/>
      <c r="HW121" s="565"/>
      <c r="HX121" s="565"/>
      <c r="HY121" s="565"/>
      <c r="HZ121" s="565"/>
      <c r="IA121" s="565"/>
      <c r="IB121" s="565"/>
      <c r="IC121" s="565"/>
      <c r="ID121" s="565"/>
      <c r="IE121" s="565"/>
      <c r="IF121" s="565"/>
      <c r="IG121" s="565"/>
      <c r="IH121" s="565"/>
      <c r="II121" s="565"/>
      <c r="IJ121" s="565"/>
      <c r="IK121" s="565"/>
      <c r="IL121" s="565"/>
      <c r="IM121" s="565"/>
      <c r="IN121" s="565"/>
      <c r="IO121" s="565"/>
      <c r="IP121" s="565"/>
      <c r="IQ121" s="565"/>
      <c r="IR121" s="565"/>
      <c r="IS121" s="565"/>
      <c r="IT121" s="565"/>
      <c r="IU121" s="565"/>
    </row>
    <row r="122" spans="1:255">
      <c r="A122" s="562" t="s">
        <v>2246</v>
      </c>
      <c r="B122" s="559">
        <v>0</v>
      </c>
      <c r="D122" s="565"/>
      <c r="E122" s="565"/>
      <c r="F122" s="565"/>
      <c r="G122" s="565"/>
      <c r="H122" s="565"/>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c r="AG122" s="565"/>
      <c r="AH122" s="565"/>
      <c r="AI122" s="565"/>
      <c r="AJ122" s="565"/>
      <c r="AK122" s="565"/>
      <c r="AL122" s="565"/>
      <c r="AM122" s="565"/>
      <c r="AN122" s="565"/>
      <c r="AO122" s="565"/>
      <c r="AP122" s="565"/>
      <c r="AQ122" s="565"/>
      <c r="AR122" s="565"/>
      <c r="AS122" s="565"/>
      <c r="AT122" s="565"/>
      <c r="AU122" s="565"/>
      <c r="AV122" s="565"/>
      <c r="AW122" s="565"/>
      <c r="AX122" s="565"/>
      <c r="AY122" s="565"/>
      <c r="AZ122" s="565"/>
      <c r="BA122" s="565"/>
      <c r="BB122" s="565"/>
      <c r="BC122" s="565"/>
      <c r="BD122" s="565"/>
      <c r="BE122" s="565"/>
      <c r="BF122" s="565"/>
      <c r="BG122" s="565"/>
      <c r="BH122" s="565"/>
      <c r="BI122" s="565"/>
      <c r="BJ122" s="565"/>
      <c r="BK122" s="565"/>
      <c r="BL122" s="565"/>
      <c r="BM122" s="565"/>
      <c r="BN122" s="565"/>
      <c r="BO122" s="565"/>
      <c r="BP122" s="565"/>
      <c r="BQ122" s="565"/>
      <c r="BR122" s="565"/>
      <c r="BS122" s="565"/>
      <c r="BT122" s="565"/>
      <c r="BU122" s="565"/>
      <c r="BV122" s="565"/>
      <c r="BW122" s="565"/>
      <c r="BX122" s="565"/>
      <c r="BY122" s="565"/>
      <c r="BZ122" s="565"/>
      <c r="CA122" s="565"/>
      <c r="CB122" s="565"/>
      <c r="CC122" s="565"/>
      <c r="CD122" s="565"/>
      <c r="CE122" s="565"/>
      <c r="CF122" s="565"/>
      <c r="CG122" s="565"/>
      <c r="CH122" s="565"/>
      <c r="CI122" s="565"/>
      <c r="CJ122" s="565"/>
      <c r="CK122" s="565"/>
      <c r="CL122" s="565"/>
      <c r="CM122" s="565"/>
      <c r="CN122" s="565"/>
      <c r="CO122" s="565"/>
      <c r="CP122" s="565"/>
      <c r="CQ122" s="565"/>
      <c r="CR122" s="565"/>
      <c r="CS122" s="565"/>
      <c r="CT122" s="565"/>
      <c r="CU122" s="565"/>
      <c r="CV122" s="565"/>
      <c r="CW122" s="565"/>
      <c r="CX122" s="565"/>
      <c r="CY122" s="565"/>
      <c r="CZ122" s="565"/>
      <c r="DA122" s="565"/>
      <c r="DB122" s="565"/>
      <c r="DC122" s="565"/>
      <c r="DD122" s="565"/>
      <c r="DE122" s="565"/>
      <c r="DF122" s="565"/>
      <c r="DG122" s="565"/>
      <c r="DH122" s="565"/>
      <c r="DI122" s="565"/>
      <c r="DJ122" s="565"/>
      <c r="DK122" s="565"/>
      <c r="DL122" s="565"/>
      <c r="DM122" s="565"/>
      <c r="DN122" s="565"/>
      <c r="DO122" s="565"/>
      <c r="DP122" s="565"/>
      <c r="DQ122" s="565"/>
      <c r="DR122" s="565"/>
      <c r="DS122" s="565"/>
      <c r="DT122" s="565"/>
      <c r="DU122" s="565"/>
      <c r="DV122" s="565"/>
      <c r="DW122" s="565"/>
      <c r="DX122" s="565"/>
      <c r="DY122" s="565"/>
      <c r="DZ122" s="565"/>
      <c r="EA122" s="565"/>
      <c r="EB122" s="565"/>
      <c r="EC122" s="565"/>
      <c r="ED122" s="565"/>
      <c r="EE122" s="565"/>
      <c r="EF122" s="565"/>
      <c r="EG122" s="565"/>
      <c r="EH122" s="565"/>
      <c r="EI122" s="565"/>
      <c r="EJ122" s="565"/>
      <c r="EK122" s="565"/>
      <c r="EL122" s="565"/>
      <c r="EM122" s="565"/>
      <c r="EN122" s="565"/>
      <c r="EO122" s="565"/>
      <c r="EP122" s="565"/>
      <c r="EQ122" s="565"/>
      <c r="ER122" s="565"/>
      <c r="ES122" s="565"/>
      <c r="ET122" s="565"/>
      <c r="EU122" s="565"/>
      <c r="EV122" s="565"/>
      <c r="EW122" s="565"/>
      <c r="EX122" s="565"/>
      <c r="EY122" s="565"/>
      <c r="EZ122" s="565"/>
      <c r="FA122" s="565"/>
      <c r="FB122" s="565"/>
      <c r="FC122" s="565"/>
      <c r="FD122" s="565"/>
      <c r="FE122" s="565"/>
      <c r="FF122" s="565"/>
      <c r="FG122" s="565"/>
      <c r="FH122" s="565"/>
      <c r="FI122" s="565"/>
      <c r="FJ122" s="565"/>
      <c r="FK122" s="565"/>
      <c r="FL122" s="565"/>
      <c r="FM122" s="565"/>
      <c r="FN122" s="565"/>
      <c r="FO122" s="565"/>
      <c r="FP122" s="565"/>
      <c r="FQ122" s="565"/>
      <c r="FR122" s="565"/>
      <c r="FS122" s="565"/>
      <c r="FT122" s="565"/>
      <c r="FU122" s="565"/>
      <c r="FV122" s="565"/>
      <c r="FW122" s="565"/>
      <c r="FX122" s="565"/>
      <c r="FY122" s="565"/>
      <c r="FZ122" s="565"/>
      <c r="GA122" s="565"/>
      <c r="GB122" s="565"/>
      <c r="GC122" s="565"/>
      <c r="GD122" s="565"/>
      <c r="GE122" s="565"/>
      <c r="GF122" s="565"/>
      <c r="GG122" s="565"/>
      <c r="GH122" s="565"/>
      <c r="GI122" s="565"/>
      <c r="GJ122" s="565"/>
      <c r="GK122" s="565"/>
      <c r="GL122" s="565"/>
      <c r="GM122" s="565"/>
      <c r="GN122" s="565"/>
      <c r="GO122" s="565"/>
      <c r="GP122" s="565"/>
      <c r="GQ122" s="565"/>
      <c r="GR122" s="565"/>
      <c r="GS122" s="565"/>
      <c r="GT122" s="565"/>
      <c r="GU122" s="565"/>
      <c r="GV122" s="565"/>
      <c r="GW122" s="565"/>
      <c r="GX122" s="565"/>
      <c r="GY122" s="565"/>
      <c r="GZ122" s="565"/>
      <c r="HA122" s="565"/>
      <c r="HB122" s="565"/>
      <c r="HC122" s="565"/>
      <c r="HD122" s="565"/>
      <c r="HE122" s="565"/>
      <c r="HF122" s="565"/>
      <c r="HG122" s="565"/>
      <c r="HH122" s="565"/>
      <c r="HI122" s="565"/>
      <c r="HJ122" s="565"/>
      <c r="HK122" s="565"/>
      <c r="HL122" s="565"/>
      <c r="HM122" s="565"/>
      <c r="HN122" s="565"/>
      <c r="HO122" s="565"/>
      <c r="HP122" s="565"/>
      <c r="HQ122" s="565"/>
      <c r="HR122" s="565"/>
      <c r="HS122" s="565"/>
      <c r="HT122" s="565"/>
      <c r="HU122" s="565"/>
      <c r="HV122" s="565"/>
      <c r="HW122" s="565"/>
      <c r="HX122" s="565"/>
      <c r="HY122" s="565"/>
      <c r="HZ122" s="565"/>
      <c r="IA122" s="565"/>
      <c r="IB122" s="565"/>
      <c r="IC122" s="565"/>
      <c r="ID122" s="565"/>
      <c r="IE122" s="565"/>
      <c r="IF122" s="565"/>
      <c r="IG122" s="565"/>
      <c r="IH122" s="565"/>
      <c r="II122" s="565"/>
      <c r="IJ122" s="565"/>
      <c r="IK122" s="565"/>
      <c r="IL122" s="565"/>
      <c r="IM122" s="565"/>
      <c r="IN122" s="565"/>
      <c r="IO122" s="565"/>
      <c r="IP122" s="565"/>
      <c r="IQ122" s="565"/>
      <c r="IR122" s="565"/>
      <c r="IS122" s="565"/>
      <c r="IT122" s="565"/>
      <c r="IU122" s="565"/>
    </row>
    <row r="123" spans="1:255">
      <c r="A123" s="562" t="s">
        <v>2247</v>
      </c>
      <c r="B123" s="559">
        <v>0</v>
      </c>
      <c r="D123" s="565"/>
      <c r="E123" s="565"/>
      <c r="F123" s="565"/>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5"/>
      <c r="AK123" s="565"/>
      <c r="AL123" s="565"/>
      <c r="AM123" s="565"/>
      <c r="AN123" s="565"/>
      <c r="AO123" s="565"/>
      <c r="AP123" s="565"/>
      <c r="AQ123" s="565"/>
      <c r="AR123" s="565"/>
      <c r="AS123" s="565"/>
      <c r="AT123" s="565"/>
      <c r="AU123" s="565"/>
      <c r="AV123" s="565"/>
      <c r="AW123" s="565"/>
      <c r="AX123" s="565"/>
      <c r="AY123" s="565"/>
      <c r="AZ123" s="565"/>
      <c r="BA123" s="565"/>
      <c r="BB123" s="565"/>
      <c r="BC123" s="565"/>
      <c r="BD123" s="565"/>
      <c r="BE123" s="565"/>
      <c r="BF123" s="565"/>
      <c r="BG123" s="565"/>
      <c r="BH123" s="565"/>
      <c r="BI123" s="565"/>
      <c r="BJ123" s="565"/>
      <c r="BK123" s="565"/>
      <c r="BL123" s="565"/>
      <c r="BM123" s="565"/>
      <c r="BN123" s="565"/>
      <c r="BO123" s="565"/>
      <c r="BP123" s="565"/>
      <c r="BQ123" s="565"/>
      <c r="BR123" s="565"/>
      <c r="BS123" s="565"/>
      <c r="BT123" s="565"/>
      <c r="BU123" s="565"/>
      <c r="BV123" s="565"/>
      <c r="BW123" s="565"/>
      <c r="BX123" s="565"/>
      <c r="BY123" s="565"/>
      <c r="BZ123" s="565"/>
      <c r="CA123" s="565"/>
      <c r="CB123" s="565"/>
      <c r="CC123" s="565"/>
      <c r="CD123" s="565"/>
      <c r="CE123" s="565"/>
      <c r="CF123" s="565"/>
      <c r="CG123" s="565"/>
      <c r="CH123" s="565"/>
      <c r="CI123" s="565"/>
      <c r="CJ123" s="565"/>
      <c r="CK123" s="565"/>
      <c r="CL123" s="565"/>
      <c r="CM123" s="565"/>
      <c r="CN123" s="565"/>
      <c r="CO123" s="565"/>
      <c r="CP123" s="565"/>
      <c r="CQ123" s="565"/>
      <c r="CR123" s="565"/>
      <c r="CS123" s="565"/>
      <c r="CT123" s="565"/>
      <c r="CU123" s="565"/>
      <c r="CV123" s="565"/>
      <c r="CW123" s="565"/>
      <c r="CX123" s="565"/>
      <c r="CY123" s="565"/>
      <c r="CZ123" s="565"/>
      <c r="DA123" s="565"/>
      <c r="DB123" s="565"/>
      <c r="DC123" s="565"/>
      <c r="DD123" s="565"/>
      <c r="DE123" s="565"/>
      <c r="DF123" s="565"/>
      <c r="DG123" s="565"/>
      <c r="DH123" s="565"/>
      <c r="DI123" s="565"/>
      <c r="DJ123" s="565"/>
      <c r="DK123" s="565"/>
      <c r="DL123" s="565"/>
      <c r="DM123" s="565"/>
      <c r="DN123" s="565"/>
      <c r="DO123" s="565"/>
      <c r="DP123" s="565"/>
      <c r="DQ123" s="565"/>
      <c r="DR123" s="565"/>
      <c r="DS123" s="565"/>
      <c r="DT123" s="565"/>
      <c r="DU123" s="565"/>
      <c r="DV123" s="565"/>
      <c r="DW123" s="565"/>
      <c r="DX123" s="565"/>
      <c r="DY123" s="565"/>
      <c r="DZ123" s="565"/>
      <c r="EA123" s="565"/>
      <c r="EB123" s="565"/>
      <c r="EC123" s="565"/>
      <c r="ED123" s="565"/>
      <c r="EE123" s="565"/>
      <c r="EF123" s="565"/>
      <c r="EG123" s="565"/>
      <c r="EH123" s="565"/>
      <c r="EI123" s="565"/>
      <c r="EJ123" s="565"/>
      <c r="EK123" s="565"/>
      <c r="EL123" s="565"/>
      <c r="EM123" s="565"/>
      <c r="EN123" s="565"/>
      <c r="EO123" s="565"/>
      <c r="EP123" s="565"/>
      <c r="EQ123" s="565"/>
      <c r="ER123" s="565"/>
      <c r="ES123" s="565"/>
      <c r="ET123" s="565"/>
      <c r="EU123" s="565"/>
      <c r="EV123" s="565"/>
      <c r="EW123" s="565"/>
      <c r="EX123" s="565"/>
      <c r="EY123" s="565"/>
      <c r="EZ123" s="565"/>
      <c r="FA123" s="565"/>
      <c r="FB123" s="565"/>
      <c r="FC123" s="565"/>
      <c r="FD123" s="565"/>
      <c r="FE123" s="565"/>
      <c r="FF123" s="565"/>
      <c r="FG123" s="565"/>
      <c r="FH123" s="565"/>
      <c r="FI123" s="565"/>
      <c r="FJ123" s="565"/>
      <c r="FK123" s="565"/>
      <c r="FL123" s="565"/>
      <c r="FM123" s="565"/>
      <c r="FN123" s="565"/>
      <c r="FO123" s="565"/>
      <c r="FP123" s="565"/>
      <c r="FQ123" s="565"/>
      <c r="FR123" s="565"/>
      <c r="FS123" s="565"/>
      <c r="FT123" s="565"/>
      <c r="FU123" s="565"/>
      <c r="FV123" s="565"/>
      <c r="FW123" s="565"/>
      <c r="FX123" s="565"/>
      <c r="FY123" s="565"/>
      <c r="FZ123" s="565"/>
      <c r="GA123" s="565"/>
      <c r="GB123" s="565"/>
      <c r="GC123" s="565"/>
      <c r="GD123" s="565"/>
      <c r="GE123" s="565"/>
      <c r="GF123" s="565"/>
      <c r="GG123" s="565"/>
      <c r="GH123" s="565"/>
      <c r="GI123" s="565"/>
      <c r="GJ123" s="565"/>
      <c r="GK123" s="565"/>
      <c r="GL123" s="565"/>
      <c r="GM123" s="565"/>
      <c r="GN123" s="565"/>
      <c r="GO123" s="565"/>
      <c r="GP123" s="565"/>
      <c r="GQ123" s="565"/>
      <c r="GR123" s="565"/>
      <c r="GS123" s="565"/>
      <c r="GT123" s="565"/>
      <c r="GU123" s="565"/>
      <c r="GV123" s="565"/>
      <c r="GW123" s="565"/>
      <c r="GX123" s="565"/>
      <c r="GY123" s="565"/>
      <c r="GZ123" s="565"/>
      <c r="HA123" s="565"/>
      <c r="HB123" s="565"/>
      <c r="HC123" s="565"/>
      <c r="HD123" s="565"/>
      <c r="HE123" s="565"/>
      <c r="HF123" s="565"/>
      <c r="HG123" s="565"/>
      <c r="HH123" s="565"/>
      <c r="HI123" s="565"/>
      <c r="HJ123" s="565"/>
      <c r="HK123" s="565"/>
      <c r="HL123" s="565"/>
      <c r="HM123" s="565"/>
      <c r="HN123" s="565"/>
      <c r="HO123" s="565"/>
      <c r="HP123" s="565"/>
      <c r="HQ123" s="565"/>
      <c r="HR123" s="565"/>
      <c r="HS123" s="565"/>
      <c r="HT123" s="565"/>
      <c r="HU123" s="565"/>
      <c r="HV123" s="565"/>
      <c r="HW123" s="565"/>
      <c r="HX123" s="565"/>
      <c r="HY123" s="565"/>
      <c r="HZ123" s="565"/>
      <c r="IA123" s="565"/>
      <c r="IB123" s="565"/>
      <c r="IC123" s="565"/>
      <c r="ID123" s="565"/>
      <c r="IE123" s="565"/>
      <c r="IF123" s="565"/>
      <c r="IG123" s="565"/>
      <c r="IH123" s="565"/>
      <c r="II123" s="565"/>
      <c r="IJ123" s="565"/>
      <c r="IK123" s="565"/>
      <c r="IL123" s="565"/>
      <c r="IM123" s="565"/>
      <c r="IN123" s="565"/>
      <c r="IO123" s="565"/>
      <c r="IP123" s="565"/>
      <c r="IQ123" s="565"/>
      <c r="IR123" s="565"/>
      <c r="IS123" s="565"/>
      <c r="IT123" s="565"/>
      <c r="IU123" s="565"/>
    </row>
    <row r="124" spans="1:255">
      <c r="A124" s="562" t="s">
        <v>2248</v>
      </c>
      <c r="B124" s="559">
        <v>0</v>
      </c>
      <c r="D124" s="565"/>
      <c r="E124" s="565"/>
      <c r="F124" s="565"/>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c r="AK124" s="565"/>
      <c r="AL124" s="565"/>
      <c r="AM124" s="565"/>
      <c r="AN124" s="565"/>
      <c r="AO124" s="565"/>
      <c r="AP124" s="565"/>
      <c r="AQ124" s="565"/>
      <c r="AR124" s="565"/>
      <c r="AS124" s="565"/>
      <c r="AT124" s="565"/>
      <c r="AU124" s="565"/>
      <c r="AV124" s="565"/>
      <c r="AW124" s="565"/>
      <c r="AX124" s="565"/>
      <c r="AY124" s="565"/>
      <c r="AZ124" s="565"/>
      <c r="BA124" s="565"/>
      <c r="BB124" s="565"/>
      <c r="BC124" s="565"/>
      <c r="BD124" s="565"/>
      <c r="BE124" s="565"/>
      <c r="BF124" s="565"/>
      <c r="BG124" s="565"/>
      <c r="BH124" s="565"/>
      <c r="BI124" s="565"/>
      <c r="BJ124" s="565"/>
      <c r="BK124" s="565"/>
      <c r="BL124" s="565"/>
      <c r="BM124" s="565"/>
      <c r="BN124" s="565"/>
      <c r="BO124" s="565"/>
      <c r="BP124" s="565"/>
      <c r="BQ124" s="565"/>
      <c r="BR124" s="565"/>
      <c r="BS124" s="565"/>
      <c r="BT124" s="565"/>
      <c r="BU124" s="565"/>
      <c r="BV124" s="565"/>
      <c r="BW124" s="565"/>
      <c r="BX124" s="565"/>
      <c r="BY124" s="565"/>
      <c r="BZ124" s="565"/>
      <c r="CA124" s="565"/>
      <c r="CB124" s="565"/>
      <c r="CC124" s="565"/>
      <c r="CD124" s="565"/>
      <c r="CE124" s="565"/>
      <c r="CF124" s="565"/>
      <c r="CG124" s="565"/>
      <c r="CH124" s="565"/>
      <c r="CI124" s="565"/>
      <c r="CJ124" s="565"/>
      <c r="CK124" s="565"/>
      <c r="CL124" s="565"/>
      <c r="CM124" s="565"/>
      <c r="CN124" s="565"/>
      <c r="CO124" s="565"/>
      <c r="CP124" s="565"/>
      <c r="CQ124" s="565"/>
      <c r="CR124" s="565"/>
      <c r="CS124" s="565"/>
      <c r="CT124" s="565"/>
      <c r="CU124" s="565"/>
      <c r="CV124" s="565"/>
      <c r="CW124" s="565"/>
      <c r="CX124" s="565"/>
      <c r="CY124" s="565"/>
      <c r="CZ124" s="565"/>
      <c r="DA124" s="565"/>
      <c r="DB124" s="565"/>
      <c r="DC124" s="565"/>
      <c r="DD124" s="565"/>
      <c r="DE124" s="565"/>
      <c r="DF124" s="565"/>
      <c r="DG124" s="565"/>
      <c r="DH124" s="565"/>
      <c r="DI124" s="565"/>
      <c r="DJ124" s="565"/>
      <c r="DK124" s="565"/>
      <c r="DL124" s="565"/>
      <c r="DM124" s="565"/>
      <c r="DN124" s="565"/>
      <c r="DO124" s="565"/>
      <c r="DP124" s="565"/>
      <c r="DQ124" s="565"/>
      <c r="DR124" s="565"/>
      <c r="DS124" s="565"/>
      <c r="DT124" s="565"/>
      <c r="DU124" s="565"/>
      <c r="DV124" s="565"/>
      <c r="DW124" s="565"/>
      <c r="DX124" s="565"/>
      <c r="DY124" s="565"/>
      <c r="DZ124" s="565"/>
      <c r="EA124" s="565"/>
      <c r="EB124" s="565"/>
      <c r="EC124" s="565"/>
      <c r="ED124" s="565"/>
      <c r="EE124" s="565"/>
      <c r="EF124" s="565"/>
      <c r="EG124" s="565"/>
      <c r="EH124" s="565"/>
      <c r="EI124" s="565"/>
      <c r="EJ124" s="565"/>
      <c r="EK124" s="565"/>
      <c r="EL124" s="565"/>
      <c r="EM124" s="565"/>
      <c r="EN124" s="565"/>
      <c r="EO124" s="565"/>
      <c r="EP124" s="565"/>
      <c r="EQ124" s="565"/>
      <c r="ER124" s="565"/>
      <c r="ES124" s="565"/>
      <c r="ET124" s="565"/>
      <c r="EU124" s="565"/>
      <c r="EV124" s="565"/>
      <c r="EW124" s="565"/>
      <c r="EX124" s="565"/>
      <c r="EY124" s="565"/>
      <c r="EZ124" s="565"/>
      <c r="FA124" s="565"/>
      <c r="FB124" s="565"/>
      <c r="FC124" s="565"/>
      <c r="FD124" s="565"/>
      <c r="FE124" s="565"/>
      <c r="FF124" s="565"/>
      <c r="FG124" s="565"/>
      <c r="FH124" s="565"/>
      <c r="FI124" s="565"/>
      <c r="FJ124" s="565"/>
      <c r="FK124" s="565"/>
      <c r="FL124" s="565"/>
      <c r="FM124" s="565"/>
      <c r="FN124" s="565"/>
      <c r="FO124" s="565"/>
      <c r="FP124" s="565"/>
      <c r="FQ124" s="565"/>
      <c r="FR124" s="565"/>
      <c r="FS124" s="565"/>
      <c r="FT124" s="565"/>
      <c r="FU124" s="565"/>
      <c r="FV124" s="565"/>
      <c r="FW124" s="565"/>
      <c r="FX124" s="565"/>
      <c r="FY124" s="565"/>
      <c r="FZ124" s="565"/>
      <c r="GA124" s="565"/>
      <c r="GB124" s="565"/>
      <c r="GC124" s="565"/>
      <c r="GD124" s="565"/>
      <c r="GE124" s="565"/>
      <c r="GF124" s="565"/>
      <c r="GG124" s="565"/>
      <c r="GH124" s="565"/>
      <c r="GI124" s="565"/>
      <c r="GJ124" s="565"/>
      <c r="GK124" s="565"/>
      <c r="GL124" s="565"/>
      <c r="GM124" s="565"/>
      <c r="GN124" s="565"/>
      <c r="GO124" s="565"/>
      <c r="GP124" s="565"/>
      <c r="GQ124" s="565"/>
      <c r="GR124" s="565"/>
      <c r="GS124" s="565"/>
      <c r="GT124" s="565"/>
      <c r="GU124" s="565"/>
      <c r="GV124" s="565"/>
      <c r="GW124" s="565"/>
      <c r="GX124" s="565"/>
      <c r="GY124" s="565"/>
      <c r="GZ124" s="565"/>
      <c r="HA124" s="565"/>
      <c r="HB124" s="565"/>
      <c r="HC124" s="565"/>
      <c r="HD124" s="565"/>
      <c r="HE124" s="565"/>
      <c r="HF124" s="565"/>
      <c r="HG124" s="565"/>
      <c r="HH124" s="565"/>
      <c r="HI124" s="565"/>
      <c r="HJ124" s="565"/>
      <c r="HK124" s="565"/>
      <c r="HL124" s="565"/>
      <c r="HM124" s="565"/>
      <c r="HN124" s="565"/>
      <c r="HO124" s="565"/>
      <c r="HP124" s="565"/>
      <c r="HQ124" s="565"/>
      <c r="HR124" s="565"/>
      <c r="HS124" s="565"/>
      <c r="HT124" s="565"/>
      <c r="HU124" s="565"/>
      <c r="HV124" s="565"/>
      <c r="HW124" s="565"/>
      <c r="HX124" s="565"/>
      <c r="HY124" s="565"/>
      <c r="HZ124" s="565"/>
      <c r="IA124" s="565"/>
      <c r="IB124" s="565"/>
      <c r="IC124" s="565"/>
      <c r="ID124" s="565"/>
      <c r="IE124" s="565"/>
      <c r="IF124" s="565"/>
      <c r="IG124" s="565"/>
      <c r="IH124" s="565"/>
      <c r="II124" s="565"/>
      <c r="IJ124" s="565"/>
      <c r="IK124" s="565"/>
      <c r="IL124" s="565"/>
      <c r="IM124" s="565"/>
      <c r="IN124" s="565"/>
      <c r="IO124" s="565"/>
      <c r="IP124" s="565"/>
      <c r="IQ124" s="565"/>
      <c r="IR124" s="565"/>
      <c r="IS124" s="565"/>
      <c r="IT124" s="565"/>
      <c r="IU124" s="565"/>
    </row>
    <row r="125" spans="1:255">
      <c r="A125" s="562" t="s">
        <v>1368</v>
      </c>
      <c r="B125" s="559">
        <v>1595</v>
      </c>
      <c r="D125" s="565"/>
      <c r="E125" s="565"/>
      <c r="F125" s="565"/>
      <c r="G125" s="565"/>
      <c r="H125" s="565"/>
      <c r="I125" s="565"/>
      <c r="J125" s="565"/>
      <c r="K125" s="565"/>
      <c r="L125" s="565"/>
      <c r="M125" s="565"/>
      <c r="N125" s="565"/>
      <c r="O125" s="565"/>
      <c r="P125" s="565"/>
      <c r="Q125" s="565"/>
      <c r="R125" s="565"/>
      <c r="S125" s="565"/>
      <c r="T125" s="565"/>
      <c r="U125" s="565"/>
      <c r="V125" s="565"/>
      <c r="W125" s="565"/>
      <c r="X125" s="565"/>
      <c r="Y125" s="565"/>
      <c r="Z125" s="565"/>
      <c r="AA125" s="565"/>
      <c r="AB125" s="565"/>
      <c r="AC125" s="565"/>
      <c r="AD125" s="565"/>
      <c r="AE125" s="565"/>
      <c r="AF125" s="565"/>
      <c r="AG125" s="565"/>
      <c r="AH125" s="565"/>
      <c r="AI125" s="565"/>
      <c r="AJ125" s="565"/>
      <c r="AK125" s="565"/>
      <c r="AL125" s="565"/>
      <c r="AM125" s="565"/>
      <c r="AN125" s="565"/>
      <c r="AO125" s="565"/>
      <c r="AP125" s="565"/>
      <c r="AQ125" s="565"/>
      <c r="AR125" s="565"/>
      <c r="AS125" s="565"/>
      <c r="AT125" s="565"/>
      <c r="AU125" s="565"/>
      <c r="AV125" s="565"/>
      <c r="AW125" s="565"/>
      <c r="AX125" s="565"/>
      <c r="AY125" s="565"/>
      <c r="AZ125" s="565"/>
      <c r="BA125" s="565"/>
      <c r="BB125" s="565"/>
      <c r="BC125" s="565"/>
      <c r="BD125" s="565"/>
      <c r="BE125" s="565"/>
      <c r="BF125" s="565"/>
      <c r="BG125" s="565"/>
      <c r="BH125" s="565"/>
      <c r="BI125" s="565"/>
      <c r="BJ125" s="565"/>
      <c r="BK125" s="565"/>
      <c r="BL125" s="565"/>
      <c r="BM125" s="565"/>
      <c r="BN125" s="565"/>
      <c r="BO125" s="565"/>
      <c r="BP125" s="565"/>
      <c r="BQ125" s="565"/>
      <c r="BR125" s="565"/>
      <c r="BS125" s="565"/>
      <c r="BT125" s="565"/>
      <c r="BU125" s="565"/>
      <c r="BV125" s="565"/>
      <c r="BW125" s="565"/>
      <c r="BX125" s="565"/>
      <c r="BY125" s="565"/>
      <c r="BZ125" s="565"/>
      <c r="CA125" s="565"/>
      <c r="CB125" s="565"/>
      <c r="CC125" s="565"/>
      <c r="CD125" s="565"/>
      <c r="CE125" s="565"/>
      <c r="CF125" s="565"/>
      <c r="CG125" s="565"/>
      <c r="CH125" s="565"/>
      <c r="CI125" s="565"/>
      <c r="CJ125" s="565"/>
      <c r="CK125" s="565"/>
      <c r="CL125" s="565"/>
      <c r="CM125" s="565"/>
      <c r="CN125" s="565"/>
      <c r="CO125" s="565"/>
      <c r="CP125" s="565"/>
      <c r="CQ125" s="565"/>
      <c r="CR125" s="565"/>
      <c r="CS125" s="565"/>
      <c r="CT125" s="565"/>
      <c r="CU125" s="565"/>
      <c r="CV125" s="565"/>
      <c r="CW125" s="565"/>
      <c r="CX125" s="565"/>
      <c r="CY125" s="565"/>
      <c r="CZ125" s="565"/>
      <c r="DA125" s="565"/>
      <c r="DB125" s="565"/>
      <c r="DC125" s="565"/>
      <c r="DD125" s="565"/>
      <c r="DE125" s="565"/>
      <c r="DF125" s="565"/>
      <c r="DG125" s="565"/>
      <c r="DH125" s="565"/>
      <c r="DI125" s="565"/>
      <c r="DJ125" s="565"/>
      <c r="DK125" s="565"/>
      <c r="DL125" s="565"/>
      <c r="DM125" s="565"/>
      <c r="DN125" s="565"/>
      <c r="DO125" s="565"/>
      <c r="DP125" s="565"/>
      <c r="DQ125" s="565"/>
      <c r="DR125" s="565"/>
      <c r="DS125" s="565"/>
      <c r="DT125" s="565"/>
      <c r="DU125" s="565"/>
      <c r="DV125" s="565"/>
      <c r="DW125" s="565"/>
      <c r="DX125" s="565"/>
      <c r="DY125" s="565"/>
      <c r="DZ125" s="565"/>
      <c r="EA125" s="565"/>
      <c r="EB125" s="565"/>
      <c r="EC125" s="565"/>
      <c r="ED125" s="565"/>
      <c r="EE125" s="565"/>
      <c r="EF125" s="565"/>
      <c r="EG125" s="565"/>
      <c r="EH125" s="565"/>
      <c r="EI125" s="565"/>
      <c r="EJ125" s="565"/>
      <c r="EK125" s="565"/>
      <c r="EL125" s="565"/>
      <c r="EM125" s="565"/>
      <c r="EN125" s="565"/>
      <c r="EO125" s="565"/>
      <c r="EP125" s="565"/>
      <c r="EQ125" s="565"/>
      <c r="ER125" s="565"/>
      <c r="ES125" s="565"/>
      <c r="ET125" s="565"/>
      <c r="EU125" s="565"/>
      <c r="EV125" s="565"/>
      <c r="EW125" s="565"/>
      <c r="EX125" s="565"/>
      <c r="EY125" s="565"/>
      <c r="EZ125" s="565"/>
      <c r="FA125" s="565"/>
      <c r="FB125" s="565"/>
      <c r="FC125" s="565"/>
      <c r="FD125" s="565"/>
      <c r="FE125" s="565"/>
      <c r="FF125" s="565"/>
      <c r="FG125" s="565"/>
      <c r="FH125" s="565"/>
      <c r="FI125" s="565"/>
      <c r="FJ125" s="565"/>
      <c r="FK125" s="565"/>
      <c r="FL125" s="565"/>
      <c r="FM125" s="565"/>
      <c r="FN125" s="565"/>
      <c r="FO125" s="565"/>
      <c r="FP125" s="565"/>
      <c r="FQ125" s="565"/>
      <c r="FR125" s="565"/>
      <c r="FS125" s="565"/>
      <c r="FT125" s="565"/>
      <c r="FU125" s="565"/>
      <c r="FV125" s="565"/>
      <c r="FW125" s="565"/>
      <c r="FX125" s="565"/>
      <c r="FY125" s="565"/>
      <c r="FZ125" s="565"/>
      <c r="GA125" s="565"/>
      <c r="GB125" s="565"/>
      <c r="GC125" s="565"/>
      <c r="GD125" s="565"/>
      <c r="GE125" s="565"/>
      <c r="GF125" s="565"/>
      <c r="GG125" s="565"/>
      <c r="GH125" s="565"/>
      <c r="GI125" s="565"/>
      <c r="GJ125" s="565"/>
      <c r="GK125" s="565"/>
      <c r="GL125" s="565"/>
      <c r="GM125" s="565"/>
      <c r="GN125" s="565"/>
      <c r="GO125" s="565"/>
      <c r="GP125" s="565"/>
      <c r="GQ125" s="565"/>
      <c r="GR125" s="565"/>
      <c r="GS125" s="565"/>
      <c r="GT125" s="565"/>
      <c r="GU125" s="565"/>
      <c r="GV125" s="565"/>
      <c r="GW125" s="565"/>
      <c r="GX125" s="565"/>
      <c r="GY125" s="565"/>
      <c r="GZ125" s="565"/>
      <c r="HA125" s="565"/>
      <c r="HB125" s="565"/>
      <c r="HC125" s="565"/>
      <c r="HD125" s="565"/>
      <c r="HE125" s="565"/>
      <c r="HF125" s="565"/>
      <c r="HG125" s="565"/>
      <c r="HH125" s="565"/>
      <c r="HI125" s="565"/>
      <c r="HJ125" s="565"/>
      <c r="HK125" s="565"/>
      <c r="HL125" s="565"/>
      <c r="HM125" s="565"/>
      <c r="HN125" s="565"/>
      <c r="HO125" s="565"/>
      <c r="HP125" s="565"/>
      <c r="HQ125" s="565"/>
      <c r="HR125" s="565"/>
      <c r="HS125" s="565"/>
      <c r="HT125" s="565"/>
      <c r="HU125" s="565"/>
      <c r="HV125" s="565"/>
      <c r="HW125" s="565"/>
      <c r="HX125" s="565"/>
      <c r="HY125" s="565"/>
      <c r="HZ125" s="565"/>
      <c r="IA125" s="565"/>
      <c r="IB125" s="565"/>
      <c r="IC125" s="565"/>
      <c r="ID125" s="565"/>
      <c r="IE125" s="565"/>
      <c r="IF125" s="565"/>
      <c r="IG125" s="565"/>
      <c r="IH125" s="565"/>
      <c r="II125" s="565"/>
      <c r="IJ125" s="565"/>
      <c r="IK125" s="565"/>
      <c r="IL125" s="565"/>
      <c r="IM125" s="565"/>
      <c r="IN125" s="565"/>
      <c r="IO125" s="565"/>
      <c r="IP125" s="565"/>
      <c r="IQ125" s="565"/>
      <c r="IR125" s="565"/>
      <c r="IS125" s="565"/>
      <c r="IT125" s="565"/>
      <c r="IU125" s="565"/>
    </row>
    <row r="126" spans="1:255">
      <c r="A126" s="561" t="s">
        <v>2249</v>
      </c>
      <c r="B126" s="559">
        <f>B127</f>
        <v>0</v>
      </c>
      <c r="D126" s="565"/>
      <c r="E126" s="565"/>
      <c r="F126" s="565"/>
      <c r="G126" s="565"/>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5"/>
      <c r="AY126" s="565"/>
      <c r="AZ126" s="565"/>
      <c r="BA126" s="565"/>
      <c r="BB126" s="565"/>
      <c r="BC126" s="565"/>
      <c r="BD126" s="565"/>
      <c r="BE126" s="565"/>
      <c r="BF126" s="565"/>
      <c r="BG126" s="565"/>
      <c r="BH126" s="565"/>
      <c r="BI126" s="565"/>
      <c r="BJ126" s="565"/>
      <c r="BK126" s="565"/>
      <c r="BL126" s="565"/>
      <c r="BM126" s="565"/>
      <c r="BN126" s="565"/>
      <c r="BO126" s="565"/>
      <c r="BP126" s="565"/>
      <c r="BQ126" s="565"/>
      <c r="BR126" s="565"/>
      <c r="BS126" s="565"/>
      <c r="BT126" s="565"/>
      <c r="BU126" s="565"/>
      <c r="BV126" s="565"/>
      <c r="BW126" s="565"/>
      <c r="BX126" s="565"/>
      <c r="BY126" s="565"/>
      <c r="BZ126" s="565"/>
      <c r="CA126" s="565"/>
      <c r="CB126" s="565"/>
      <c r="CC126" s="565"/>
      <c r="CD126" s="565"/>
      <c r="CE126" s="565"/>
      <c r="CF126" s="565"/>
      <c r="CG126" s="565"/>
      <c r="CH126" s="565"/>
      <c r="CI126" s="565"/>
      <c r="CJ126" s="565"/>
      <c r="CK126" s="565"/>
      <c r="CL126" s="565"/>
      <c r="CM126" s="565"/>
      <c r="CN126" s="565"/>
      <c r="CO126" s="565"/>
      <c r="CP126" s="565"/>
      <c r="CQ126" s="565"/>
      <c r="CR126" s="565"/>
      <c r="CS126" s="565"/>
      <c r="CT126" s="565"/>
      <c r="CU126" s="565"/>
      <c r="CV126" s="565"/>
      <c r="CW126" s="565"/>
      <c r="CX126" s="565"/>
      <c r="CY126" s="565"/>
      <c r="CZ126" s="565"/>
      <c r="DA126" s="565"/>
      <c r="DB126" s="565"/>
      <c r="DC126" s="565"/>
      <c r="DD126" s="565"/>
      <c r="DE126" s="565"/>
      <c r="DF126" s="565"/>
      <c r="DG126" s="565"/>
      <c r="DH126" s="565"/>
      <c r="DI126" s="565"/>
      <c r="DJ126" s="565"/>
      <c r="DK126" s="565"/>
      <c r="DL126" s="565"/>
      <c r="DM126" s="565"/>
      <c r="DN126" s="565"/>
      <c r="DO126" s="565"/>
      <c r="DP126" s="565"/>
      <c r="DQ126" s="565"/>
      <c r="DR126" s="565"/>
      <c r="DS126" s="565"/>
      <c r="DT126" s="565"/>
      <c r="DU126" s="565"/>
      <c r="DV126" s="565"/>
      <c r="DW126" s="565"/>
      <c r="DX126" s="565"/>
      <c r="DY126" s="565"/>
      <c r="DZ126" s="565"/>
      <c r="EA126" s="565"/>
      <c r="EB126" s="565"/>
      <c r="EC126" s="565"/>
      <c r="ED126" s="565"/>
      <c r="EE126" s="565"/>
      <c r="EF126" s="565"/>
      <c r="EG126" s="565"/>
      <c r="EH126" s="565"/>
      <c r="EI126" s="565"/>
      <c r="EJ126" s="565"/>
      <c r="EK126" s="565"/>
      <c r="EL126" s="565"/>
      <c r="EM126" s="565"/>
      <c r="EN126" s="565"/>
      <c r="EO126" s="565"/>
      <c r="EP126" s="565"/>
      <c r="EQ126" s="565"/>
      <c r="ER126" s="565"/>
      <c r="ES126" s="565"/>
      <c r="ET126" s="565"/>
      <c r="EU126" s="565"/>
      <c r="EV126" s="565"/>
      <c r="EW126" s="565"/>
      <c r="EX126" s="565"/>
      <c r="EY126" s="565"/>
      <c r="EZ126" s="565"/>
      <c r="FA126" s="565"/>
      <c r="FB126" s="565"/>
      <c r="FC126" s="565"/>
      <c r="FD126" s="565"/>
      <c r="FE126" s="565"/>
      <c r="FF126" s="565"/>
      <c r="FG126" s="565"/>
      <c r="FH126" s="565"/>
      <c r="FI126" s="565"/>
      <c r="FJ126" s="565"/>
      <c r="FK126" s="565"/>
      <c r="FL126" s="565"/>
      <c r="FM126" s="565"/>
      <c r="FN126" s="565"/>
      <c r="FO126" s="565"/>
      <c r="FP126" s="565"/>
      <c r="FQ126" s="565"/>
      <c r="FR126" s="565"/>
      <c r="FS126" s="565"/>
      <c r="FT126" s="565"/>
      <c r="FU126" s="565"/>
      <c r="FV126" s="565"/>
      <c r="FW126" s="565"/>
      <c r="FX126" s="565"/>
      <c r="FY126" s="565"/>
      <c r="FZ126" s="565"/>
      <c r="GA126" s="565"/>
      <c r="GB126" s="565"/>
      <c r="GC126" s="565"/>
      <c r="GD126" s="565"/>
      <c r="GE126" s="565"/>
      <c r="GF126" s="565"/>
      <c r="GG126" s="565"/>
      <c r="GH126" s="565"/>
      <c r="GI126" s="565"/>
      <c r="GJ126" s="565"/>
      <c r="GK126" s="565"/>
      <c r="GL126" s="565"/>
      <c r="GM126" s="565"/>
      <c r="GN126" s="565"/>
      <c r="GO126" s="565"/>
      <c r="GP126" s="565"/>
      <c r="GQ126" s="565"/>
      <c r="GR126" s="565"/>
      <c r="GS126" s="565"/>
      <c r="GT126" s="565"/>
      <c r="GU126" s="565"/>
      <c r="GV126" s="565"/>
      <c r="GW126" s="565"/>
      <c r="GX126" s="565"/>
      <c r="GY126" s="565"/>
      <c r="GZ126" s="565"/>
      <c r="HA126" s="565"/>
      <c r="HB126" s="565"/>
      <c r="HC126" s="565"/>
      <c r="HD126" s="565"/>
      <c r="HE126" s="565"/>
      <c r="HF126" s="565"/>
      <c r="HG126" s="565"/>
      <c r="HH126" s="565"/>
      <c r="HI126" s="565"/>
      <c r="HJ126" s="565"/>
      <c r="HK126" s="565"/>
      <c r="HL126" s="565"/>
      <c r="HM126" s="565"/>
      <c r="HN126" s="565"/>
      <c r="HO126" s="565"/>
      <c r="HP126" s="565"/>
      <c r="HQ126" s="565"/>
      <c r="HR126" s="565"/>
      <c r="HS126" s="565"/>
      <c r="HT126" s="565"/>
      <c r="HU126" s="565"/>
      <c r="HV126" s="565"/>
      <c r="HW126" s="565"/>
      <c r="HX126" s="565"/>
      <c r="HY126" s="565"/>
      <c r="HZ126" s="565"/>
      <c r="IA126" s="565"/>
      <c r="IB126" s="565"/>
      <c r="IC126" s="565"/>
      <c r="ID126" s="565"/>
      <c r="IE126" s="565"/>
      <c r="IF126" s="565"/>
      <c r="IG126" s="565"/>
      <c r="IH126" s="565"/>
      <c r="II126" s="565"/>
      <c r="IJ126" s="565"/>
      <c r="IK126" s="565"/>
      <c r="IL126" s="565"/>
      <c r="IM126" s="565"/>
      <c r="IN126" s="565"/>
      <c r="IO126" s="565"/>
      <c r="IP126" s="565"/>
      <c r="IQ126" s="565"/>
      <c r="IR126" s="565"/>
      <c r="IS126" s="565"/>
      <c r="IT126" s="565"/>
      <c r="IU126" s="565"/>
    </row>
    <row r="127" spans="1:255">
      <c r="A127" s="561" t="s">
        <v>2250</v>
      </c>
      <c r="B127" s="559">
        <f>SUM(B128:B130)</f>
        <v>0</v>
      </c>
      <c r="D127" s="565"/>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5"/>
      <c r="AL127" s="565"/>
      <c r="AM127" s="565"/>
      <c r="AN127" s="565"/>
      <c r="AO127" s="565"/>
      <c r="AP127" s="565"/>
      <c r="AQ127" s="565"/>
      <c r="AR127" s="565"/>
      <c r="AS127" s="565"/>
      <c r="AT127" s="565"/>
      <c r="AU127" s="565"/>
      <c r="AV127" s="565"/>
      <c r="AW127" s="565"/>
      <c r="AX127" s="565"/>
      <c r="AY127" s="565"/>
      <c r="AZ127" s="565"/>
      <c r="BA127" s="565"/>
      <c r="BB127" s="565"/>
      <c r="BC127" s="565"/>
      <c r="BD127" s="565"/>
      <c r="BE127" s="565"/>
      <c r="BF127" s="565"/>
      <c r="BG127" s="565"/>
      <c r="BH127" s="565"/>
      <c r="BI127" s="565"/>
      <c r="BJ127" s="565"/>
      <c r="BK127" s="565"/>
      <c r="BL127" s="565"/>
      <c r="BM127" s="565"/>
      <c r="BN127" s="565"/>
      <c r="BO127" s="565"/>
      <c r="BP127" s="565"/>
      <c r="BQ127" s="565"/>
      <c r="BR127" s="565"/>
      <c r="BS127" s="565"/>
      <c r="BT127" s="565"/>
      <c r="BU127" s="565"/>
      <c r="BV127" s="565"/>
      <c r="BW127" s="565"/>
      <c r="BX127" s="565"/>
      <c r="BY127" s="565"/>
      <c r="BZ127" s="565"/>
      <c r="CA127" s="565"/>
      <c r="CB127" s="565"/>
      <c r="CC127" s="565"/>
      <c r="CD127" s="565"/>
      <c r="CE127" s="565"/>
      <c r="CF127" s="565"/>
      <c r="CG127" s="565"/>
      <c r="CH127" s="565"/>
      <c r="CI127" s="565"/>
      <c r="CJ127" s="565"/>
      <c r="CK127" s="565"/>
      <c r="CL127" s="565"/>
      <c r="CM127" s="565"/>
      <c r="CN127" s="565"/>
      <c r="CO127" s="565"/>
      <c r="CP127" s="565"/>
      <c r="CQ127" s="565"/>
      <c r="CR127" s="565"/>
      <c r="CS127" s="565"/>
      <c r="CT127" s="565"/>
      <c r="CU127" s="565"/>
      <c r="CV127" s="565"/>
      <c r="CW127" s="565"/>
      <c r="CX127" s="565"/>
      <c r="CY127" s="565"/>
      <c r="CZ127" s="565"/>
      <c r="DA127" s="565"/>
      <c r="DB127" s="565"/>
      <c r="DC127" s="565"/>
      <c r="DD127" s="565"/>
      <c r="DE127" s="565"/>
      <c r="DF127" s="565"/>
      <c r="DG127" s="565"/>
      <c r="DH127" s="565"/>
      <c r="DI127" s="565"/>
      <c r="DJ127" s="565"/>
      <c r="DK127" s="565"/>
      <c r="DL127" s="565"/>
      <c r="DM127" s="565"/>
      <c r="DN127" s="565"/>
      <c r="DO127" s="565"/>
      <c r="DP127" s="565"/>
      <c r="DQ127" s="565"/>
      <c r="DR127" s="565"/>
      <c r="DS127" s="565"/>
      <c r="DT127" s="565"/>
      <c r="DU127" s="565"/>
      <c r="DV127" s="565"/>
      <c r="DW127" s="565"/>
      <c r="DX127" s="565"/>
      <c r="DY127" s="565"/>
      <c r="DZ127" s="565"/>
      <c r="EA127" s="565"/>
      <c r="EB127" s="565"/>
      <c r="EC127" s="565"/>
      <c r="ED127" s="565"/>
      <c r="EE127" s="565"/>
      <c r="EF127" s="565"/>
      <c r="EG127" s="565"/>
      <c r="EH127" s="565"/>
      <c r="EI127" s="565"/>
      <c r="EJ127" s="565"/>
      <c r="EK127" s="565"/>
      <c r="EL127" s="565"/>
      <c r="EM127" s="565"/>
      <c r="EN127" s="565"/>
      <c r="EO127" s="565"/>
      <c r="EP127" s="565"/>
      <c r="EQ127" s="565"/>
      <c r="ER127" s="565"/>
      <c r="ES127" s="565"/>
      <c r="ET127" s="565"/>
      <c r="EU127" s="565"/>
      <c r="EV127" s="565"/>
      <c r="EW127" s="565"/>
      <c r="EX127" s="565"/>
      <c r="EY127" s="565"/>
      <c r="EZ127" s="565"/>
      <c r="FA127" s="565"/>
      <c r="FB127" s="565"/>
      <c r="FC127" s="565"/>
      <c r="FD127" s="565"/>
      <c r="FE127" s="565"/>
      <c r="FF127" s="565"/>
      <c r="FG127" s="565"/>
      <c r="FH127" s="565"/>
      <c r="FI127" s="565"/>
      <c r="FJ127" s="565"/>
      <c r="FK127" s="565"/>
      <c r="FL127" s="565"/>
      <c r="FM127" s="565"/>
      <c r="FN127" s="565"/>
      <c r="FO127" s="565"/>
      <c r="FP127" s="565"/>
      <c r="FQ127" s="565"/>
      <c r="FR127" s="565"/>
      <c r="FS127" s="565"/>
      <c r="FT127" s="565"/>
      <c r="FU127" s="565"/>
      <c r="FV127" s="565"/>
      <c r="FW127" s="565"/>
      <c r="FX127" s="565"/>
      <c r="FY127" s="565"/>
      <c r="FZ127" s="565"/>
      <c r="GA127" s="565"/>
      <c r="GB127" s="565"/>
      <c r="GC127" s="565"/>
      <c r="GD127" s="565"/>
      <c r="GE127" s="565"/>
      <c r="GF127" s="565"/>
      <c r="GG127" s="565"/>
      <c r="GH127" s="565"/>
      <c r="GI127" s="565"/>
      <c r="GJ127" s="565"/>
      <c r="GK127" s="565"/>
      <c r="GL127" s="565"/>
      <c r="GM127" s="565"/>
      <c r="GN127" s="565"/>
      <c r="GO127" s="565"/>
      <c r="GP127" s="565"/>
      <c r="GQ127" s="565"/>
      <c r="GR127" s="565"/>
      <c r="GS127" s="565"/>
      <c r="GT127" s="565"/>
      <c r="GU127" s="565"/>
      <c r="GV127" s="565"/>
      <c r="GW127" s="565"/>
      <c r="GX127" s="565"/>
      <c r="GY127" s="565"/>
      <c r="GZ127" s="565"/>
      <c r="HA127" s="565"/>
      <c r="HB127" s="565"/>
      <c r="HC127" s="565"/>
      <c r="HD127" s="565"/>
      <c r="HE127" s="565"/>
      <c r="HF127" s="565"/>
      <c r="HG127" s="565"/>
      <c r="HH127" s="565"/>
      <c r="HI127" s="565"/>
      <c r="HJ127" s="565"/>
      <c r="HK127" s="565"/>
      <c r="HL127" s="565"/>
      <c r="HM127" s="565"/>
      <c r="HN127" s="565"/>
      <c r="HO127" s="565"/>
      <c r="HP127" s="565"/>
      <c r="HQ127" s="565"/>
      <c r="HR127" s="565"/>
      <c r="HS127" s="565"/>
      <c r="HT127" s="565"/>
      <c r="HU127" s="565"/>
      <c r="HV127" s="565"/>
      <c r="HW127" s="565"/>
      <c r="HX127" s="565"/>
      <c r="HY127" s="565"/>
      <c r="HZ127" s="565"/>
      <c r="IA127" s="565"/>
      <c r="IB127" s="565"/>
      <c r="IC127" s="565"/>
      <c r="ID127" s="565"/>
      <c r="IE127" s="565"/>
      <c r="IF127" s="565"/>
      <c r="IG127" s="565"/>
      <c r="IH127" s="565"/>
      <c r="II127" s="565"/>
      <c r="IJ127" s="565"/>
      <c r="IK127" s="565"/>
      <c r="IL127" s="565"/>
      <c r="IM127" s="565"/>
      <c r="IN127" s="565"/>
      <c r="IO127" s="565"/>
      <c r="IP127" s="565"/>
      <c r="IQ127" s="565"/>
      <c r="IR127" s="565"/>
      <c r="IS127" s="565"/>
      <c r="IT127" s="565"/>
      <c r="IU127" s="565"/>
    </row>
    <row r="128" spans="1:255">
      <c r="A128" s="562" t="s">
        <v>2251</v>
      </c>
      <c r="B128" s="559">
        <v>0</v>
      </c>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c r="AK128" s="565"/>
      <c r="AL128" s="565"/>
      <c r="AM128" s="565"/>
      <c r="AN128" s="565"/>
      <c r="AO128" s="565"/>
      <c r="AP128" s="565"/>
      <c r="AQ128" s="565"/>
      <c r="AR128" s="565"/>
      <c r="AS128" s="565"/>
      <c r="AT128" s="565"/>
      <c r="AU128" s="565"/>
      <c r="AV128" s="565"/>
      <c r="AW128" s="565"/>
      <c r="AX128" s="565"/>
      <c r="AY128" s="565"/>
      <c r="AZ128" s="565"/>
      <c r="BA128" s="565"/>
      <c r="BB128" s="565"/>
      <c r="BC128" s="565"/>
      <c r="BD128" s="565"/>
      <c r="BE128" s="565"/>
      <c r="BF128" s="565"/>
      <c r="BG128" s="565"/>
      <c r="BH128" s="565"/>
      <c r="BI128" s="565"/>
      <c r="BJ128" s="565"/>
      <c r="BK128" s="565"/>
      <c r="BL128" s="565"/>
      <c r="BM128" s="565"/>
      <c r="BN128" s="565"/>
      <c r="BO128" s="565"/>
      <c r="BP128" s="565"/>
      <c r="BQ128" s="565"/>
      <c r="BR128" s="565"/>
      <c r="BS128" s="565"/>
      <c r="BT128" s="565"/>
      <c r="BU128" s="565"/>
      <c r="BV128" s="565"/>
      <c r="BW128" s="565"/>
      <c r="BX128" s="565"/>
      <c r="BY128" s="565"/>
      <c r="BZ128" s="565"/>
      <c r="CA128" s="565"/>
      <c r="CB128" s="565"/>
      <c r="CC128" s="565"/>
      <c r="CD128" s="565"/>
      <c r="CE128" s="565"/>
      <c r="CF128" s="565"/>
      <c r="CG128" s="565"/>
      <c r="CH128" s="565"/>
      <c r="CI128" s="565"/>
      <c r="CJ128" s="565"/>
      <c r="CK128" s="565"/>
      <c r="CL128" s="565"/>
      <c r="CM128" s="565"/>
      <c r="CN128" s="565"/>
      <c r="CO128" s="565"/>
      <c r="CP128" s="565"/>
      <c r="CQ128" s="565"/>
      <c r="CR128" s="565"/>
      <c r="CS128" s="565"/>
      <c r="CT128" s="565"/>
      <c r="CU128" s="565"/>
      <c r="CV128" s="565"/>
      <c r="CW128" s="565"/>
      <c r="CX128" s="565"/>
      <c r="CY128" s="565"/>
      <c r="CZ128" s="565"/>
      <c r="DA128" s="565"/>
      <c r="DB128" s="565"/>
      <c r="DC128" s="565"/>
      <c r="DD128" s="565"/>
      <c r="DE128" s="565"/>
      <c r="DF128" s="565"/>
      <c r="DG128" s="565"/>
      <c r="DH128" s="565"/>
      <c r="DI128" s="565"/>
      <c r="DJ128" s="565"/>
      <c r="DK128" s="565"/>
      <c r="DL128" s="565"/>
      <c r="DM128" s="565"/>
      <c r="DN128" s="565"/>
      <c r="DO128" s="565"/>
      <c r="DP128" s="565"/>
      <c r="DQ128" s="565"/>
      <c r="DR128" s="565"/>
      <c r="DS128" s="565"/>
      <c r="DT128" s="565"/>
      <c r="DU128" s="565"/>
      <c r="DV128" s="565"/>
      <c r="DW128" s="565"/>
      <c r="DX128" s="565"/>
      <c r="DY128" s="565"/>
      <c r="DZ128" s="565"/>
      <c r="EA128" s="565"/>
      <c r="EB128" s="565"/>
      <c r="EC128" s="565"/>
      <c r="ED128" s="565"/>
      <c r="EE128" s="565"/>
      <c r="EF128" s="565"/>
      <c r="EG128" s="565"/>
      <c r="EH128" s="565"/>
      <c r="EI128" s="565"/>
      <c r="EJ128" s="565"/>
      <c r="EK128" s="565"/>
      <c r="EL128" s="565"/>
      <c r="EM128" s="565"/>
      <c r="EN128" s="565"/>
      <c r="EO128" s="565"/>
      <c r="EP128" s="565"/>
      <c r="EQ128" s="565"/>
      <c r="ER128" s="565"/>
      <c r="ES128" s="565"/>
      <c r="ET128" s="565"/>
      <c r="EU128" s="565"/>
      <c r="EV128" s="565"/>
      <c r="EW128" s="565"/>
      <c r="EX128" s="565"/>
      <c r="EY128" s="565"/>
      <c r="EZ128" s="565"/>
      <c r="FA128" s="565"/>
      <c r="FB128" s="565"/>
      <c r="FC128" s="565"/>
      <c r="FD128" s="565"/>
      <c r="FE128" s="565"/>
      <c r="FF128" s="565"/>
      <c r="FG128" s="565"/>
      <c r="FH128" s="565"/>
      <c r="FI128" s="565"/>
      <c r="FJ128" s="565"/>
      <c r="FK128" s="565"/>
      <c r="FL128" s="565"/>
      <c r="FM128" s="565"/>
      <c r="FN128" s="565"/>
      <c r="FO128" s="565"/>
      <c r="FP128" s="565"/>
      <c r="FQ128" s="565"/>
      <c r="FR128" s="565"/>
      <c r="FS128" s="565"/>
      <c r="FT128" s="565"/>
      <c r="FU128" s="565"/>
      <c r="FV128" s="565"/>
      <c r="FW128" s="565"/>
      <c r="FX128" s="565"/>
      <c r="FY128" s="565"/>
      <c r="FZ128" s="565"/>
      <c r="GA128" s="565"/>
      <c r="GB128" s="565"/>
      <c r="GC128" s="565"/>
      <c r="GD128" s="565"/>
      <c r="GE128" s="565"/>
      <c r="GF128" s="565"/>
      <c r="GG128" s="565"/>
      <c r="GH128" s="565"/>
      <c r="GI128" s="565"/>
      <c r="GJ128" s="565"/>
      <c r="GK128" s="565"/>
      <c r="GL128" s="565"/>
      <c r="GM128" s="565"/>
      <c r="GN128" s="565"/>
      <c r="GO128" s="565"/>
      <c r="GP128" s="565"/>
      <c r="GQ128" s="565"/>
      <c r="GR128" s="565"/>
      <c r="GS128" s="565"/>
      <c r="GT128" s="565"/>
      <c r="GU128" s="565"/>
      <c r="GV128" s="565"/>
      <c r="GW128" s="565"/>
      <c r="GX128" s="565"/>
      <c r="GY128" s="565"/>
      <c r="GZ128" s="565"/>
      <c r="HA128" s="565"/>
      <c r="HB128" s="565"/>
      <c r="HC128" s="565"/>
      <c r="HD128" s="565"/>
      <c r="HE128" s="565"/>
      <c r="HF128" s="565"/>
      <c r="HG128" s="565"/>
      <c r="HH128" s="565"/>
      <c r="HI128" s="565"/>
      <c r="HJ128" s="565"/>
      <c r="HK128" s="565"/>
      <c r="HL128" s="565"/>
      <c r="HM128" s="565"/>
      <c r="HN128" s="565"/>
      <c r="HO128" s="565"/>
      <c r="HP128" s="565"/>
      <c r="HQ128" s="565"/>
      <c r="HR128" s="565"/>
      <c r="HS128" s="565"/>
      <c r="HT128" s="565"/>
      <c r="HU128" s="565"/>
      <c r="HV128" s="565"/>
      <c r="HW128" s="565"/>
      <c r="HX128" s="565"/>
      <c r="HY128" s="565"/>
      <c r="HZ128" s="565"/>
      <c r="IA128" s="565"/>
      <c r="IB128" s="565"/>
      <c r="IC128" s="565"/>
      <c r="ID128" s="565"/>
      <c r="IE128" s="565"/>
      <c r="IF128" s="565"/>
      <c r="IG128" s="565"/>
      <c r="IH128" s="565"/>
      <c r="II128" s="565"/>
      <c r="IJ128" s="565"/>
      <c r="IK128" s="565"/>
      <c r="IL128" s="565"/>
      <c r="IM128" s="565"/>
      <c r="IN128" s="565"/>
      <c r="IO128" s="565"/>
      <c r="IP128" s="565"/>
      <c r="IQ128" s="565"/>
      <c r="IR128" s="565"/>
      <c r="IS128" s="565"/>
      <c r="IT128" s="565"/>
      <c r="IU128" s="565"/>
    </row>
    <row r="129" spans="1:255">
      <c r="A129" s="562" t="s">
        <v>2252</v>
      </c>
      <c r="B129" s="559">
        <v>0</v>
      </c>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5"/>
      <c r="AY129" s="565"/>
      <c r="AZ129" s="565"/>
      <c r="BA129" s="565"/>
      <c r="BB129" s="565"/>
      <c r="BC129" s="565"/>
      <c r="BD129" s="565"/>
      <c r="BE129" s="565"/>
      <c r="BF129" s="565"/>
      <c r="BG129" s="565"/>
      <c r="BH129" s="565"/>
      <c r="BI129" s="565"/>
      <c r="BJ129" s="565"/>
      <c r="BK129" s="565"/>
      <c r="BL129" s="565"/>
      <c r="BM129" s="565"/>
      <c r="BN129" s="565"/>
      <c r="BO129" s="565"/>
      <c r="BP129" s="565"/>
      <c r="BQ129" s="565"/>
      <c r="BR129" s="565"/>
      <c r="BS129" s="565"/>
      <c r="BT129" s="565"/>
      <c r="BU129" s="565"/>
      <c r="BV129" s="565"/>
      <c r="BW129" s="565"/>
      <c r="BX129" s="565"/>
      <c r="BY129" s="565"/>
      <c r="BZ129" s="565"/>
      <c r="CA129" s="565"/>
      <c r="CB129" s="565"/>
      <c r="CC129" s="565"/>
      <c r="CD129" s="565"/>
      <c r="CE129" s="565"/>
      <c r="CF129" s="565"/>
      <c r="CG129" s="565"/>
      <c r="CH129" s="565"/>
      <c r="CI129" s="565"/>
      <c r="CJ129" s="565"/>
      <c r="CK129" s="565"/>
      <c r="CL129" s="565"/>
      <c r="CM129" s="565"/>
      <c r="CN129" s="565"/>
      <c r="CO129" s="565"/>
      <c r="CP129" s="565"/>
      <c r="CQ129" s="565"/>
      <c r="CR129" s="565"/>
      <c r="CS129" s="565"/>
      <c r="CT129" s="565"/>
      <c r="CU129" s="565"/>
      <c r="CV129" s="565"/>
      <c r="CW129" s="565"/>
      <c r="CX129" s="565"/>
      <c r="CY129" s="565"/>
      <c r="CZ129" s="565"/>
      <c r="DA129" s="565"/>
      <c r="DB129" s="565"/>
      <c r="DC129" s="565"/>
      <c r="DD129" s="565"/>
      <c r="DE129" s="565"/>
      <c r="DF129" s="565"/>
      <c r="DG129" s="565"/>
      <c r="DH129" s="565"/>
      <c r="DI129" s="565"/>
      <c r="DJ129" s="565"/>
      <c r="DK129" s="565"/>
      <c r="DL129" s="565"/>
      <c r="DM129" s="565"/>
      <c r="DN129" s="565"/>
      <c r="DO129" s="565"/>
      <c r="DP129" s="565"/>
      <c r="DQ129" s="565"/>
      <c r="DR129" s="565"/>
      <c r="DS129" s="565"/>
      <c r="DT129" s="565"/>
      <c r="DU129" s="565"/>
      <c r="DV129" s="565"/>
      <c r="DW129" s="565"/>
      <c r="DX129" s="565"/>
      <c r="DY129" s="565"/>
      <c r="DZ129" s="565"/>
      <c r="EA129" s="565"/>
      <c r="EB129" s="565"/>
      <c r="EC129" s="565"/>
      <c r="ED129" s="565"/>
      <c r="EE129" s="565"/>
      <c r="EF129" s="565"/>
      <c r="EG129" s="565"/>
      <c r="EH129" s="565"/>
      <c r="EI129" s="565"/>
      <c r="EJ129" s="565"/>
      <c r="EK129" s="565"/>
      <c r="EL129" s="565"/>
      <c r="EM129" s="565"/>
      <c r="EN129" s="565"/>
      <c r="EO129" s="565"/>
      <c r="EP129" s="565"/>
      <c r="EQ129" s="565"/>
      <c r="ER129" s="565"/>
      <c r="ES129" s="565"/>
      <c r="ET129" s="565"/>
      <c r="EU129" s="565"/>
      <c r="EV129" s="565"/>
      <c r="EW129" s="565"/>
      <c r="EX129" s="565"/>
      <c r="EY129" s="565"/>
      <c r="EZ129" s="565"/>
      <c r="FA129" s="565"/>
      <c r="FB129" s="565"/>
      <c r="FC129" s="565"/>
      <c r="FD129" s="565"/>
      <c r="FE129" s="565"/>
      <c r="FF129" s="565"/>
      <c r="FG129" s="565"/>
      <c r="FH129" s="565"/>
      <c r="FI129" s="565"/>
      <c r="FJ129" s="565"/>
      <c r="FK129" s="565"/>
      <c r="FL129" s="565"/>
      <c r="FM129" s="565"/>
      <c r="FN129" s="565"/>
      <c r="FO129" s="565"/>
      <c r="FP129" s="565"/>
      <c r="FQ129" s="565"/>
      <c r="FR129" s="565"/>
      <c r="FS129" s="565"/>
      <c r="FT129" s="565"/>
      <c r="FU129" s="565"/>
      <c r="FV129" s="565"/>
      <c r="FW129" s="565"/>
      <c r="FX129" s="565"/>
      <c r="FY129" s="565"/>
      <c r="FZ129" s="565"/>
      <c r="GA129" s="565"/>
      <c r="GB129" s="565"/>
      <c r="GC129" s="565"/>
      <c r="GD129" s="565"/>
      <c r="GE129" s="565"/>
      <c r="GF129" s="565"/>
      <c r="GG129" s="565"/>
      <c r="GH129" s="565"/>
      <c r="GI129" s="565"/>
      <c r="GJ129" s="565"/>
      <c r="GK129" s="565"/>
      <c r="GL129" s="565"/>
      <c r="GM129" s="565"/>
      <c r="GN129" s="565"/>
      <c r="GO129" s="565"/>
      <c r="GP129" s="565"/>
      <c r="GQ129" s="565"/>
      <c r="GR129" s="565"/>
      <c r="GS129" s="565"/>
      <c r="GT129" s="565"/>
      <c r="GU129" s="565"/>
      <c r="GV129" s="565"/>
      <c r="GW129" s="565"/>
      <c r="GX129" s="565"/>
      <c r="GY129" s="565"/>
      <c r="GZ129" s="565"/>
      <c r="HA129" s="565"/>
      <c r="HB129" s="565"/>
      <c r="HC129" s="565"/>
      <c r="HD129" s="565"/>
      <c r="HE129" s="565"/>
      <c r="HF129" s="565"/>
      <c r="HG129" s="565"/>
      <c r="HH129" s="565"/>
      <c r="HI129" s="565"/>
      <c r="HJ129" s="565"/>
      <c r="HK129" s="565"/>
      <c r="HL129" s="565"/>
      <c r="HM129" s="565"/>
      <c r="HN129" s="565"/>
      <c r="HO129" s="565"/>
      <c r="HP129" s="565"/>
      <c r="HQ129" s="565"/>
      <c r="HR129" s="565"/>
      <c r="HS129" s="565"/>
      <c r="HT129" s="565"/>
      <c r="HU129" s="565"/>
      <c r="HV129" s="565"/>
      <c r="HW129" s="565"/>
      <c r="HX129" s="565"/>
      <c r="HY129" s="565"/>
      <c r="HZ129" s="565"/>
      <c r="IA129" s="565"/>
      <c r="IB129" s="565"/>
      <c r="IC129" s="565"/>
      <c r="ID129" s="565"/>
      <c r="IE129" s="565"/>
      <c r="IF129" s="565"/>
      <c r="IG129" s="565"/>
      <c r="IH129" s="565"/>
      <c r="II129" s="565"/>
      <c r="IJ129" s="565"/>
      <c r="IK129" s="565"/>
      <c r="IL129" s="565"/>
      <c r="IM129" s="565"/>
      <c r="IN129" s="565"/>
      <c r="IO129" s="565"/>
      <c r="IP129" s="565"/>
      <c r="IQ129" s="565"/>
      <c r="IR129" s="565"/>
      <c r="IS129" s="565"/>
      <c r="IT129" s="565"/>
      <c r="IU129" s="565"/>
    </row>
    <row r="130" spans="1:255">
      <c r="A130" s="562" t="s">
        <v>2253</v>
      </c>
      <c r="B130" s="559">
        <v>0</v>
      </c>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5"/>
      <c r="AY130" s="565"/>
      <c r="AZ130" s="565"/>
      <c r="BA130" s="565"/>
      <c r="BB130" s="565"/>
      <c r="BC130" s="565"/>
      <c r="BD130" s="565"/>
      <c r="BE130" s="565"/>
      <c r="BF130" s="565"/>
      <c r="BG130" s="565"/>
      <c r="BH130" s="565"/>
      <c r="BI130" s="565"/>
      <c r="BJ130" s="565"/>
      <c r="BK130" s="565"/>
      <c r="BL130" s="565"/>
      <c r="BM130" s="565"/>
      <c r="BN130" s="565"/>
      <c r="BO130" s="565"/>
      <c r="BP130" s="565"/>
      <c r="BQ130" s="565"/>
      <c r="BR130" s="565"/>
      <c r="BS130" s="565"/>
      <c r="BT130" s="565"/>
      <c r="BU130" s="565"/>
      <c r="BV130" s="565"/>
      <c r="BW130" s="565"/>
      <c r="BX130" s="565"/>
      <c r="BY130" s="565"/>
      <c r="BZ130" s="565"/>
      <c r="CA130" s="565"/>
      <c r="CB130" s="565"/>
      <c r="CC130" s="565"/>
      <c r="CD130" s="565"/>
      <c r="CE130" s="565"/>
      <c r="CF130" s="565"/>
      <c r="CG130" s="565"/>
      <c r="CH130" s="565"/>
      <c r="CI130" s="565"/>
      <c r="CJ130" s="565"/>
      <c r="CK130" s="565"/>
      <c r="CL130" s="565"/>
      <c r="CM130" s="565"/>
      <c r="CN130" s="565"/>
      <c r="CO130" s="565"/>
      <c r="CP130" s="565"/>
      <c r="CQ130" s="565"/>
      <c r="CR130" s="565"/>
      <c r="CS130" s="565"/>
      <c r="CT130" s="565"/>
      <c r="CU130" s="565"/>
      <c r="CV130" s="565"/>
      <c r="CW130" s="565"/>
      <c r="CX130" s="565"/>
      <c r="CY130" s="565"/>
      <c r="CZ130" s="565"/>
      <c r="DA130" s="565"/>
      <c r="DB130" s="565"/>
      <c r="DC130" s="565"/>
      <c r="DD130" s="565"/>
      <c r="DE130" s="565"/>
      <c r="DF130" s="565"/>
      <c r="DG130" s="565"/>
      <c r="DH130" s="565"/>
      <c r="DI130" s="565"/>
      <c r="DJ130" s="565"/>
      <c r="DK130" s="565"/>
      <c r="DL130" s="565"/>
      <c r="DM130" s="565"/>
      <c r="DN130" s="565"/>
      <c r="DO130" s="565"/>
      <c r="DP130" s="565"/>
      <c r="DQ130" s="565"/>
      <c r="DR130" s="565"/>
      <c r="DS130" s="565"/>
      <c r="DT130" s="565"/>
      <c r="DU130" s="565"/>
      <c r="DV130" s="565"/>
      <c r="DW130" s="565"/>
      <c r="DX130" s="565"/>
      <c r="DY130" s="565"/>
      <c r="DZ130" s="565"/>
      <c r="EA130" s="565"/>
      <c r="EB130" s="565"/>
      <c r="EC130" s="565"/>
      <c r="ED130" s="565"/>
      <c r="EE130" s="565"/>
      <c r="EF130" s="565"/>
      <c r="EG130" s="565"/>
      <c r="EH130" s="565"/>
      <c r="EI130" s="565"/>
      <c r="EJ130" s="565"/>
      <c r="EK130" s="565"/>
      <c r="EL130" s="565"/>
      <c r="EM130" s="565"/>
      <c r="EN130" s="565"/>
      <c r="EO130" s="565"/>
      <c r="EP130" s="565"/>
      <c r="EQ130" s="565"/>
      <c r="ER130" s="565"/>
      <c r="ES130" s="565"/>
      <c r="ET130" s="565"/>
      <c r="EU130" s="565"/>
      <c r="EV130" s="565"/>
      <c r="EW130" s="565"/>
      <c r="EX130" s="565"/>
      <c r="EY130" s="565"/>
      <c r="EZ130" s="565"/>
      <c r="FA130" s="565"/>
      <c r="FB130" s="565"/>
      <c r="FC130" s="565"/>
      <c r="FD130" s="565"/>
      <c r="FE130" s="565"/>
      <c r="FF130" s="565"/>
      <c r="FG130" s="565"/>
      <c r="FH130" s="565"/>
      <c r="FI130" s="565"/>
      <c r="FJ130" s="565"/>
      <c r="FK130" s="565"/>
      <c r="FL130" s="565"/>
      <c r="FM130" s="565"/>
      <c r="FN130" s="565"/>
      <c r="FO130" s="565"/>
      <c r="FP130" s="565"/>
      <c r="FQ130" s="565"/>
      <c r="FR130" s="565"/>
      <c r="FS130" s="565"/>
      <c r="FT130" s="565"/>
      <c r="FU130" s="565"/>
      <c r="FV130" s="565"/>
      <c r="FW130" s="565"/>
      <c r="FX130" s="565"/>
      <c r="FY130" s="565"/>
      <c r="FZ130" s="565"/>
      <c r="GA130" s="565"/>
      <c r="GB130" s="565"/>
      <c r="GC130" s="565"/>
      <c r="GD130" s="565"/>
      <c r="GE130" s="565"/>
      <c r="GF130" s="565"/>
      <c r="GG130" s="565"/>
      <c r="GH130" s="565"/>
      <c r="GI130" s="565"/>
      <c r="GJ130" s="565"/>
      <c r="GK130" s="565"/>
      <c r="GL130" s="565"/>
      <c r="GM130" s="565"/>
      <c r="GN130" s="565"/>
      <c r="GO130" s="565"/>
      <c r="GP130" s="565"/>
      <c r="GQ130" s="565"/>
      <c r="GR130" s="565"/>
      <c r="GS130" s="565"/>
      <c r="GT130" s="565"/>
      <c r="GU130" s="565"/>
      <c r="GV130" s="565"/>
      <c r="GW130" s="565"/>
      <c r="GX130" s="565"/>
      <c r="GY130" s="565"/>
      <c r="GZ130" s="565"/>
      <c r="HA130" s="565"/>
      <c r="HB130" s="565"/>
      <c r="HC130" s="565"/>
      <c r="HD130" s="565"/>
      <c r="HE130" s="565"/>
      <c r="HF130" s="565"/>
      <c r="HG130" s="565"/>
      <c r="HH130" s="565"/>
      <c r="HI130" s="565"/>
      <c r="HJ130" s="565"/>
      <c r="HK130" s="565"/>
      <c r="HL130" s="565"/>
      <c r="HM130" s="565"/>
      <c r="HN130" s="565"/>
      <c r="HO130" s="565"/>
      <c r="HP130" s="565"/>
      <c r="HQ130" s="565"/>
      <c r="HR130" s="565"/>
      <c r="HS130" s="565"/>
      <c r="HT130" s="565"/>
      <c r="HU130" s="565"/>
      <c r="HV130" s="565"/>
      <c r="HW130" s="565"/>
      <c r="HX130" s="565"/>
      <c r="HY130" s="565"/>
      <c r="HZ130" s="565"/>
      <c r="IA130" s="565"/>
      <c r="IB130" s="565"/>
      <c r="IC130" s="565"/>
      <c r="ID130" s="565"/>
      <c r="IE130" s="565"/>
      <c r="IF130" s="565"/>
      <c r="IG130" s="565"/>
      <c r="IH130" s="565"/>
      <c r="II130" s="565"/>
      <c r="IJ130" s="565"/>
      <c r="IK130" s="565"/>
      <c r="IL130" s="565"/>
      <c r="IM130" s="565"/>
      <c r="IN130" s="565"/>
      <c r="IO130" s="565"/>
      <c r="IP130" s="565"/>
      <c r="IQ130" s="565"/>
      <c r="IR130" s="565"/>
      <c r="IS130" s="565"/>
      <c r="IT130" s="565"/>
      <c r="IU130" s="565"/>
    </row>
    <row r="131" spans="1:255">
      <c r="A131" s="561" t="s">
        <v>2254</v>
      </c>
      <c r="B131" s="559">
        <f>B132</f>
        <v>0</v>
      </c>
      <c r="D131" s="565"/>
      <c r="E131" s="565"/>
      <c r="F131" s="565"/>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5"/>
      <c r="AY131" s="565"/>
      <c r="AZ131" s="565"/>
      <c r="BA131" s="565"/>
      <c r="BB131" s="565"/>
      <c r="BC131" s="565"/>
      <c r="BD131" s="565"/>
      <c r="BE131" s="565"/>
      <c r="BF131" s="565"/>
      <c r="BG131" s="565"/>
      <c r="BH131" s="565"/>
      <c r="BI131" s="565"/>
      <c r="BJ131" s="565"/>
      <c r="BK131" s="565"/>
      <c r="BL131" s="565"/>
      <c r="BM131" s="565"/>
      <c r="BN131" s="565"/>
      <c r="BO131" s="565"/>
      <c r="BP131" s="565"/>
      <c r="BQ131" s="565"/>
      <c r="BR131" s="565"/>
      <c r="BS131" s="565"/>
      <c r="BT131" s="565"/>
      <c r="BU131" s="565"/>
      <c r="BV131" s="565"/>
      <c r="BW131" s="565"/>
      <c r="BX131" s="565"/>
      <c r="BY131" s="565"/>
      <c r="BZ131" s="565"/>
      <c r="CA131" s="565"/>
      <c r="CB131" s="565"/>
      <c r="CC131" s="565"/>
      <c r="CD131" s="565"/>
      <c r="CE131" s="565"/>
      <c r="CF131" s="565"/>
      <c r="CG131" s="565"/>
      <c r="CH131" s="565"/>
      <c r="CI131" s="565"/>
      <c r="CJ131" s="565"/>
      <c r="CK131" s="565"/>
      <c r="CL131" s="565"/>
      <c r="CM131" s="565"/>
      <c r="CN131" s="565"/>
      <c r="CO131" s="565"/>
      <c r="CP131" s="565"/>
      <c r="CQ131" s="565"/>
      <c r="CR131" s="565"/>
      <c r="CS131" s="565"/>
      <c r="CT131" s="565"/>
      <c r="CU131" s="565"/>
      <c r="CV131" s="565"/>
      <c r="CW131" s="565"/>
      <c r="CX131" s="565"/>
      <c r="CY131" s="565"/>
      <c r="CZ131" s="565"/>
      <c r="DA131" s="565"/>
      <c r="DB131" s="565"/>
      <c r="DC131" s="565"/>
      <c r="DD131" s="565"/>
      <c r="DE131" s="565"/>
      <c r="DF131" s="565"/>
      <c r="DG131" s="565"/>
      <c r="DH131" s="565"/>
      <c r="DI131" s="565"/>
      <c r="DJ131" s="565"/>
      <c r="DK131" s="565"/>
      <c r="DL131" s="565"/>
      <c r="DM131" s="565"/>
      <c r="DN131" s="565"/>
      <c r="DO131" s="565"/>
      <c r="DP131" s="565"/>
      <c r="DQ131" s="565"/>
      <c r="DR131" s="565"/>
      <c r="DS131" s="565"/>
      <c r="DT131" s="565"/>
      <c r="DU131" s="565"/>
      <c r="DV131" s="565"/>
      <c r="DW131" s="565"/>
      <c r="DX131" s="565"/>
      <c r="DY131" s="565"/>
      <c r="DZ131" s="565"/>
      <c r="EA131" s="565"/>
      <c r="EB131" s="565"/>
      <c r="EC131" s="565"/>
      <c r="ED131" s="565"/>
      <c r="EE131" s="565"/>
      <c r="EF131" s="565"/>
      <c r="EG131" s="565"/>
      <c r="EH131" s="565"/>
      <c r="EI131" s="565"/>
      <c r="EJ131" s="565"/>
      <c r="EK131" s="565"/>
      <c r="EL131" s="565"/>
      <c r="EM131" s="565"/>
      <c r="EN131" s="565"/>
      <c r="EO131" s="565"/>
      <c r="EP131" s="565"/>
      <c r="EQ131" s="565"/>
      <c r="ER131" s="565"/>
      <c r="ES131" s="565"/>
      <c r="ET131" s="565"/>
      <c r="EU131" s="565"/>
      <c r="EV131" s="565"/>
      <c r="EW131" s="565"/>
      <c r="EX131" s="565"/>
      <c r="EY131" s="565"/>
      <c r="EZ131" s="565"/>
      <c r="FA131" s="565"/>
      <c r="FB131" s="565"/>
      <c r="FC131" s="565"/>
      <c r="FD131" s="565"/>
      <c r="FE131" s="565"/>
      <c r="FF131" s="565"/>
      <c r="FG131" s="565"/>
      <c r="FH131" s="565"/>
      <c r="FI131" s="565"/>
      <c r="FJ131" s="565"/>
      <c r="FK131" s="565"/>
      <c r="FL131" s="565"/>
      <c r="FM131" s="565"/>
      <c r="FN131" s="565"/>
      <c r="FO131" s="565"/>
      <c r="FP131" s="565"/>
      <c r="FQ131" s="565"/>
      <c r="FR131" s="565"/>
      <c r="FS131" s="565"/>
      <c r="FT131" s="565"/>
      <c r="FU131" s="565"/>
      <c r="FV131" s="565"/>
      <c r="FW131" s="565"/>
      <c r="FX131" s="565"/>
      <c r="FY131" s="565"/>
      <c r="FZ131" s="565"/>
      <c r="GA131" s="565"/>
      <c r="GB131" s="565"/>
      <c r="GC131" s="565"/>
      <c r="GD131" s="565"/>
      <c r="GE131" s="565"/>
      <c r="GF131" s="565"/>
      <c r="GG131" s="565"/>
      <c r="GH131" s="565"/>
      <c r="GI131" s="565"/>
      <c r="GJ131" s="565"/>
      <c r="GK131" s="565"/>
      <c r="GL131" s="565"/>
      <c r="GM131" s="565"/>
      <c r="GN131" s="565"/>
      <c r="GO131" s="565"/>
      <c r="GP131" s="565"/>
      <c r="GQ131" s="565"/>
      <c r="GR131" s="565"/>
      <c r="GS131" s="565"/>
      <c r="GT131" s="565"/>
      <c r="GU131" s="565"/>
      <c r="GV131" s="565"/>
      <c r="GW131" s="565"/>
      <c r="GX131" s="565"/>
      <c r="GY131" s="565"/>
      <c r="GZ131" s="565"/>
      <c r="HA131" s="565"/>
      <c r="HB131" s="565"/>
      <c r="HC131" s="565"/>
      <c r="HD131" s="565"/>
      <c r="HE131" s="565"/>
      <c r="HF131" s="565"/>
      <c r="HG131" s="565"/>
      <c r="HH131" s="565"/>
      <c r="HI131" s="565"/>
      <c r="HJ131" s="565"/>
      <c r="HK131" s="565"/>
      <c r="HL131" s="565"/>
      <c r="HM131" s="565"/>
      <c r="HN131" s="565"/>
      <c r="HO131" s="565"/>
      <c r="HP131" s="565"/>
      <c r="HQ131" s="565"/>
      <c r="HR131" s="565"/>
      <c r="HS131" s="565"/>
      <c r="HT131" s="565"/>
      <c r="HU131" s="565"/>
      <c r="HV131" s="565"/>
      <c r="HW131" s="565"/>
      <c r="HX131" s="565"/>
      <c r="HY131" s="565"/>
      <c r="HZ131" s="565"/>
      <c r="IA131" s="565"/>
      <c r="IB131" s="565"/>
      <c r="IC131" s="565"/>
      <c r="ID131" s="565"/>
      <c r="IE131" s="565"/>
      <c r="IF131" s="565"/>
      <c r="IG131" s="565"/>
      <c r="IH131" s="565"/>
      <c r="II131" s="565"/>
      <c r="IJ131" s="565"/>
      <c r="IK131" s="565"/>
      <c r="IL131" s="565"/>
      <c r="IM131" s="565"/>
      <c r="IN131" s="565"/>
      <c r="IO131" s="565"/>
      <c r="IP131" s="565"/>
      <c r="IQ131" s="565"/>
      <c r="IR131" s="565"/>
      <c r="IS131" s="565"/>
      <c r="IT131" s="565"/>
      <c r="IU131" s="565"/>
    </row>
    <row r="132" spans="1:255">
      <c r="A132" s="561" t="s">
        <v>2255</v>
      </c>
      <c r="B132" s="559">
        <f>SUM(B133:B137)</f>
        <v>0</v>
      </c>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5"/>
      <c r="AY132" s="565"/>
      <c r="AZ132" s="565"/>
      <c r="BA132" s="565"/>
      <c r="BB132" s="565"/>
      <c r="BC132" s="565"/>
      <c r="BD132" s="565"/>
      <c r="BE132" s="565"/>
      <c r="BF132" s="565"/>
      <c r="BG132" s="565"/>
      <c r="BH132" s="565"/>
      <c r="BI132" s="565"/>
      <c r="BJ132" s="565"/>
      <c r="BK132" s="565"/>
      <c r="BL132" s="565"/>
      <c r="BM132" s="565"/>
      <c r="BN132" s="565"/>
      <c r="BO132" s="565"/>
      <c r="BP132" s="565"/>
      <c r="BQ132" s="565"/>
      <c r="BR132" s="565"/>
      <c r="BS132" s="565"/>
      <c r="BT132" s="565"/>
      <c r="BU132" s="565"/>
      <c r="BV132" s="565"/>
      <c r="BW132" s="565"/>
      <c r="BX132" s="565"/>
      <c r="BY132" s="565"/>
      <c r="BZ132" s="565"/>
      <c r="CA132" s="565"/>
      <c r="CB132" s="565"/>
      <c r="CC132" s="565"/>
      <c r="CD132" s="565"/>
      <c r="CE132" s="565"/>
      <c r="CF132" s="565"/>
      <c r="CG132" s="565"/>
      <c r="CH132" s="565"/>
      <c r="CI132" s="565"/>
      <c r="CJ132" s="565"/>
      <c r="CK132" s="565"/>
      <c r="CL132" s="565"/>
      <c r="CM132" s="565"/>
      <c r="CN132" s="565"/>
      <c r="CO132" s="565"/>
      <c r="CP132" s="565"/>
      <c r="CQ132" s="565"/>
      <c r="CR132" s="565"/>
      <c r="CS132" s="565"/>
      <c r="CT132" s="565"/>
      <c r="CU132" s="565"/>
      <c r="CV132" s="565"/>
      <c r="CW132" s="565"/>
      <c r="CX132" s="565"/>
      <c r="CY132" s="565"/>
      <c r="CZ132" s="565"/>
      <c r="DA132" s="565"/>
      <c r="DB132" s="565"/>
      <c r="DC132" s="565"/>
      <c r="DD132" s="565"/>
      <c r="DE132" s="565"/>
      <c r="DF132" s="565"/>
      <c r="DG132" s="565"/>
      <c r="DH132" s="565"/>
      <c r="DI132" s="565"/>
      <c r="DJ132" s="565"/>
      <c r="DK132" s="565"/>
      <c r="DL132" s="565"/>
      <c r="DM132" s="565"/>
      <c r="DN132" s="565"/>
      <c r="DO132" s="565"/>
      <c r="DP132" s="565"/>
      <c r="DQ132" s="565"/>
      <c r="DR132" s="565"/>
      <c r="DS132" s="565"/>
      <c r="DT132" s="565"/>
      <c r="DU132" s="565"/>
      <c r="DV132" s="565"/>
      <c r="DW132" s="565"/>
      <c r="DX132" s="565"/>
      <c r="DY132" s="565"/>
      <c r="DZ132" s="565"/>
      <c r="EA132" s="565"/>
      <c r="EB132" s="565"/>
      <c r="EC132" s="565"/>
      <c r="ED132" s="565"/>
      <c r="EE132" s="565"/>
      <c r="EF132" s="565"/>
      <c r="EG132" s="565"/>
      <c r="EH132" s="565"/>
      <c r="EI132" s="565"/>
      <c r="EJ132" s="565"/>
      <c r="EK132" s="565"/>
      <c r="EL132" s="565"/>
      <c r="EM132" s="565"/>
      <c r="EN132" s="565"/>
      <c r="EO132" s="565"/>
      <c r="EP132" s="565"/>
      <c r="EQ132" s="565"/>
      <c r="ER132" s="565"/>
      <c r="ES132" s="565"/>
      <c r="ET132" s="565"/>
      <c r="EU132" s="565"/>
      <c r="EV132" s="565"/>
      <c r="EW132" s="565"/>
      <c r="EX132" s="565"/>
      <c r="EY132" s="565"/>
      <c r="EZ132" s="565"/>
      <c r="FA132" s="565"/>
      <c r="FB132" s="565"/>
      <c r="FC132" s="565"/>
      <c r="FD132" s="565"/>
      <c r="FE132" s="565"/>
      <c r="FF132" s="565"/>
      <c r="FG132" s="565"/>
      <c r="FH132" s="565"/>
      <c r="FI132" s="565"/>
      <c r="FJ132" s="565"/>
      <c r="FK132" s="565"/>
      <c r="FL132" s="565"/>
      <c r="FM132" s="565"/>
      <c r="FN132" s="565"/>
      <c r="FO132" s="565"/>
      <c r="FP132" s="565"/>
      <c r="FQ132" s="565"/>
      <c r="FR132" s="565"/>
      <c r="FS132" s="565"/>
      <c r="FT132" s="565"/>
      <c r="FU132" s="565"/>
      <c r="FV132" s="565"/>
      <c r="FW132" s="565"/>
      <c r="FX132" s="565"/>
      <c r="FY132" s="565"/>
      <c r="FZ132" s="565"/>
      <c r="GA132" s="565"/>
      <c r="GB132" s="565"/>
      <c r="GC132" s="565"/>
      <c r="GD132" s="565"/>
      <c r="GE132" s="565"/>
      <c r="GF132" s="565"/>
      <c r="GG132" s="565"/>
      <c r="GH132" s="565"/>
      <c r="GI132" s="565"/>
      <c r="GJ132" s="565"/>
      <c r="GK132" s="565"/>
      <c r="GL132" s="565"/>
      <c r="GM132" s="565"/>
      <c r="GN132" s="565"/>
      <c r="GO132" s="565"/>
      <c r="GP132" s="565"/>
      <c r="GQ132" s="565"/>
      <c r="GR132" s="565"/>
      <c r="GS132" s="565"/>
      <c r="GT132" s="565"/>
      <c r="GU132" s="565"/>
      <c r="GV132" s="565"/>
      <c r="GW132" s="565"/>
      <c r="GX132" s="565"/>
      <c r="GY132" s="565"/>
      <c r="GZ132" s="565"/>
      <c r="HA132" s="565"/>
      <c r="HB132" s="565"/>
      <c r="HC132" s="565"/>
      <c r="HD132" s="565"/>
      <c r="HE132" s="565"/>
      <c r="HF132" s="565"/>
      <c r="HG132" s="565"/>
      <c r="HH132" s="565"/>
      <c r="HI132" s="565"/>
      <c r="HJ132" s="565"/>
      <c r="HK132" s="565"/>
      <c r="HL132" s="565"/>
      <c r="HM132" s="565"/>
      <c r="HN132" s="565"/>
      <c r="HO132" s="565"/>
      <c r="HP132" s="565"/>
      <c r="HQ132" s="565"/>
      <c r="HR132" s="565"/>
      <c r="HS132" s="565"/>
      <c r="HT132" s="565"/>
      <c r="HU132" s="565"/>
      <c r="HV132" s="565"/>
      <c r="HW132" s="565"/>
      <c r="HX132" s="565"/>
      <c r="HY132" s="565"/>
      <c r="HZ132" s="565"/>
      <c r="IA132" s="565"/>
      <c r="IB132" s="565"/>
      <c r="IC132" s="565"/>
      <c r="ID132" s="565"/>
      <c r="IE132" s="565"/>
      <c r="IF132" s="565"/>
      <c r="IG132" s="565"/>
      <c r="IH132" s="565"/>
      <c r="II132" s="565"/>
      <c r="IJ132" s="565"/>
      <c r="IK132" s="565"/>
      <c r="IL132" s="565"/>
      <c r="IM132" s="565"/>
      <c r="IN132" s="565"/>
      <c r="IO132" s="565"/>
      <c r="IP132" s="565"/>
      <c r="IQ132" s="565"/>
      <c r="IR132" s="565"/>
      <c r="IS132" s="565"/>
      <c r="IT132" s="565"/>
      <c r="IU132" s="565"/>
    </row>
    <row r="133" spans="1:255">
      <c r="A133" s="562" t="s">
        <v>2256</v>
      </c>
      <c r="B133" s="559">
        <v>0</v>
      </c>
      <c r="D133" s="565"/>
      <c r="E133" s="565"/>
      <c r="F133" s="565"/>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5"/>
      <c r="AY133" s="565"/>
      <c r="AZ133" s="565"/>
      <c r="BA133" s="565"/>
      <c r="BB133" s="565"/>
      <c r="BC133" s="565"/>
      <c r="BD133" s="565"/>
      <c r="BE133" s="565"/>
      <c r="BF133" s="565"/>
      <c r="BG133" s="565"/>
      <c r="BH133" s="565"/>
      <c r="BI133" s="565"/>
      <c r="BJ133" s="565"/>
      <c r="BK133" s="565"/>
      <c r="BL133" s="565"/>
      <c r="BM133" s="565"/>
      <c r="BN133" s="565"/>
      <c r="BO133" s="565"/>
      <c r="BP133" s="565"/>
      <c r="BQ133" s="565"/>
      <c r="BR133" s="565"/>
      <c r="BS133" s="565"/>
      <c r="BT133" s="565"/>
      <c r="BU133" s="565"/>
      <c r="BV133" s="565"/>
      <c r="BW133" s="565"/>
      <c r="BX133" s="565"/>
      <c r="BY133" s="565"/>
      <c r="BZ133" s="565"/>
      <c r="CA133" s="565"/>
      <c r="CB133" s="565"/>
      <c r="CC133" s="565"/>
      <c r="CD133" s="565"/>
      <c r="CE133" s="565"/>
      <c r="CF133" s="565"/>
      <c r="CG133" s="565"/>
      <c r="CH133" s="565"/>
      <c r="CI133" s="565"/>
      <c r="CJ133" s="565"/>
      <c r="CK133" s="565"/>
      <c r="CL133" s="565"/>
      <c r="CM133" s="565"/>
      <c r="CN133" s="565"/>
      <c r="CO133" s="565"/>
      <c r="CP133" s="565"/>
      <c r="CQ133" s="565"/>
      <c r="CR133" s="565"/>
      <c r="CS133" s="565"/>
      <c r="CT133" s="565"/>
      <c r="CU133" s="565"/>
      <c r="CV133" s="565"/>
      <c r="CW133" s="565"/>
      <c r="CX133" s="565"/>
      <c r="CY133" s="565"/>
      <c r="CZ133" s="565"/>
      <c r="DA133" s="565"/>
      <c r="DB133" s="565"/>
      <c r="DC133" s="565"/>
      <c r="DD133" s="565"/>
      <c r="DE133" s="565"/>
      <c r="DF133" s="565"/>
      <c r="DG133" s="565"/>
      <c r="DH133" s="565"/>
      <c r="DI133" s="565"/>
      <c r="DJ133" s="565"/>
      <c r="DK133" s="565"/>
      <c r="DL133" s="565"/>
      <c r="DM133" s="565"/>
      <c r="DN133" s="565"/>
      <c r="DO133" s="565"/>
      <c r="DP133" s="565"/>
      <c r="DQ133" s="565"/>
      <c r="DR133" s="565"/>
      <c r="DS133" s="565"/>
      <c r="DT133" s="565"/>
      <c r="DU133" s="565"/>
      <c r="DV133" s="565"/>
      <c r="DW133" s="565"/>
      <c r="DX133" s="565"/>
      <c r="DY133" s="565"/>
      <c r="DZ133" s="565"/>
      <c r="EA133" s="565"/>
      <c r="EB133" s="565"/>
      <c r="EC133" s="565"/>
      <c r="ED133" s="565"/>
      <c r="EE133" s="565"/>
      <c r="EF133" s="565"/>
      <c r="EG133" s="565"/>
      <c r="EH133" s="565"/>
      <c r="EI133" s="565"/>
      <c r="EJ133" s="565"/>
      <c r="EK133" s="565"/>
      <c r="EL133" s="565"/>
      <c r="EM133" s="565"/>
      <c r="EN133" s="565"/>
      <c r="EO133" s="565"/>
      <c r="EP133" s="565"/>
      <c r="EQ133" s="565"/>
      <c r="ER133" s="565"/>
      <c r="ES133" s="565"/>
      <c r="ET133" s="565"/>
      <c r="EU133" s="565"/>
      <c r="EV133" s="565"/>
      <c r="EW133" s="565"/>
      <c r="EX133" s="565"/>
      <c r="EY133" s="565"/>
      <c r="EZ133" s="565"/>
      <c r="FA133" s="565"/>
      <c r="FB133" s="565"/>
      <c r="FC133" s="565"/>
      <c r="FD133" s="565"/>
      <c r="FE133" s="565"/>
      <c r="FF133" s="565"/>
      <c r="FG133" s="565"/>
      <c r="FH133" s="565"/>
      <c r="FI133" s="565"/>
      <c r="FJ133" s="565"/>
      <c r="FK133" s="565"/>
      <c r="FL133" s="565"/>
      <c r="FM133" s="565"/>
      <c r="FN133" s="565"/>
      <c r="FO133" s="565"/>
      <c r="FP133" s="565"/>
      <c r="FQ133" s="565"/>
      <c r="FR133" s="565"/>
      <c r="FS133" s="565"/>
      <c r="FT133" s="565"/>
      <c r="FU133" s="565"/>
      <c r="FV133" s="565"/>
      <c r="FW133" s="565"/>
      <c r="FX133" s="565"/>
      <c r="FY133" s="565"/>
      <c r="FZ133" s="565"/>
      <c r="GA133" s="565"/>
      <c r="GB133" s="565"/>
      <c r="GC133" s="565"/>
      <c r="GD133" s="565"/>
      <c r="GE133" s="565"/>
      <c r="GF133" s="565"/>
      <c r="GG133" s="565"/>
      <c r="GH133" s="565"/>
      <c r="GI133" s="565"/>
      <c r="GJ133" s="565"/>
      <c r="GK133" s="565"/>
      <c r="GL133" s="565"/>
      <c r="GM133" s="565"/>
      <c r="GN133" s="565"/>
      <c r="GO133" s="565"/>
      <c r="GP133" s="565"/>
      <c r="GQ133" s="565"/>
      <c r="GR133" s="565"/>
      <c r="GS133" s="565"/>
      <c r="GT133" s="565"/>
      <c r="GU133" s="565"/>
      <c r="GV133" s="565"/>
      <c r="GW133" s="565"/>
      <c r="GX133" s="565"/>
      <c r="GY133" s="565"/>
      <c r="GZ133" s="565"/>
      <c r="HA133" s="565"/>
      <c r="HB133" s="565"/>
      <c r="HC133" s="565"/>
      <c r="HD133" s="565"/>
      <c r="HE133" s="565"/>
      <c r="HF133" s="565"/>
      <c r="HG133" s="565"/>
      <c r="HH133" s="565"/>
      <c r="HI133" s="565"/>
      <c r="HJ133" s="565"/>
      <c r="HK133" s="565"/>
      <c r="HL133" s="565"/>
      <c r="HM133" s="565"/>
      <c r="HN133" s="565"/>
      <c r="HO133" s="565"/>
      <c r="HP133" s="565"/>
      <c r="HQ133" s="565"/>
      <c r="HR133" s="565"/>
      <c r="HS133" s="565"/>
      <c r="HT133" s="565"/>
      <c r="HU133" s="565"/>
      <c r="HV133" s="565"/>
      <c r="HW133" s="565"/>
      <c r="HX133" s="565"/>
      <c r="HY133" s="565"/>
      <c r="HZ133" s="565"/>
      <c r="IA133" s="565"/>
      <c r="IB133" s="565"/>
      <c r="IC133" s="565"/>
      <c r="ID133" s="565"/>
      <c r="IE133" s="565"/>
      <c r="IF133" s="565"/>
      <c r="IG133" s="565"/>
      <c r="IH133" s="565"/>
      <c r="II133" s="565"/>
      <c r="IJ133" s="565"/>
      <c r="IK133" s="565"/>
      <c r="IL133" s="565"/>
      <c r="IM133" s="565"/>
      <c r="IN133" s="565"/>
      <c r="IO133" s="565"/>
      <c r="IP133" s="565"/>
      <c r="IQ133" s="565"/>
      <c r="IR133" s="565"/>
      <c r="IS133" s="565"/>
      <c r="IT133" s="565"/>
      <c r="IU133" s="565"/>
    </row>
    <row r="134" spans="1:255">
      <c r="A134" s="562" t="s">
        <v>2257</v>
      </c>
      <c r="B134" s="559">
        <v>0</v>
      </c>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5"/>
      <c r="AY134" s="565"/>
      <c r="AZ134" s="565"/>
      <c r="BA134" s="565"/>
      <c r="BB134" s="565"/>
      <c r="BC134" s="565"/>
      <c r="BD134" s="565"/>
      <c r="BE134" s="565"/>
      <c r="BF134" s="565"/>
      <c r="BG134" s="565"/>
      <c r="BH134" s="565"/>
      <c r="BI134" s="565"/>
      <c r="BJ134" s="565"/>
      <c r="BK134" s="565"/>
      <c r="BL134" s="565"/>
      <c r="BM134" s="565"/>
      <c r="BN134" s="565"/>
      <c r="BO134" s="565"/>
      <c r="BP134" s="565"/>
      <c r="BQ134" s="565"/>
      <c r="BR134" s="565"/>
      <c r="BS134" s="565"/>
      <c r="BT134" s="565"/>
      <c r="BU134" s="565"/>
      <c r="BV134" s="565"/>
      <c r="BW134" s="565"/>
      <c r="BX134" s="565"/>
      <c r="BY134" s="565"/>
      <c r="BZ134" s="565"/>
      <c r="CA134" s="565"/>
      <c r="CB134" s="565"/>
      <c r="CC134" s="565"/>
      <c r="CD134" s="565"/>
      <c r="CE134" s="565"/>
      <c r="CF134" s="565"/>
      <c r="CG134" s="565"/>
      <c r="CH134" s="565"/>
      <c r="CI134" s="565"/>
      <c r="CJ134" s="565"/>
      <c r="CK134" s="565"/>
      <c r="CL134" s="565"/>
      <c r="CM134" s="565"/>
      <c r="CN134" s="565"/>
      <c r="CO134" s="565"/>
      <c r="CP134" s="565"/>
      <c r="CQ134" s="565"/>
      <c r="CR134" s="565"/>
      <c r="CS134" s="565"/>
      <c r="CT134" s="565"/>
      <c r="CU134" s="565"/>
      <c r="CV134" s="565"/>
      <c r="CW134" s="565"/>
      <c r="CX134" s="565"/>
      <c r="CY134" s="565"/>
      <c r="CZ134" s="565"/>
      <c r="DA134" s="565"/>
      <c r="DB134" s="565"/>
      <c r="DC134" s="565"/>
      <c r="DD134" s="565"/>
      <c r="DE134" s="565"/>
      <c r="DF134" s="565"/>
      <c r="DG134" s="565"/>
      <c r="DH134" s="565"/>
      <c r="DI134" s="565"/>
      <c r="DJ134" s="565"/>
      <c r="DK134" s="565"/>
      <c r="DL134" s="565"/>
      <c r="DM134" s="565"/>
      <c r="DN134" s="565"/>
      <c r="DO134" s="565"/>
      <c r="DP134" s="565"/>
      <c r="DQ134" s="565"/>
      <c r="DR134" s="565"/>
      <c r="DS134" s="565"/>
      <c r="DT134" s="565"/>
      <c r="DU134" s="565"/>
      <c r="DV134" s="565"/>
      <c r="DW134" s="565"/>
      <c r="DX134" s="565"/>
      <c r="DY134" s="565"/>
      <c r="DZ134" s="565"/>
      <c r="EA134" s="565"/>
      <c r="EB134" s="565"/>
      <c r="EC134" s="565"/>
      <c r="ED134" s="565"/>
      <c r="EE134" s="565"/>
      <c r="EF134" s="565"/>
      <c r="EG134" s="565"/>
      <c r="EH134" s="565"/>
      <c r="EI134" s="565"/>
      <c r="EJ134" s="565"/>
      <c r="EK134" s="565"/>
      <c r="EL134" s="565"/>
      <c r="EM134" s="565"/>
      <c r="EN134" s="565"/>
      <c r="EO134" s="565"/>
      <c r="EP134" s="565"/>
      <c r="EQ134" s="565"/>
      <c r="ER134" s="565"/>
      <c r="ES134" s="565"/>
      <c r="ET134" s="565"/>
      <c r="EU134" s="565"/>
      <c r="EV134" s="565"/>
      <c r="EW134" s="565"/>
      <c r="EX134" s="565"/>
      <c r="EY134" s="565"/>
      <c r="EZ134" s="565"/>
      <c r="FA134" s="565"/>
      <c r="FB134" s="565"/>
      <c r="FC134" s="565"/>
      <c r="FD134" s="565"/>
      <c r="FE134" s="565"/>
      <c r="FF134" s="565"/>
      <c r="FG134" s="565"/>
      <c r="FH134" s="565"/>
      <c r="FI134" s="565"/>
      <c r="FJ134" s="565"/>
      <c r="FK134" s="565"/>
      <c r="FL134" s="565"/>
      <c r="FM134" s="565"/>
      <c r="FN134" s="565"/>
      <c r="FO134" s="565"/>
      <c r="FP134" s="565"/>
      <c r="FQ134" s="565"/>
      <c r="FR134" s="565"/>
      <c r="FS134" s="565"/>
      <c r="FT134" s="565"/>
      <c r="FU134" s="565"/>
      <c r="FV134" s="565"/>
      <c r="FW134" s="565"/>
      <c r="FX134" s="565"/>
      <c r="FY134" s="565"/>
      <c r="FZ134" s="565"/>
      <c r="GA134" s="565"/>
      <c r="GB134" s="565"/>
      <c r="GC134" s="565"/>
      <c r="GD134" s="565"/>
      <c r="GE134" s="565"/>
      <c r="GF134" s="565"/>
      <c r="GG134" s="565"/>
      <c r="GH134" s="565"/>
      <c r="GI134" s="565"/>
      <c r="GJ134" s="565"/>
      <c r="GK134" s="565"/>
      <c r="GL134" s="565"/>
      <c r="GM134" s="565"/>
      <c r="GN134" s="565"/>
      <c r="GO134" s="565"/>
      <c r="GP134" s="565"/>
      <c r="GQ134" s="565"/>
      <c r="GR134" s="565"/>
      <c r="GS134" s="565"/>
      <c r="GT134" s="565"/>
      <c r="GU134" s="565"/>
      <c r="GV134" s="565"/>
      <c r="GW134" s="565"/>
      <c r="GX134" s="565"/>
      <c r="GY134" s="565"/>
      <c r="GZ134" s="565"/>
      <c r="HA134" s="565"/>
      <c r="HB134" s="565"/>
      <c r="HC134" s="565"/>
      <c r="HD134" s="565"/>
      <c r="HE134" s="565"/>
      <c r="HF134" s="565"/>
      <c r="HG134" s="565"/>
      <c r="HH134" s="565"/>
      <c r="HI134" s="565"/>
      <c r="HJ134" s="565"/>
      <c r="HK134" s="565"/>
      <c r="HL134" s="565"/>
      <c r="HM134" s="565"/>
      <c r="HN134" s="565"/>
      <c r="HO134" s="565"/>
      <c r="HP134" s="565"/>
      <c r="HQ134" s="565"/>
      <c r="HR134" s="565"/>
      <c r="HS134" s="565"/>
      <c r="HT134" s="565"/>
      <c r="HU134" s="565"/>
      <c r="HV134" s="565"/>
      <c r="HW134" s="565"/>
      <c r="HX134" s="565"/>
      <c r="HY134" s="565"/>
      <c r="HZ134" s="565"/>
      <c r="IA134" s="565"/>
      <c r="IB134" s="565"/>
      <c r="IC134" s="565"/>
      <c r="ID134" s="565"/>
      <c r="IE134" s="565"/>
      <c r="IF134" s="565"/>
      <c r="IG134" s="565"/>
      <c r="IH134" s="565"/>
      <c r="II134" s="565"/>
      <c r="IJ134" s="565"/>
      <c r="IK134" s="565"/>
      <c r="IL134" s="565"/>
      <c r="IM134" s="565"/>
      <c r="IN134" s="565"/>
      <c r="IO134" s="565"/>
      <c r="IP134" s="565"/>
      <c r="IQ134" s="565"/>
      <c r="IR134" s="565"/>
      <c r="IS134" s="565"/>
      <c r="IT134" s="565"/>
      <c r="IU134" s="565"/>
    </row>
    <row r="135" spans="1:255">
      <c r="A135" s="562" t="s">
        <v>2258</v>
      </c>
      <c r="B135" s="559">
        <v>0</v>
      </c>
      <c r="D135" s="565"/>
      <c r="E135" s="565"/>
      <c r="F135" s="565"/>
      <c r="G135" s="565"/>
      <c r="H135" s="565"/>
      <c r="I135" s="565"/>
      <c r="J135" s="565"/>
      <c r="K135" s="565"/>
      <c r="L135" s="565"/>
      <c r="M135" s="565"/>
      <c r="N135" s="565"/>
      <c r="O135" s="565"/>
      <c r="P135" s="565"/>
      <c r="Q135" s="565"/>
      <c r="R135" s="565"/>
      <c r="S135" s="565"/>
      <c r="T135" s="565"/>
      <c r="U135" s="565"/>
      <c r="V135" s="565"/>
      <c r="W135" s="565"/>
      <c r="X135" s="565"/>
      <c r="Y135" s="565"/>
      <c r="Z135" s="565"/>
      <c r="AA135" s="565"/>
      <c r="AB135" s="565"/>
      <c r="AC135" s="565"/>
      <c r="AD135" s="565"/>
      <c r="AE135" s="565"/>
      <c r="AF135" s="565"/>
      <c r="AG135" s="565"/>
      <c r="AH135" s="565"/>
      <c r="AI135" s="565"/>
      <c r="AJ135" s="565"/>
      <c r="AK135" s="565"/>
      <c r="AL135" s="565"/>
      <c r="AM135" s="565"/>
      <c r="AN135" s="565"/>
      <c r="AO135" s="565"/>
      <c r="AP135" s="565"/>
      <c r="AQ135" s="565"/>
      <c r="AR135" s="565"/>
      <c r="AS135" s="565"/>
      <c r="AT135" s="565"/>
      <c r="AU135" s="565"/>
      <c r="AV135" s="565"/>
      <c r="AW135" s="565"/>
      <c r="AX135" s="565"/>
      <c r="AY135" s="565"/>
      <c r="AZ135" s="565"/>
      <c r="BA135" s="565"/>
      <c r="BB135" s="565"/>
      <c r="BC135" s="565"/>
      <c r="BD135" s="565"/>
      <c r="BE135" s="565"/>
      <c r="BF135" s="565"/>
      <c r="BG135" s="565"/>
      <c r="BH135" s="565"/>
      <c r="BI135" s="565"/>
      <c r="BJ135" s="565"/>
      <c r="BK135" s="565"/>
      <c r="BL135" s="565"/>
      <c r="BM135" s="565"/>
      <c r="BN135" s="565"/>
      <c r="BO135" s="565"/>
      <c r="BP135" s="565"/>
      <c r="BQ135" s="565"/>
      <c r="BR135" s="565"/>
      <c r="BS135" s="565"/>
      <c r="BT135" s="565"/>
      <c r="BU135" s="565"/>
      <c r="BV135" s="565"/>
      <c r="BW135" s="565"/>
      <c r="BX135" s="565"/>
      <c r="BY135" s="565"/>
      <c r="BZ135" s="565"/>
      <c r="CA135" s="565"/>
      <c r="CB135" s="565"/>
      <c r="CC135" s="565"/>
      <c r="CD135" s="565"/>
      <c r="CE135" s="565"/>
      <c r="CF135" s="565"/>
      <c r="CG135" s="565"/>
      <c r="CH135" s="565"/>
      <c r="CI135" s="565"/>
      <c r="CJ135" s="565"/>
      <c r="CK135" s="565"/>
      <c r="CL135" s="565"/>
      <c r="CM135" s="565"/>
      <c r="CN135" s="565"/>
      <c r="CO135" s="565"/>
      <c r="CP135" s="565"/>
      <c r="CQ135" s="565"/>
      <c r="CR135" s="565"/>
      <c r="CS135" s="565"/>
      <c r="CT135" s="565"/>
      <c r="CU135" s="565"/>
      <c r="CV135" s="565"/>
      <c r="CW135" s="565"/>
      <c r="CX135" s="565"/>
      <c r="CY135" s="565"/>
      <c r="CZ135" s="565"/>
      <c r="DA135" s="565"/>
      <c r="DB135" s="565"/>
      <c r="DC135" s="565"/>
      <c r="DD135" s="565"/>
      <c r="DE135" s="565"/>
      <c r="DF135" s="565"/>
      <c r="DG135" s="565"/>
      <c r="DH135" s="565"/>
      <c r="DI135" s="565"/>
      <c r="DJ135" s="565"/>
      <c r="DK135" s="565"/>
      <c r="DL135" s="565"/>
      <c r="DM135" s="565"/>
      <c r="DN135" s="565"/>
      <c r="DO135" s="565"/>
      <c r="DP135" s="565"/>
      <c r="DQ135" s="565"/>
      <c r="DR135" s="565"/>
      <c r="DS135" s="565"/>
      <c r="DT135" s="565"/>
      <c r="DU135" s="565"/>
      <c r="DV135" s="565"/>
      <c r="DW135" s="565"/>
      <c r="DX135" s="565"/>
      <c r="DY135" s="565"/>
      <c r="DZ135" s="565"/>
      <c r="EA135" s="565"/>
      <c r="EB135" s="565"/>
      <c r="EC135" s="565"/>
      <c r="ED135" s="565"/>
      <c r="EE135" s="565"/>
      <c r="EF135" s="565"/>
      <c r="EG135" s="565"/>
      <c r="EH135" s="565"/>
      <c r="EI135" s="565"/>
      <c r="EJ135" s="565"/>
      <c r="EK135" s="565"/>
      <c r="EL135" s="565"/>
      <c r="EM135" s="565"/>
      <c r="EN135" s="565"/>
      <c r="EO135" s="565"/>
      <c r="EP135" s="565"/>
      <c r="EQ135" s="565"/>
      <c r="ER135" s="565"/>
      <c r="ES135" s="565"/>
      <c r="ET135" s="565"/>
      <c r="EU135" s="565"/>
      <c r="EV135" s="565"/>
      <c r="EW135" s="565"/>
      <c r="EX135" s="565"/>
      <c r="EY135" s="565"/>
      <c r="EZ135" s="565"/>
      <c r="FA135" s="565"/>
      <c r="FB135" s="565"/>
      <c r="FC135" s="565"/>
      <c r="FD135" s="565"/>
      <c r="FE135" s="565"/>
      <c r="FF135" s="565"/>
      <c r="FG135" s="565"/>
      <c r="FH135" s="565"/>
      <c r="FI135" s="565"/>
      <c r="FJ135" s="565"/>
      <c r="FK135" s="565"/>
      <c r="FL135" s="565"/>
      <c r="FM135" s="565"/>
      <c r="FN135" s="565"/>
      <c r="FO135" s="565"/>
      <c r="FP135" s="565"/>
      <c r="FQ135" s="565"/>
      <c r="FR135" s="565"/>
      <c r="FS135" s="565"/>
      <c r="FT135" s="565"/>
      <c r="FU135" s="565"/>
      <c r="FV135" s="565"/>
      <c r="FW135" s="565"/>
      <c r="FX135" s="565"/>
      <c r="FY135" s="565"/>
      <c r="FZ135" s="565"/>
      <c r="GA135" s="565"/>
      <c r="GB135" s="565"/>
      <c r="GC135" s="565"/>
      <c r="GD135" s="565"/>
      <c r="GE135" s="565"/>
      <c r="GF135" s="565"/>
      <c r="GG135" s="565"/>
      <c r="GH135" s="565"/>
      <c r="GI135" s="565"/>
      <c r="GJ135" s="565"/>
      <c r="GK135" s="565"/>
      <c r="GL135" s="565"/>
      <c r="GM135" s="565"/>
      <c r="GN135" s="565"/>
      <c r="GO135" s="565"/>
      <c r="GP135" s="565"/>
      <c r="GQ135" s="565"/>
      <c r="GR135" s="565"/>
      <c r="GS135" s="565"/>
      <c r="GT135" s="565"/>
      <c r="GU135" s="565"/>
      <c r="GV135" s="565"/>
      <c r="GW135" s="565"/>
      <c r="GX135" s="565"/>
      <c r="GY135" s="565"/>
      <c r="GZ135" s="565"/>
      <c r="HA135" s="565"/>
      <c r="HB135" s="565"/>
      <c r="HC135" s="565"/>
      <c r="HD135" s="565"/>
      <c r="HE135" s="565"/>
      <c r="HF135" s="565"/>
      <c r="HG135" s="565"/>
      <c r="HH135" s="565"/>
      <c r="HI135" s="565"/>
      <c r="HJ135" s="565"/>
      <c r="HK135" s="565"/>
      <c r="HL135" s="565"/>
      <c r="HM135" s="565"/>
      <c r="HN135" s="565"/>
      <c r="HO135" s="565"/>
      <c r="HP135" s="565"/>
      <c r="HQ135" s="565"/>
      <c r="HR135" s="565"/>
      <c r="HS135" s="565"/>
      <c r="HT135" s="565"/>
      <c r="HU135" s="565"/>
      <c r="HV135" s="565"/>
      <c r="HW135" s="565"/>
      <c r="HX135" s="565"/>
      <c r="HY135" s="565"/>
      <c r="HZ135" s="565"/>
      <c r="IA135" s="565"/>
      <c r="IB135" s="565"/>
      <c r="IC135" s="565"/>
      <c r="ID135" s="565"/>
      <c r="IE135" s="565"/>
      <c r="IF135" s="565"/>
      <c r="IG135" s="565"/>
      <c r="IH135" s="565"/>
      <c r="II135" s="565"/>
      <c r="IJ135" s="565"/>
      <c r="IK135" s="565"/>
      <c r="IL135" s="565"/>
      <c r="IM135" s="565"/>
      <c r="IN135" s="565"/>
      <c r="IO135" s="565"/>
      <c r="IP135" s="565"/>
      <c r="IQ135" s="565"/>
      <c r="IR135" s="565"/>
      <c r="IS135" s="565"/>
      <c r="IT135" s="565"/>
      <c r="IU135" s="565"/>
    </row>
    <row r="136" spans="1:255">
      <c r="A136" s="562" t="s">
        <v>2259</v>
      </c>
      <c r="B136" s="559">
        <v>0</v>
      </c>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c r="AK136" s="565"/>
      <c r="AL136" s="565"/>
      <c r="AM136" s="565"/>
      <c r="AN136" s="565"/>
      <c r="AO136" s="565"/>
      <c r="AP136" s="565"/>
      <c r="AQ136" s="565"/>
      <c r="AR136" s="565"/>
      <c r="AS136" s="565"/>
      <c r="AT136" s="565"/>
      <c r="AU136" s="565"/>
      <c r="AV136" s="565"/>
      <c r="AW136" s="565"/>
      <c r="AX136" s="565"/>
      <c r="AY136" s="565"/>
      <c r="AZ136" s="565"/>
      <c r="BA136" s="565"/>
      <c r="BB136" s="565"/>
      <c r="BC136" s="565"/>
      <c r="BD136" s="565"/>
      <c r="BE136" s="565"/>
      <c r="BF136" s="565"/>
      <c r="BG136" s="565"/>
      <c r="BH136" s="565"/>
      <c r="BI136" s="565"/>
      <c r="BJ136" s="565"/>
      <c r="BK136" s="565"/>
      <c r="BL136" s="565"/>
      <c r="BM136" s="565"/>
      <c r="BN136" s="565"/>
      <c r="BO136" s="565"/>
      <c r="BP136" s="565"/>
      <c r="BQ136" s="565"/>
      <c r="BR136" s="565"/>
      <c r="BS136" s="565"/>
      <c r="BT136" s="565"/>
      <c r="BU136" s="565"/>
      <c r="BV136" s="565"/>
      <c r="BW136" s="565"/>
      <c r="BX136" s="565"/>
      <c r="BY136" s="565"/>
      <c r="BZ136" s="565"/>
      <c r="CA136" s="565"/>
      <c r="CB136" s="565"/>
      <c r="CC136" s="565"/>
      <c r="CD136" s="565"/>
      <c r="CE136" s="565"/>
      <c r="CF136" s="565"/>
      <c r="CG136" s="565"/>
      <c r="CH136" s="565"/>
      <c r="CI136" s="565"/>
      <c r="CJ136" s="565"/>
      <c r="CK136" s="565"/>
      <c r="CL136" s="565"/>
      <c r="CM136" s="565"/>
      <c r="CN136" s="565"/>
      <c r="CO136" s="565"/>
      <c r="CP136" s="565"/>
      <c r="CQ136" s="565"/>
      <c r="CR136" s="565"/>
      <c r="CS136" s="565"/>
      <c r="CT136" s="565"/>
      <c r="CU136" s="565"/>
      <c r="CV136" s="565"/>
      <c r="CW136" s="565"/>
      <c r="CX136" s="565"/>
      <c r="CY136" s="565"/>
      <c r="CZ136" s="565"/>
      <c r="DA136" s="565"/>
      <c r="DB136" s="565"/>
      <c r="DC136" s="565"/>
      <c r="DD136" s="565"/>
      <c r="DE136" s="565"/>
      <c r="DF136" s="565"/>
      <c r="DG136" s="565"/>
      <c r="DH136" s="565"/>
      <c r="DI136" s="565"/>
      <c r="DJ136" s="565"/>
      <c r="DK136" s="565"/>
      <c r="DL136" s="565"/>
      <c r="DM136" s="565"/>
      <c r="DN136" s="565"/>
      <c r="DO136" s="565"/>
      <c r="DP136" s="565"/>
      <c r="DQ136" s="565"/>
      <c r="DR136" s="565"/>
      <c r="DS136" s="565"/>
      <c r="DT136" s="565"/>
      <c r="DU136" s="565"/>
      <c r="DV136" s="565"/>
      <c r="DW136" s="565"/>
      <c r="DX136" s="565"/>
      <c r="DY136" s="565"/>
      <c r="DZ136" s="565"/>
      <c r="EA136" s="565"/>
      <c r="EB136" s="565"/>
      <c r="EC136" s="565"/>
      <c r="ED136" s="565"/>
      <c r="EE136" s="565"/>
      <c r="EF136" s="565"/>
      <c r="EG136" s="565"/>
      <c r="EH136" s="565"/>
      <c r="EI136" s="565"/>
      <c r="EJ136" s="565"/>
      <c r="EK136" s="565"/>
      <c r="EL136" s="565"/>
      <c r="EM136" s="565"/>
      <c r="EN136" s="565"/>
      <c r="EO136" s="565"/>
      <c r="EP136" s="565"/>
      <c r="EQ136" s="565"/>
      <c r="ER136" s="565"/>
      <c r="ES136" s="565"/>
      <c r="ET136" s="565"/>
      <c r="EU136" s="565"/>
      <c r="EV136" s="565"/>
      <c r="EW136" s="565"/>
      <c r="EX136" s="565"/>
      <c r="EY136" s="565"/>
      <c r="EZ136" s="565"/>
      <c r="FA136" s="565"/>
      <c r="FB136" s="565"/>
      <c r="FC136" s="565"/>
      <c r="FD136" s="565"/>
      <c r="FE136" s="565"/>
      <c r="FF136" s="565"/>
      <c r="FG136" s="565"/>
      <c r="FH136" s="565"/>
      <c r="FI136" s="565"/>
      <c r="FJ136" s="565"/>
      <c r="FK136" s="565"/>
      <c r="FL136" s="565"/>
      <c r="FM136" s="565"/>
      <c r="FN136" s="565"/>
      <c r="FO136" s="565"/>
      <c r="FP136" s="565"/>
      <c r="FQ136" s="565"/>
      <c r="FR136" s="565"/>
      <c r="FS136" s="565"/>
      <c r="FT136" s="565"/>
      <c r="FU136" s="565"/>
      <c r="FV136" s="565"/>
      <c r="FW136" s="565"/>
      <c r="FX136" s="565"/>
      <c r="FY136" s="565"/>
      <c r="FZ136" s="565"/>
      <c r="GA136" s="565"/>
      <c r="GB136" s="565"/>
      <c r="GC136" s="565"/>
      <c r="GD136" s="565"/>
      <c r="GE136" s="565"/>
      <c r="GF136" s="565"/>
      <c r="GG136" s="565"/>
      <c r="GH136" s="565"/>
      <c r="GI136" s="565"/>
      <c r="GJ136" s="565"/>
      <c r="GK136" s="565"/>
      <c r="GL136" s="565"/>
      <c r="GM136" s="565"/>
      <c r="GN136" s="565"/>
      <c r="GO136" s="565"/>
      <c r="GP136" s="565"/>
      <c r="GQ136" s="565"/>
      <c r="GR136" s="565"/>
      <c r="GS136" s="565"/>
      <c r="GT136" s="565"/>
      <c r="GU136" s="565"/>
      <c r="GV136" s="565"/>
      <c r="GW136" s="565"/>
      <c r="GX136" s="565"/>
      <c r="GY136" s="565"/>
      <c r="GZ136" s="565"/>
      <c r="HA136" s="565"/>
      <c r="HB136" s="565"/>
      <c r="HC136" s="565"/>
      <c r="HD136" s="565"/>
      <c r="HE136" s="565"/>
      <c r="HF136" s="565"/>
      <c r="HG136" s="565"/>
      <c r="HH136" s="565"/>
      <c r="HI136" s="565"/>
      <c r="HJ136" s="565"/>
      <c r="HK136" s="565"/>
      <c r="HL136" s="565"/>
      <c r="HM136" s="565"/>
      <c r="HN136" s="565"/>
      <c r="HO136" s="565"/>
      <c r="HP136" s="565"/>
      <c r="HQ136" s="565"/>
      <c r="HR136" s="565"/>
      <c r="HS136" s="565"/>
      <c r="HT136" s="565"/>
      <c r="HU136" s="565"/>
      <c r="HV136" s="565"/>
      <c r="HW136" s="565"/>
      <c r="HX136" s="565"/>
      <c r="HY136" s="565"/>
      <c r="HZ136" s="565"/>
      <c r="IA136" s="565"/>
      <c r="IB136" s="565"/>
      <c r="IC136" s="565"/>
      <c r="ID136" s="565"/>
      <c r="IE136" s="565"/>
      <c r="IF136" s="565"/>
      <c r="IG136" s="565"/>
      <c r="IH136" s="565"/>
      <c r="II136" s="565"/>
      <c r="IJ136" s="565"/>
      <c r="IK136" s="565"/>
      <c r="IL136" s="565"/>
      <c r="IM136" s="565"/>
      <c r="IN136" s="565"/>
      <c r="IO136" s="565"/>
      <c r="IP136" s="565"/>
      <c r="IQ136" s="565"/>
      <c r="IR136" s="565"/>
      <c r="IS136" s="565"/>
      <c r="IT136" s="565"/>
      <c r="IU136" s="565"/>
    </row>
    <row r="137" spans="1:255">
      <c r="A137" s="562" t="s">
        <v>2260</v>
      </c>
      <c r="B137" s="559">
        <v>0</v>
      </c>
      <c r="D137" s="565"/>
      <c r="E137" s="565"/>
      <c r="F137" s="565"/>
      <c r="G137" s="565"/>
      <c r="H137" s="565"/>
      <c r="I137" s="565"/>
      <c r="J137" s="565"/>
      <c r="K137" s="565"/>
      <c r="L137" s="565"/>
      <c r="M137" s="565"/>
      <c r="N137" s="565"/>
      <c r="O137" s="565"/>
      <c r="P137" s="565"/>
      <c r="Q137" s="565"/>
      <c r="R137" s="565"/>
      <c r="S137" s="565"/>
      <c r="T137" s="565"/>
      <c r="U137" s="565"/>
      <c r="V137" s="565"/>
      <c r="W137" s="565"/>
      <c r="X137" s="565"/>
      <c r="Y137" s="565"/>
      <c r="Z137" s="565"/>
      <c r="AA137" s="565"/>
      <c r="AB137" s="565"/>
      <c r="AC137" s="565"/>
      <c r="AD137" s="565"/>
      <c r="AE137" s="565"/>
      <c r="AF137" s="565"/>
      <c r="AG137" s="565"/>
      <c r="AH137" s="565"/>
      <c r="AI137" s="565"/>
      <c r="AJ137" s="565"/>
      <c r="AK137" s="565"/>
      <c r="AL137" s="565"/>
      <c r="AM137" s="565"/>
      <c r="AN137" s="565"/>
      <c r="AO137" s="565"/>
      <c r="AP137" s="565"/>
      <c r="AQ137" s="565"/>
      <c r="AR137" s="565"/>
      <c r="AS137" s="565"/>
      <c r="AT137" s="565"/>
      <c r="AU137" s="565"/>
      <c r="AV137" s="565"/>
      <c r="AW137" s="565"/>
      <c r="AX137" s="565"/>
      <c r="AY137" s="565"/>
      <c r="AZ137" s="565"/>
      <c r="BA137" s="565"/>
      <c r="BB137" s="565"/>
      <c r="BC137" s="565"/>
      <c r="BD137" s="565"/>
      <c r="BE137" s="565"/>
      <c r="BF137" s="565"/>
      <c r="BG137" s="565"/>
      <c r="BH137" s="565"/>
      <c r="BI137" s="565"/>
      <c r="BJ137" s="565"/>
      <c r="BK137" s="565"/>
      <c r="BL137" s="565"/>
      <c r="BM137" s="565"/>
      <c r="BN137" s="565"/>
      <c r="BO137" s="565"/>
      <c r="BP137" s="565"/>
      <c r="BQ137" s="565"/>
      <c r="BR137" s="565"/>
      <c r="BS137" s="565"/>
      <c r="BT137" s="565"/>
      <c r="BU137" s="565"/>
      <c r="BV137" s="565"/>
      <c r="BW137" s="565"/>
      <c r="BX137" s="565"/>
      <c r="BY137" s="565"/>
      <c r="BZ137" s="565"/>
      <c r="CA137" s="565"/>
      <c r="CB137" s="565"/>
      <c r="CC137" s="565"/>
      <c r="CD137" s="565"/>
      <c r="CE137" s="565"/>
      <c r="CF137" s="565"/>
      <c r="CG137" s="565"/>
      <c r="CH137" s="565"/>
      <c r="CI137" s="565"/>
      <c r="CJ137" s="565"/>
      <c r="CK137" s="565"/>
      <c r="CL137" s="565"/>
      <c r="CM137" s="565"/>
      <c r="CN137" s="565"/>
      <c r="CO137" s="565"/>
      <c r="CP137" s="565"/>
      <c r="CQ137" s="565"/>
      <c r="CR137" s="565"/>
      <c r="CS137" s="565"/>
      <c r="CT137" s="565"/>
      <c r="CU137" s="565"/>
      <c r="CV137" s="565"/>
      <c r="CW137" s="565"/>
      <c r="CX137" s="565"/>
      <c r="CY137" s="565"/>
      <c r="CZ137" s="565"/>
      <c r="DA137" s="565"/>
      <c r="DB137" s="565"/>
      <c r="DC137" s="565"/>
      <c r="DD137" s="565"/>
      <c r="DE137" s="565"/>
      <c r="DF137" s="565"/>
      <c r="DG137" s="565"/>
      <c r="DH137" s="565"/>
      <c r="DI137" s="565"/>
      <c r="DJ137" s="565"/>
      <c r="DK137" s="565"/>
      <c r="DL137" s="565"/>
      <c r="DM137" s="565"/>
      <c r="DN137" s="565"/>
      <c r="DO137" s="565"/>
      <c r="DP137" s="565"/>
      <c r="DQ137" s="565"/>
      <c r="DR137" s="565"/>
      <c r="DS137" s="565"/>
      <c r="DT137" s="565"/>
      <c r="DU137" s="565"/>
      <c r="DV137" s="565"/>
      <c r="DW137" s="565"/>
      <c r="DX137" s="565"/>
      <c r="DY137" s="565"/>
      <c r="DZ137" s="565"/>
      <c r="EA137" s="565"/>
      <c r="EB137" s="565"/>
      <c r="EC137" s="565"/>
      <c r="ED137" s="565"/>
      <c r="EE137" s="565"/>
      <c r="EF137" s="565"/>
      <c r="EG137" s="565"/>
      <c r="EH137" s="565"/>
      <c r="EI137" s="565"/>
      <c r="EJ137" s="565"/>
      <c r="EK137" s="565"/>
      <c r="EL137" s="565"/>
      <c r="EM137" s="565"/>
      <c r="EN137" s="565"/>
      <c r="EO137" s="565"/>
      <c r="EP137" s="565"/>
      <c r="EQ137" s="565"/>
      <c r="ER137" s="565"/>
      <c r="ES137" s="565"/>
      <c r="ET137" s="565"/>
      <c r="EU137" s="565"/>
      <c r="EV137" s="565"/>
      <c r="EW137" s="565"/>
      <c r="EX137" s="565"/>
      <c r="EY137" s="565"/>
      <c r="EZ137" s="565"/>
      <c r="FA137" s="565"/>
      <c r="FB137" s="565"/>
      <c r="FC137" s="565"/>
      <c r="FD137" s="565"/>
      <c r="FE137" s="565"/>
      <c r="FF137" s="565"/>
      <c r="FG137" s="565"/>
      <c r="FH137" s="565"/>
      <c r="FI137" s="565"/>
      <c r="FJ137" s="565"/>
      <c r="FK137" s="565"/>
      <c r="FL137" s="565"/>
      <c r="FM137" s="565"/>
      <c r="FN137" s="565"/>
      <c r="FO137" s="565"/>
      <c r="FP137" s="565"/>
      <c r="FQ137" s="565"/>
      <c r="FR137" s="565"/>
      <c r="FS137" s="565"/>
      <c r="FT137" s="565"/>
      <c r="FU137" s="565"/>
      <c r="FV137" s="565"/>
      <c r="FW137" s="565"/>
      <c r="FX137" s="565"/>
      <c r="FY137" s="565"/>
      <c r="FZ137" s="565"/>
      <c r="GA137" s="565"/>
      <c r="GB137" s="565"/>
      <c r="GC137" s="565"/>
      <c r="GD137" s="565"/>
      <c r="GE137" s="565"/>
      <c r="GF137" s="565"/>
      <c r="GG137" s="565"/>
      <c r="GH137" s="565"/>
      <c r="GI137" s="565"/>
      <c r="GJ137" s="565"/>
      <c r="GK137" s="565"/>
      <c r="GL137" s="565"/>
      <c r="GM137" s="565"/>
      <c r="GN137" s="565"/>
      <c r="GO137" s="565"/>
      <c r="GP137" s="565"/>
      <c r="GQ137" s="565"/>
      <c r="GR137" s="565"/>
      <c r="GS137" s="565"/>
      <c r="GT137" s="565"/>
      <c r="GU137" s="565"/>
      <c r="GV137" s="565"/>
      <c r="GW137" s="565"/>
      <c r="GX137" s="565"/>
      <c r="GY137" s="565"/>
      <c r="GZ137" s="565"/>
      <c r="HA137" s="565"/>
      <c r="HB137" s="565"/>
      <c r="HC137" s="565"/>
      <c r="HD137" s="565"/>
      <c r="HE137" s="565"/>
      <c r="HF137" s="565"/>
      <c r="HG137" s="565"/>
      <c r="HH137" s="565"/>
      <c r="HI137" s="565"/>
      <c r="HJ137" s="565"/>
      <c r="HK137" s="565"/>
      <c r="HL137" s="565"/>
      <c r="HM137" s="565"/>
      <c r="HN137" s="565"/>
      <c r="HO137" s="565"/>
      <c r="HP137" s="565"/>
      <c r="HQ137" s="565"/>
      <c r="HR137" s="565"/>
      <c r="HS137" s="565"/>
      <c r="HT137" s="565"/>
      <c r="HU137" s="565"/>
      <c r="HV137" s="565"/>
      <c r="HW137" s="565"/>
      <c r="HX137" s="565"/>
      <c r="HY137" s="565"/>
      <c r="HZ137" s="565"/>
      <c r="IA137" s="565"/>
      <c r="IB137" s="565"/>
      <c r="IC137" s="565"/>
      <c r="ID137" s="565"/>
      <c r="IE137" s="565"/>
      <c r="IF137" s="565"/>
      <c r="IG137" s="565"/>
      <c r="IH137" s="565"/>
      <c r="II137" s="565"/>
      <c r="IJ137" s="565"/>
      <c r="IK137" s="565"/>
      <c r="IL137" s="565"/>
      <c r="IM137" s="565"/>
      <c r="IN137" s="565"/>
      <c r="IO137" s="565"/>
      <c r="IP137" s="565"/>
      <c r="IQ137" s="565"/>
      <c r="IR137" s="565"/>
      <c r="IS137" s="565"/>
      <c r="IT137" s="565"/>
      <c r="IU137" s="565"/>
    </row>
    <row r="138" spans="1:255">
      <c r="A138" s="561" t="s">
        <v>2261</v>
      </c>
      <c r="B138" s="559">
        <f>B139</f>
        <v>0</v>
      </c>
      <c r="D138" s="565"/>
      <c r="E138" s="565"/>
      <c r="F138" s="565"/>
      <c r="G138" s="565"/>
      <c r="H138" s="565"/>
      <c r="I138" s="565"/>
      <c r="J138" s="565"/>
      <c r="K138" s="565"/>
      <c r="L138" s="565"/>
      <c r="M138" s="565"/>
      <c r="N138" s="565"/>
      <c r="O138" s="565"/>
      <c r="P138" s="565"/>
      <c r="Q138" s="565"/>
      <c r="R138" s="565"/>
      <c r="S138" s="565"/>
      <c r="T138" s="565"/>
      <c r="U138" s="565"/>
      <c r="V138" s="565"/>
      <c r="W138" s="565"/>
      <c r="X138" s="565"/>
      <c r="Y138" s="565"/>
      <c r="Z138" s="565"/>
      <c r="AA138" s="565"/>
      <c r="AB138" s="565"/>
      <c r="AC138" s="565"/>
      <c r="AD138" s="565"/>
      <c r="AE138" s="565"/>
      <c r="AF138" s="565"/>
      <c r="AG138" s="565"/>
      <c r="AH138" s="565"/>
      <c r="AI138" s="565"/>
      <c r="AJ138" s="565"/>
      <c r="AK138" s="565"/>
      <c r="AL138" s="565"/>
      <c r="AM138" s="565"/>
      <c r="AN138" s="565"/>
      <c r="AO138" s="565"/>
      <c r="AP138" s="565"/>
      <c r="AQ138" s="565"/>
      <c r="AR138" s="565"/>
      <c r="AS138" s="565"/>
      <c r="AT138" s="565"/>
      <c r="AU138" s="565"/>
      <c r="AV138" s="565"/>
      <c r="AW138" s="565"/>
      <c r="AX138" s="565"/>
      <c r="AY138" s="565"/>
      <c r="AZ138" s="565"/>
      <c r="BA138" s="565"/>
      <c r="BB138" s="565"/>
      <c r="BC138" s="565"/>
      <c r="BD138" s="565"/>
      <c r="BE138" s="565"/>
      <c r="BF138" s="565"/>
      <c r="BG138" s="565"/>
      <c r="BH138" s="565"/>
      <c r="BI138" s="565"/>
      <c r="BJ138" s="565"/>
      <c r="BK138" s="565"/>
      <c r="BL138" s="565"/>
      <c r="BM138" s="565"/>
      <c r="BN138" s="565"/>
      <c r="BO138" s="565"/>
      <c r="BP138" s="565"/>
      <c r="BQ138" s="565"/>
      <c r="BR138" s="565"/>
      <c r="BS138" s="565"/>
      <c r="BT138" s="565"/>
      <c r="BU138" s="565"/>
      <c r="BV138" s="565"/>
      <c r="BW138" s="565"/>
      <c r="BX138" s="565"/>
      <c r="BY138" s="565"/>
      <c r="BZ138" s="565"/>
      <c r="CA138" s="565"/>
      <c r="CB138" s="565"/>
      <c r="CC138" s="565"/>
      <c r="CD138" s="565"/>
      <c r="CE138" s="565"/>
      <c r="CF138" s="565"/>
      <c r="CG138" s="565"/>
      <c r="CH138" s="565"/>
      <c r="CI138" s="565"/>
      <c r="CJ138" s="565"/>
      <c r="CK138" s="565"/>
      <c r="CL138" s="565"/>
      <c r="CM138" s="565"/>
      <c r="CN138" s="565"/>
      <c r="CO138" s="565"/>
      <c r="CP138" s="565"/>
      <c r="CQ138" s="565"/>
      <c r="CR138" s="565"/>
      <c r="CS138" s="565"/>
      <c r="CT138" s="565"/>
      <c r="CU138" s="565"/>
      <c r="CV138" s="565"/>
      <c r="CW138" s="565"/>
      <c r="CX138" s="565"/>
      <c r="CY138" s="565"/>
      <c r="CZ138" s="565"/>
      <c r="DA138" s="565"/>
      <c r="DB138" s="565"/>
      <c r="DC138" s="565"/>
      <c r="DD138" s="565"/>
      <c r="DE138" s="565"/>
      <c r="DF138" s="565"/>
      <c r="DG138" s="565"/>
      <c r="DH138" s="565"/>
      <c r="DI138" s="565"/>
      <c r="DJ138" s="565"/>
      <c r="DK138" s="565"/>
      <c r="DL138" s="565"/>
      <c r="DM138" s="565"/>
      <c r="DN138" s="565"/>
      <c r="DO138" s="565"/>
      <c r="DP138" s="565"/>
      <c r="DQ138" s="565"/>
      <c r="DR138" s="565"/>
      <c r="DS138" s="565"/>
      <c r="DT138" s="565"/>
      <c r="DU138" s="565"/>
      <c r="DV138" s="565"/>
      <c r="DW138" s="565"/>
      <c r="DX138" s="565"/>
      <c r="DY138" s="565"/>
      <c r="DZ138" s="565"/>
      <c r="EA138" s="565"/>
      <c r="EB138" s="565"/>
      <c r="EC138" s="565"/>
      <c r="ED138" s="565"/>
      <c r="EE138" s="565"/>
      <c r="EF138" s="565"/>
      <c r="EG138" s="565"/>
      <c r="EH138" s="565"/>
      <c r="EI138" s="565"/>
      <c r="EJ138" s="565"/>
      <c r="EK138" s="565"/>
      <c r="EL138" s="565"/>
      <c r="EM138" s="565"/>
      <c r="EN138" s="565"/>
      <c r="EO138" s="565"/>
      <c r="EP138" s="565"/>
      <c r="EQ138" s="565"/>
      <c r="ER138" s="565"/>
      <c r="ES138" s="565"/>
      <c r="ET138" s="565"/>
      <c r="EU138" s="565"/>
      <c r="EV138" s="565"/>
      <c r="EW138" s="565"/>
      <c r="EX138" s="565"/>
      <c r="EY138" s="565"/>
      <c r="EZ138" s="565"/>
      <c r="FA138" s="565"/>
      <c r="FB138" s="565"/>
      <c r="FC138" s="565"/>
      <c r="FD138" s="565"/>
      <c r="FE138" s="565"/>
      <c r="FF138" s="565"/>
      <c r="FG138" s="565"/>
      <c r="FH138" s="565"/>
      <c r="FI138" s="565"/>
      <c r="FJ138" s="565"/>
      <c r="FK138" s="565"/>
      <c r="FL138" s="565"/>
      <c r="FM138" s="565"/>
      <c r="FN138" s="565"/>
      <c r="FO138" s="565"/>
      <c r="FP138" s="565"/>
      <c r="FQ138" s="565"/>
      <c r="FR138" s="565"/>
      <c r="FS138" s="565"/>
      <c r="FT138" s="565"/>
      <c r="FU138" s="565"/>
      <c r="FV138" s="565"/>
      <c r="FW138" s="565"/>
      <c r="FX138" s="565"/>
      <c r="FY138" s="565"/>
      <c r="FZ138" s="565"/>
      <c r="GA138" s="565"/>
      <c r="GB138" s="565"/>
      <c r="GC138" s="565"/>
      <c r="GD138" s="565"/>
      <c r="GE138" s="565"/>
      <c r="GF138" s="565"/>
      <c r="GG138" s="565"/>
      <c r="GH138" s="565"/>
      <c r="GI138" s="565"/>
      <c r="GJ138" s="565"/>
      <c r="GK138" s="565"/>
      <c r="GL138" s="565"/>
      <c r="GM138" s="565"/>
      <c r="GN138" s="565"/>
      <c r="GO138" s="565"/>
      <c r="GP138" s="565"/>
      <c r="GQ138" s="565"/>
      <c r="GR138" s="565"/>
      <c r="GS138" s="565"/>
      <c r="GT138" s="565"/>
      <c r="GU138" s="565"/>
      <c r="GV138" s="565"/>
      <c r="GW138" s="565"/>
      <c r="GX138" s="565"/>
      <c r="GY138" s="565"/>
      <c r="GZ138" s="565"/>
      <c r="HA138" s="565"/>
      <c r="HB138" s="565"/>
      <c r="HC138" s="565"/>
      <c r="HD138" s="565"/>
      <c r="HE138" s="565"/>
      <c r="HF138" s="565"/>
      <c r="HG138" s="565"/>
      <c r="HH138" s="565"/>
      <c r="HI138" s="565"/>
      <c r="HJ138" s="565"/>
      <c r="HK138" s="565"/>
      <c r="HL138" s="565"/>
      <c r="HM138" s="565"/>
      <c r="HN138" s="565"/>
      <c r="HO138" s="565"/>
      <c r="HP138" s="565"/>
      <c r="HQ138" s="565"/>
      <c r="HR138" s="565"/>
      <c r="HS138" s="565"/>
      <c r="HT138" s="565"/>
      <c r="HU138" s="565"/>
      <c r="HV138" s="565"/>
      <c r="HW138" s="565"/>
      <c r="HX138" s="565"/>
      <c r="HY138" s="565"/>
      <c r="HZ138" s="565"/>
      <c r="IA138" s="565"/>
      <c r="IB138" s="565"/>
      <c r="IC138" s="565"/>
      <c r="ID138" s="565"/>
      <c r="IE138" s="565"/>
      <c r="IF138" s="565"/>
      <c r="IG138" s="565"/>
      <c r="IH138" s="565"/>
      <c r="II138" s="565"/>
      <c r="IJ138" s="565"/>
      <c r="IK138" s="565"/>
      <c r="IL138" s="565"/>
      <c r="IM138" s="565"/>
      <c r="IN138" s="565"/>
      <c r="IO138" s="565"/>
      <c r="IP138" s="565"/>
      <c r="IQ138" s="565"/>
      <c r="IR138" s="565"/>
      <c r="IS138" s="565"/>
      <c r="IT138" s="565"/>
      <c r="IU138" s="565"/>
    </row>
    <row r="139" spans="1:255">
      <c r="A139" s="561" t="s">
        <v>2262</v>
      </c>
      <c r="B139" s="559">
        <f>SUM(B140:B141)</f>
        <v>0</v>
      </c>
      <c r="D139" s="565"/>
      <c r="E139" s="565"/>
      <c r="F139" s="565"/>
      <c r="G139" s="565"/>
      <c r="H139" s="565"/>
      <c r="I139" s="565"/>
      <c r="J139" s="565"/>
      <c r="K139" s="565"/>
      <c r="L139" s="565"/>
      <c r="M139" s="565"/>
      <c r="N139" s="565"/>
      <c r="O139" s="565"/>
      <c r="P139" s="565"/>
      <c r="Q139" s="565"/>
      <c r="R139" s="565"/>
      <c r="S139" s="565"/>
      <c r="T139" s="565"/>
      <c r="U139" s="565"/>
      <c r="V139" s="565"/>
      <c r="W139" s="565"/>
      <c r="X139" s="565"/>
      <c r="Y139" s="565"/>
      <c r="Z139" s="565"/>
      <c r="AA139" s="565"/>
      <c r="AB139" s="565"/>
      <c r="AC139" s="565"/>
      <c r="AD139" s="565"/>
      <c r="AE139" s="565"/>
      <c r="AF139" s="565"/>
      <c r="AG139" s="565"/>
      <c r="AH139" s="565"/>
      <c r="AI139" s="565"/>
      <c r="AJ139" s="565"/>
      <c r="AK139" s="565"/>
      <c r="AL139" s="565"/>
      <c r="AM139" s="565"/>
      <c r="AN139" s="565"/>
      <c r="AO139" s="565"/>
      <c r="AP139" s="565"/>
      <c r="AQ139" s="565"/>
      <c r="AR139" s="565"/>
      <c r="AS139" s="565"/>
      <c r="AT139" s="565"/>
      <c r="AU139" s="565"/>
      <c r="AV139" s="565"/>
      <c r="AW139" s="565"/>
      <c r="AX139" s="565"/>
      <c r="AY139" s="565"/>
      <c r="AZ139" s="565"/>
      <c r="BA139" s="565"/>
      <c r="BB139" s="565"/>
      <c r="BC139" s="565"/>
      <c r="BD139" s="565"/>
      <c r="BE139" s="565"/>
      <c r="BF139" s="565"/>
      <c r="BG139" s="565"/>
      <c r="BH139" s="565"/>
      <c r="BI139" s="565"/>
      <c r="BJ139" s="565"/>
      <c r="BK139" s="565"/>
      <c r="BL139" s="565"/>
      <c r="BM139" s="565"/>
      <c r="BN139" s="565"/>
      <c r="BO139" s="565"/>
      <c r="BP139" s="565"/>
      <c r="BQ139" s="565"/>
      <c r="BR139" s="565"/>
      <c r="BS139" s="565"/>
      <c r="BT139" s="565"/>
      <c r="BU139" s="565"/>
      <c r="BV139" s="565"/>
      <c r="BW139" s="565"/>
      <c r="BX139" s="565"/>
      <c r="BY139" s="565"/>
      <c r="BZ139" s="565"/>
      <c r="CA139" s="565"/>
      <c r="CB139" s="565"/>
      <c r="CC139" s="565"/>
      <c r="CD139" s="565"/>
      <c r="CE139" s="565"/>
      <c r="CF139" s="565"/>
      <c r="CG139" s="565"/>
      <c r="CH139" s="565"/>
      <c r="CI139" s="565"/>
      <c r="CJ139" s="565"/>
      <c r="CK139" s="565"/>
      <c r="CL139" s="565"/>
      <c r="CM139" s="565"/>
      <c r="CN139" s="565"/>
      <c r="CO139" s="565"/>
      <c r="CP139" s="565"/>
      <c r="CQ139" s="565"/>
      <c r="CR139" s="565"/>
      <c r="CS139" s="565"/>
      <c r="CT139" s="565"/>
      <c r="CU139" s="565"/>
      <c r="CV139" s="565"/>
      <c r="CW139" s="565"/>
      <c r="CX139" s="565"/>
      <c r="CY139" s="565"/>
      <c r="CZ139" s="565"/>
      <c r="DA139" s="565"/>
      <c r="DB139" s="565"/>
      <c r="DC139" s="565"/>
      <c r="DD139" s="565"/>
      <c r="DE139" s="565"/>
      <c r="DF139" s="565"/>
      <c r="DG139" s="565"/>
      <c r="DH139" s="565"/>
      <c r="DI139" s="565"/>
      <c r="DJ139" s="565"/>
      <c r="DK139" s="565"/>
      <c r="DL139" s="565"/>
      <c r="DM139" s="565"/>
      <c r="DN139" s="565"/>
      <c r="DO139" s="565"/>
      <c r="DP139" s="565"/>
      <c r="DQ139" s="565"/>
      <c r="DR139" s="565"/>
      <c r="DS139" s="565"/>
      <c r="DT139" s="565"/>
      <c r="DU139" s="565"/>
      <c r="DV139" s="565"/>
      <c r="DW139" s="565"/>
      <c r="DX139" s="565"/>
      <c r="DY139" s="565"/>
      <c r="DZ139" s="565"/>
      <c r="EA139" s="565"/>
      <c r="EB139" s="565"/>
      <c r="EC139" s="565"/>
      <c r="ED139" s="565"/>
      <c r="EE139" s="565"/>
      <c r="EF139" s="565"/>
      <c r="EG139" s="565"/>
      <c r="EH139" s="565"/>
      <c r="EI139" s="565"/>
      <c r="EJ139" s="565"/>
      <c r="EK139" s="565"/>
      <c r="EL139" s="565"/>
      <c r="EM139" s="565"/>
      <c r="EN139" s="565"/>
      <c r="EO139" s="565"/>
      <c r="EP139" s="565"/>
      <c r="EQ139" s="565"/>
      <c r="ER139" s="565"/>
      <c r="ES139" s="565"/>
      <c r="ET139" s="565"/>
      <c r="EU139" s="565"/>
      <c r="EV139" s="565"/>
      <c r="EW139" s="565"/>
      <c r="EX139" s="565"/>
      <c r="EY139" s="565"/>
      <c r="EZ139" s="565"/>
      <c r="FA139" s="565"/>
      <c r="FB139" s="565"/>
      <c r="FC139" s="565"/>
      <c r="FD139" s="565"/>
      <c r="FE139" s="565"/>
      <c r="FF139" s="565"/>
      <c r="FG139" s="565"/>
      <c r="FH139" s="565"/>
      <c r="FI139" s="565"/>
      <c r="FJ139" s="565"/>
      <c r="FK139" s="565"/>
      <c r="FL139" s="565"/>
      <c r="FM139" s="565"/>
      <c r="FN139" s="565"/>
      <c r="FO139" s="565"/>
      <c r="FP139" s="565"/>
      <c r="FQ139" s="565"/>
      <c r="FR139" s="565"/>
      <c r="FS139" s="565"/>
      <c r="FT139" s="565"/>
      <c r="FU139" s="565"/>
      <c r="FV139" s="565"/>
      <c r="FW139" s="565"/>
      <c r="FX139" s="565"/>
      <c r="FY139" s="565"/>
      <c r="FZ139" s="565"/>
      <c r="GA139" s="565"/>
      <c r="GB139" s="565"/>
      <c r="GC139" s="565"/>
      <c r="GD139" s="565"/>
      <c r="GE139" s="565"/>
      <c r="GF139" s="565"/>
      <c r="GG139" s="565"/>
      <c r="GH139" s="565"/>
      <c r="GI139" s="565"/>
      <c r="GJ139" s="565"/>
      <c r="GK139" s="565"/>
      <c r="GL139" s="565"/>
      <c r="GM139" s="565"/>
      <c r="GN139" s="565"/>
      <c r="GO139" s="565"/>
      <c r="GP139" s="565"/>
      <c r="GQ139" s="565"/>
      <c r="GR139" s="565"/>
      <c r="GS139" s="565"/>
      <c r="GT139" s="565"/>
      <c r="GU139" s="565"/>
      <c r="GV139" s="565"/>
      <c r="GW139" s="565"/>
      <c r="GX139" s="565"/>
      <c r="GY139" s="565"/>
      <c r="GZ139" s="565"/>
      <c r="HA139" s="565"/>
      <c r="HB139" s="565"/>
      <c r="HC139" s="565"/>
      <c r="HD139" s="565"/>
      <c r="HE139" s="565"/>
      <c r="HF139" s="565"/>
      <c r="HG139" s="565"/>
      <c r="HH139" s="565"/>
      <c r="HI139" s="565"/>
      <c r="HJ139" s="565"/>
      <c r="HK139" s="565"/>
      <c r="HL139" s="565"/>
      <c r="HM139" s="565"/>
      <c r="HN139" s="565"/>
      <c r="HO139" s="565"/>
      <c r="HP139" s="565"/>
      <c r="HQ139" s="565"/>
      <c r="HR139" s="565"/>
      <c r="HS139" s="565"/>
      <c r="HT139" s="565"/>
      <c r="HU139" s="565"/>
      <c r="HV139" s="565"/>
      <c r="HW139" s="565"/>
      <c r="HX139" s="565"/>
      <c r="HY139" s="565"/>
      <c r="HZ139" s="565"/>
      <c r="IA139" s="565"/>
      <c r="IB139" s="565"/>
      <c r="IC139" s="565"/>
      <c r="ID139" s="565"/>
      <c r="IE139" s="565"/>
      <c r="IF139" s="565"/>
      <c r="IG139" s="565"/>
      <c r="IH139" s="565"/>
      <c r="II139" s="565"/>
      <c r="IJ139" s="565"/>
      <c r="IK139" s="565"/>
      <c r="IL139" s="565"/>
      <c r="IM139" s="565"/>
      <c r="IN139" s="565"/>
      <c r="IO139" s="565"/>
      <c r="IP139" s="565"/>
      <c r="IQ139" s="565"/>
      <c r="IR139" s="565"/>
      <c r="IS139" s="565"/>
      <c r="IT139" s="565"/>
      <c r="IU139" s="565"/>
    </row>
    <row r="140" spans="1:255">
      <c r="A140" s="562" t="s">
        <v>2263</v>
      </c>
      <c r="B140" s="559">
        <v>0</v>
      </c>
      <c r="D140" s="565"/>
      <c r="E140" s="565"/>
      <c r="F140" s="565"/>
      <c r="G140" s="565"/>
      <c r="H140" s="565"/>
      <c r="I140" s="565"/>
      <c r="J140" s="565"/>
      <c r="K140" s="565"/>
      <c r="L140" s="565"/>
      <c r="M140" s="565"/>
      <c r="N140" s="565"/>
      <c r="O140" s="565"/>
      <c r="P140" s="565"/>
      <c r="Q140" s="565"/>
      <c r="R140" s="565"/>
      <c r="S140" s="565"/>
      <c r="T140" s="565"/>
      <c r="U140" s="565"/>
      <c r="V140" s="565"/>
      <c r="W140" s="565"/>
      <c r="X140" s="565"/>
      <c r="Y140" s="565"/>
      <c r="Z140" s="565"/>
      <c r="AA140" s="565"/>
      <c r="AB140" s="565"/>
      <c r="AC140" s="565"/>
      <c r="AD140" s="565"/>
      <c r="AE140" s="565"/>
      <c r="AF140" s="565"/>
      <c r="AG140" s="565"/>
      <c r="AH140" s="565"/>
      <c r="AI140" s="565"/>
      <c r="AJ140" s="565"/>
      <c r="AK140" s="565"/>
      <c r="AL140" s="565"/>
      <c r="AM140" s="565"/>
      <c r="AN140" s="565"/>
      <c r="AO140" s="565"/>
      <c r="AP140" s="565"/>
      <c r="AQ140" s="565"/>
      <c r="AR140" s="565"/>
      <c r="AS140" s="565"/>
      <c r="AT140" s="565"/>
      <c r="AU140" s="565"/>
      <c r="AV140" s="565"/>
      <c r="AW140" s="565"/>
      <c r="AX140" s="565"/>
      <c r="AY140" s="565"/>
      <c r="AZ140" s="565"/>
      <c r="BA140" s="565"/>
      <c r="BB140" s="565"/>
      <c r="BC140" s="565"/>
      <c r="BD140" s="565"/>
      <c r="BE140" s="565"/>
      <c r="BF140" s="565"/>
      <c r="BG140" s="565"/>
      <c r="BH140" s="565"/>
      <c r="BI140" s="565"/>
      <c r="BJ140" s="565"/>
      <c r="BK140" s="565"/>
      <c r="BL140" s="565"/>
      <c r="BM140" s="565"/>
      <c r="BN140" s="565"/>
      <c r="BO140" s="565"/>
      <c r="BP140" s="565"/>
      <c r="BQ140" s="565"/>
      <c r="BR140" s="565"/>
      <c r="BS140" s="565"/>
      <c r="BT140" s="565"/>
      <c r="BU140" s="565"/>
      <c r="BV140" s="565"/>
      <c r="BW140" s="565"/>
      <c r="BX140" s="565"/>
      <c r="BY140" s="565"/>
      <c r="BZ140" s="565"/>
      <c r="CA140" s="565"/>
      <c r="CB140" s="565"/>
      <c r="CC140" s="565"/>
      <c r="CD140" s="565"/>
      <c r="CE140" s="565"/>
      <c r="CF140" s="565"/>
      <c r="CG140" s="565"/>
      <c r="CH140" s="565"/>
      <c r="CI140" s="565"/>
      <c r="CJ140" s="565"/>
      <c r="CK140" s="565"/>
      <c r="CL140" s="565"/>
      <c r="CM140" s="565"/>
      <c r="CN140" s="565"/>
      <c r="CO140" s="565"/>
      <c r="CP140" s="565"/>
      <c r="CQ140" s="565"/>
      <c r="CR140" s="565"/>
      <c r="CS140" s="565"/>
      <c r="CT140" s="565"/>
      <c r="CU140" s="565"/>
      <c r="CV140" s="565"/>
      <c r="CW140" s="565"/>
      <c r="CX140" s="565"/>
      <c r="CY140" s="565"/>
      <c r="CZ140" s="565"/>
      <c r="DA140" s="565"/>
      <c r="DB140" s="565"/>
      <c r="DC140" s="565"/>
      <c r="DD140" s="565"/>
      <c r="DE140" s="565"/>
      <c r="DF140" s="565"/>
      <c r="DG140" s="565"/>
      <c r="DH140" s="565"/>
      <c r="DI140" s="565"/>
      <c r="DJ140" s="565"/>
      <c r="DK140" s="565"/>
      <c r="DL140" s="565"/>
      <c r="DM140" s="565"/>
      <c r="DN140" s="565"/>
      <c r="DO140" s="565"/>
      <c r="DP140" s="565"/>
      <c r="DQ140" s="565"/>
      <c r="DR140" s="565"/>
      <c r="DS140" s="565"/>
      <c r="DT140" s="565"/>
      <c r="DU140" s="565"/>
      <c r="DV140" s="565"/>
      <c r="DW140" s="565"/>
      <c r="DX140" s="565"/>
      <c r="DY140" s="565"/>
      <c r="DZ140" s="565"/>
      <c r="EA140" s="565"/>
      <c r="EB140" s="565"/>
      <c r="EC140" s="565"/>
      <c r="ED140" s="565"/>
      <c r="EE140" s="565"/>
      <c r="EF140" s="565"/>
      <c r="EG140" s="565"/>
      <c r="EH140" s="565"/>
      <c r="EI140" s="565"/>
      <c r="EJ140" s="565"/>
      <c r="EK140" s="565"/>
      <c r="EL140" s="565"/>
      <c r="EM140" s="565"/>
      <c r="EN140" s="565"/>
      <c r="EO140" s="565"/>
      <c r="EP140" s="565"/>
      <c r="EQ140" s="565"/>
      <c r="ER140" s="565"/>
      <c r="ES140" s="565"/>
      <c r="ET140" s="565"/>
      <c r="EU140" s="565"/>
      <c r="EV140" s="565"/>
      <c r="EW140" s="565"/>
      <c r="EX140" s="565"/>
      <c r="EY140" s="565"/>
      <c r="EZ140" s="565"/>
      <c r="FA140" s="565"/>
      <c r="FB140" s="565"/>
      <c r="FC140" s="565"/>
      <c r="FD140" s="565"/>
      <c r="FE140" s="565"/>
      <c r="FF140" s="565"/>
      <c r="FG140" s="565"/>
      <c r="FH140" s="565"/>
      <c r="FI140" s="565"/>
      <c r="FJ140" s="565"/>
      <c r="FK140" s="565"/>
      <c r="FL140" s="565"/>
      <c r="FM140" s="565"/>
      <c r="FN140" s="565"/>
      <c r="FO140" s="565"/>
      <c r="FP140" s="565"/>
      <c r="FQ140" s="565"/>
      <c r="FR140" s="565"/>
      <c r="FS140" s="565"/>
      <c r="FT140" s="565"/>
      <c r="FU140" s="565"/>
      <c r="FV140" s="565"/>
      <c r="FW140" s="565"/>
      <c r="FX140" s="565"/>
      <c r="FY140" s="565"/>
      <c r="FZ140" s="565"/>
      <c r="GA140" s="565"/>
      <c r="GB140" s="565"/>
      <c r="GC140" s="565"/>
      <c r="GD140" s="565"/>
      <c r="GE140" s="565"/>
      <c r="GF140" s="565"/>
      <c r="GG140" s="565"/>
      <c r="GH140" s="565"/>
      <c r="GI140" s="565"/>
      <c r="GJ140" s="565"/>
      <c r="GK140" s="565"/>
      <c r="GL140" s="565"/>
      <c r="GM140" s="565"/>
      <c r="GN140" s="565"/>
      <c r="GO140" s="565"/>
      <c r="GP140" s="565"/>
      <c r="GQ140" s="565"/>
      <c r="GR140" s="565"/>
      <c r="GS140" s="565"/>
      <c r="GT140" s="565"/>
      <c r="GU140" s="565"/>
      <c r="GV140" s="565"/>
      <c r="GW140" s="565"/>
      <c r="GX140" s="565"/>
      <c r="GY140" s="565"/>
      <c r="GZ140" s="565"/>
      <c r="HA140" s="565"/>
      <c r="HB140" s="565"/>
      <c r="HC140" s="565"/>
      <c r="HD140" s="565"/>
      <c r="HE140" s="565"/>
      <c r="HF140" s="565"/>
      <c r="HG140" s="565"/>
      <c r="HH140" s="565"/>
      <c r="HI140" s="565"/>
      <c r="HJ140" s="565"/>
      <c r="HK140" s="565"/>
      <c r="HL140" s="565"/>
      <c r="HM140" s="565"/>
      <c r="HN140" s="565"/>
      <c r="HO140" s="565"/>
      <c r="HP140" s="565"/>
      <c r="HQ140" s="565"/>
      <c r="HR140" s="565"/>
      <c r="HS140" s="565"/>
      <c r="HT140" s="565"/>
      <c r="HU140" s="565"/>
      <c r="HV140" s="565"/>
      <c r="HW140" s="565"/>
      <c r="HX140" s="565"/>
      <c r="HY140" s="565"/>
      <c r="HZ140" s="565"/>
      <c r="IA140" s="565"/>
      <c r="IB140" s="565"/>
      <c r="IC140" s="565"/>
      <c r="ID140" s="565"/>
      <c r="IE140" s="565"/>
      <c r="IF140" s="565"/>
      <c r="IG140" s="565"/>
      <c r="IH140" s="565"/>
      <c r="II140" s="565"/>
      <c r="IJ140" s="565"/>
      <c r="IK140" s="565"/>
      <c r="IL140" s="565"/>
      <c r="IM140" s="565"/>
      <c r="IN140" s="565"/>
      <c r="IO140" s="565"/>
      <c r="IP140" s="565"/>
      <c r="IQ140" s="565"/>
      <c r="IR140" s="565"/>
      <c r="IS140" s="565"/>
      <c r="IT140" s="565"/>
      <c r="IU140" s="565"/>
    </row>
    <row r="141" spans="1:255">
      <c r="A141" s="562" t="s">
        <v>2264</v>
      </c>
      <c r="B141" s="559">
        <v>0</v>
      </c>
      <c r="D141" s="565"/>
      <c r="E141" s="565"/>
      <c r="F141" s="565"/>
      <c r="G141" s="565"/>
      <c r="H141" s="565"/>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5"/>
      <c r="AE141" s="565"/>
      <c r="AF141" s="565"/>
      <c r="AG141" s="565"/>
      <c r="AH141" s="565"/>
      <c r="AI141" s="565"/>
      <c r="AJ141" s="565"/>
      <c r="AK141" s="565"/>
      <c r="AL141" s="565"/>
      <c r="AM141" s="565"/>
      <c r="AN141" s="565"/>
      <c r="AO141" s="565"/>
      <c r="AP141" s="565"/>
      <c r="AQ141" s="565"/>
      <c r="AR141" s="565"/>
      <c r="AS141" s="565"/>
      <c r="AT141" s="565"/>
      <c r="AU141" s="565"/>
      <c r="AV141" s="565"/>
      <c r="AW141" s="565"/>
      <c r="AX141" s="565"/>
      <c r="AY141" s="565"/>
      <c r="AZ141" s="565"/>
      <c r="BA141" s="565"/>
      <c r="BB141" s="565"/>
      <c r="BC141" s="565"/>
      <c r="BD141" s="565"/>
      <c r="BE141" s="565"/>
      <c r="BF141" s="565"/>
      <c r="BG141" s="565"/>
      <c r="BH141" s="565"/>
      <c r="BI141" s="565"/>
      <c r="BJ141" s="565"/>
      <c r="BK141" s="565"/>
      <c r="BL141" s="565"/>
      <c r="BM141" s="565"/>
      <c r="BN141" s="565"/>
      <c r="BO141" s="565"/>
      <c r="BP141" s="565"/>
      <c r="BQ141" s="565"/>
      <c r="BR141" s="565"/>
      <c r="BS141" s="565"/>
      <c r="BT141" s="565"/>
      <c r="BU141" s="565"/>
      <c r="BV141" s="565"/>
      <c r="BW141" s="565"/>
      <c r="BX141" s="565"/>
      <c r="BY141" s="565"/>
      <c r="BZ141" s="565"/>
      <c r="CA141" s="565"/>
      <c r="CB141" s="565"/>
      <c r="CC141" s="565"/>
      <c r="CD141" s="565"/>
      <c r="CE141" s="565"/>
      <c r="CF141" s="565"/>
      <c r="CG141" s="565"/>
      <c r="CH141" s="565"/>
      <c r="CI141" s="565"/>
      <c r="CJ141" s="565"/>
      <c r="CK141" s="565"/>
      <c r="CL141" s="565"/>
      <c r="CM141" s="565"/>
      <c r="CN141" s="565"/>
      <c r="CO141" s="565"/>
      <c r="CP141" s="565"/>
      <c r="CQ141" s="565"/>
      <c r="CR141" s="565"/>
      <c r="CS141" s="565"/>
      <c r="CT141" s="565"/>
      <c r="CU141" s="565"/>
      <c r="CV141" s="565"/>
      <c r="CW141" s="565"/>
      <c r="CX141" s="565"/>
      <c r="CY141" s="565"/>
      <c r="CZ141" s="565"/>
      <c r="DA141" s="565"/>
      <c r="DB141" s="565"/>
      <c r="DC141" s="565"/>
      <c r="DD141" s="565"/>
      <c r="DE141" s="565"/>
      <c r="DF141" s="565"/>
      <c r="DG141" s="565"/>
      <c r="DH141" s="565"/>
      <c r="DI141" s="565"/>
      <c r="DJ141" s="565"/>
      <c r="DK141" s="565"/>
      <c r="DL141" s="565"/>
      <c r="DM141" s="565"/>
      <c r="DN141" s="565"/>
      <c r="DO141" s="565"/>
      <c r="DP141" s="565"/>
      <c r="DQ141" s="565"/>
      <c r="DR141" s="565"/>
      <c r="DS141" s="565"/>
      <c r="DT141" s="565"/>
      <c r="DU141" s="565"/>
      <c r="DV141" s="565"/>
      <c r="DW141" s="565"/>
      <c r="DX141" s="565"/>
      <c r="DY141" s="565"/>
      <c r="DZ141" s="565"/>
      <c r="EA141" s="565"/>
      <c r="EB141" s="565"/>
      <c r="EC141" s="565"/>
      <c r="ED141" s="565"/>
      <c r="EE141" s="565"/>
      <c r="EF141" s="565"/>
      <c r="EG141" s="565"/>
      <c r="EH141" s="565"/>
      <c r="EI141" s="565"/>
      <c r="EJ141" s="565"/>
      <c r="EK141" s="565"/>
      <c r="EL141" s="565"/>
      <c r="EM141" s="565"/>
      <c r="EN141" s="565"/>
      <c r="EO141" s="565"/>
      <c r="EP141" s="565"/>
      <c r="EQ141" s="565"/>
      <c r="ER141" s="565"/>
      <c r="ES141" s="565"/>
      <c r="ET141" s="565"/>
      <c r="EU141" s="565"/>
      <c r="EV141" s="565"/>
      <c r="EW141" s="565"/>
      <c r="EX141" s="565"/>
      <c r="EY141" s="565"/>
      <c r="EZ141" s="565"/>
      <c r="FA141" s="565"/>
      <c r="FB141" s="565"/>
      <c r="FC141" s="565"/>
      <c r="FD141" s="565"/>
      <c r="FE141" s="565"/>
      <c r="FF141" s="565"/>
      <c r="FG141" s="565"/>
      <c r="FH141" s="565"/>
      <c r="FI141" s="565"/>
      <c r="FJ141" s="565"/>
      <c r="FK141" s="565"/>
      <c r="FL141" s="565"/>
      <c r="FM141" s="565"/>
      <c r="FN141" s="565"/>
      <c r="FO141" s="565"/>
      <c r="FP141" s="565"/>
      <c r="FQ141" s="565"/>
      <c r="FR141" s="565"/>
      <c r="FS141" s="565"/>
      <c r="FT141" s="565"/>
      <c r="FU141" s="565"/>
      <c r="FV141" s="565"/>
      <c r="FW141" s="565"/>
      <c r="FX141" s="565"/>
      <c r="FY141" s="565"/>
      <c r="FZ141" s="565"/>
      <c r="GA141" s="565"/>
      <c r="GB141" s="565"/>
      <c r="GC141" s="565"/>
      <c r="GD141" s="565"/>
      <c r="GE141" s="565"/>
      <c r="GF141" s="565"/>
      <c r="GG141" s="565"/>
      <c r="GH141" s="565"/>
      <c r="GI141" s="565"/>
      <c r="GJ141" s="565"/>
      <c r="GK141" s="565"/>
      <c r="GL141" s="565"/>
      <c r="GM141" s="565"/>
      <c r="GN141" s="565"/>
      <c r="GO141" s="565"/>
      <c r="GP141" s="565"/>
      <c r="GQ141" s="565"/>
      <c r="GR141" s="565"/>
      <c r="GS141" s="565"/>
      <c r="GT141" s="565"/>
      <c r="GU141" s="565"/>
      <c r="GV141" s="565"/>
      <c r="GW141" s="565"/>
      <c r="GX141" s="565"/>
      <c r="GY141" s="565"/>
      <c r="GZ141" s="565"/>
      <c r="HA141" s="565"/>
      <c r="HB141" s="565"/>
      <c r="HC141" s="565"/>
      <c r="HD141" s="565"/>
      <c r="HE141" s="565"/>
      <c r="HF141" s="565"/>
      <c r="HG141" s="565"/>
      <c r="HH141" s="565"/>
      <c r="HI141" s="565"/>
      <c r="HJ141" s="565"/>
      <c r="HK141" s="565"/>
      <c r="HL141" s="565"/>
      <c r="HM141" s="565"/>
      <c r="HN141" s="565"/>
      <c r="HO141" s="565"/>
      <c r="HP141" s="565"/>
      <c r="HQ141" s="565"/>
      <c r="HR141" s="565"/>
      <c r="HS141" s="565"/>
      <c r="HT141" s="565"/>
      <c r="HU141" s="565"/>
      <c r="HV141" s="565"/>
      <c r="HW141" s="565"/>
      <c r="HX141" s="565"/>
      <c r="HY141" s="565"/>
      <c r="HZ141" s="565"/>
      <c r="IA141" s="565"/>
      <c r="IB141" s="565"/>
      <c r="IC141" s="565"/>
      <c r="ID141" s="565"/>
      <c r="IE141" s="565"/>
      <c r="IF141" s="565"/>
      <c r="IG141" s="565"/>
      <c r="IH141" s="565"/>
      <c r="II141" s="565"/>
      <c r="IJ141" s="565"/>
      <c r="IK141" s="565"/>
      <c r="IL141" s="565"/>
      <c r="IM141" s="565"/>
      <c r="IN141" s="565"/>
      <c r="IO141" s="565"/>
      <c r="IP141" s="565"/>
      <c r="IQ141" s="565"/>
      <c r="IR141" s="565"/>
      <c r="IS141" s="565"/>
      <c r="IT141" s="565"/>
      <c r="IU141" s="565"/>
    </row>
    <row r="142" spans="1:255">
      <c r="A142" s="561" t="s">
        <v>1172</v>
      </c>
      <c r="B142" s="559">
        <f>B143+B144+B153</f>
        <v>488531</v>
      </c>
      <c r="D142" s="565"/>
      <c r="E142" s="565"/>
      <c r="F142" s="565"/>
      <c r="G142" s="565"/>
      <c r="H142" s="565"/>
      <c r="I142" s="565"/>
      <c r="J142" s="565"/>
      <c r="K142" s="565"/>
      <c r="L142" s="565"/>
      <c r="M142" s="565"/>
      <c r="N142" s="565"/>
      <c r="O142" s="565"/>
      <c r="P142" s="565"/>
      <c r="Q142" s="565"/>
      <c r="R142" s="565"/>
      <c r="S142" s="565"/>
      <c r="T142" s="565"/>
      <c r="U142" s="565"/>
      <c r="V142" s="565"/>
      <c r="W142" s="565"/>
      <c r="X142" s="565"/>
      <c r="Y142" s="565"/>
      <c r="Z142" s="565"/>
      <c r="AA142" s="565"/>
      <c r="AB142" s="565"/>
      <c r="AC142" s="565"/>
      <c r="AD142" s="565"/>
      <c r="AE142" s="565"/>
      <c r="AF142" s="565"/>
      <c r="AG142" s="565"/>
      <c r="AH142" s="565"/>
      <c r="AI142" s="565"/>
      <c r="AJ142" s="565"/>
      <c r="AK142" s="565"/>
      <c r="AL142" s="565"/>
      <c r="AM142" s="565"/>
      <c r="AN142" s="565"/>
      <c r="AO142" s="565"/>
      <c r="AP142" s="565"/>
      <c r="AQ142" s="565"/>
      <c r="AR142" s="565"/>
      <c r="AS142" s="565"/>
      <c r="AT142" s="565"/>
      <c r="AU142" s="565"/>
      <c r="AV142" s="565"/>
      <c r="AW142" s="565"/>
      <c r="AX142" s="565"/>
      <c r="AY142" s="565"/>
      <c r="AZ142" s="565"/>
      <c r="BA142" s="565"/>
      <c r="BB142" s="565"/>
      <c r="BC142" s="565"/>
      <c r="BD142" s="565"/>
      <c r="BE142" s="565"/>
      <c r="BF142" s="565"/>
      <c r="BG142" s="565"/>
      <c r="BH142" s="565"/>
      <c r="BI142" s="565"/>
      <c r="BJ142" s="565"/>
      <c r="BK142" s="565"/>
      <c r="BL142" s="565"/>
      <c r="BM142" s="565"/>
      <c r="BN142" s="565"/>
      <c r="BO142" s="565"/>
      <c r="BP142" s="565"/>
      <c r="BQ142" s="565"/>
      <c r="BR142" s="565"/>
      <c r="BS142" s="565"/>
      <c r="BT142" s="565"/>
      <c r="BU142" s="565"/>
      <c r="BV142" s="565"/>
      <c r="BW142" s="565"/>
      <c r="BX142" s="565"/>
      <c r="BY142" s="565"/>
      <c r="BZ142" s="565"/>
      <c r="CA142" s="565"/>
      <c r="CB142" s="565"/>
      <c r="CC142" s="565"/>
      <c r="CD142" s="565"/>
      <c r="CE142" s="565"/>
      <c r="CF142" s="565"/>
      <c r="CG142" s="565"/>
      <c r="CH142" s="565"/>
      <c r="CI142" s="565"/>
      <c r="CJ142" s="565"/>
      <c r="CK142" s="565"/>
      <c r="CL142" s="565"/>
      <c r="CM142" s="565"/>
      <c r="CN142" s="565"/>
      <c r="CO142" s="565"/>
      <c r="CP142" s="565"/>
      <c r="CQ142" s="565"/>
      <c r="CR142" s="565"/>
      <c r="CS142" s="565"/>
      <c r="CT142" s="565"/>
      <c r="CU142" s="565"/>
      <c r="CV142" s="565"/>
      <c r="CW142" s="565"/>
      <c r="CX142" s="565"/>
      <c r="CY142" s="565"/>
      <c r="CZ142" s="565"/>
      <c r="DA142" s="565"/>
      <c r="DB142" s="565"/>
      <c r="DC142" s="565"/>
      <c r="DD142" s="565"/>
      <c r="DE142" s="565"/>
      <c r="DF142" s="565"/>
      <c r="DG142" s="565"/>
      <c r="DH142" s="565"/>
      <c r="DI142" s="565"/>
      <c r="DJ142" s="565"/>
      <c r="DK142" s="565"/>
      <c r="DL142" s="565"/>
      <c r="DM142" s="565"/>
      <c r="DN142" s="565"/>
      <c r="DO142" s="565"/>
      <c r="DP142" s="565"/>
      <c r="DQ142" s="565"/>
      <c r="DR142" s="565"/>
      <c r="DS142" s="565"/>
      <c r="DT142" s="565"/>
      <c r="DU142" s="565"/>
      <c r="DV142" s="565"/>
      <c r="DW142" s="565"/>
      <c r="DX142" s="565"/>
      <c r="DY142" s="565"/>
      <c r="DZ142" s="565"/>
      <c r="EA142" s="565"/>
      <c r="EB142" s="565"/>
      <c r="EC142" s="565"/>
      <c r="ED142" s="565"/>
      <c r="EE142" s="565"/>
      <c r="EF142" s="565"/>
      <c r="EG142" s="565"/>
      <c r="EH142" s="565"/>
      <c r="EI142" s="565"/>
      <c r="EJ142" s="565"/>
      <c r="EK142" s="565"/>
      <c r="EL142" s="565"/>
      <c r="EM142" s="565"/>
      <c r="EN142" s="565"/>
      <c r="EO142" s="565"/>
      <c r="EP142" s="565"/>
      <c r="EQ142" s="565"/>
      <c r="ER142" s="565"/>
      <c r="ES142" s="565"/>
      <c r="ET142" s="565"/>
      <c r="EU142" s="565"/>
      <c r="EV142" s="565"/>
      <c r="EW142" s="565"/>
      <c r="EX142" s="565"/>
      <c r="EY142" s="565"/>
      <c r="EZ142" s="565"/>
      <c r="FA142" s="565"/>
      <c r="FB142" s="565"/>
      <c r="FC142" s="565"/>
      <c r="FD142" s="565"/>
      <c r="FE142" s="565"/>
      <c r="FF142" s="565"/>
      <c r="FG142" s="565"/>
      <c r="FH142" s="565"/>
      <c r="FI142" s="565"/>
      <c r="FJ142" s="565"/>
      <c r="FK142" s="565"/>
      <c r="FL142" s="565"/>
      <c r="FM142" s="565"/>
      <c r="FN142" s="565"/>
      <c r="FO142" s="565"/>
      <c r="FP142" s="565"/>
      <c r="FQ142" s="565"/>
      <c r="FR142" s="565"/>
      <c r="FS142" s="565"/>
      <c r="FT142" s="565"/>
      <c r="FU142" s="565"/>
      <c r="FV142" s="565"/>
      <c r="FW142" s="565"/>
      <c r="FX142" s="565"/>
      <c r="FY142" s="565"/>
      <c r="FZ142" s="565"/>
      <c r="GA142" s="565"/>
      <c r="GB142" s="565"/>
      <c r="GC142" s="565"/>
      <c r="GD142" s="565"/>
      <c r="GE142" s="565"/>
      <c r="GF142" s="565"/>
      <c r="GG142" s="565"/>
      <c r="GH142" s="565"/>
      <c r="GI142" s="565"/>
      <c r="GJ142" s="565"/>
      <c r="GK142" s="565"/>
      <c r="GL142" s="565"/>
      <c r="GM142" s="565"/>
      <c r="GN142" s="565"/>
      <c r="GO142" s="565"/>
      <c r="GP142" s="565"/>
      <c r="GQ142" s="565"/>
      <c r="GR142" s="565"/>
      <c r="GS142" s="565"/>
      <c r="GT142" s="565"/>
      <c r="GU142" s="565"/>
      <c r="GV142" s="565"/>
      <c r="GW142" s="565"/>
      <c r="GX142" s="565"/>
      <c r="GY142" s="565"/>
      <c r="GZ142" s="565"/>
      <c r="HA142" s="565"/>
      <c r="HB142" s="565"/>
      <c r="HC142" s="565"/>
      <c r="HD142" s="565"/>
      <c r="HE142" s="565"/>
      <c r="HF142" s="565"/>
      <c r="HG142" s="565"/>
      <c r="HH142" s="565"/>
      <c r="HI142" s="565"/>
      <c r="HJ142" s="565"/>
      <c r="HK142" s="565"/>
      <c r="HL142" s="565"/>
      <c r="HM142" s="565"/>
      <c r="HN142" s="565"/>
      <c r="HO142" s="565"/>
      <c r="HP142" s="565"/>
      <c r="HQ142" s="565"/>
      <c r="HR142" s="565"/>
      <c r="HS142" s="565"/>
      <c r="HT142" s="565"/>
      <c r="HU142" s="565"/>
      <c r="HV142" s="565"/>
      <c r="HW142" s="565"/>
      <c r="HX142" s="565"/>
      <c r="HY142" s="565"/>
      <c r="HZ142" s="565"/>
      <c r="IA142" s="565"/>
      <c r="IB142" s="565"/>
      <c r="IC142" s="565"/>
      <c r="ID142" s="565"/>
      <c r="IE142" s="565"/>
      <c r="IF142" s="565"/>
      <c r="IG142" s="565"/>
      <c r="IH142" s="565"/>
      <c r="II142" s="565"/>
      <c r="IJ142" s="565"/>
      <c r="IK142" s="565"/>
      <c r="IL142" s="565"/>
      <c r="IM142" s="565"/>
      <c r="IN142" s="565"/>
      <c r="IO142" s="565"/>
      <c r="IP142" s="565"/>
      <c r="IQ142" s="565"/>
      <c r="IR142" s="565"/>
      <c r="IS142" s="565"/>
      <c r="IT142" s="565"/>
      <c r="IU142" s="565"/>
    </row>
    <row r="143" spans="1:255">
      <c r="A143" s="561" t="s">
        <v>1370</v>
      </c>
      <c r="B143" s="559">
        <v>393878</v>
      </c>
      <c r="D143" s="565"/>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565"/>
      <c r="AD143" s="565"/>
      <c r="AE143" s="565"/>
      <c r="AF143" s="565"/>
      <c r="AG143" s="565"/>
      <c r="AH143" s="565"/>
      <c r="AI143" s="565"/>
      <c r="AJ143" s="565"/>
      <c r="AK143" s="565"/>
      <c r="AL143" s="565"/>
      <c r="AM143" s="565"/>
      <c r="AN143" s="565"/>
      <c r="AO143" s="565"/>
      <c r="AP143" s="565"/>
      <c r="AQ143" s="565"/>
      <c r="AR143" s="565"/>
      <c r="AS143" s="565"/>
      <c r="AT143" s="565"/>
      <c r="AU143" s="565"/>
      <c r="AV143" s="565"/>
      <c r="AW143" s="565"/>
      <c r="AX143" s="565"/>
      <c r="AY143" s="565"/>
      <c r="AZ143" s="565"/>
      <c r="BA143" s="565"/>
      <c r="BB143" s="565"/>
      <c r="BC143" s="565"/>
      <c r="BD143" s="565"/>
      <c r="BE143" s="565"/>
      <c r="BF143" s="565"/>
      <c r="BG143" s="565"/>
      <c r="BH143" s="565"/>
      <c r="BI143" s="565"/>
      <c r="BJ143" s="565"/>
      <c r="BK143" s="565"/>
      <c r="BL143" s="565"/>
      <c r="BM143" s="565"/>
      <c r="BN143" s="565"/>
      <c r="BO143" s="565"/>
      <c r="BP143" s="565"/>
      <c r="BQ143" s="565"/>
      <c r="BR143" s="565"/>
      <c r="BS143" s="565"/>
      <c r="BT143" s="565"/>
      <c r="BU143" s="565"/>
      <c r="BV143" s="565"/>
      <c r="BW143" s="565"/>
      <c r="BX143" s="565"/>
      <c r="BY143" s="565"/>
      <c r="BZ143" s="565"/>
      <c r="CA143" s="565"/>
      <c r="CB143" s="565"/>
      <c r="CC143" s="565"/>
      <c r="CD143" s="565"/>
      <c r="CE143" s="565"/>
      <c r="CF143" s="565"/>
      <c r="CG143" s="565"/>
      <c r="CH143" s="565"/>
      <c r="CI143" s="565"/>
      <c r="CJ143" s="565"/>
      <c r="CK143" s="565"/>
      <c r="CL143" s="565"/>
      <c r="CM143" s="565"/>
      <c r="CN143" s="565"/>
      <c r="CO143" s="565"/>
      <c r="CP143" s="565"/>
      <c r="CQ143" s="565"/>
      <c r="CR143" s="565"/>
      <c r="CS143" s="565"/>
      <c r="CT143" s="565"/>
      <c r="CU143" s="565"/>
      <c r="CV143" s="565"/>
      <c r="CW143" s="565"/>
      <c r="CX143" s="565"/>
      <c r="CY143" s="565"/>
      <c r="CZ143" s="565"/>
      <c r="DA143" s="565"/>
      <c r="DB143" s="565"/>
      <c r="DC143" s="565"/>
      <c r="DD143" s="565"/>
      <c r="DE143" s="565"/>
      <c r="DF143" s="565"/>
      <c r="DG143" s="565"/>
      <c r="DH143" s="565"/>
      <c r="DI143" s="565"/>
      <c r="DJ143" s="565"/>
      <c r="DK143" s="565"/>
      <c r="DL143" s="565"/>
      <c r="DM143" s="565"/>
      <c r="DN143" s="565"/>
      <c r="DO143" s="565"/>
      <c r="DP143" s="565"/>
      <c r="DQ143" s="565"/>
      <c r="DR143" s="565"/>
      <c r="DS143" s="565"/>
      <c r="DT143" s="565"/>
      <c r="DU143" s="565"/>
      <c r="DV143" s="565"/>
      <c r="DW143" s="565"/>
      <c r="DX143" s="565"/>
      <c r="DY143" s="565"/>
      <c r="DZ143" s="565"/>
      <c r="EA143" s="565"/>
      <c r="EB143" s="565"/>
      <c r="EC143" s="565"/>
      <c r="ED143" s="565"/>
      <c r="EE143" s="565"/>
      <c r="EF143" s="565"/>
      <c r="EG143" s="565"/>
      <c r="EH143" s="565"/>
      <c r="EI143" s="565"/>
      <c r="EJ143" s="565"/>
      <c r="EK143" s="565"/>
      <c r="EL143" s="565"/>
      <c r="EM143" s="565"/>
      <c r="EN143" s="565"/>
      <c r="EO143" s="565"/>
      <c r="EP143" s="565"/>
      <c r="EQ143" s="565"/>
      <c r="ER143" s="565"/>
      <c r="ES143" s="565"/>
      <c r="ET143" s="565"/>
      <c r="EU143" s="565"/>
      <c r="EV143" s="565"/>
      <c r="EW143" s="565"/>
      <c r="EX143" s="565"/>
      <c r="EY143" s="565"/>
      <c r="EZ143" s="565"/>
      <c r="FA143" s="565"/>
      <c r="FB143" s="565"/>
      <c r="FC143" s="565"/>
      <c r="FD143" s="565"/>
      <c r="FE143" s="565"/>
      <c r="FF143" s="565"/>
      <c r="FG143" s="565"/>
      <c r="FH143" s="565"/>
      <c r="FI143" s="565"/>
      <c r="FJ143" s="565"/>
      <c r="FK143" s="565"/>
      <c r="FL143" s="565"/>
      <c r="FM143" s="565"/>
      <c r="FN143" s="565"/>
      <c r="FO143" s="565"/>
      <c r="FP143" s="565"/>
      <c r="FQ143" s="565"/>
      <c r="FR143" s="565"/>
      <c r="FS143" s="565"/>
      <c r="FT143" s="565"/>
      <c r="FU143" s="565"/>
      <c r="FV143" s="565"/>
      <c r="FW143" s="565"/>
      <c r="FX143" s="565"/>
      <c r="FY143" s="565"/>
      <c r="FZ143" s="565"/>
      <c r="GA143" s="565"/>
      <c r="GB143" s="565"/>
      <c r="GC143" s="565"/>
      <c r="GD143" s="565"/>
      <c r="GE143" s="565"/>
      <c r="GF143" s="565"/>
      <c r="GG143" s="565"/>
      <c r="GH143" s="565"/>
      <c r="GI143" s="565"/>
      <c r="GJ143" s="565"/>
      <c r="GK143" s="565"/>
      <c r="GL143" s="565"/>
      <c r="GM143" s="565"/>
      <c r="GN143" s="565"/>
      <c r="GO143" s="565"/>
      <c r="GP143" s="565"/>
      <c r="GQ143" s="565"/>
      <c r="GR143" s="565"/>
      <c r="GS143" s="565"/>
      <c r="GT143" s="565"/>
      <c r="GU143" s="565"/>
      <c r="GV143" s="565"/>
      <c r="GW143" s="565"/>
      <c r="GX143" s="565"/>
      <c r="GY143" s="565"/>
      <c r="GZ143" s="565"/>
      <c r="HA143" s="565"/>
      <c r="HB143" s="565"/>
      <c r="HC143" s="565"/>
      <c r="HD143" s="565"/>
      <c r="HE143" s="565"/>
      <c r="HF143" s="565"/>
      <c r="HG143" s="565"/>
      <c r="HH143" s="565"/>
      <c r="HI143" s="565"/>
      <c r="HJ143" s="565"/>
      <c r="HK143" s="565"/>
      <c r="HL143" s="565"/>
      <c r="HM143" s="565"/>
      <c r="HN143" s="565"/>
      <c r="HO143" s="565"/>
      <c r="HP143" s="565"/>
      <c r="HQ143" s="565"/>
      <c r="HR143" s="565"/>
      <c r="HS143" s="565"/>
      <c r="HT143" s="565"/>
      <c r="HU143" s="565"/>
      <c r="HV143" s="565"/>
      <c r="HW143" s="565"/>
      <c r="HX143" s="565"/>
      <c r="HY143" s="565"/>
      <c r="HZ143" s="565"/>
      <c r="IA143" s="565"/>
      <c r="IB143" s="565"/>
      <c r="IC143" s="565"/>
      <c r="ID143" s="565"/>
      <c r="IE143" s="565"/>
      <c r="IF143" s="565"/>
      <c r="IG143" s="565"/>
      <c r="IH143" s="565"/>
      <c r="II143" s="565"/>
      <c r="IJ143" s="565"/>
      <c r="IK143" s="565"/>
      <c r="IL143" s="565"/>
      <c r="IM143" s="565"/>
      <c r="IN143" s="565"/>
      <c r="IO143" s="565"/>
      <c r="IP143" s="565"/>
      <c r="IQ143" s="565"/>
      <c r="IR143" s="565"/>
      <c r="IS143" s="565"/>
      <c r="IT143" s="565"/>
      <c r="IU143" s="565"/>
    </row>
    <row r="144" spans="1:255">
      <c r="A144" s="561" t="s">
        <v>1371</v>
      </c>
      <c r="B144" s="559">
        <f>SUM(B145:B152)</f>
        <v>17046</v>
      </c>
      <c r="D144" s="565"/>
      <c r="E144" s="565"/>
      <c r="F144" s="565"/>
      <c r="G144" s="565"/>
      <c r="H144" s="565"/>
      <c r="I144" s="565"/>
      <c r="J144" s="565"/>
      <c r="K144" s="565"/>
      <c r="L144" s="565"/>
      <c r="M144" s="565"/>
      <c r="N144" s="565"/>
      <c r="O144" s="565"/>
      <c r="P144" s="565"/>
      <c r="Q144" s="565"/>
      <c r="R144" s="565"/>
      <c r="S144" s="565"/>
      <c r="T144" s="565"/>
      <c r="U144" s="565"/>
      <c r="V144" s="565"/>
      <c r="W144" s="565"/>
      <c r="X144" s="565"/>
      <c r="Y144" s="565"/>
      <c r="Z144" s="565"/>
      <c r="AA144" s="565"/>
      <c r="AB144" s="565"/>
      <c r="AC144" s="565"/>
      <c r="AD144" s="565"/>
      <c r="AE144" s="565"/>
      <c r="AF144" s="565"/>
      <c r="AG144" s="565"/>
      <c r="AH144" s="565"/>
      <c r="AI144" s="565"/>
      <c r="AJ144" s="565"/>
      <c r="AK144" s="565"/>
      <c r="AL144" s="565"/>
      <c r="AM144" s="565"/>
      <c r="AN144" s="565"/>
      <c r="AO144" s="565"/>
      <c r="AP144" s="565"/>
      <c r="AQ144" s="565"/>
      <c r="AR144" s="565"/>
      <c r="AS144" s="565"/>
      <c r="AT144" s="565"/>
      <c r="AU144" s="565"/>
      <c r="AV144" s="565"/>
      <c r="AW144" s="565"/>
      <c r="AX144" s="565"/>
      <c r="AY144" s="565"/>
      <c r="AZ144" s="565"/>
      <c r="BA144" s="565"/>
      <c r="BB144" s="565"/>
      <c r="BC144" s="565"/>
      <c r="BD144" s="565"/>
      <c r="BE144" s="565"/>
      <c r="BF144" s="565"/>
      <c r="BG144" s="565"/>
      <c r="BH144" s="565"/>
      <c r="BI144" s="565"/>
      <c r="BJ144" s="565"/>
      <c r="BK144" s="565"/>
      <c r="BL144" s="565"/>
      <c r="BM144" s="565"/>
      <c r="BN144" s="565"/>
      <c r="BO144" s="565"/>
      <c r="BP144" s="565"/>
      <c r="BQ144" s="565"/>
      <c r="BR144" s="565"/>
      <c r="BS144" s="565"/>
      <c r="BT144" s="565"/>
      <c r="BU144" s="565"/>
      <c r="BV144" s="565"/>
      <c r="BW144" s="565"/>
      <c r="BX144" s="565"/>
      <c r="BY144" s="565"/>
      <c r="BZ144" s="565"/>
      <c r="CA144" s="565"/>
      <c r="CB144" s="565"/>
      <c r="CC144" s="565"/>
      <c r="CD144" s="565"/>
      <c r="CE144" s="565"/>
      <c r="CF144" s="565"/>
      <c r="CG144" s="565"/>
      <c r="CH144" s="565"/>
      <c r="CI144" s="565"/>
      <c r="CJ144" s="565"/>
      <c r="CK144" s="565"/>
      <c r="CL144" s="565"/>
      <c r="CM144" s="565"/>
      <c r="CN144" s="565"/>
      <c r="CO144" s="565"/>
      <c r="CP144" s="565"/>
      <c r="CQ144" s="565"/>
      <c r="CR144" s="565"/>
      <c r="CS144" s="565"/>
      <c r="CT144" s="565"/>
      <c r="CU144" s="565"/>
      <c r="CV144" s="565"/>
      <c r="CW144" s="565"/>
      <c r="CX144" s="565"/>
      <c r="CY144" s="565"/>
      <c r="CZ144" s="565"/>
      <c r="DA144" s="565"/>
      <c r="DB144" s="565"/>
      <c r="DC144" s="565"/>
      <c r="DD144" s="565"/>
      <c r="DE144" s="565"/>
      <c r="DF144" s="565"/>
      <c r="DG144" s="565"/>
      <c r="DH144" s="565"/>
      <c r="DI144" s="565"/>
      <c r="DJ144" s="565"/>
      <c r="DK144" s="565"/>
      <c r="DL144" s="565"/>
      <c r="DM144" s="565"/>
      <c r="DN144" s="565"/>
      <c r="DO144" s="565"/>
      <c r="DP144" s="565"/>
      <c r="DQ144" s="565"/>
      <c r="DR144" s="565"/>
      <c r="DS144" s="565"/>
      <c r="DT144" s="565"/>
      <c r="DU144" s="565"/>
      <c r="DV144" s="565"/>
      <c r="DW144" s="565"/>
      <c r="DX144" s="565"/>
      <c r="DY144" s="565"/>
      <c r="DZ144" s="565"/>
      <c r="EA144" s="565"/>
      <c r="EB144" s="565"/>
      <c r="EC144" s="565"/>
      <c r="ED144" s="565"/>
      <c r="EE144" s="565"/>
      <c r="EF144" s="565"/>
      <c r="EG144" s="565"/>
      <c r="EH144" s="565"/>
      <c r="EI144" s="565"/>
      <c r="EJ144" s="565"/>
      <c r="EK144" s="565"/>
      <c r="EL144" s="565"/>
      <c r="EM144" s="565"/>
      <c r="EN144" s="565"/>
      <c r="EO144" s="565"/>
      <c r="EP144" s="565"/>
      <c r="EQ144" s="565"/>
      <c r="ER144" s="565"/>
      <c r="ES144" s="565"/>
      <c r="ET144" s="565"/>
      <c r="EU144" s="565"/>
      <c r="EV144" s="565"/>
      <c r="EW144" s="565"/>
      <c r="EX144" s="565"/>
      <c r="EY144" s="565"/>
      <c r="EZ144" s="565"/>
      <c r="FA144" s="565"/>
      <c r="FB144" s="565"/>
      <c r="FC144" s="565"/>
      <c r="FD144" s="565"/>
      <c r="FE144" s="565"/>
      <c r="FF144" s="565"/>
      <c r="FG144" s="565"/>
      <c r="FH144" s="565"/>
      <c r="FI144" s="565"/>
      <c r="FJ144" s="565"/>
      <c r="FK144" s="565"/>
      <c r="FL144" s="565"/>
      <c r="FM144" s="565"/>
      <c r="FN144" s="565"/>
      <c r="FO144" s="565"/>
      <c r="FP144" s="565"/>
      <c r="FQ144" s="565"/>
      <c r="FR144" s="565"/>
      <c r="FS144" s="565"/>
      <c r="FT144" s="565"/>
      <c r="FU144" s="565"/>
      <c r="FV144" s="565"/>
      <c r="FW144" s="565"/>
      <c r="FX144" s="565"/>
      <c r="FY144" s="565"/>
      <c r="FZ144" s="565"/>
      <c r="GA144" s="565"/>
      <c r="GB144" s="565"/>
      <c r="GC144" s="565"/>
      <c r="GD144" s="565"/>
      <c r="GE144" s="565"/>
      <c r="GF144" s="565"/>
      <c r="GG144" s="565"/>
      <c r="GH144" s="565"/>
      <c r="GI144" s="565"/>
      <c r="GJ144" s="565"/>
      <c r="GK144" s="565"/>
      <c r="GL144" s="565"/>
      <c r="GM144" s="565"/>
      <c r="GN144" s="565"/>
      <c r="GO144" s="565"/>
      <c r="GP144" s="565"/>
      <c r="GQ144" s="565"/>
      <c r="GR144" s="565"/>
      <c r="GS144" s="565"/>
      <c r="GT144" s="565"/>
      <c r="GU144" s="565"/>
      <c r="GV144" s="565"/>
      <c r="GW144" s="565"/>
      <c r="GX144" s="565"/>
      <c r="GY144" s="565"/>
      <c r="GZ144" s="565"/>
      <c r="HA144" s="565"/>
      <c r="HB144" s="565"/>
      <c r="HC144" s="565"/>
      <c r="HD144" s="565"/>
      <c r="HE144" s="565"/>
      <c r="HF144" s="565"/>
      <c r="HG144" s="565"/>
      <c r="HH144" s="565"/>
      <c r="HI144" s="565"/>
      <c r="HJ144" s="565"/>
      <c r="HK144" s="565"/>
      <c r="HL144" s="565"/>
      <c r="HM144" s="565"/>
      <c r="HN144" s="565"/>
      <c r="HO144" s="565"/>
      <c r="HP144" s="565"/>
      <c r="HQ144" s="565"/>
      <c r="HR144" s="565"/>
      <c r="HS144" s="565"/>
      <c r="HT144" s="565"/>
      <c r="HU144" s="565"/>
      <c r="HV144" s="565"/>
      <c r="HW144" s="565"/>
      <c r="HX144" s="565"/>
      <c r="HY144" s="565"/>
      <c r="HZ144" s="565"/>
      <c r="IA144" s="565"/>
      <c r="IB144" s="565"/>
      <c r="IC144" s="565"/>
      <c r="ID144" s="565"/>
      <c r="IE144" s="565"/>
      <c r="IF144" s="565"/>
      <c r="IG144" s="565"/>
      <c r="IH144" s="565"/>
      <c r="II144" s="565"/>
      <c r="IJ144" s="565"/>
      <c r="IK144" s="565"/>
      <c r="IL144" s="565"/>
      <c r="IM144" s="565"/>
      <c r="IN144" s="565"/>
      <c r="IO144" s="565"/>
      <c r="IP144" s="565"/>
      <c r="IQ144" s="565"/>
      <c r="IR144" s="565"/>
      <c r="IS144" s="565"/>
      <c r="IT144" s="565"/>
      <c r="IU144" s="565"/>
    </row>
    <row r="145" spans="1:255">
      <c r="A145" s="562" t="s">
        <v>2265</v>
      </c>
      <c r="B145" s="559">
        <v>0</v>
      </c>
      <c r="D145" s="565"/>
      <c r="E145" s="565"/>
      <c r="F145" s="565"/>
      <c r="G145" s="565"/>
      <c r="H145" s="565"/>
      <c r="I145" s="565"/>
      <c r="J145" s="565"/>
      <c r="K145" s="565"/>
      <c r="L145" s="565"/>
      <c r="M145" s="565"/>
      <c r="N145" s="565"/>
      <c r="O145" s="565"/>
      <c r="P145" s="565"/>
      <c r="Q145" s="565"/>
      <c r="R145" s="565"/>
      <c r="S145" s="565"/>
      <c r="T145" s="565"/>
      <c r="U145" s="565"/>
      <c r="V145" s="565"/>
      <c r="W145" s="565"/>
      <c r="X145" s="565"/>
      <c r="Y145" s="565"/>
      <c r="Z145" s="565"/>
      <c r="AA145" s="565"/>
      <c r="AB145" s="565"/>
      <c r="AC145" s="565"/>
      <c r="AD145" s="565"/>
      <c r="AE145" s="565"/>
      <c r="AF145" s="565"/>
      <c r="AG145" s="565"/>
      <c r="AH145" s="565"/>
      <c r="AI145" s="565"/>
      <c r="AJ145" s="565"/>
      <c r="AK145" s="565"/>
      <c r="AL145" s="565"/>
      <c r="AM145" s="565"/>
      <c r="AN145" s="565"/>
      <c r="AO145" s="565"/>
      <c r="AP145" s="565"/>
      <c r="AQ145" s="565"/>
      <c r="AR145" s="565"/>
      <c r="AS145" s="565"/>
      <c r="AT145" s="565"/>
      <c r="AU145" s="565"/>
      <c r="AV145" s="565"/>
      <c r="AW145" s="565"/>
      <c r="AX145" s="565"/>
      <c r="AY145" s="565"/>
      <c r="AZ145" s="565"/>
      <c r="BA145" s="565"/>
      <c r="BB145" s="565"/>
      <c r="BC145" s="565"/>
      <c r="BD145" s="565"/>
      <c r="BE145" s="565"/>
      <c r="BF145" s="565"/>
      <c r="BG145" s="565"/>
      <c r="BH145" s="565"/>
      <c r="BI145" s="565"/>
      <c r="BJ145" s="565"/>
      <c r="BK145" s="565"/>
      <c r="BL145" s="565"/>
      <c r="BM145" s="565"/>
      <c r="BN145" s="565"/>
      <c r="BO145" s="565"/>
      <c r="BP145" s="565"/>
      <c r="BQ145" s="565"/>
      <c r="BR145" s="565"/>
      <c r="BS145" s="565"/>
      <c r="BT145" s="565"/>
      <c r="BU145" s="565"/>
      <c r="BV145" s="565"/>
      <c r="BW145" s="565"/>
      <c r="BX145" s="565"/>
      <c r="BY145" s="565"/>
      <c r="BZ145" s="565"/>
      <c r="CA145" s="565"/>
      <c r="CB145" s="565"/>
      <c r="CC145" s="565"/>
      <c r="CD145" s="565"/>
      <c r="CE145" s="565"/>
      <c r="CF145" s="565"/>
      <c r="CG145" s="565"/>
      <c r="CH145" s="565"/>
      <c r="CI145" s="565"/>
      <c r="CJ145" s="565"/>
      <c r="CK145" s="565"/>
      <c r="CL145" s="565"/>
      <c r="CM145" s="565"/>
      <c r="CN145" s="565"/>
      <c r="CO145" s="565"/>
      <c r="CP145" s="565"/>
      <c r="CQ145" s="565"/>
      <c r="CR145" s="565"/>
      <c r="CS145" s="565"/>
      <c r="CT145" s="565"/>
      <c r="CU145" s="565"/>
      <c r="CV145" s="565"/>
      <c r="CW145" s="565"/>
      <c r="CX145" s="565"/>
      <c r="CY145" s="565"/>
      <c r="CZ145" s="565"/>
      <c r="DA145" s="565"/>
      <c r="DB145" s="565"/>
      <c r="DC145" s="565"/>
      <c r="DD145" s="565"/>
      <c r="DE145" s="565"/>
      <c r="DF145" s="565"/>
      <c r="DG145" s="565"/>
      <c r="DH145" s="565"/>
      <c r="DI145" s="565"/>
      <c r="DJ145" s="565"/>
      <c r="DK145" s="565"/>
      <c r="DL145" s="565"/>
      <c r="DM145" s="565"/>
      <c r="DN145" s="565"/>
      <c r="DO145" s="565"/>
      <c r="DP145" s="565"/>
      <c r="DQ145" s="565"/>
      <c r="DR145" s="565"/>
      <c r="DS145" s="565"/>
      <c r="DT145" s="565"/>
      <c r="DU145" s="565"/>
      <c r="DV145" s="565"/>
      <c r="DW145" s="565"/>
      <c r="DX145" s="565"/>
      <c r="DY145" s="565"/>
      <c r="DZ145" s="565"/>
      <c r="EA145" s="565"/>
      <c r="EB145" s="565"/>
      <c r="EC145" s="565"/>
      <c r="ED145" s="565"/>
      <c r="EE145" s="565"/>
      <c r="EF145" s="565"/>
      <c r="EG145" s="565"/>
      <c r="EH145" s="565"/>
      <c r="EI145" s="565"/>
      <c r="EJ145" s="565"/>
      <c r="EK145" s="565"/>
      <c r="EL145" s="565"/>
      <c r="EM145" s="565"/>
      <c r="EN145" s="565"/>
      <c r="EO145" s="565"/>
      <c r="EP145" s="565"/>
      <c r="EQ145" s="565"/>
      <c r="ER145" s="565"/>
      <c r="ES145" s="565"/>
      <c r="ET145" s="565"/>
      <c r="EU145" s="565"/>
      <c r="EV145" s="565"/>
      <c r="EW145" s="565"/>
      <c r="EX145" s="565"/>
      <c r="EY145" s="565"/>
      <c r="EZ145" s="565"/>
      <c r="FA145" s="565"/>
      <c r="FB145" s="565"/>
      <c r="FC145" s="565"/>
      <c r="FD145" s="565"/>
      <c r="FE145" s="565"/>
      <c r="FF145" s="565"/>
      <c r="FG145" s="565"/>
      <c r="FH145" s="565"/>
      <c r="FI145" s="565"/>
      <c r="FJ145" s="565"/>
      <c r="FK145" s="565"/>
      <c r="FL145" s="565"/>
      <c r="FM145" s="565"/>
      <c r="FN145" s="565"/>
      <c r="FO145" s="565"/>
      <c r="FP145" s="565"/>
      <c r="FQ145" s="565"/>
      <c r="FR145" s="565"/>
      <c r="FS145" s="565"/>
      <c r="FT145" s="565"/>
      <c r="FU145" s="565"/>
      <c r="FV145" s="565"/>
      <c r="FW145" s="565"/>
      <c r="FX145" s="565"/>
      <c r="FY145" s="565"/>
      <c r="FZ145" s="565"/>
      <c r="GA145" s="565"/>
      <c r="GB145" s="565"/>
      <c r="GC145" s="565"/>
      <c r="GD145" s="565"/>
      <c r="GE145" s="565"/>
      <c r="GF145" s="565"/>
      <c r="GG145" s="565"/>
      <c r="GH145" s="565"/>
      <c r="GI145" s="565"/>
      <c r="GJ145" s="565"/>
      <c r="GK145" s="565"/>
      <c r="GL145" s="565"/>
      <c r="GM145" s="565"/>
      <c r="GN145" s="565"/>
      <c r="GO145" s="565"/>
      <c r="GP145" s="565"/>
      <c r="GQ145" s="565"/>
      <c r="GR145" s="565"/>
      <c r="GS145" s="565"/>
      <c r="GT145" s="565"/>
      <c r="GU145" s="565"/>
      <c r="GV145" s="565"/>
      <c r="GW145" s="565"/>
      <c r="GX145" s="565"/>
      <c r="GY145" s="565"/>
      <c r="GZ145" s="565"/>
      <c r="HA145" s="565"/>
      <c r="HB145" s="565"/>
      <c r="HC145" s="565"/>
      <c r="HD145" s="565"/>
      <c r="HE145" s="565"/>
      <c r="HF145" s="565"/>
      <c r="HG145" s="565"/>
      <c r="HH145" s="565"/>
      <c r="HI145" s="565"/>
      <c r="HJ145" s="565"/>
      <c r="HK145" s="565"/>
      <c r="HL145" s="565"/>
      <c r="HM145" s="565"/>
      <c r="HN145" s="565"/>
      <c r="HO145" s="565"/>
      <c r="HP145" s="565"/>
      <c r="HQ145" s="565"/>
      <c r="HR145" s="565"/>
      <c r="HS145" s="565"/>
      <c r="HT145" s="565"/>
      <c r="HU145" s="565"/>
      <c r="HV145" s="565"/>
      <c r="HW145" s="565"/>
      <c r="HX145" s="565"/>
      <c r="HY145" s="565"/>
      <c r="HZ145" s="565"/>
      <c r="IA145" s="565"/>
      <c r="IB145" s="565"/>
      <c r="IC145" s="565"/>
      <c r="ID145" s="565"/>
      <c r="IE145" s="565"/>
      <c r="IF145" s="565"/>
      <c r="IG145" s="565"/>
      <c r="IH145" s="565"/>
      <c r="II145" s="565"/>
      <c r="IJ145" s="565"/>
      <c r="IK145" s="565"/>
      <c r="IL145" s="565"/>
      <c r="IM145" s="565"/>
      <c r="IN145" s="565"/>
      <c r="IO145" s="565"/>
      <c r="IP145" s="565"/>
      <c r="IQ145" s="565"/>
      <c r="IR145" s="565"/>
      <c r="IS145" s="565"/>
      <c r="IT145" s="565"/>
      <c r="IU145" s="565"/>
    </row>
    <row r="146" spans="1:255">
      <c r="A146" s="562" t="s">
        <v>2266</v>
      </c>
      <c r="B146" s="559">
        <v>0</v>
      </c>
      <c r="D146" s="565"/>
      <c r="E146" s="565"/>
      <c r="F146" s="565"/>
      <c r="G146" s="565"/>
      <c r="H146" s="565"/>
      <c r="I146" s="565"/>
      <c r="J146" s="565"/>
      <c r="K146" s="565"/>
      <c r="L146" s="565"/>
      <c r="M146" s="565"/>
      <c r="N146" s="565"/>
      <c r="O146" s="565"/>
      <c r="P146" s="565"/>
      <c r="Q146" s="565"/>
      <c r="R146" s="565"/>
      <c r="S146" s="565"/>
      <c r="T146" s="565"/>
      <c r="U146" s="565"/>
      <c r="V146" s="565"/>
      <c r="W146" s="565"/>
      <c r="X146" s="565"/>
      <c r="Y146" s="565"/>
      <c r="Z146" s="565"/>
      <c r="AA146" s="565"/>
      <c r="AB146" s="565"/>
      <c r="AC146" s="565"/>
      <c r="AD146" s="565"/>
      <c r="AE146" s="565"/>
      <c r="AF146" s="565"/>
      <c r="AG146" s="565"/>
      <c r="AH146" s="565"/>
      <c r="AI146" s="565"/>
      <c r="AJ146" s="565"/>
      <c r="AK146" s="565"/>
      <c r="AL146" s="565"/>
      <c r="AM146" s="565"/>
      <c r="AN146" s="565"/>
      <c r="AO146" s="565"/>
      <c r="AP146" s="565"/>
      <c r="AQ146" s="565"/>
      <c r="AR146" s="565"/>
      <c r="AS146" s="565"/>
      <c r="AT146" s="565"/>
      <c r="AU146" s="565"/>
      <c r="AV146" s="565"/>
      <c r="AW146" s="565"/>
      <c r="AX146" s="565"/>
      <c r="AY146" s="565"/>
      <c r="AZ146" s="565"/>
      <c r="BA146" s="565"/>
      <c r="BB146" s="565"/>
      <c r="BC146" s="565"/>
      <c r="BD146" s="565"/>
      <c r="BE146" s="565"/>
      <c r="BF146" s="565"/>
      <c r="BG146" s="565"/>
      <c r="BH146" s="565"/>
      <c r="BI146" s="565"/>
      <c r="BJ146" s="565"/>
      <c r="BK146" s="565"/>
      <c r="BL146" s="565"/>
      <c r="BM146" s="565"/>
      <c r="BN146" s="565"/>
      <c r="BO146" s="565"/>
      <c r="BP146" s="565"/>
      <c r="BQ146" s="565"/>
      <c r="BR146" s="565"/>
      <c r="BS146" s="565"/>
      <c r="BT146" s="565"/>
      <c r="BU146" s="565"/>
      <c r="BV146" s="565"/>
      <c r="BW146" s="565"/>
      <c r="BX146" s="565"/>
      <c r="BY146" s="565"/>
      <c r="BZ146" s="565"/>
      <c r="CA146" s="565"/>
      <c r="CB146" s="565"/>
      <c r="CC146" s="565"/>
      <c r="CD146" s="565"/>
      <c r="CE146" s="565"/>
      <c r="CF146" s="565"/>
      <c r="CG146" s="565"/>
      <c r="CH146" s="565"/>
      <c r="CI146" s="565"/>
      <c r="CJ146" s="565"/>
      <c r="CK146" s="565"/>
      <c r="CL146" s="565"/>
      <c r="CM146" s="565"/>
      <c r="CN146" s="565"/>
      <c r="CO146" s="565"/>
      <c r="CP146" s="565"/>
      <c r="CQ146" s="565"/>
      <c r="CR146" s="565"/>
      <c r="CS146" s="565"/>
      <c r="CT146" s="565"/>
      <c r="CU146" s="565"/>
      <c r="CV146" s="565"/>
      <c r="CW146" s="565"/>
      <c r="CX146" s="565"/>
      <c r="CY146" s="565"/>
      <c r="CZ146" s="565"/>
      <c r="DA146" s="565"/>
      <c r="DB146" s="565"/>
      <c r="DC146" s="565"/>
      <c r="DD146" s="565"/>
      <c r="DE146" s="565"/>
      <c r="DF146" s="565"/>
      <c r="DG146" s="565"/>
      <c r="DH146" s="565"/>
      <c r="DI146" s="565"/>
      <c r="DJ146" s="565"/>
      <c r="DK146" s="565"/>
      <c r="DL146" s="565"/>
      <c r="DM146" s="565"/>
      <c r="DN146" s="565"/>
      <c r="DO146" s="565"/>
      <c r="DP146" s="565"/>
      <c r="DQ146" s="565"/>
      <c r="DR146" s="565"/>
      <c r="DS146" s="565"/>
      <c r="DT146" s="565"/>
      <c r="DU146" s="565"/>
      <c r="DV146" s="565"/>
      <c r="DW146" s="565"/>
      <c r="DX146" s="565"/>
      <c r="DY146" s="565"/>
      <c r="DZ146" s="565"/>
      <c r="EA146" s="565"/>
      <c r="EB146" s="565"/>
      <c r="EC146" s="565"/>
      <c r="ED146" s="565"/>
      <c r="EE146" s="565"/>
      <c r="EF146" s="565"/>
      <c r="EG146" s="565"/>
      <c r="EH146" s="565"/>
      <c r="EI146" s="565"/>
      <c r="EJ146" s="565"/>
      <c r="EK146" s="565"/>
      <c r="EL146" s="565"/>
      <c r="EM146" s="565"/>
      <c r="EN146" s="565"/>
      <c r="EO146" s="565"/>
      <c r="EP146" s="565"/>
      <c r="EQ146" s="565"/>
      <c r="ER146" s="565"/>
      <c r="ES146" s="565"/>
      <c r="ET146" s="565"/>
      <c r="EU146" s="565"/>
      <c r="EV146" s="565"/>
      <c r="EW146" s="565"/>
      <c r="EX146" s="565"/>
      <c r="EY146" s="565"/>
      <c r="EZ146" s="565"/>
      <c r="FA146" s="565"/>
      <c r="FB146" s="565"/>
      <c r="FC146" s="565"/>
      <c r="FD146" s="565"/>
      <c r="FE146" s="565"/>
      <c r="FF146" s="565"/>
      <c r="FG146" s="565"/>
      <c r="FH146" s="565"/>
      <c r="FI146" s="565"/>
      <c r="FJ146" s="565"/>
      <c r="FK146" s="565"/>
      <c r="FL146" s="565"/>
      <c r="FM146" s="565"/>
      <c r="FN146" s="565"/>
      <c r="FO146" s="565"/>
      <c r="FP146" s="565"/>
      <c r="FQ146" s="565"/>
      <c r="FR146" s="565"/>
      <c r="FS146" s="565"/>
      <c r="FT146" s="565"/>
      <c r="FU146" s="565"/>
      <c r="FV146" s="565"/>
      <c r="FW146" s="565"/>
      <c r="FX146" s="565"/>
      <c r="FY146" s="565"/>
      <c r="FZ146" s="565"/>
      <c r="GA146" s="565"/>
      <c r="GB146" s="565"/>
      <c r="GC146" s="565"/>
      <c r="GD146" s="565"/>
      <c r="GE146" s="565"/>
      <c r="GF146" s="565"/>
      <c r="GG146" s="565"/>
      <c r="GH146" s="565"/>
      <c r="GI146" s="565"/>
      <c r="GJ146" s="565"/>
      <c r="GK146" s="565"/>
      <c r="GL146" s="565"/>
      <c r="GM146" s="565"/>
      <c r="GN146" s="565"/>
      <c r="GO146" s="565"/>
      <c r="GP146" s="565"/>
      <c r="GQ146" s="565"/>
      <c r="GR146" s="565"/>
      <c r="GS146" s="565"/>
      <c r="GT146" s="565"/>
      <c r="GU146" s="565"/>
      <c r="GV146" s="565"/>
      <c r="GW146" s="565"/>
      <c r="GX146" s="565"/>
      <c r="GY146" s="565"/>
      <c r="GZ146" s="565"/>
      <c r="HA146" s="565"/>
      <c r="HB146" s="565"/>
      <c r="HC146" s="565"/>
      <c r="HD146" s="565"/>
      <c r="HE146" s="565"/>
      <c r="HF146" s="565"/>
      <c r="HG146" s="565"/>
      <c r="HH146" s="565"/>
      <c r="HI146" s="565"/>
      <c r="HJ146" s="565"/>
      <c r="HK146" s="565"/>
      <c r="HL146" s="565"/>
      <c r="HM146" s="565"/>
      <c r="HN146" s="565"/>
      <c r="HO146" s="565"/>
      <c r="HP146" s="565"/>
      <c r="HQ146" s="565"/>
      <c r="HR146" s="565"/>
      <c r="HS146" s="565"/>
      <c r="HT146" s="565"/>
      <c r="HU146" s="565"/>
      <c r="HV146" s="565"/>
      <c r="HW146" s="565"/>
      <c r="HX146" s="565"/>
      <c r="HY146" s="565"/>
      <c r="HZ146" s="565"/>
      <c r="IA146" s="565"/>
      <c r="IB146" s="565"/>
      <c r="IC146" s="565"/>
      <c r="ID146" s="565"/>
      <c r="IE146" s="565"/>
      <c r="IF146" s="565"/>
      <c r="IG146" s="565"/>
      <c r="IH146" s="565"/>
      <c r="II146" s="565"/>
      <c r="IJ146" s="565"/>
      <c r="IK146" s="565"/>
      <c r="IL146" s="565"/>
      <c r="IM146" s="565"/>
      <c r="IN146" s="565"/>
      <c r="IO146" s="565"/>
      <c r="IP146" s="565"/>
      <c r="IQ146" s="565"/>
      <c r="IR146" s="565"/>
      <c r="IS146" s="565"/>
      <c r="IT146" s="565"/>
      <c r="IU146" s="565"/>
    </row>
    <row r="147" spans="1:255">
      <c r="A147" s="562" t="s">
        <v>1372</v>
      </c>
      <c r="B147" s="559">
        <v>12990</v>
      </c>
      <c r="D147" s="565"/>
      <c r="E147" s="565"/>
      <c r="F147" s="565"/>
      <c r="G147" s="565"/>
      <c r="H147" s="565"/>
      <c r="I147" s="565"/>
      <c r="J147" s="565"/>
      <c r="K147" s="565"/>
      <c r="L147" s="565"/>
      <c r="M147" s="565"/>
      <c r="N147" s="565"/>
      <c r="O147" s="565"/>
      <c r="P147" s="565"/>
      <c r="Q147" s="565"/>
      <c r="R147" s="565"/>
      <c r="S147" s="565"/>
      <c r="T147" s="565"/>
      <c r="U147" s="565"/>
      <c r="V147" s="565"/>
      <c r="W147" s="565"/>
      <c r="X147" s="565"/>
      <c r="Y147" s="565"/>
      <c r="Z147" s="565"/>
      <c r="AA147" s="565"/>
      <c r="AB147" s="565"/>
      <c r="AC147" s="565"/>
      <c r="AD147" s="565"/>
      <c r="AE147" s="565"/>
      <c r="AF147" s="565"/>
      <c r="AG147" s="565"/>
      <c r="AH147" s="565"/>
      <c r="AI147" s="565"/>
      <c r="AJ147" s="565"/>
      <c r="AK147" s="565"/>
      <c r="AL147" s="565"/>
      <c r="AM147" s="565"/>
      <c r="AN147" s="565"/>
      <c r="AO147" s="565"/>
      <c r="AP147" s="565"/>
      <c r="AQ147" s="565"/>
      <c r="AR147" s="565"/>
      <c r="AS147" s="565"/>
      <c r="AT147" s="565"/>
      <c r="AU147" s="565"/>
      <c r="AV147" s="565"/>
      <c r="AW147" s="565"/>
      <c r="AX147" s="565"/>
      <c r="AY147" s="565"/>
      <c r="AZ147" s="565"/>
      <c r="BA147" s="565"/>
      <c r="BB147" s="565"/>
      <c r="BC147" s="565"/>
      <c r="BD147" s="565"/>
      <c r="BE147" s="565"/>
      <c r="BF147" s="565"/>
      <c r="BG147" s="565"/>
      <c r="BH147" s="565"/>
      <c r="BI147" s="565"/>
      <c r="BJ147" s="565"/>
      <c r="BK147" s="565"/>
      <c r="BL147" s="565"/>
      <c r="BM147" s="565"/>
      <c r="BN147" s="565"/>
      <c r="BO147" s="565"/>
      <c r="BP147" s="565"/>
      <c r="BQ147" s="565"/>
      <c r="BR147" s="565"/>
      <c r="BS147" s="565"/>
      <c r="BT147" s="565"/>
      <c r="BU147" s="565"/>
      <c r="BV147" s="565"/>
      <c r="BW147" s="565"/>
      <c r="BX147" s="565"/>
      <c r="BY147" s="565"/>
      <c r="BZ147" s="565"/>
      <c r="CA147" s="565"/>
      <c r="CB147" s="565"/>
      <c r="CC147" s="565"/>
      <c r="CD147" s="565"/>
      <c r="CE147" s="565"/>
      <c r="CF147" s="565"/>
      <c r="CG147" s="565"/>
      <c r="CH147" s="565"/>
      <c r="CI147" s="565"/>
      <c r="CJ147" s="565"/>
      <c r="CK147" s="565"/>
      <c r="CL147" s="565"/>
      <c r="CM147" s="565"/>
      <c r="CN147" s="565"/>
      <c r="CO147" s="565"/>
      <c r="CP147" s="565"/>
      <c r="CQ147" s="565"/>
      <c r="CR147" s="565"/>
      <c r="CS147" s="565"/>
      <c r="CT147" s="565"/>
      <c r="CU147" s="565"/>
      <c r="CV147" s="565"/>
      <c r="CW147" s="565"/>
      <c r="CX147" s="565"/>
      <c r="CY147" s="565"/>
      <c r="CZ147" s="565"/>
      <c r="DA147" s="565"/>
      <c r="DB147" s="565"/>
      <c r="DC147" s="565"/>
      <c r="DD147" s="565"/>
      <c r="DE147" s="565"/>
      <c r="DF147" s="565"/>
      <c r="DG147" s="565"/>
      <c r="DH147" s="565"/>
      <c r="DI147" s="565"/>
      <c r="DJ147" s="565"/>
      <c r="DK147" s="565"/>
      <c r="DL147" s="565"/>
      <c r="DM147" s="565"/>
      <c r="DN147" s="565"/>
      <c r="DO147" s="565"/>
      <c r="DP147" s="565"/>
      <c r="DQ147" s="565"/>
      <c r="DR147" s="565"/>
      <c r="DS147" s="565"/>
      <c r="DT147" s="565"/>
      <c r="DU147" s="565"/>
      <c r="DV147" s="565"/>
      <c r="DW147" s="565"/>
      <c r="DX147" s="565"/>
      <c r="DY147" s="565"/>
      <c r="DZ147" s="565"/>
      <c r="EA147" s="565"/>
      <c r="EB147" s="565"/>
      <c r="EC147" s="565"/>
      <c r="ED147" s="565"/>
      <c r="EE147" s="565"/>
      <c r="EF147" s="565"/>
      <c r="EG147" s="565"/>
      <c r="EH147" s="565"/>
      <c r="EI147" s="565"/>
      <c r="EJ147" s="565"/>
      <c r="EK147" s="565"/>
      <c r="EL147" s="565"/>
      <c r="EM147" s="565"/>
      <c r="EN147" s="565"/>
      <c r="EO147" s="565"/>
      <c r="EP147" s="565"/>
      <c r="EQ147" s="565"/>
      <c r="ER147" s="565"/>
      <c r="ES147" s="565"/>
      <c r="ET147" s="565"/>
      <c r="EU147" s="565"/>
      <c r="EV147" s="565"/>
      <c r="EW147" s="565"/>
      <c r="EX147" s="565"/>
      <c r="EY147" s="565"/>
      <c r="EZ147" s="565"/>
      <c r="FA147" s="565"/>
      <c r="FB147" s="565"/>
      <c r="FC147" s="565"/>
      <c r="FD147" s="565"/>
      <c r="FE147" s="565"/>
      <c r="FF147" s="565"/>
      <c r="FG147" s="565"/>
      <c r="FH147" s="565"/>
      <c r="FI147" s="565"/>
      <c r="FJ147" s="565"/>
      <c r="FK147" s="565"/>
      <c r="FL147" s="565"/>
      <c r="FM147" s="565"/>
      <c r="FN147" s="565"/>
      <c r="FO147" s="565"/>
      <c r="FP147" s="565"/>
      <c r="FQ147" s="565"/>
      <c r="FR147" s="565"/>
      <c r="FS147" s="565"/>
      <c r="FT147" s="565"/>
      <c r="FU147" s="565"/>
      <c r="FV147" s="565"/>
      <c r="FW147" s="565"/>
      <c r="FX147" s="565"/>
      <c r="FY147" s="565"/>
      <c r="FZ147" s="565"/>
      <c r="GA147" s="565"/>
      <c r="GB147" s="565"/>
      <c r="GC147" s="565"/>
      <c r="GD147" s="565"/>
      <c r="GE147" s="565"/>
      <c r="GF147" s="565"/>
      <c r="GG147" s="565"/>
      <c r="GH147" s="565"/>
      <c r="GI147" s="565"/>
      <c r="GJ147" s="565"/>
      <c r="GK147" s="565"/>
      <c r="GL147" s="565"/>
      <c r="GM147" s="565"/>
      <c r="GN147" s="565"/>
      <c r="GO147" s="565"/>
      <c r="GP147" s="565"/>
      <c r="GQ147" s="565"/>
      <c r="GR147" s="565"/>
      <c r="GS147" s="565"/>
      <c r="GT147" s="565"/>
      <c r="GU147" s="565"/>
      <c r="GV147" s="565"/>
      <c r="GW147" s="565"/>
      <c r="GX147" s="565"/>
      <c r="GY147" s="565"/>
      <c r="GZ147" s="565"/>
      <c r="HA147" s="565"/>
      <c r="HB147" s="565"/>
      <c r="HC147" s="565"/>
      <c r="HD147" s="565"/>
      <c r="HE147" s="565"/>
      <c r="HF147" s="565"/>
      <c r="HG147" s="565"/>
      <c r="HH147" s="565"/>
      <c r="HI147" s="565"/>
      <c r="HJ147" s="565"/>
      <c r="HK147" s="565"/>
      <c r="HL147" s="565"/>
      <c r="HM147" s="565"/>
      <c r="HN147" s="565"/>
      <c r="HO147" s="565"/>
      <c r="HP147" s="565"/>
      <c r="HQ147" s="565"/>
      <c r="HR147" s="565"/>
      <c r="HS147" s="565"/>
      <c r="HT147" s="565"/>
      <c r="HU147" s="565"/>
      <c r="HV147" s="565"/>
      <c r="HW147" s="565"/>
      <c r="HX147" s="565"/>
      <c r="HY147" s="565"/>
      <c r="HZ147" s="565"/>
      <c r="IA147" s="565"/>
      <c r="IB147" s="565"/>
      <c r="IC147" s="565"/>
      <c r="ID147" s="565"/>
      <c r="IE147" s="565"/>
      <c r="IF147" s="565"/>
      <c r="IG147" s="565"/>
      <c r="IH147" s="565"/>
      <c r="II147" s="565"/>
      <c r="IJ147" s="565"/>
      <c r="IK147" s="565"/>
      <c r="IL147" s="565"/>
      <c r="IM147" s="565"/>
      <c r="IN147" s="565"/>
      <c r="IO147" s="565"/>
      <c r="IP147" s="565"/>
      <c r="IQ147" s="565"/>
      <c r="IR147" s="565"/>
      <c r="IS147" s="565"/>
      <c r="IT147" s="565"/>
      <c r="IU147" s="565"/>
    </row>
    <row r="148" spans="1:255">
      <c r="A148" s="562" t="s">
        <v>1373</v>
      </c>
      <c r="B148" s="559">
        <v>4056</v>
      </c>
      <c r="D148" s="565"/>
      <c r="E148" s="565"/>
      <c r="F148" s="565"/>
      <c r="G148" s="565"/>
      <c r="H148" s="565"/>
      <c r="I148" s="565"/>
      <c r="J148" s="565"/>
      <c r="K148" s="565"/>
      <c r="L148" s="565"/>
      <c r="M148" s="565"/>
      <c r="N148" s="565"/>
      <c r="O148" s="565"/>
      <c r="P148" s="565"/>
      <c r="Q148" s="565"/>
      <c r="R148" s="565"/>
      <c r="S148" s="565"/>
      <c r="T148" s="565"/>
      <c r="U148" s="565"/>
      <c r="V148" s="565"/>
      <c r="W148" s="565"/>
      <c r="X148" s="565"/>
      <c r="Y148" s="565"/>
      <c r="Z148" s="565"/>
      <c r="AA148" s="565"/>
      <c r="AB148" s="565"/>
      <c r="AC148" s="565"/>
      <c r="AD148" s="565"/>
      <c r="AE148" s="565"/>
      <c r="AF148" s="565"/>
      <c r="AG148" s="565"/>
      <c r="AH148" s="565"/>
      <c r="AI148" s="565"/>
      <c r="AJ148" s="565"/>
      <c r="AK148" s="565"/>
      <c r="AL148" s="565"/>
      <c r="AM148" s="565"/>
      <c r="AN148" s="565"/>
      <c r="AO148" s="565"/>
      <c r="AP148" s="565"/>
      <c r="AQ148" s="565"/>
      <c r="AR148" s="565"/>
      <c r="AS148" s="565"/>
      <c r="AT148" s="565"/>
      <c r="AU148" s="565"/>
      <c r="AV148" s="565"/>
      <c r="AW148" s="565"/>
      <c r="AX148" s="565"/>
      <c r="AY148" s="565"/>
      <c r="AZ148" s="565"/>
      <c r="BA148" s="565"/>
      <c r="BB148" s="565"/>
      <c r="BC148" s="565"/>
      <c r="BD148" s="565"/>
      <c r="BE148" s="565"/>
      <c r="BF148" s="565"/>
      <c r="BG148" s="565"/>
      <c r="BH148" s="565"/>
      <c r="BI148" s="565"/>
      <c r="BJ148" s="565"/>
      <c r="BK148" s="565"/>
      <c r="BL148" s="565"/>
      <c r="BM148" s="565"/>
      <c r="BN148" s="565"/>
      <c r="BO148" s="565"/>
      <c r="BP148" s="565"/>
      <c r="BQ148" s="565"/>
      <c r="BR148" s="565"/>
      <c r="BS148" s="565"/>
      <c r="BT148" s="565"/>
      <c r="BU148" s="565"/>
      <c r="BV148" s="565"/>
      <c r="BW148" s="565"/>
      <c r="BX148" s="565"/>
      <c r="BY148" s="565"/>
      <c r="BZ148" s="565"/>
      <c r="CA148" s="565"/>
      <c r="CB148" s="565"/>
      <c r="CC148" s="565"/>
      <c r="CD148" s="565"/>
      <c r="CE148" s="565"/>
      <c r="CF148" s="565"/>
      <c r="CG148" s="565"/>
      <c r="CH148" s="565"/>
      <c r="CI148" s="565"/>
      <c r="CJ148" s="565"/>
      <c r="CK148" s="565"/>
      <c r="CL148" s="565"/>
      <c r="CM148" s="565"/>
      <c r="CN148" s="565"/>
      <c r="CO148" s="565"/>
      <c r="CP148" s="565"/>
      <c r="CQ148" s="565"/>
      <c r="CR148" s="565"/>
      <c r="CS148" s="565"/>
      <c r="CT148" s="565"/>
      <c r="CU148" s="565"/>
      <c r="CV148" s="565"/>
      <c r="CW148" s="565"/>
      <c r="CX148" s="565"/>
      <c r="CY148" s="565"/>
      <c r="CZ148" s="565"/>
      <c r="DA148" s="565"/>
      <c r="DB148" s="565"/>
      <c r="DC148" s="565"/>
      <c r="DD148" s="565"/>
      <c r="DE148" s="565"/>
      <c r="DF148" s="565"/>
      <c r="DG148" s="565"/>
      <c r="DH148" s="565"/>
      <c r="DI148" s="565"/>
      <c r="DJ148" s="565"/>
      <c r="DK148" s="565"/>
      <c r="DL148" s="565"/>
      <c r="DM148" s="565"/>
      <c r="DN148" s="565"/>
      <c r="DO148" s="565"/>
      <c r="DP148" s="565"/>
      <c r="DQ148" s="565"/>
      <c r="DR148" s="565"/>
      <c r="DS148" s="565"/>
      <c r="DT148" s="565"/>
      <c r="DU148" s="565"/>
      <c r="DV148" s="565"/>
      <c r="DW148" s="565"/>
      <c r="DX148" s="565"/>
      <c r="DY148" s="565"/>
      <c r="DZ148" s="565"/>
      <c r="EA148" s="565"/>
      <c r="EB148" s="565"/>
      <c r="EC148" s="565"/>
      <c r="ED148" s="565"/>
      <c r="EE148" s="565"/>
      <c r="EF148" s="565"/>
      <c r="EG148" s="565"/>
      <c r="EH148" s="565"/>
      <c r="EI148" s="565"/>
      <c r="EJ148" s="565"/>
      <c r="EK148" s="565"/>
      <c r="EL148" s="565"/>
      <c r="EM148" s="565"/>
      <c r="EN148" s="565"/>
      <c r="EO148" s="565"/>
      <c r="EP148" s="565"/>
      <c r="EQ148" s="565"/>
      <c r="ER148" s="565"/>
      <c r="ES148" s="565"/>
      <c r="ET148" s="565"/>
      <c r="EU148" s="565"/>
      <c r="EV148" s="565"/>
      <c r="EW148" s="565"/>
      <c r="EX148" s="565"/>
      <c r="EY148" s="565"/>
      <c r="EZ148" s="565"/>
      <c r="FA148" s="565"/>
      <c r="FB148" s="565"/>
      <c r="FC148" s="565"/>
      <c r="FD148" s="565"/>
      <c r="FE148" s="565"/>
      <c r="FF148" s="565"/>
      <c r="FG148" s="565"/>
      <c r="FH148" s="565"/>
      <c r="FI148" s="565"/>
      <c r="FJ148" s="565"/>
      <c r="FK148" s="565"/>
      <c r="FL148" s="565"/>
      <c r="FM148" s="565"/>
      <c r="FN148" s="565"/>
      <c r="FO148" s="565"/>
      <c r="FP148" s="565"/>
      <c r="FQ148" s="565"/>
      <c r="FR148" s="565"/>
      <c r="FS148" s="565"/>
      <c r="FT148" s="565"/>
      <c r="FU148" s="565"/>
      <c r="FV148" s="565"/>
      <c r="FW148" s="565"/>
      <c r="FX148" s="565"/>
      <c r="FY148" s="565"/>
      <c r="FZ148" s="565"/>
      <c r="GA148" s="565"/>
      <c r="GB148" s="565"/>
      <c r="GC148" s="565"/>
      <c r="GD148" s="565"/>
      <c r="GE148" s="565"/>
      <c r="GF148" s="565"/>
      <c r="GG148" s="565"/>
      <c r="GH148" s="565"/>
      <c r="GI148" s="565"/>
      <c r="GJ148" s="565"/>
      <c r="GK148" s="565"/>
      <c r="GL148" s="565"/>
      <c r="GM148" s="565"/>
      <c r="GN148" s="565"/>
      <c r="GO148" s="565"/>
      <c r="GP148" s="565"/>
      <c r="GQ148" s="565"/>
      <c r="GR148" s="565"/>
      <c r="GS148" s="565"/>
      <c r="GT148" s="565"/>
      <c r="GU148" s="565"/>
      <c r="GV148" s="565"/>
      <c r="GW148" s="565"/>
      <c r="GX148" s="565"/>
      <c r="GY148" s="565"/>
      <c r="GZ148" s="565"/>
      <c r="HA148" s="565"/>
      <c r="HB148" s="565"/>
      <c r="HC148" s="565"/>
      <c r="HD148" s="565"/>
      <c r="HE148" s="565"/>
      <c r="HF148" s="565"/>
      <c r="HG148" s="565"/>
      <c r="HH148" s="565"/>
      <c r="HI148" s="565"/>
      <c r="HJ148" s="565"/>
      <c r="HK148" s="565"/>
      <c r="HL148" s="565"/>
      <c r="HM148" s="565"/>
      <c r="HN148" s="565"/>
      <c r="HO148" s="565"/>
      <c r="HP148" s="565"/>
      <c r="HQ148" s="565"/>
      <c r="HR148" s="565"/>
      <c r="HS148" s="565"/>
      <c r="HT148" s="565"/>
      <c r="HU148" s="565"/>
      <c r="HV148" s="565"/>
      <c r="HW148" s="565"/>
      <c r="HX148" s="565"/>
      <c r="HY148" s="565"/>
      <c r="HZ148" s="565"/>
      <c r="IA148" s="565"/>
      <c r="IB148" s="565"/>
      <c r="IC148" s="565"/>
      <c r="ID148" s="565"/>
      <c r="IE148" s="565"/>
      <c r="IF148" s="565"/>
      <c r="IG148" s="565"/>
      <c r="IH148" s="565"/>
      <c r="II148" s="565"/>
      <c r="IJ148" s="565"/>
      <c r="IK148" s="565"/>
      <c r="IL148" s="565"/>
      <c r="IM148" s="565"/>
      <c r="IN148" s="565"/>
      <c r="IO148" s="565"/>
      <c r="IP148" s="565"/>
      <c r="IQ148" s="565"/>
      <c r="IR148" s="565"/>
      <c r="IS148" s="565"/>
      <c r="IT148" s="565"/>
      <c r="IU148" s="565"/>
    </row>
    <row r="149" spans="1:255">
      <c r="A149" s="562" t="s">
        <v>2267</v>
      </c>
      <c r="B149" s="559">
        <v>0</v>
      </c>
      <c r="D149" s="565"/>
      <c r="E149" s="565"/>
      <c r="F149" s="565"/>
      <c r="G149" s="565"/>
      <c r="H149" s="565"/>
      <c r="I149" s="565"/>
      <c r="J149" s="565"/>
      <c r="K149" s="565"/>
      <c r="L149" s="565"/>
      <c r="M149" s="565"/>
      <c r="N149" s="565"/>
      <c r="O149" s="565"/>
      <c r="P149" s="565"/>
      <c r="Q149" s="565"/>
      <c r="R149" s="565"/>
      <c r="S149" s="565"/>
      <c r="T149" s="565"/>
      <c r="U149" s="565"/>
      <c r="V149" s="565"/>
      <c r="W149" s="565"/>
      <c r="X149" s="565"/>
      <c r="Y149" s="565"/>
      <c r="Z149" s="565"/>
      <c r="AA149" s="565"/>
      <c r="AB149" s="565"/>
      <c r="AC149" s="565"/>
      <c r="AD149" s="565"/>
      <c r="AE149" s="565"/>
      <c r="AF149" s="565"/>
      <c r="AG149" s="565"/>
      <c r="AH149" s="565"/>
      <c r="AI149" s="565"/>
      <c r="AJ149" s="565"/>
      <c r="AK149" s="565"/>
      <c r="AL149" s="565"/>
      <c r="AM149" s="565"/>
      <c r="AN149" s="565"/>
      <c r="AO149" s="565"/>
      <c r="AP149" s="565"/>
      <c r="AQ149" s="565"/>
      <c r="AR149" s="565"/>
      <c r="AS149" s="565"/>
      <c r="AT149" s="565"/>
      <c r="AU149" s="565"/>
      <c r="AV149" s="565"/>
      <c r="AW149" s="565"/>
      <c r="AX149" s="565"/>
      <c r="AY149" s="565"/>
      <c r="AZ149" s="565"/>
      <c r="BA149" s="565"/>
      <c r="BB149" s="565"/>
      <c r="BC149" s="565"/>
      <c r="BD149" s="565"/>
      <c r="BE149" s="565"/>
      <c r="BF149" s="565"/>
      <c r="BG149" s="565"/>
      <c r="BH149" s="565"/>
      <c r="BI149" s="565"/>
      <c r="BJ149" s="565"/>
      <c r="BK149" s="565"/>
      <c r="BL149" s="565"/>
      <c r="BM149" s="565"/>
      <c r="BN149" s="565"/>
      <c r="BO149" s="565"/>
      <c r="BP149" s="565"/>
      <c r="BQ149" s="565"/>
      <c r="BR149" s="565"/>
      <c r="BS149" s="565"/>
      <c r="BT149" s="565"/>
      <c r="BU149" s="565"/>
      <c r="BV149" s="565"/>
      <c r="BW149" s="565"/>
      <c r="BX149" s="565"/>
      <c r="BY149" s="565"/>
      <c r="BZ149" s="565"/>
      <c r="CA149" s="565"/>
      <c r="CB149" s="565"/>
      <c r="CC149" s="565"/>
      <c r="CD149" s="565"/>
      <c r="CE149" s="565"/>
      <c r="CF149" s="565"/>
      <c r="CG149" s="565"/>
      <c r="CH149" s="565"/>
      <c r="CI149" s="565"/>
      <c r="CJ149" s="565"/>
      <c r="CK149" s="565"/>
      <c r="CL149" s="565"/>
      <c r="CM149" s="565"/>
      <c r="CN149" s="565"/>
      <c r="CO149" s="565"/>
      <c r="CP149" s="565"/>
      <c r="CQ149" s="565"/>
      <c r="CR149" s="565"/>
      <c r="CS149" s="565"/>
      <c r="CT149" s="565"/>
      <c r="CU149" s="565"/>
      <c r="CV149" s="565"/>
      <c r="CW149" s="565"/>
      <c r="CX149" s="565"/>
      <c r="CY149" s="565"/>
      <c r="CZ149" s="565"/>
      <c r="DA149" s="565"/>
      <c r="DB149" s="565"/>
      <c r="DC149" s="565"/>
      <c r="DD149" s="565"/>
      <c r="DE149" s="565"/>
      <c r="DF149" s="565"/>
      <c r="DG149" s="565"/>
      <c r="DH149" s="565"/>
      <c r="DI149" s="565"/>
      <c r="DJ149" s="565"/>
      <c r="DK149" s="565"/>
      <c r="DL149" s="565"/>
      <c r="DM149" s="565"/>
      <c r="DN149" s="565"/>
      <c r="DO149" s="565"/>
      <c r="DP149" s="565"/>
      <c r="DQ149" s="565"/>
      <c r="DR149" s="565"/>
      <c r="DS149" s="565"/>
      <c r="DT149" s="565"/>
      <c r="DU149" s="565"/>
      <c r="DV149" s="565"/>
      <c r="DW149" s="565"/>
      <c r="DX149" s="565"/>
      <c r="DY149" s="565"/>
      <c r="DZ149" s="565"/>
      <c r="EA149" s="565"/>
      <c r="EB149" s="565"/>
      <c r="EC149" s="565"/>
      <c r="ED149" s="565"/>
      <c r="EE149" s="565"/>
      <c r="EF149" s="565"/>
      <c r="EG149" s="565"/>
      <c r="EH149" s="565"/>
      <c r="EI149" s="565"/>
      <c r="EJ149" s="565"/>
      <c r="EK149" s="565"/>
      <c r="EL149" s="565"/>
      <c r="EM149" s="565"/>
      <c r="EN149" s="565"/>
      <c r="EO149" s="565"/>
      <c r="EP149" s="565"/>
      <c r="EQ149" s="565"/>
      <c r="ER149" s="565"/>
      <c r="ES149" s="565"/>
      <c r="ET149" s="565"/>
      <c r="EU149" s="565"/>
      <c r="EV149" s="565"/>
      <c r="EW149" s="565"/>
      <c r="EX149" s="565"/>
      <c r="EY149" s="565"/>
      <c r="EZ149" s="565"/>
      <c r="FA149" s="565"/>
      <c r="FB149" s="565"/>
      <c r="FC149" s="565"/>
      <c r="FD149" s="565"/>
      <c r="FE149" s="565"/>
      <c r="FF149" s="565"/>
      <c r="FG149" s="565"/>
      <c r="FH149" s="565"/>
      <c r="FI149" s="565"/>
      <c r="FJ149" s="565"/>
      <c r="FK149" s="565"/>
      <c r="FL149" s="565"/>
      <c r="FM149" s="565"/>
      <c r="FN149" s="565"/>
      <c r="FO149" s="565"/>
      <c r="FP149" s="565"/>
      <c r="FQ149" s="565"/>
      <c r="FR149" s="565"/>
      <c r="FS149" s="565"/>
      <c r="FT149" s="565"/>
      <c r="FU149" s="565"/>
      <c r="FV149" s="565"/>
      <c r="FW149" s="565"/>
      <c r="FX149" s="565"/>
      <c r="FY149" s="565"/>
      <c r="FZ149" s="565"/>
      <c r="GA149" s="565"/>
      <c r="GB149" s="565"/>
      <c r="GC149" s="565"/>
      <c r="GD149" s="565"/>
      <c r="GE149" s="565"/>
      <c r="GF149" s="565"/>
      <c r="GG149" s="565"/>
      <c r="GH149" s="565"/>
      <c r="GI149" s="565"/>
      <c r="GJ149" s="565"/>
      <c r="GK149" s="565"/>
      <c r="GL149" s="565"/>
      <c r="GM149" s="565"/>
      <c r="GN149" s="565"/>
      <c r="GO149" s="565"/>
      <c r="GP149" s="565"/>
      <c r="GQ149" s="565"/>
      <c r="GR149" s="565"/>
      <c r="GS149" s="565"/>
      <c r="GT149" s="565"/>
      <c r="GU149" s="565"/>
      <c r="GV149" s="565"/>
      <c r="GW149" s="565"/>
      <c r="GX149" s="565"/>
      <c r="GY149" s="565"/>
      <c r="GZ149" s="565"/>
      <c r="HA149" s="565"/>
      <c r="HB149" s="565"/>
      <c r="HC149" s="565"/>
      <c r="HD149" s="565"/>
      <c r="HE149" s="565"/>
      <c r="HF149" s="565"/>
      <c r="HG149" s="565"/>
      <c r="HH149" s="565"/>
      <c r="HI149" s="565"/>
      <c r="HJ149" s="565"/>
      <c r="HK149" s="565"/>
      <c r="HL149" s="565"/>
      <c r="HM149" s="565"/>
      <c r="HN149" s="565"/>
      <c r="HO149" s="565"/>
      <c r="HP149" s="565"/>
      <c r="HQ149" s="565"/>
      <c r="HR149" s="565"/>
      <c r="HS149" s="565"/>
      <c r="HT149" s="565"/>
      <c r="HU149" s="565"/>
      <c r="HV149" s="565"/>
      <c r="HW149" s="565"/>
      <c r="HX149" s="565"/>
      <c r="HY149" s="565"/>
      <c r="HZ149" s="565"/>
      <c r="IA149" s="565"/>
      <c r="IB149" s="565"/>
      <c r="IC149" s="565"/>
      <c r="ID149" s="565"/>
      <c r="IE149" s="565"/>
      <c r="IF149" s="565"/>
      <c r="IG149" s="565"/>
      <c r="IH149" s="565"/>
      <c r="II149" s="565"/>
      <c r="IJ149" s="565"/>
      <c r="IK149" s="565"/>
      <c r="IL149" s="565"/>
      <c r="IM149" s="565"/>
      <c r="IN149" s="565"/>
      <c r="IO149" s="565"/>
      <c r="IP149" s="565"/>
      <c r="IQ149" s="565"/>
      <c r="IR149" s="565"/>
      <c r="IS149" s="565"/>
      <c r="IT149" s="565"/>
      <c r="IU149" s="565"/>
    </row>
    <row r="150" spans="1:255">
      <c r="A150" s="562" t="s">
        <v>2268</v>
      </c>
      <c r="B150" s="559">
        <v>0</v>
      </c>
      <c r="D150" s="565"/>
      <c r="E150" s="565"/>
      <c r="F150" s="565"/>
      <c r="G150" s="565"/>
      <c r="H150" s="565"/>
      <c r="I150" s="565"/>
      <c r="J150" s="565"/>
      <c r="K150" s="565"/>
      <c r="L150" s="565"/>
      <c r="M150" s="565"/>
      <c r="N150" s="565"/>
      <c r="O150" s="565"/>
      <c r="P150" s="565"/>
      <c r="Q150" s="565"/>
      <c r="R150" s="565"/>
      <c r="S150" s="565"/>
      <c r="T150" s="565"/>
      <c r="U150" s="565"/>
      <c r="V150" s="565"/>
      <c r="W150" s="565"/>
      <c r="X150" s="565"/>
      <c r="Y150" s="565"/>
      <c r="Z150" s="565"/>
      <c r="AA150" s="565"/>
      <c r="AB150" s="565"/>
      <c r="AC150" s="565"/>
      <c r="AD150" s="565"/>
      <c r="AE150" s="565"/>
      <c r="AF150" s="565"/>
      <c r="AG150" s="565"/>
      <c r="AH150" s="565"/>
      <c r="AI150" s="565"/>
      <c r="AJ150" s="565"/>
      <c r="AK150" s="565"/>
      <c r="AL150" s="565"/>
      <c r="AM150" s="565"/>
      <c r="AN150" s="565"/>
      <c r="AO150" s="565"/>
      <c r="AP150" s="565"/>
      <c r="AQ150" s="565"/>
      <c r="AR150" s="565"/>
      <c r="AS150" s="565"/>
      <c r="AT150" s="565"/>
      <c r="AU150" s="565"/>
      <c r="AV150" s="565"/>
      <c r="AW150" s="565"/>
      <c r="AX150" s="565"/>
      <c r="AY150" s="565"/>
      <c r="AZ150" s="565"/>
      <c r="BA150" s="565"/>
      <c r="BB150" s="565"/>
      <c r="BC150" s="565"/>
      <c r="BD150" s="565"/>
      <c r="BE150" s="565"/>
      <c r="BF150" s="565"/>
      <c r="BG150" s="565"/>
      <c r="BH150" s="565"/>
      <c r="BI150" s="565"/>
      <c r="BJ150" s="565"/>
      <c r="BK150" s="565"/>
      <c r="BL150" s="565"/>
      <c r="BM150" s="565"/>
      <c r="BN150" s="565"/>
      <c r="BO150" s="565"/>
      <c r="BP150" s="565"/>
      <c r="BQ150" s="565"/>
      <c r="BR150" s="565"/>
      <c r="BS150" s="565"/>
      <c r="BT150" s="565"/>
      <c r="BU150" s="565"/>
      <c r="BV150" s="565"/>
      <c r="BW150" s="565"/>
      <c r="BX150" s="565"/>
      <c r="BY150" s="565"/>
      <c r="BZ150" s="565"/>
      <c r="CA150" s="565"/>
      <c r="CB150" s="565"/>
      <c r="CC150" s="565"/>
      <c r="CD150" s="565"/>
      <c r="CE150" s="565"/>
      <c r="CF150" s="565"/>
      <c r="CG150" s="565"/>
      <c r="CH150" s="565"/>
      <c r="CI150" s="565"/>
      <c r="CJ150" s="565"/>
      <c r="CK150" s="565"/>
      <c r="CL150" s="565"/>
      <c r="CM150" s="565"/>
      <c r="CN150" s="565"/>
      <c r="CO150" s="565"/>
      <c r="CP150" s="565"/>
      <c r="CQ150" s="565"/>
      <c r="CR150" s="565"/>
      <c r="CS150" s="565"/>
      <c r="CT150" s="565"/>
      <c r="CU150" s="565"/>
      <c r="CV150" s="565"/>
      <c r="CW150" s="565"/>
      <c r="CX150" s="565"/>
      <c r="CY150" s="565"/>
      <c r="CZ150" s="565"/>
      <c r="DA150" s="565"/>
      <c r="DB150" s="565"/>
      <c r="DC150" s="565"/>
      <c r="DD150" s="565"/>
      <c r="DE150" s="565"/>
      <c r="DF150" s="565"/>
      <c r="DG150" s="565"/>
      <c r="DH150" s="565"/>
      <c r="DI150" s="565"/>
      <c r="DJ150" s="565"/>
      <c r="DK150" s="565"/>
      <c r="DL150" s="565"/>
      <c r="DM150" s="565"/>
      <c r="DN150" s="565"/>
      <c r="DO150" s="565"/>
      <c r="DP150" s="565"/>
      <c r="DQ150" s="565"/>
      <c r="DR150" s="565"/>
      <c r="DS150" s="565"/>
      <c r="DT150" s="565"/>
      <c r="DU150" s="565"/>
      <c r="DV150" s="565"/>
      <c r="DW150" s="565"/>
      <c r="DX150" s="565"/>
      <c r="DY150" s="565"/>
      <c r="DZ150" s="565"/>
      <c r="EA150" s="565"/>
      <c r="EB150" s="565"/>
      <c r="EC150" s="565"/>
      <c r="ED150" s="565"/>
      <c r="EE150" s="565"/>
      <c r="EF150" s="565"/>
      <c r="EG150" s="565"/>
      <c r="EH150" s="565"/>
      <c r="EI150" s="565"/>
      <c r="EJ150" s="565"/>
      <c r="EK150" s="565"/>
      <c r="EL150" s="565"/>
      <c r="EM150" s="565"/>
      <c r="EN150" s="565"/>
      <c r="EO150" s="565"/>
      <c r="EP150" s="565"/>
      <c r="EQ150" s="565"/>
      <c r="ER150" s="565"/>
      <c r="ES150" s="565"/>
      <c r="ET150" s="565"/>
      <c r="EU150" s="565"/>
      <c r="EV150" s="565"/>
      <c r="EW150" s="565"/>
      <c r="EX150" s="565"/>
      <c r="EY150" s="565"/>
      <c r="EZ150" s="565"/>
      <c r="FA150" s="565"/>
      <c r="FB150" s="565"/>
      <c r="FC150" s="565"/>
      <c r="FD150" s="565"/>
      <c r="FE150" s="565"/>
      <c r="FF150" s="565"/>
      <c r="FG150" s="565"/>
      <c r="FH150" s="565"/>
      <c r="FI150" s="565"/>
      <c r="FJ150" s="565"/>
      <c r="FK150" s="565"/>
      <c r="FL150" s="565"/>
      <c r="FM150" s="565"/>
      <c r="FN150" s="565"/>
      <c r="FO150" s="565"/>
      <c r="FP150" s="565"/>
      <c r="FQ150" s="565"/>
      <c r="FR150" s="565"/>
      <c r="FS150" s="565"/>
      <c r="FT150" s="565"/>
      <c r="FU150" s="565"/>
      <c r="FV150" s="565"/>
      <c r="FW150" s="565"/>
      <c r="FX150" s="565"/>
      <c r="FY150" s="565"/>
      <c r="FZ150" s="565"/>
      <c r="GA150" s="565"/>
      <c r="GB150" s="565"/>
      <c r="GC150" s="565"/>
      <c r="GD150" s="565"/>
      <c r="GE150" s="565"/>
      <c r="GF150" s="565"/>
      <c r="GG150" s="565"/>
      <c r="GH150" s="565"/>
      <c r="GI150" s="565"/>
      <c r="GJ150" s="565"/>
      <c r="GK150" s="565"/>
      <c r="GL150" s="565"/>
      <c r="GM150" s="565"/>
      <c r="GN150" s="565"/>
      <c r="GO150" s="565"/>
      <c r="GP150" s="565"/>
      <c r="GQ150" s="565"/>
      <c r="GR150" s="565"/>
      <c r="GS150" s="565"/>
      <c r="GT150" s="565"/>
      <c r="GU150" s="565"/>
      <c r="GV150" s="565"/>
      <c r="GW150" s="565"/>
      <c r="GX150" s="565"/>
      <c r="GY150" s="565"/>
      <c r="GZ150" s="565"/>
      <c r="HA150" s="565"/>
      <c r="HB150" s="565"/>
      <c r="HC150" s="565"/>
      <c r="HD150" s="565"/>
      <c r="HE150" s="565"/>
      <c r="HF150" s="565"/>
      <c r="HG150" s="565"/>
      <c r="HH150" s="565"/>
      <c r="HI150" s="565"/>
      <c r="HJ150" s="565"/>
      <c r="HK150" s="565"/>
      <c r="HL150" s="565"/>
      <c r="HM150" s="565"/>
      <c r="HN150" s="565"/>
      <c r="HO150" s="565"/>
      <c r="HP150" s="565"/>
      <c r="HQ150" s="565"/>
      <c r="HR150" s="565"/>
      <c r="HS150" s="565"/>
      <c r="HT150" s="565"/>
      <c r="HU150" s="565"/>
      <c r="HV150" s="565"/>
      <c r="HW150" s="565"/>
      <c r="HX150" s="565"/>
      <c r="HY150" s="565"/>
      <c r="HZ150" s="565"/>
      <c r="IA150" s="565"/>
      <c r="IB150" s="565"/>
      <c r="IC150" s="565"/>
      <c r="ID150" s="565"/>
      <c r="IE150" s="565"/>
      <c r="IF150" s="565"/>
      <c r="IG150" s="565"/>
      <c r="IH150" s="565"/>
      <c r="II150" s="565"/>
      <c r="IJ150" s="565"/>
      <c r="IK150" s="565"/>
      <c r="IL150" s="565"/>
      <c r="IM150" s="565"/>
      <c r="IN150" s="565"/>
      <c r="IO150" s="565"/>
      <c r="IP150" s="565"/>
      <c r="IQ150" s="565"/>
      <c r="IR150" s="565"/>
      <c r="IS150" s="565"/>
      <c r="IT150" s="565"/>
      <c r="IU150" s="565"/>
    </row>
    <row r="151" spans="1:255">
      <c r="A151" s="562" t="s">
        <v>2269</v>
      </c>
      <c r="B151" s="559">
        <v>0</v>
      </c>
      <c r="D151" s="565"/>
      <c r="E151" s="565"/>
      <c r="F151" s="565"/>
      <c r="G151" s="565"/>
      <c r="H151" s="565"/>
      <c r="I151" s="565"/>
      <c r="J151" s="565"/>
      <c r="K151" s="565"/>
      <c r="L151" s="565"/>
      <c r="M151" s="565"/>
      <c r="N151" s="565"/>
      <c r="O151" s="565"/>
      <c r="P151" s="565"/>
      <c r="Q151" s="565"/>
      <c r="R151" s="565"/>
      <c r="S151" s="565"/>
      <c r="T151" s="565"/>
      <c r="U151" s="565"/>
      <c r="V151" s="565"/>
      <c r="W151" s="565"/>
      <c r="X151" s="565"/>
      <c r="Y151" s="565"/>
      <c r="Z151" s="565"/>
      <c r="AA151" s="565"/>
      <c r="AB151" s="565"/>
      <c r="AC151" s="565"/>
      <c r="AD151" s="565"/>
      <c r="AE151" s="565"/>
      <c r="AF151" s="565"/>
      <c r="AG151" s="565"/>
      <c r="AH151" s="565"/>
      <c r="AI151" s="565"/>
      <c r="AJ151" s="565"/>
      <c r="AK151" s="565"/>
      <c r="AL151" s="565"/>
      <c r="AM151" s="565"/>
      <c r="AN151" s="565"/>
      <c r="AO151" s="565"/>
      <c r="AP151" s="565"/>
      <c r="AQ151" s="565"/>
      <c r="AR151" s="565"/>
      <c r="AS151" s="565"/>
      <c r="AT151" s="565"/>
      <c r="AU151" s="565"/>
      <c r="AV151" s="565"/>
      <c r="AW151" s="565"/>
      <c r="AX151" s="565"/>
      <c r="AY151" s="565"/>
      <c r="AZ151" s="565"/>
      <c r="BA151" s="565"/>
      <c r="BB151" s="565"/>
      <c r="BC151" s="565"/>
      <c r="BD151" s="565"/>
      <c r="BE151" s="565"/>
      <c r="BF151" s="565"/>
      <c r="BG151" s="565"/>
      <c r="BH151" s="565"/>
      <c r="BI151" s="565"/>
      <c r="BJ151" s="565"/>
      <c r="BK151" s="565"/>
      <c r="BL151" s="565"/>
      <c r="BM151" s="565"/>
      <c r="BN151" s="565"/>
      <c r="BO151" s="565"/>
      <c r="BP151" s="565"/>
      <c r="BQ151" s="565"/>
      <c r="BR151" s="565"/>
      <c r="BS151" s="565"/>
      <c r="BT151" s="565"/>
      <c r="BU151" s="565"/>
      <c r="BV151" s="565"/>
      <c r="BW151" s="565"/>
      <c r="BX151" s="565"/>
      <c r="BY151" s="565"/>
      <c r="BZ151" s="565"/>
      <c r="CA151" s="565"/>
      <c r="CB151" s="565"/>
      <c r="CC151" s="565"/>
      <c r="CD151" s="565"/>
      <c r="CE151" s="565"/>
      <c r="CF151" s="565"/>
      <c r="CG151" s="565"/>
      <c r="CH151" s="565"/>
      <c r="CI151" s="565"/>
      <c r="CJ151" s="565"/>
      <c r="CK151" s="565"/>
      <c r="CL151" s="565"/>
      <c r="CM151" s="565"/>
      <c r="CN151" s="565"/>
      <c r="CO151" s="565"/>
      <c r="CP151" s="565"/>
      <c r="CQ151" s="565"/>
      <c r="CR151" s="565"/>
      <c r="CS151" s="565"/>
      <c r="CT151" s="565"/>
      <c r="CU151" s="565"/>
      <c r="CV151" s="565"/>
      <c r="CW151" s="565"/>
      <c r="CX151" s="565"/>
      <c r="CY151" s="565"/>
      <c r="CZ151" s="565"/>
      <c r="DA151" s="565"/>
      <c r="DB151" s="565"/>
      <c r="DC151" s="565"/>
      <c r="DD151" s="565"/>
      <c r="DE151" s="565"/>
      <c r="DF151" s="565"/>
      <c r="DG151" s="565"/>
      <c r="DH151" s="565"/>
      <c r="DI151" s="565"/>
      <c r="DJ151" s="565"/>
      <c r="DK151" s="565"/>
      <c r="DL151" s="565"/>
      <c r="DM151" s="565"/>
      <c r="DN151" s="565"/>
      <c r="DO151" s="565"/>
      <c r="DP151" s="565"/>
      <c r="DQ151" s="565"/>
      <c r="DR151" s="565"/>
      <c r="DS151" s="565"/>
      <c r="DT151" s="565"/>
      <c r="DU151" s="565"/>
      <c r="DV151" s="565"/>
      <c r="DW151" s="565"/>
      <c r="DX151" s="565"/>
      <c r="DY151" s="565"/>
      <c r="DZ151" s="565"/>
      <c r="EA151" s="565"/>
      <c r="EB151" s="565"/>
      <c r="EC151" s="565"/>
      <c r="ED151" s="565"/>
      <c r="EE151" s="565"/>
      <c r="EF151" s="565"/>
      <c r="EG151" s="565"/>
      <c r="EH151" s="565"/>
      <c r="EI151" s="565"/>
      <c r="EJ151" s="565"/>
      <c r="EK151" s="565"/>
      <c r="EL151" s="565"/>
      <c r="EM151" s="565"/>
      <c r="EN151" s="565"/>
      <c r="EO151" s="565"/>
      <c r="EP151" s="565"/>
      <c r="EQ151" s="565"/>
      <c r="ER151" s="565"/>
      <c r="ES151" s="565"/>
      <c r="ET151" s="565"/>
      <c r="EU151" s="565"/>
      <c r="EV151" s="565"/>
      <c r="EW151" s="565"/>
      <c r="EX151" s="565"/>
      <c r="EY151" s="565"/>
      <c r="EZ151" s="565"/>
      <c r="FA151" s="565"/>
      <c r="FB151" s="565"/>
      <c r="FC151" s="565"/>
      <c r="FD151" s="565"/>
      <c r="FE151" s="565"/>
      <c r="FF151" s="565"/>
      <c r="FG151" s="565"/>
      <c r="FH151" s="565"/>
      <c r="FI151" s="565"/>
      <c r="FJ151" s="565"/>
      <c r="FK151" s="565"/>
      <c r="FL151" s="565"/>
      <c r="FM151" s="565"/>
      <c r="FN151" s="565"/>
      <c r="FO151" s="565"/>
      <c r="FP151" s="565"/>
      <c r="FQ151" s="565"/>
      <c r="FR151" s="565"/>
      <c r="FS151" s="565"/>
      <c r="FT151" s="565"/>
      <c r="FU151" s="565"/>
      <c r="FV151" s="565"/>
      <c r="FW151" s="565"/>
      <c r="FX151" s="565"/>
      <c r="FY151" s="565"/>
      <c r="FZ151" s="565"/>
      <c r="GA151" s="565"/>
      <c r="GB151" s="565"/>
      <c r="GC151" s="565"/>
      <c r="GD151" s="565"/>
      <c r="GE151" s="565"/>
      <c r="GF151" s="565"/>
      <c r="GG151" s="565"/>
      <c r="GH151" s="565"/>
      <c r="GI151" s="565"/>
      <c r="GJ151" s="565"/>
      <c r="GK151" s="565"/>
      <c r="GL151" s="565"/>
      <c r="GM151" s="565"/>
      <c r="GN151" s="565"/>
      <c r="GO151" s="565"/>
      <c r="GP151" s="565"/>
      <c r="GQ151" s="565"/>
      <c r="GR151" s="565"/>
      <c r="GS151" s="565"/>
      <c r="GT151" s="565"/>
      <c r="GU151" s="565"/>
      <c r="GV151" s="565"/>
      <c r="GW151" s="565"/>
      <c r="GX151" s="565"/>
      <c r="GY151" s="565"/>
      <c r="GZ151" s="565"/>
      <c r="HA151" s="565"/>
      <c r="HB151" s="565"/>
      <c r="HC151" s="565"/>
      <c r="HD151" s="565"/>
      <c r="HE151" s="565"/>
      <c r="HF151" s="565"/>
      <c r="HG151" s="565"/>
      <c r="HH151" s="565"/>
      <c r="HI151" s="565"/>
      <c r="HJ151" s="565"/>
      <c r="HK151" s="565"/>
      <c r="HL151" s="565"/>
      <c r="HM151" s="565"/>
      <c r="HN151" s="565"/>
      <c r="HO151" s="565"/>
      <c r="HP151" s="565"/>
      <c r="HQ151" s="565"/>
      <c r="HR151" s="565"/>
      <c r="HS151" s="565"/>
      <c r="HT151" s="565"/>
      <c r="HU151" s="565"/>
      <c r="HV151" s="565"/>
      <c r="HW151" s="565"/>
      <c r="HX151" s="565"/>
      <c r="HY151" s="565"/>
      <c r="HZ151" s="565"/>
      <c r="IA151" s="565"/>
      <c r="IB151" s="565"/>
      <c r="IC151" s="565"/>
      <c r="ID151" s="565"/>
      <c r="IE151" s="565"/>
      <c r="IF151" s="565"/>
      <c r="IG151" s="565"/>
      <c r="IH151" s="565"/>
      <c r="II151" s="565"/>
      <c r="IJ151" s="565"/>
      <c r="IK151" s="565"/>
      <c r="IL151" s="565"/>
      <c r="IM151" s="565"/>
      <c r="IN151" s="565"/>
      <c r="IO151" s="565"/>
      <c r="IP151" s="565"/>
      <c r="IQ151" s="565"/>
      <c r="IR151" s="565"/>
      <c r="IS151" s="565"/>
      <c r="IT151" s="565"/>
      <c r="IU151" s="565"/>
    </row>
    <row r="152" spans="1:255">
      <c r="A152" s="562" t="s">
        <v>2270</v>
      </c>
      <c r="B152" s="559">
        <v>0</v>
      </c>
      <c r="D152" s="565"/>
      <c r="E152" s="565"/>
      <c r="F152" s="565"/>
      <c r="G152" s="565"/>
      <c r="H152" s="565"/>
      <c r="I152" s="565"/>
      <c r="J152" s="565"/>
      <c r="K152" s="565"/>
      <c r="L152" s="565"/>
      <c r="M152" s="565"/>
      <c r="N152" s="565"/>
      <c r="O152" s="565"/>
      <c r="P152" s="565"/>
      <c r="Q152" s="565"/>
      <c r="R152" s="565"/>
      <c r="S152" s="565"/>
      <c r="T152" s="565"/>
      <c r="U152" s="565"/>
      <c r="V152" s="565"/>
      <c r="W152" s="565"/>
      <c r="X152" s="565"/>
      <c r="Y152" s="565"/>
      <c r="Z152" s="565"/>
      <c r="AA152" s="565"/>
      <c r="AB152" s="565"/>
      <c r="AC152" s="565"/>
      <c r="AD152" s="565"/>
      <c r="AE152" s="565"/>
      <c r="AF152" s="565"/>
      <c r="AG152" s="565"/>
      <c r="AH152" s="565"/>
      <c r="AI152" s="565"/>
      <c r="AJ152" s="565"/>
      <c r="AK152" s="565"/>
      <c r="AL152" s="565"/>
      <c r="AM152" s="565"/>
      <c r="AN152" s="565"/>
      <c r="AO152" s="565"/>
      <c r="AP152" s="565"/>
      <c r="AQ152" s="565"/>
      <c r="AR152" s="565"/>
      <c r="AS152" s="565"/>
      <c r="AT152" s="565"/>
      <c r="AU152" s="565"/>
      <c r="AV152" s="565"/>
      <c r="AW152" s="565"/>
      <c r="AX152" s="565"/>
      <c r="AY152" s="565"/>
      <c r="AZ152" s="565"/>
      <c r="BA152" s="565"/>
      <c r="BB152" s="565"/>
      <c r="BC152" s="565"/>
      <c r="BD152" s="565"/>
      <c r="BE152" s="565"/>
      <c r="BF152" s="565"/>
      <c r="BG152" s="565"/>
      <c r="BH152" s="565"/>
      <c r="BI152" s="565"/>
      <c r="BJ152" s="565"/>
      <c r="BK152" s="565"/>
      <c r="BL152" s="565"/>
      <c r="BM152" s="565"/>
      <c r="BN152" s="565"/>
      <c r="BO152" s="565"/>
      <c r="BP152" s="565"/>
      <c r="BQ152" s="565"/>
      <c r="BR152" s="565"/>
      <c r="BS152" s="565"/>
      <c r="BT152" s="565"/>
      <c r="BU152" s="565"/>
      <c r="BV152" s="565"/>
      <c r="BW152" s="565"/>
      <c r="BX152" s="565"/>
      <c r="BY152" s="565"/>
      <c r="BZ152" s="565"/>
      <c r="CA152" s="565"/>
      <c r="CB152" s="565"/>
      <c r="CC152" s="565"/>
      <c r="CD152" s="565"/>
      <c r="CE152" s="565"/>
      <c r="CF152" s="565"/>
      <c r="CG152" s="565"/>
      <c r="CH152" s="565"/>
      <c r="CI152" s="565"/>
      <c r="CJ152" s="565"/>
      <c r="CK152" s="565"/>
      <c r="CL152" s="565"/>
      <c r="CM152" s="565"/>
      <c r="CN152" s="565"/>
      <c r="CO152" s="565"/>
      <c r="CP152" s="565"/>
      <c r="CQ152" s="565"/>
      <c r="CR152" s="565"/>
      <c r="CS152" s="565"/>
      <c r="CT152" s="565"/>
      <c r="CU152" s="565"/>
      <c r="CV152" s="565"/>
      <c r="CW152" s="565"/>
      <c r="CX152" s="565"/>
      <c r="CY152" s="565"/>
      <c r="CZ152" s="565"/>
      <c r="DA152" s="565"/>
      <c r="DB152" s="565"/>
      <c r="DC152" s="565"/>
      <c r="DD152" s="565"/>
      <c r="DE152" s="565"/>
      <c r="DF152" s="565"/>
      <c r="DG152" s="565"/>
      <c r="DH152" s="565"/>
      <c r="DI152" s="565"/>
      <c r="DJ152" s="565"/>
      <c r="DK152" s="565"/>
      <c r="DL152" s="565"/>
      <c r="DM152" s="565"/>
      <c r="DN152" s="565"/>
      <c r="DO152" s="565"/>
      <c r="DP152" s="565"/>
      <c r="DQ152" s="565"/>
      <c r="DR152" s="565"/>
      <c r="DS152" s="565"/>
      <c r="DT152" s="565"/>
      <c r="DU152" s="565"/>
      <c r="DV152" s="565"/>
      <c r="DW152" s="565"/>
      <c r="DX152" s="565"/>
      <c r="DY152" s="565"/>
      <c r="DZ152" s="565"/>
      <c r="EA152" s="565"/>
      <c r="EB152" s="565"/>
      <c r="EC152" s="565"/>
      <c r="ED152" s="565"/>
      <c r="EE152" s="565"/>
      <c r="EF152" s="565"/>
      <c r="EG152" s="565"/>
      <c r="EH152" s="565"/>
      <c r="EI152" s="565"/>
      <c r="EJ152" s="565"/>
      <c r="EK152" s="565"/>
      <c r="EL152" s="565"/>
      <c r="EM152" s="565"/>
      <c r="EN152" s="565"/>
      <c r="EO152" s="565"/>
      <c r="EP152" s="565"/>
      <c r="EQ152" s="565"/>
      <c r="ER152" s="565"/>
      <c r="ES152" s="565"/>
      <c r="ET152" s="565"/>
      <c r="EU152" s="565"/>
      <c r="EV152" s="565"/>
      <c r="EW152" s="565"/>
      <c r="EX152" s="565"/>
      <c r="EY152" s="565"/>
      <c r="EZ152" s="565"/>
      <c r="FA152" s="565"/>
      <c r="FB152" s="565"/>
      <c r="FC152" s="565"/>
      <c r="FD152" s="565"/>
      <c r="FE152" s="565"/>
      <c r="FF152" s="565"/>
      <c r="FG152" s="565"/>
      <c r="FH152" s="565"/>
      <c r="FI152" s="565"/>
      <c r="FJ152" s="565"/>
      <c r="FK152" s="565"/>
      <c r="FL152" s="565"/>
      <c r="FM152" s="565"/>
      <c r="FN152" s="565"/>
      <c r="FO152" s="565"/>
      <c r="FP152" s="565"/>
      <c r="FQ152" s="565"/>
      <c r="FR152" s="565"/>
      <c r="FS152" s="565"/>
      <c r="FT152" s="565"/>
      <c r="FU152" s="565"/>
      <c r="FV152" s="565"/>
      <c r="FW152" s="565"/>
      <c r="FX152" s="565"/>
      <c r="FY152" s="565"/>
      <c r="FZ152" s="565"/>
      <c r="GA152" s="565"/>
      <c r="GB152" s="565"/>
      <c r="GC152" s="565"/>
      <c r="GD152" s="565"/>
      <c r="GE152" s="565"/>
      <c r="GF152" s="565"/>
      <c r="GG152" s="565"/>
      <c r="GH152" s="565"/>
      <c r="GI152" s="565"/>
      <c r="GJ152" s="565"/>
      <c r="GK152" s="565"/>
      <c r="GL152" s="565"/>
      <c r="GM152" s="565"/>
      <c r="GN152" s="565"/>
      <c r="GO152" s="565"/>
      <c r="GP152" s="565"/>
      <c r="GQ152" s="565"/>
      <c r="GR152" s="565"/>
      <c r="GS152" s="565"/>
      <c r="GT152" s="565"/>
      <c r="GU152" s="565"/>
      <c r="GV152" s="565"/>
      <c r="GW152" s="565"/>
      <c r="GX152" s="565"/>
      <c r="GY152" s="565"/>
      <c r="GZ152" s="565"/>
      <c r="HA152" s="565"/>
      <c r="HB152" s="565"/>
      <c r="HC152" s="565"/>
      <c r="HD152" s="565"/>
      <c r="HE152" s="565"/>
      <c r="HF152" s="565"/>
      <c r="HG152" s="565"/>
      <c r="HH152" s="565"/>
      <c r="HI152" s="565"/>
      <c r="HJ152" s="565"/>
      <c r="HK152" s="565"/>
      <c r="HL152" s="565"/>
      <c r="HM152" s="565"/>
      <c r="HN152" s="565"/>
      <c r="HO152" s="565"/>
      <c r="HP152" s="565"/>
      <c r="HQ152" s="565"/>
      <c r="HR152" s="565"/>
      <c r="HS152" s="565"/>
      <c r="HT152" s="565"/>
      <c r="HU152" s="565"/>
      <c r="HV152" s="565"/>
      <c r="HW152" s="565"/>
      <c r="HX152" s="565"/>
      <c r="HY152" s="565"/>
      <c r="HZ152" s="565"/>
      <c r="IA152" s="565"/>
      <c r="IB152" s="565"/>
      <c r="IC152" s="565"/>
      <c r="ID152" s="565"/>
      <c r="IE152" s="565"/>
      <c r="IF152" s="565"/>
      <c r="IG152" s="565"/>
      <c r="IH152" s="565"/>
      <c r="II152" s="565"/>
      <c r="IJ152" s="565"/>
      <c r="IK152" s="565"/>
      <c r="IL152" s="565"/>
      <c r="IM152" s="565"/>
      <c r="IN152" s="565"/>
      <c r="IO152" s="565"/>
      <c r="IP152" s="565"/>
      <c r="IQ152" s="565"/>
      <c r="IR152" s="565"/>
      <c r="IS152" s="565"/>
      <c r="IT152" s="565"/>
      <c r="IU152" s="565"/>
    </row>
    <row r="153" spans="1:255">
      <c r="A153" s="561" t="s">
        <v>1374</v>
      </c>
      <c r="B153" s="559">
        <f>SUM(B154:B164)</f>
        <v>77607</v>
      </c>
      <c r="D153" s="565"/>
      <c r="E153" s="565"/>
      <c r="F153" s="565"/>
      <c r="G153" s="565"/>
      <c r="H153" s="565"/>
      <c r="I153" s="565"/>
      <c r="J153" s="565"/>
      <c r="K153" s="565"/>
      <c r="L153" s="565"/>
      <c r="M153" s="565"/>
      <c r="N153" s="565"/>
      <c r="O153" s="565"/>
      <c r="P153" s="565"/>
      <c r="Q153" s="565"/>
      <c r="R153" s="565"/>
      <c r="S153" s="565"/>
      <c r="T153" s="565"/>
      <c r="U153" s="565"/>
      <c r="V153" s="565"/>
      <c r="W153" s="565"/>
      <c r="X153" s="565"/>
      <c r="Y153" s="565"/>
      <c r="Z153" s="565"/>
      <c r="AA153" s="565"/>
      <c r="AB153" s="565"/>
      <c r="AC153" s="565"/>
      <c r="AD153" s="565"/>
      <c r="AE153" s="565"/>
      <c r="AF153" s="565"/>
      <c r="AG153" s="565"/>
      <c r="AH153" s="565"/>
      <c r="AI153" s="565"/>
      <c r="AJ153" s="565"/>
      <c r="AK153" s="565"/>
      <c r="AL153" s="565"/>
      <c r="AM153" s="565"/>
      <c r="AN153" s="565"/>
      <c r="AO153" s="565"/>
      <c r="AP153" s="565"/>
      <c r="AQ153" s="565"/>
      <c r="AR153" s="565"/>
      <c r="AS153" s="565"/>
      <c r="AT153" s="565"/>
      <c r="AU153" s="565"/>
      <c r="AV153" s="565"/>
      <c r="AW153" s="565"/>
      <c r="AX153" s="565"/>
      <c r="AY153" s="565"/>
      <c r="AZ153" s="565"/>
      <c r="BA153" s="565"/>
      <c r="BB153" s="565"/>
      <c r="BC153" s="565"/>
      <c r="BD153" s="565"/>
      <c r="BE153" s="565"/>
      <c r="BF153" s="565"/>
      <c r="BG153" s="565"/>
      <c r="BH153" s="565"/>
      <c r="BI153" s="565"/>
      <c r="BJ153" s="565"/>
      <c r="BK153" s="565"/>
      <c r="BL153" s="565"/>
      <c r="BM153" s="565"/>
      <c r="BN153" s="565"/>
      <c r="BO153" s="565"/>
      <c r="BP153" s="565"/>
      <c r="BQ153" s="565"/>
      <c r="BR153" s="565"/>
      <c r="BS153" s="565"/>
      <c r="BT153" s="565"/>
      <c r="BU153" s="565"/>
      <c r="BV153" s="565"/>
      <c r="BW153" s="565"/>
      <c r="BX153" s="565"/>
      <c r="BY153" s="565"/>
      <c r="BZ153" s="565"/>
      <c r="CA153" s="565"/>
      <c r="CB153" s="565"/>
      <c r="CC153" s="565"/>
      <c r="CD153" s="565"/>
      <c r="CE153" s="565"/>
      <c r="CF153" s="565"/>
      <c r="CG153" s="565"/>
      <c r="CH153" s="565"/>
      <c r="CI153" s="565"/>
      <c r="CJ153" s="565"/>
      <c r="CK153" s="565"/>
      <c r="CL153" s="565"/>
      <c r="CM153" s="565"/>
      <c r="CN153" s="565"/>
      <c r="CO153" s="565"/>
      <c r="CP153" s="565"/>
      <c r="CQ153" s="565"/>
      <c r="CR153" s="565"/>
      <c r="CS153" s="565"/>
      <c r="CT153" s="565"/>
      <c r="CU153" s="565"/>
      <c r="CV153" s="565"/>
      <c r="CW153" s="565"/>
      <c r="CX153" s="565"/>
      <c r="CY153" s="565"/>
      <c r="CZ153" s="565"/>
      <c r="DA153" s="565"/>
      <c r="DB153" s="565"/>
      <c r="DC153" s="565"/>
      <c r="DD153" s="565"/>
      <c r="DE153" s="565"/>
      <c r="DF153" s="565"/>
      <c r="DG153" s="565"/>
      <c r="DH153" s="565"/>
      <c r="DI153" s="565"/>
      <c r="DJ153" s="565"/>
      <c r="DK153" s="565"/>
      <c r="DL153" s="565"/>
      <c r="DM153" s="565"/>
      <c r="DN153" s="565"/>
      <c r="DO153" s="565"/>
      <c r="DP153" s="565"/>
      <c r="DQ153" s="565"/>
      <c r="DR153" s="565"/>
      <c r="DS153" s="565"/>
      <c r="DT153" s="565"/>
      <c r="DU153" s="565"/>
      <c r="DV153" s="565"/>
      <c r="DW153" s="565"/>
      <c r="DX153" s="565"/>
      <c r="DY153" s="565"/>
      <c r="DZ153" s="565"/>
      <c r="EA153" s="565"/>
      <c r="EB153" s="565"/>
      <c r="EC153" s="565"/>
      <c r="ED153" s="565"/>
      <c r="EE153" s="565"/>
      <c r="EF153" s="565"/>
      <c r="EG153" s="565"/>
      <c r="EH153" s="565"/>
      <c r="EI153" s="565"/>
      <c r="EJ153" s="565"/>
      <c r="EK153" s="565"/>
      <c r="EL153" s="565"/>
      <c r="EM153" s="565"/>
      <c r="EN153" s="565"/>
      <c r="EO153" s="565"/>
      <c r="EP153" s="565"/>
      <c r="EQ153" s="565"/>
      <c r="ER153" s="565"/>
      <c r="ES153" s="565"/>
      <c r="ET153" s="565"/>
      <c r="EU153" s="565"/>
      <c r="EV153" s="565"/>
      <c r="EW153" s="565"/>
      <c r="EX153" s="565"/>
      <c r="EY153" s="565"/>
      <c r="EZ153" s="565"/>
      <c r="FA153" s="565"/>
      <c r="FB153" s="565"/>
      <c r="FC153" s="565"/>
      <c r="FD153" s="565"/>
      <c r="FE153" s="565"/>
      <c r="FF153" s="565"/>
      <c r="FG153" s="565"/>
      <c r="FH153" s="565"/>
      <c r="FI153" s="565"/>
      <c r="FJ153" s="565"/>
      <c r="FK153" s="565"/>
      <c r="FL153" s="565"/>
      <c r="FM153" s="565"/>
      <c r="FN153" s="565"/>
      <c r="FO153" s="565"/>
      <c r="FP153" s="565"/>
      <c r="FQ153" s="565"/>
      <c r="FR153" s="565"/>
      <c r="FS153" s="565"/>
      <c r="FT153" s="565"/>
      <c r="FU153" s="565"/>
      <c r="FV153" s="565"/>
      <c r="FW153" s="565"/>
      <c r="FX153" s="565"/>
      <c r="FY153" s="565"/>
      <c r="FZ153" s="565"/>
      <c r="GA153" s="565"/>
      <c r="GB153" s="565"/>
      <c r="GC153" s="565"/>
      <c r="GD153" s="565"/>
      <c r="GE153" s="565"/>
      <c r="GF153" s="565"/>
      <c r="GG153" s="565"/>
      <c r="GH153" s="565"/>
      <c r="GI153" s="565"/>
      <c r="GJ153" s="565"/>
      <c r="GK153" s="565"/>
      <c r="GL153" s="565"/>
      <c r="GM153" s="565"/>
      <c r="GN153" s="565"/>
      <c r="GO153" s="565"/>
      <c r="GP153" s="565"/>
      <c r="GQ153" s="565"/>
      <c r="GR153" s="565"/>
      <c r="GS153" s="565"/>
      <c r="GT153" s="565"/>
      <c r="GU153" s="565"/>
      <c r="GV153" s="565"/>
      <c r="GW153" s="565"/>
      <c r="GX153" s="565"/>
      <c r="GY153" s="565"/>
      <c r="GZ153" s="565"/>
      <c r="HA153" s="565"/>
      <c r="HB153" s="565"/>
      <c r="HC153" s="565"/>
      <c r="HD153" s="565"/>
      <c r="HE153" s="565"/>
      <c r="HF153" s="565"/>
      <c r="HG153" s="565"/>
      <c r="HH153" s="565"/>
      <c r="HI153" s="565"/>
      <c r="HJ153" s="565"/>
      <c r="HK153" s="565"/>
      <c r="HL153" s="565"/>
      <c r="HM153" s="565"/>
      <c r="HN153" s="565"/>
      <c r="HO153" s="565"/>
      <c r="HP153" s="565"/>
      <c r="HQ153" s="565"/>
      <c r="HR153" s="565"/>
      <c r="HS153" s="565"/>
      <c r="HT153" s="565"/>
      <c r="HU153" s="565"/>
      <c r="HV153" s="565"/>
      <c r="HW153" s="565"/>
      <c r="HX153" s="565"/>
      <c r="HY153" s="565"/>
      <c r="HZ153" s="565"/>
      <c r="IA153" s="565"/>
      <c r="IB153" s="565"/>
      <c r="IC153" s="565"/>
      <c r="ID153" s="565"/>
      <c r="IE153" s="565"/>
      <c r="IF153" s="565"/>
      <c r="IG153" s="565"/>
      <c r="IH153" s="565"/>
      <c r="II153" s="565"/>
      <c r="IJ153" s="565"/>
      <c r="IK153" s="565"/>
      <c r="IL153" s="565"/>
      <c r="IM153" s="565"/>
      <c r="IN153" s="565"/>
      <c r="IO153" s="565"/>
      <c r="IP153" s="565"/>
      <c r="IQ153" s="565"/>
      <c r="IR153" s="565"/>
      <c r="IS153" s="565"/>
      <c r="IT153" s="565"/>
      <c r="IU153" s="565"/>
    </row>
    <row r="154" spans="1:255">
      <c r="A154" s="562" t="s">
        <v>2271</v>
      </c>
      <c r="B154" s="559">
        <v>0</v>
      </c>
      <c r="D154" s="565"/>
      <c r="E154" s="565"/>
      <c r="F154" s="565"/>
      <c r="G154" s="565"/>
      <c r="H154" s="565"/>
      <c r="I154" s="565"/>
      <c r="J154" s="565"/>
      <c r="K154" s="565"/>
      <c r="L154" s="565"/>
      <c r="M154" s="565"/>
      <c r="N154" s="565"/>
      <c r="O154" s="565"/>
      <c r="P154" s="565"/>
      <c r="Q154" s="565"/>
      <c r="R154" s="565"/>
      <c r="S154" s="565"/>
      <c r="T154" s="565"/>
      <c r="U154" s="565"/>
      <c r="V154" s="565"/>
      <c r="W154" s="565"/>
      <c r="X154" s="565"/>
      <c r="Y154" s="565"/>
      <c r="Z154" s="565"/>
      <c r="AA154" s="565"/>
      <c r="AB154" s="565"/>
      <c r="AC154" s="565"/>
      <c r="AD154" s="565"/>
      <c r="AE154" s="565"/>
      <c r="AF154" s="565"/>
      <c r="AG154" s="565"/>
      <c r="AH154" s="565"/>
      <c r="AI154" s="565"/>
      <c r="AJ154" s="565"/>
      <c r="AK154" s="565"/>
      <c r="AL154" s="565"/>
      <c r="AM154" s="565"/>
      <c r="AN154" s="565"/>
      <c r="AO154" s="565"/>
      <c r="AP154" s="565"/>
      <c r="AQ154" s="565"/>
      <c r="AR154" s="565"/>
      <c r="AS154" s="565"/>
      <c r="AT154" s="565"/>
      <c r="AU154" s="565"/>
      <c r="AV154" s="565"/>
      <c r="AW154" s="565"/>
      <c r="AX154" s="565"/>
      <c r="AY154" s="565"/>
      <c r="AZ154" s="565"/>
      <c r="BA154" s="565"/>
      <c r="BB154" s="565"/>
      <c r="BC154" s="565"/>
      <c r="BD154" s="565"/>
      <c r="BE154" s="565"/>
      <c r="BF154" s="565"/>
      <c r="BG154" s="565"/>
      <c r="BH154" s="565"/>
      <c r="BI154" s="565"/>
      <c r="BJ154" s="565"/>
      <c r="BK154" s="565"/>
      <c r="BL154" s="565"/>
      <c r="BM154" s="565"/>
      <c r="BN154" s="565"/>
      <c r="BO154" s="565"/>
      <c r="BP154" s="565"/>
      <c r="BQ154" s="565"/>
      <c r="BR154" s="565"/>
      <c r="BS154" s="565"/>
      <c r="BT154" s="565"/>
      <c r="BU154" s="565"/>
      <c r="BV154" s="565"/>
      <c r="BW154" s="565"/>
      <c r="BX154" s="565"/>
      <c r="BY154" s="565"/>
      <c r="BZ154" s="565"/>
      <c r="CA154" s="565"/>
      <c r="CB154" s="565"/>
      <c r="CC154" s="565"/>
      <c r="CD154" s="565"/>
      <c r="CE154" s="565"/>
      <c r="CF154" s="565"/>
      <c r="CG154" s="565"/>
      <c r="CH154" s="565"/>
      <c r="CI154" s="565"/>
      <c r="CJ154" s="565"/>
      <c r="CK154" s="565"/>
      <c r="CL154" s="565"/>
      <c r="CM154" s="565"/>
      <c r="CN154" s="565"/>
      <c r="CO154" s="565"/>
      <c r="CP154" s="565"/>
      <c r="CQ154" s="565"/>
      <c r="CR154" s="565"/>
      <c r="CS154" s="565"/>
      <c r="CT154" s="565"/>
      <c r="CU154" s="565"/>
      <c r="CV154" s="565"/>
      <c r="CW154" s="565"/>
      <c r="CX154" s="565"/>
      <c r="CY154" s="565"/>
      <c r="CZ154" s="565"/>
      <c r="DA154" s="565"/>
      <c r="DB154" s="565"/>
      <c r="DC154" s="565"/>
      <c r="DD154" s="565"/>
      <c r="DE154" s="565"/>
      <c r="DF154" s="565"/>
      <c r="DG154" s="565"/>
      <c r="DH154" s="565"/>
      <c r="DI154" s="565"/>
      <c r="DJ154" s="565"/>
      <c r="DK154" s="565"/>
      <c r="DL154" s="565"/>
      <c r="DM154" s="565"/>
      <c r="DN154" s="565"/>
      <c r="DO154" s="565"/>
      <c r="DP154" s="565"/>
      <c r="DQ154" s="565"/>
      <c r="DR154" s="565"/>
      <c r="DS154" s="565"/>
      <c r="DT154" s="565"/>
      <c r="DU154" s="565"/>
      <c r="DV154" s="565"/>
      <c r="DW154" s="565"/>
      <c r="DX154" s="565"/>
      <c r="DY154" s="565"/>
      <c r="DZ154" s="565"/>
      <c r="EA154" s="565"/>
      <c r="EB154" s="565"/>
      <c r="EC154" s="565"/>
      <c r="ED154" s="565"/>
      <c r="EE154" s="565"/>
      <c r="EF154" s="565"/>
      <c r="EG154" s="565"/>
      <c r="EH154" s="565"/>
      <c r="EI154" s="565"/>
      <c r="EJ154" s="565"/>
      <c r="EK154" s="565"/>
      <c r="EL154" s="565"/>
      <c r="EM154" s="565"/>
      <c r="EN154" s="565"/>
      <c r="EO154" s="565"/>
      <c r="EP154" s="565"/>
      <c r="EQ154" s="565"/>
      <c r="ER154" s="565"/>
      <c r="ES154" s="565"/>
      <c r="ET154" s="565"/>
      <c r="EU154" s="565"/>
      <c r="EV154" s="565"/>
      <c r="EW154" s="565"/>
      <c r="EX154" s="565"/>
      <c r="EY154" s="565"/>
      <c r="EZ154" s="565"/>
      <c r="FA154" s="565"/>
      <c r="FB154" s="565"/>
      <c r="FC154" s="565"/>
      <c r="FD154" s="565"/>
      <c r="FE154" s="565"/>
      <c r="FF154" s="565"/>
      <c r="FG154" s="565"/>
      <c r="FH154" s="565"/>
      <c r="FI154" s="565"/>
      <c r="FJ154" s="565"/>
      <c r="FK154" s="565"/>
      <c r="FL154" s="565"/>
      <c r="FM154" s="565"/>
      <c r="FN154" s="565"/>
      <c r="FO154" s="565"/>
      <c r="FP154" s="565"/>
      <c r="FQ154" s="565"/>
      <c r="FR154" s="565"/>
      <c r="FS154" s="565"/>
      <c r="FT154" s="565"/>
      <c r="FU154" s="565"/>
      <c r="FV154" s="565"/>
      <c r="FW154" s="565"/>
      <c r="FX154" s="565"/>
      <c r="FY154" s="565"/>
      <c r="FZ154" s="565"/>
      <c r="GA154" s="565"/>
      <c r="GB154" s="565"/>
      <c r="GC154" s="565"/>
      <c r="GD154" s="565"/>
      <c r="GE154" s="565"/>
      <c r="GF154" s="565"/>
      <c r="GG154" s="565"/>
      <c r="GH154" s="565"/>
      <c r="GI154" s="565"/>
      <c r="GJ154" s="565"/>
      <c r="GK154" s="565"/>
      <c r="GL154" s="565"/>
      <c r="GM154" s="565"/>
      <c r="GN154" s="565"/>
      <c r="GO154" s="565"/>
      <c r="GP154" s="565"/>
      <c r="GQ154" s="565"/>
      <c r="GR154" s="565"/>
      <c r="GS154" s="565"/>
      <c r="GT154" s="565"/>
      <c r="GU154" s="565"/>
      <c r="GV154" s="565"/>
      <c r="GW154" s="565"/>
      <c r="GX154" s="565"/>
      <c r="GY154" s="565"/>
      <c r="GZ154" s="565"/>
      <c r="HA154" s="565"/>
      <c r="HB154" s="565"/>
      <c r="HC154" s="565"/>
      <c r="HD154" s="565"/>
      <c r="HE154" s="565"/>
      <c r="HF154" s="565"/>
      <c r="HG154" s="565"/>
      <c r="HH154" s="565"/>
      <c r="HI154" s="565"/>
      <c r="HJ154" s="565"/>
      <c r="HK154" s="565"/>
      <c r="HL154" s="565"/>
      <c r="HM154" s="565"/>
      <c r="HN154" s="565"/>
      <c r="HO154" s="565"/>
      <c r="HP154" s="565"/>
      <c r="HQ154" s="565"/>
      <c r="HR154" s="565"/>
      <c r="HS154" s="565"/>
      <c r="HT154" s="565"/>
      <c r="HU154" s="565"/>
      <c r="HV154" s="565"/>
      <c r="HW154" s="565"/>
      <c r="HX154" s="565"/>
      <c r="HY154" s="565"/>
      <c r="HZ154" s="565"/>
      <c r="IA154" s="565"/>
      <c r="IB154" s="565"/>
      <c r="IC154" s="565"/>
      <c r="ID154" s="565"/>
      <c r="IE154" s="565"/>
      <c r="IF154" s="565"/>
      <c r="IG154" s="565"/>
      <c r="IH154" s="565"/>
      <c r="II154" s="565"/>
      <c r="IJ154" s="565"/>
      <c r="IK154" s="565"/>
      <c r="IL154" s="565"/>
      <c r="IM154" s="565"/>
      <c r="IN154" s="565"/>
      <c r="IO154" s="565"/>
      <c r="IP154" s="565"/>
      <c r="IQ154" s="565"/>
      <c r="IR154" s="565"/>
      <c r="IS154" s="565"/>
      <c r="IT154" s="565"/>
      <c r="IU154" s="565"/>
    </row>
    <row r="155" spans="1:255">
      <c r="A155" s="562" t="s">
        <v>1375</v>
      </c>
      <c r="B155" s="559">
        <v>43520</v>
      </c>
      <c r="D155" s="565"/>
      <c r="E155" s="565"/>
      <c r="F155" s="565"/>
      <c r="G155" s="565"/>
      <c r="H155" s="565"/>
      <c r="I155" s="565"/>
      <c r="J155" s="565"/>
      <c r="K155" s="565"/>
      <c r="L155" s="565"/>
      <c r="M155" s="565"/>
      <c r="N155" s="565"/>
      <c r="O155" s="565"/>
      <c r="P155" s="565"/>
      <c r="Q155" s="565"/>
      <c r="R155" s="565"/>
      <c r="S155" s="565"/>
      <c r="T155" s="565"/>
      <c r="U155" s="565"/>
      <c r="V155" s="565"/>
      <c r="W155" s="565"/>
      <c r="X155" s="565"/>
      <c r="Y155" s="565"/>
      <c r="Z155" s="565"/>
      <c r="AA155" s="565"/>
      <c r="AB155" s="565"/>
      <c r="AC155" s="565"/>
      <c r="AD155" s="565"/>
      <c r="AE155" s="565"/>
      <c r="AF155" s="565"/>
      <c r="AG155" s="565"/>
      <c r="AH155" s="565"/>
      <c r="AI155" s="565"/>
      <c r="AJ155" s="565"/>
      <c r="AK155" s="565"/>
      <c r="AL155" s="565"/>
      <c r="AM155" s="565"/>
      <c r="AN155" s="565"/>
      <c r="AO155" s="565"/>
      <c r="AP155" s="565"/>
      <c r="AQ155" s="565"/>
      <c r="AR155" s="565"/>
      <c r="AS155" s="565"/>
      <c r="AT155" s="565"/>
      <c r="AU155" s="565"/>
      <c r="AV155" s="565"/>
      <c r="AW155" s="565"/>
      <c r="AX155" s="565"/>
      <c r="AY155" s="565"/>
      <c r="AZ155" s="565"/>
      <c r="BA155" s="565"/>
      <c r="BB155" s="565"/>
      <c r="BC155" s="565"/>
      <c r="BD155" s="565"/>
      <c r="BE155" s="565"/>
      <c r="BF155" s="565"/>
      <c r="BG155" s="565"/>
      <c r="BH155" s="565"/>
      <c r="BI155" s="565"/>
      <c r="BJ155" s="565"/>
      <c r="BK155" s="565"/>
      <c r="BL155" s="565"/>
      <c r="BM155" s="565"/>
      <c r="BN155" s="565"/>
      <c r="BO155" s="565"/>
      <c r="BP155" s="565"/>
      <c r="BQ155" s="565"/>
      <c r="BR155" s="565"/>
      <c r="BS155" s="565"/>
      <c r="BT155" s="565"/>
      <c r="BU155" s="565"/>
      <c r="BV155" s="565"/>
      <c r="BW155" s="565"/>
      <c r="BX155" s="565"/>
      <c r="BY155" s="565"/>
      <c r="BZ155" s="565"/>
      <c r="CA155" s="565"/>
      <c r="CB155" s="565"/>
      <c r="CC155" s="565"/>
      <c r="CD155" s="565"/>
      <c r="CE155" s="565"/>
      <c r="CF155" s="565"/>
      <c r="CG155" s="565"/>
      <c r="CH155" s="565"/>
      <c r="CI155" s="565"/>
      <c r="CJ155" s="565"/>
      <c r="CK155" s="565"/>
      <c r="CL155" s="565"/>
      <c r="CM155" s="565"/>
      <c r="CN155" s="565"/>
      <c r="CO155" s="565"/>
      <c r="CP155" s="565"/>
      <c r="CQ155" s="565"/>
      <c r="CR155" s="565"/>
      <c r="CS155" s="565"/>
      <c r="CT155" s="565"/>
      <c r="CU155" s="565"/>
      <c r="CV155" s="565"/>
      <c r="CW155" s="565"/>
      <c r="CX155" s="565"/>
      <c r="CY155" s="565"/>
      <c r="CZ155" s="565"/>
      <c r="DA155" s="565"/>
      <c r="DB155" s="565"/>
      <c r="DC155" s="565"/>
      <c r="DD155" s="565"/>
      <c r="DE155" s="565"/>
      <c r="DF155" s="565"/>
      <c r="DG155" s="565"/>
      <c r="DH155" s="565"/>
      <c r="DI155" s="565"/>
      <c r="DJ155" s="565"/>
      <c r="DK155" s="565"/>
      <c r="DL155" s="565"/>
      <c r="DM155" s="565"/>
      <c r="DN155" s="565"/>
      <c r="DO155" s="565"/>
      <c r="DP155" s="565"/>
      <c r="DQ155" s="565"/>
      <c r="DR155" s="565"/>
      <c r="DS155" s="565"/>
      <c r="DT155" s="565"/>
      <c r="DU155" s="565"/>
      <c r="DV155" s="565"/>
      <c r="DW155" s="565"/>
      <c r="DX155" s="565"/>
      <c r="DY155" s="565"/>
      <c r="DZ155" s="565"/>
      <c r="EA155" s="565"/>
      <c r="EB155" s="565"/>
      <c r="EC155" s="565"/>
      <c r="ED155" s="565"/>
      <c r="EE155" s="565"/>
      <c r="EF155" s="565"/>
      <c r="EG155" s="565"/>
      <c r="EH155" s="565"/>
      <c r="EI155" s="565"/>
      <c r="EJ155" s="565"/>
      <c r="EK155" s="565"/>
      <c r="EL155" s="565"/>
      <c r="EM155" s="565"/>
      <c r="EN155" s="565"/>
      <c r="EO155" s="565"/>
      <c r="EP155" s="565"/>
      <c r="EQ155" s="565"/>
      <c r="ER155" s="565"/>
      <c r="ES155" s="565"/>
      <c r="ET155" s="565"/>
      <c r="EU155" s="565"/>
      <c r="EV155" s="565"/>
      <c r="EW155" s="565"/>
      <c r="EX155" s="565"/>
      <c r="EY155" s="565"/>
      <c r="EZ155" s="565"/>
      <c r="FA155" s="565"/>
      <c r="FB155" s="565"/>
      <c r="FC155" s="565"/>
      <c r="FD155" s="565"/>
      <c r="FE155" s="565"/>
      <c r="FF155" s="565"/>
      <c r="FG155" s="565"/>
      <c r="FH155" s="565"/>
      <c r="FI155" s="565"/>
      <c r="FJ155" s="565"/>
      <c r="FK155" s="565"/>
      <c r="FL155" s="565"/>
      <c r="FM155" s="565"/>
      <c r="FN155" s="565"/>
      <c r="FO155" s="565"/>
      <c r="FP155" s="565"/>
      <c r="FQ155" s="565"/>
      <c r="FR155" s="565"/>
      <c r="FS155" s="565"/>
      <c r="FT155" s="565"/>
      <c r="FU155" s="565"/>
      <c r="FV155" s="565"/>
      <c r="FW155" s="565"/>
      <c r="FX155" s="565"/>
      <c r="FY155" s="565"/>
      <c r="FZ155" s="565"/>
      <c r="GA155" s="565"/>
      <c r="GB155" s="565"/>
      <c r="GC155" s="565"/>
      <c r="GD155" s="565"/>
      <c r="GE155" s="565"/>
      <c r="GF155" s="565"/>
      <c r="GG155" s="565"/>
      <c r="GH155" s="565"/>
      <c r="GI155" s="565"/>
      <c r="GJ155" s="565"/>
      <c r="GK155" s="565"/>
      <c r="GL155" s="565"/>
      <c r="GM155" s="565"/>
      <c r="GN155" s="565"/>
      <c r="GO155" s="565"/>
      <c r="GP155" s="565"/>
      <c r="GQ155" s="565"/>
      <c r="GR155" s="565"/>
      <c r="GS155" s="565"/>
      <c r="GT155" s="565"/>
      <c r="GU155" s="565"/>
      <c r="GV155" s="565"/>
      <c r="GW155" s="565"/>
      <c r="GX155" s="565"/>
      <c r="GY155" s="565"/>
      <c r="GZ155" s="565"/>
      <c r="HA155" s="565"/>
      <c r="HB155" s="565"/>
      <c r="HC155" s="565"/>
      <c r="HD155" s="565"/>
      <c r="HE155" s="565"/>
      <c r="HF155" s="565"/>
      <c r="HG155" s="565"/>
      <c r="HH155" s="565"/>
      <c r="HI155" s="565"/>
      <c r="HJ155" s="565"/>
      <c r="HK155" s="565"/>
      <c r="HL155" s="565"/>
      <c r="HM155" s="565"/>
      <c r="HN155" s="565"/>
      <c r="HO155" s="565"/>
      <c r="HP155" s="565"/>
      <c r="HQ155" s="565"/>
      <c r="HR155" s="565"/>
      <c r="HS155" s="565"/>
      <c r="HT155" s="565"/>
      <c r="HU155" s="565"/>
      <c r="HV155" s="565"/>
      <c r="HW155" s="565"/>
      <c r="HX155" s="565"/>
      <c r="HY155" s="565"/>
      <c r="HZ155" s="565"/>
      <c r="IA155" s="565"/>
      <c r="IB155" s="565"/>
      <c r="IC155" s="565"/>
      <c r="ID155" s="565"/>
      <c r="IE155" s="565"/>
      <c r="IF155" s="565"/>
      <c r="IG155" s="565"/>
      <c r="IH155" s="565"/>
      <c r="II155" s="565"/>
      <c r="IJ155" s="565"/>
      <c r="IK155" s="565"/>
      <c r="IL155" s="565"/>
      <c r="IM155" s="565"/>
      <c r="IN155" s="565"/>
      <c r="IO155" s="565"/>
      <c r="IP155" s="565"/>
      <c r="IQ155" s="565"/>
      <c r="IR155" s="565"/>
      <c r="IS155" s="565"/>
      <c r="IT155" s="565"/>
      <c r="IU155" s="565"/>
    </row>
    <row r="156" spans="1:255">
      <c r="A156" s="562" t="s">
        <v>1376</v>
      </c>
      <c r="B156" s="559">
        <v>32602</v>
      </c>
      <c r="D156" s="565"/>
      <c r="E156" s="565"/>
      <c r="F156" s="565"/>
      <c r="G156" s="565"/>
      <c r="H156" s="565"/>
      <c r="I156" s="565"/>
      <c r="J156" s="565"/>
      <c r="K156" s="565"/>
      <c r="L156" s="565"/>
      <c r="M156" s="565"/>
      <c r="N156" s="565"/>
      <c r="O156" s="565"/>
      <c r="P156" s="565"/>
      <c r="Q156" s="565"/>
      <c r="R156" s="565"/>
      <c r="S156" s="565"/>
      <c r="T156" s="565"/>
      <c r="U156" s="565"/>
      <c r="V156" s="565"/>
      <c r="W156" s="565"/>
      <c r="X156" s="565"/>
      <c r="Y156" s="565"/>
      <c r="Z156" s="565"/>
      <c r="AA156" s="565"/>
      <c r="AB156" s="565"/>
      <c r="AC156" s="565"/>
      <c r="AD156" s="565"/>
      <c r="AE156" s="565"/>
      <c r="AF156" s="565"/>
      <c r="AG156" s="565"/>
      <c r="AH156" s="565"/>
      <c r="AI156" s="565"/>
      <c r="AJ156" s="565"/>
      <c r="AK156" s="565"/>
      <c r="AL156" s="565"/>
      <c r="AM156" s="565"/>
      <c r="AN156" s="565"/>
      <c r="AO156" s="565"/>
      <c r="AP156" s="565"/>
      <c r="AQ156" s="565"/>
      <c r="AR156" s="565"/>
      <c r="AS156" s="565"/>
      <c r="AT156" s="565"/>
      <c r="AU156" s="565"/>
      <c r="AV156" s="565"/>
      <c r="AW156" s="565"/>
      <c r="AX156" s="565"/>
      <c r="AY156" s="565"/>
      <c r="AZ156" s="565"/>
      <c r="BA156" s="565"/>
      <c r="BB156" s="565"/>
      <c r="BC156" s="565"/>
      <c r="BD156" s="565"/>
      <c r="BE156" s="565"/>
      <c r="BF156" s="565"/>
      <c r="BG156" s="565"/>
      <c r="BH156" s="565"/>
      <c r="BI156" s="565"/>
      <c r="BJ156" s="565"/>
      <c r="BK156" s="565"/>
      <c r="BL156" s="565"/>
      <c r="BM156" s="565"/>
      <c r="BN156" s="565"/>
      <c r="BO156" s="565"/>
      <c r="BP156" s="565"/>
      <c r="BQ156" s="565"/>
      <c r="BR156" s="565"/>
      <c r="BS156" s="565"/>
      <c r="BT156" s="565"/>
      <c r="BU156" s="565"/>
      <c r="BV156" s="565"/>
      <c r="BW156" s="565"/>
      <c r="BX156" s="565"/>
      <c r="BY156" s="565"/>
      <c r="BZ156" s="565"/>
      <c r="CA156" s="565"/>
      <c r="CB156" s="565"/>
      <c r="CC156" s="565"/>
      <c r="CD156" s="565"/>
      <c r="CE156" s="565"/>
      <c r="CF156" s="565"/>
      <c r="CG156" s="565"/>
      <c r="CH156" s="565"/>
      <c r="CI156" s="565"/>
      <c r="CJ156" s="565"/>
      <c r="CK156" s="565"/>
      <c r="CL156" s="565"/>
      <c r="CM156" s="565"/>
      <c r="CN156" s="565"/>
      <c r="CO156" s="565"/>
      <c r="CP156" s="565"/>
      <c r="CQ156" s="565"/>
      <c r="CR156" s="565"/>
      <c r="CS156" s="565"/>
      <c r="CT156" s="565"/>
      <c r="CU156" s="565"/>
      <c r="CV156" s="565"/>
      <c r="CW156" s="565"/>
      <c r="CX156" s="565"/>
      <c r="CY156" s="565"/>
      <c r="CZ156" s="565"/>
      <c r="DA156" s="565"/>
      <c r="DB156" s="565"/>
      <c r="DC156" s="565"/>
      <c r="DD156" s="565"/>
      <c r="DE156" s="565"/>
      <c r="DF156" s="565"/>
      <c r="DG156" s="565"/>
      <c r="DH156" s="565"/>
      <c r="DI156" s="565"/>
      <c r="DJ156" s="565"/>
      <c r="DK156" s="565"/>
      <c r="DL156" s="565"/>
      <c r="DM156" s="565"/>
      <c r="DN156" s="565"/>
      <c r="DO156" s="565"/>
      <c r="DP156" s="565"/>
      <c r="DQ156" s="565"/>
      <c r="DR156" s="565"/>
      <c r="DS156" s="565"/>
      <c r="DT156" s="565"/>
      <c r="DU156" s="565"/>
      <c r="DV156" s="565"/>
      <c r="DW156" s="565"/>
      <c r="DX156" s="565"/>
      <c r="DY156" s="565"/>
      <c r="DZ156" s="565"/>
      <c r="EA156" s="565"/>
      <c r="EB156" s="565"/>
      <c r="EC156" s="565"/>
      <c r="ED156" s="565"/>
      <c r="EE156" s="565"/>
      <c r="EF156" s="565"/>
      <c r="EG156" s="565"/>
      <c r="EH156" s="565"/>
      <c r="EI156" s="565"/>
      <c r="EJ156" s="565"/>
      <c r="EK156" s="565"/>
      <c r="EL156" s="565"/>
      <c r="EM156" s="565"/>
      <c r="EN156" s="565"/>
      <c r="EO156" s="565"/>
      <c r="EP156" s="565"/>
      <c r="EQ156" s="565"/>
      <c r="ER156" s="565"/>
      <c r="ES156" s="565"/>
      <c r="ET156" s="565"/>
      <c r="EU156" s="565"/>
      <c r="EV156" s="565"/>
      <c r="EW156" s="565"/>
      <c r="EX156" s="565"/>
      <c r="EY156" s="565"/>
      <c r="EZ156" s="565"/>
      <c r="FA156" s="565"/>
      <c r="FB156" s="565"/>
      <c r="FC156" s="565"/>
      <c r="FD156" s="565"/>
      <c r="FE156" s="565"/>
      <c r="FF156" s="565"/>
      <c r="FG156" s="565"/>
      <c r="FH156" s="565"/>
      <c r="FI156" s="565"/>
      <c r="FJ156" s="565"/>
      <c r="FK156" s="565"/>
      <c r="FL156" s="565"/>
      <c r="FM156" s="565"/>
      <c r="FN156" s="565"/>
      <c r="FO156" s="565"/>
      <c r="FP156" s="565"/>
      <c r="FQ156" s="565"/>
      <c r="FR156" s="565"/>
      <c r="FS156" s="565"/>
      <c r="FT156" s="565"/>
      <c r="FU156" s="565"/>
      <c r="FV156" s="565"/>
      <c r="FW156" s="565"/>
      <c r="FX156" s="565"/>
      <c r="FY156" s="565"/>
      <c r="FZ156" s="565"/>
      <c r="GA156" s="565"/>
      <c r="GB156" s="565"/>
      <c r="GC156" s="565"/>
      <c r="GD156" s="565"/>
      <c r="GE156" s="565"/>
      <c r="GF156" s="565"/>
      <c r="GG156" s="565"/>
      <c r="GH156" s="565"/>
      <c r="GI156" s="565"/>
      <c r="GJ156" s="565"/>
      <c r="GK156" s="565"/>
      <c r="GL156" s="565"/>
      <c r="GM156" s="565"/>
      <c r="GN156" s="565"/>
      <c r="GO156" s="565"/>
      <c r="GP156" s="565"/>
      <c r="GQ156" s="565"/>
      <c r="GR156" s="565"/>
      <c r="GS156" s="565"/>
      <c r="GT156" s="565"/>
      <c r="GU156" s="565"/>
      <c r="GV156" s="565"/>
      <c r="GW156" s="565"/>
      <c r="GX156" s="565"/>
      <c r="GY156" s="565"/>
      <c r="GZ156" s="565"/>
      <c r="HA156" s="565"/>
      <c r="HB156" s="565"/>
      <c r="HC156" s="565"/>
      <c r="HD156" s="565"/>
      <c r="HE156" s="565"/>
      <c r="HF156" s="565"/>
      <c r="HG156" s="565"/>
      <c r="HH156" s="565"/>
      <c r="HI156" s="565"/>
      <c r="HJ156" s="565"/>
      <c r="HK156" s="565"/>
      <c r="HL156" s="565"/>
      <c r="HM156" s="565"/>
      <c r="HN156" s="565"/>
      <c r="HO156" s="565"/>
      <c r="HP156" s="565"/>
      <c r="HQ156" s="565"/>
      <c r="HR156" s="565"/>
      <c r="HS156" s="565"/>
      <c r="HT156" s="565"/>
      <c r="HU156" s="565"/>
      <c r="HV156" s="565"/>
      <c r="HW156" s="565"/>
      <c r="HX156" s="565"/>
      <c r="HY156" s="565"/>
      <c r="HZ156" s="565"/>
      <c r="IA156" s="565"/>
      <c r="IB156" s="565"/>
      <c r="IC156" s="565"/>
      <c r="ID156" s="565"/>
      <c r="IE156" s="565"/>
      <c r="IF156" s="565"/>
      <c r="IG156" s="565"/>
      <c r="IH156" s="565"/>
      <c r="II156" s="565"/>
      <c r="IJ156" s="565"/>
      <c r="IK156" s="565"/>
      <c r="IL156" s="565"/>
      <c r="IM156" s="565"/>
      <c r="IN156" s="565"/>
      <c r="IO156" s="565"/>
      <c r="IP156" s="565"/>
      <c r="IQ156" s="565"/>
      <c r="IR156" s="565"/>
      <c r="IS156" s="565"/>
      <c r="IT156" s="565"/>
      <c r="IU156" s="565"/>
    </row>
    <row r="157" spans="1:255">
      <c r="A157" s="562" t="s">
        <v>2272</v>
      </c>
      <c r="B157" s="559">
        <v>0</v>
      </c>
      <c r="D157" s="565"/>
      <c r="E157" s="565"/>
      <c r="F157" s="565"/>
      <c r="G157" s="565"/>
      <c r="H157" s="565"/>
      <c r="I157" s="565"/>
      <c r="J157" s="565"/>
      <c r="K157" s="565"/>
      <c r="L157" s="565"/>
      <c r="M157" s="565"/>
      <c r="N157" s="565"/>
      <c r="O157" s="565"/>
      <c r="P157" s="565"/>
      <c r="Q157" s="565"/>
      <c r="R157" s="565"/>
      <c r="S157" s="565"/>
      <c r="T157" s="565"/>
      <c r="U157" s="565"/>
      <c r="V157" s="565"/>
      <c r="W157" s="565"/>
      <c r="X157" s="565"/>
      <c r="Y157" s="565"/>
      <c r="Z157" s="565"/>
      <c r="AA157" s="565"/>
      <c r="AB157" s="565"/>
      <c r="AC157" s="565"/>
      <c r="AD157" s="565"/>
      <c r="AE157" s="565"/>
      <c r="AF157" s="565"/>
      <c r="AG157" s="565"/>
      <c r="AH157" s="565"/>
      <c r="AI157" s="565"/>
      <c r="AJ157" s="565"/>
      <c r="AK157" s="565"/>
      <c r="AL157" s="565"/>
      <c r="AM157" s="565"/>
      <c r="AN157" s="565"/>
      <c r="AO157" s="565"/>
      <c r="AP157" s="565"/>
      <c r="AQ157" s="565"/>
      <c r="AR157" s="565"/>
      <c r="AS157" s="565"/>
      <c r="AT157" s="565"/>
      <c r="AU157" s="565"/>
      <c r="AV157" s="565"/>
      <c r="AW157" s="565"/>
      <c r="AX157" s="565"/>
      <c r="AY157" s="565"/>
      <c r="AZ157" s="565"/>
      <c r="BA157" s="565"/>
      <c r="BB157" s="565"/>
      <c r="BC157" s="565"/>
      <c r="BD157" s="565"/>
      <c r="BE157" s="565"/>
      <c r="BF157" s="565"/>
      <c r="BG157" s="565"/>
      <c r="BH157" s="565"/>
      <c r="BI157" s="565"/>
      <c r="BJ157" s="565"/>
      <c r="BK157" s="565"/>
      <c r="BL157" s="565"/>
      <c r="BM157" s="565"/>
      <c r="BN157" s="565"/>
      <c r="BO157" s="565"/>
      <c r="BP157" s="565"/>
      <c r="BQ157" s="565"/>
      <c r="BR157" s="565"/>
      <c r="BS157" s="565"/>
      <c r="BT157" s="565"/>
      <c r="BU157" s="565"/>
      <c r="BV157" s="565"/>
      <c r="BW157" s="565"/>
      <c r="BX157" s="565"/>
      <c r="BY157" s="565"/>
      <c r="BZ157" s="565"/>
      <c r="CA157" s="565"/>
      <c r="CB157" s="565"/>
      <c r="CC157" s="565"/>
      <c r="CD157" s="565"/>
      <c r="CE157" s="565"/>
      <c r="CF157" s="565"/>
      <c r="CG157" s="565"/>
      <c r="CH157" s="565"/>
      <c r="CI157" s="565"/>
      <c r="CJ157" s="565"/>
      <c r="CK157" s="565"/>
      <c r="CL157" s="565"/>
      <c r="CM157" s="565"/>
      <c r="CN157" s="565"/>
      <c r="CO157" s="565"/>
      <c r="CP157" s="565"/>
      <c r="CQ157" s="565"/>
      <c r="CR157" s="565"/>
      <c r="CS157" s="565"/>
      <c r="CT157" s="565"/>
      <c r="CU157" s="565"/>
      <c r="CV157" s="565"/>
      <c r="CW157" s="565"/>
      <c r="CX157" s="565"/>
      <c r="CY157" s="565"/>
      <c r="CZ157" s="565"/>
      <c r="DA157" s="565"/>
      <c r="DB157" s="565"/>
      <c r="DC157" s="565"/>
      <c r="DD157" s="565"/>
      <c r="DE157" s="565"/>
      <c r="DF157" s="565"/>
      <c r="DG157" s="565"/>
      <c r="DH157" s="565"/>
      <c r="DI157" s="565"/>
      <c r="DJ157" s="565"/>
      <c r="DK157" s="565"/>
      <c r="DL157" s="565"/>
      <c r="DM157" s="565"/>
      <c r="DN157" s="565"/>
      <c r="DO157" s="565"/>
      <c r="DP157" s="565"/>
      <c r="DQ157" s="565"/>
      <c r="DR157" s="565"/>
      <c r="DS157" s="565"/>
      <c r="DT157" s="565"/>
      <c r="DU157" s="565"/>
      <c r="DV157" s="565"/>
      <c r="DW157" s="565"/>
      <c r="DX157" s="565"/>
      <c r="DY157" s="565"/>
      <c r="DZ157" s="565"/>
      <c r="EA157" s="565"/>
      <c r="EB157" s="565"/>
      <c r="EC157" s="565"/>
      <c r="ED157" s="565"/>
      <c r="EE157" s="565"/>
      <c r="EF157" s="565"/>
      <c r="EG157" s="565"/>
      <c r="EH157" s="565"/>
      <c r="EI157" s="565"/>
      <c r="EJ157" s="565"/>
      <c r="EK157" s="565"/>
      <c r="EL157" s="565"/>
      <c r="EM157" s="565"/>
      <c r="EN157" s="565"/>
      <c r="EO157" s="565"/>
      <c r="EP157" s="565"/>
      <c r="EQ157" s="565"/>
      <c r="ER157" s="565"/>
      <c r="ES157" s="565"/>
      <c r="ET157" s="565"/>
      <c r="EU157" s="565"/>
      <c r="EV157" s="565"/>
      <c r="EW157" s="565"/>
      <c r="EX157" s="565"/>
      <c r="EY157" s="565"/>
      <c r="EZ157" s="565"/>
      <c r="FA157" s="565"/>
      <c r="FB157" s="565"/>
      <c r="FC157" s="565"/>
      <c r="FD157" s="565"/>
      <c r="FE157" s="565"/>
      <c r="FF157" s="565"/>
      <c r="FG157" s="565"/>
      <c r="FH157" s="565"/>
      <c r="FI157" s="565"/>
      <c r="FJ157" s="565"/>
      <c r="FK157" s="565"/>
      <c r="FL157" s="565"/>
      <c r="FM157" s="565"/>
      <c r="FN157" s="565"/>
      <c r="FO157" s="565"/>
      <c r="FP157" s="565"/>
      <c r="FQ157" s="565"/>
      <c r="FR157" s="565"/>
      <c r="FS157" s="565"/>
      <c r="FT157" s="565"/>
      <c r="FU157" s="565"/>
      <c r="FV157" s="565"/>
      <c r="FW157" s="565"/>
      <c r="FX157" s="565"/>
      <c r="FY157" s="565"/>
      <c r="FZ157" s="565"/>
      <c r="GA157" s="565"/>
      <c r="GB157" s="565"/>
      <c r="GC157" s="565"/>
      <c r="GD157" s="565"/>
      <c r="GE157" s="565"/>
      <c r="GF157" s="565"/>
      <c r="GG157" s="565"/>
      <c r="GH157" s="565"/>
      <c r="GI157" s="565"/>
      <c r="GJ157" s="565"/>
      <c r="GK157" s="565"/>
      <c r="GL157" s="565"/>
      <c r="GM157" s="565"/>
      <c r="GN157" s="565"/>
      <c r="GO157" s="565"/>
      <c r="GP157" s="565"/>
      <c r="GQ157" s="565"/>
      <c r="GR157" s="565"/>
      <c r="GS157" s="565"/>
      <c r="GT157" s="565"/>
      <c r="GU157" s="565"/>
      <c r="GV157" s="565"/>
      <c r="GW157" s="565"/>
      <c r="GX157" s="565"/>
      <c r="GY157" s="565"/>
      <c r="GZ157" s="565"/>
      <c r="HA157" s="565"/>
      <c r="HB157" s="565"/>
      <c r="HC157" s="565"/>
      <c r="HD157" s="565"/>
      <c r="HE157" s="565"/>
      <c r="HF157" s="565"/>
      <c r="HG157" s="565"/>
      <c r="HH157" s="565"/>
      <c r="HI157" s="565"/>
      <c r="HJ157" s="565"/>
      <c r="HK157" s="565"/>
      <c r="HL157" s="565"/>
      <c r="HM157" s="565"/>
      <c r="HN157" s="565"/>
      <c r="HO157" s="565"/>
      <c r="HP157" s="565"/>
      <c r="HQ157" s="565"/>
      <c r="HR157" s="565"/>
      <c r="HS157" s="565"/>
      <c r="HT157" s="565"/>
      <c r="HU157" s="565"/>
      <c r="HV157" s="565"/>
      <c r="HW157" s="565"/>
      <c r="HX157" s="565"/>
      <c r="HY157" s="565"/>
      <c r="HZ157" s="565"/>
      <c r="IA157" s="565"/>
      <c r="IB157" s="565"/>
      <c r="IC157" s="565"/>
      <c r="ID157" s="565"/>
      <c r="IE157" s="565"/>
      <c r="IF157" s="565"/>
      <c r="IG157" s="565"/>
      <c r="IH157" s="565"/>
      <c r="II157" s="565"/>
      <c r="IJ157" s="565"/>
      <c r="IK157" s="565"/>
      <c r="IL157" s="565"/>
      <c r="IM157" s="565"/>
      <c r="IN157" s="565"/>
      <c r="IO157" s="565"/>
      <c r="IP157" s="565"/>
      <c r="IQ157" s="565"/>
      <c r="IR157" s="565"/>
      <c r="IS157" s="565"/>
      <c r="IT157" s="565"/>
      <c r="IU157" s="565"/>
    </row>
    <row r="158" spans="1:255">
      <c r="A158" s="562" t="s">
        <v>2273</v>
      </c>
      <c r="B158" s="559">
        <v>0</v>
      </c>
      <c r="D158" s="565"/>
      <c r="E158" s="565"/>
      <c r="F158" s="565"/>
      <c r="G158" s="565"/>
      <c r="H158" s="565"/>
      <c r="I158" s="565"/>
      <c r="J158" s="565"/>
      <c r="K158" s="565"/>
      <c r="L158" s="565"/>
      <c r="M158" s="565"/>
      <c r="N158" s="565"/>
      <c r="O158" s="565"/>
      <c r="P158" s="565"/>
      <c r="Q158" s="565"/>
      <c r="R158" s="565"/>
      <c r="S158" s="565"/>
      <c r="T158" s="565"/>
      <c r="U158" s="565"/>
      <c r="V158" s="565"/>
      <c r="W158" s="565"/>
      <c r="X158" s="565"/>
      <c r="Y158" s="565"/>
      <c r="Z158" s="565"/>
      <c r="AA158" s="565"/>
      <c r="AB158" s="565"/>
      <c r="AC158" s="565"/>
      <c r="AD158" s="565"/>
      <c r="AE158" s="565"/>
      <c r="AF158" s="565"/>
      <c r="AG158" s="565"/>
      <c r="AH158" s="565"/>
      <c r="AI158" s="565"/>
      <c r="AJ158" s="565"/>
      <c r="AK158" s="565"/>
      <c r="AL158" s="565"/>
      <c r="AM158" s="565"/>
      <c r="AN158" s="565"/>
      <c r="AO158" s="565"/>
      <c r="AP158" s="565"/>
      <c r="AQ158" s="565"/>
      <c r="AR158" s="565"/>
      <c r="AS158" s="565"/>
      <c r="AT158" s="565"/>
      <c r="AU158" s="565"/>
      <c r="AV158" s="565"/>
      <c r="AW158" s="565"/>
      <c r="AX158" s="565"/>
      <c r="AY158" s="565"/>
      <c r="AZ158" s="565"/>
      <c r="BA158" s="565"/>
      <c r="BB158" s="565"/>
      <c r="BC158" s="565"/>
      <c r="BD158" s="565"/>
      <c r="BE158" s="565"/>
      <c r="BF158" s="565"/>
      <c r="BG158" s="565"/>
      <c r="BH158" s="565"/>
      <c r="BI158" s="565"/>
      <c r="BJ158" s="565"/>
      <c r="BK158" s="565"/>
      <c r="BL158" s="565"/>
      <c r="BM158" s="565"/>
      <c r="BN158" s="565"/>
      <c r="BO158" s="565"/>
      <c r="BP158" s="565"/>
      <c r="BQ158" s="565"/>
      <c r="BR158" s="565"/>
      <c r="BS158" s="565"/>
      <c r="BT158" s="565"/>
      <c r="BU158" s="565"/>
      <c r="BV158" s="565"/>
      <c r="BW158" s="565"/>
      <c r="BX158" s="565"/>
      <c r="BY158" s="565"/>
      <c r="BZ158" s="565"/>
      <c r="CA158" s="565"/>
      <c r="CB158" s="565"/>
      <c r="CC158" s="565"/>
      <c r="CD158" s="565"/>
      <c r="CE158" s="565"/>
      <c r="CF158" s="565"/>
      <c r="CG158" s="565"/>
      <c r="CH158" s="565"/>
      <c r="CI158" s="565"/>
      <c r="CJ158" s="565"/>
      <c r="CK158" s="565"/>
      <c r="CL158" s="565"/>
      <c r="CM158" s="565"/>
      <c r="CN158" s="565"/>
      <c r="CO158" s="565"/>
      <c r="CP158" s="565"/>
      <c r="CQ158" s="565"/>
      <c r="CR158" s="565"/>
      <c r="CS158" s="565"/>
      <c r="CT158" s="565"/>
      <c r="CU158" s="565"/>
      <c r="CV158" s="565"/>
      <c r="CW158" s="565"/>
      <c r="CX158" s="565"/>
      <c r="CY158" s="565"/>
      <c r="CZ158" s="565"/>
      <c r="DA158" s="565"/>
      <c r="DB158" s="565"/>
      <c r="DC158" s="565"/>
      <c r="DD158" s="565"/>
      <c r="DE158" s="565"/>
      <c r="DF158" s="565"/>
      <c r="DG158" s="565"/>
      <c r="DH158" s="565"/>
      <c r="DI158" s="565"/>
      <c r="DJ158" s="565"/>
      <c r="DK158" s="565"/>
      <c r="DL158" s="565"/>
      <c r="DM158" s="565"/>
      <c r="DN158" s="565"/>
      <c r="DO158" s="565"/>
      <c r="DP158" s="565"/>
      <c r="DQ158" s="565"/>
      <c r="DR158" s="565"/>
      <c r="DS158" s="565"/>
      <c r="DT158" s="565"/>
      <c r="DU158" s="565"/>
      <c r="DV158" s="565"/>
      <c r="DW158" s="565"/>
      <c r="DX158" s="565"/>
      <c r="DY158" s="565"/>
      <c r="DZ158" s="565"/>
      <c r="EA158" s="565"/>
      <c r="EB158" s="565"/>
      <c r="EC158" s="565"/>
      <c r="ED158" s="565"/>
      <c r="EE158" s="565"/>
      <c r="EF158" s="565"/>
      <c r="EG158" s="565"/>
      <c r="EH158" s="565"/>
      <c r="EI158" s="565"/>
      <c r="EJ158" s="565"/>
      <c r="EK158" s="565"/>
      <c r="EL158" s="565"/>
      <c r="EM158" s="565"/>
      <c r="EN158" s="565"/>
      <c r="EO158" s="565"/>
      <c r="EP158" s="565"/>
      <c r="EQ158" s="565"/>
      <c r="ER158" s="565"/>
      <c r="ES158" s="565"/>
      <c r="ET158" s="565"/>
      <c r="EU158" s="565"/>
      <c r="EV158" s="565"/>
      <c r="EW158" s="565"/>
      <c r="EX158" s="565"/>
      <c r="EY158" s="565"/>
      <c r="EZ158" s="565"/>
      <c r="FA158" s="565"/>
      <c r="FB158" s="565"/>
      <c r="FC158" s="565"/>
      <c r="FD158" s="565"/>
      <c r="FE158" s="565"/>
      <c r="FF158" s="565"/>
      <c r="FG158" s="565"/>
      <c r="FH158" s="565"/>
      <c r="FI158" s="565"/>
      <c r="FJ158" s="565"/>
      <c r="FK158" s="565"/>
      <c r="FL158" s="565"/>
      <c r="FM158" s="565"/>
      <c r="FN158" s="565"/>
      <c r="FO158" s="565"/>
      <c r="FP158" s="565"/>
      <c r="FQ158" s="565"/>
      <c r="FR158" s="565"/>
      <c r="FS158" s="565"/>
      <c r="FT158" s="565"/>
      <c r="FU158" s="565"/>
      <c r="FV158" s="565"/>
      <c r="FW158" s="565"/>
      <c r="FX158" s="565"/>
      <c r="FY158" s="565"/>
      <c r="FZ158" s="565"/>
      <c r="GA158" s="565"/>
      <c r="GB158" s="565"/>
      <c r="GC158" s="565"/>
      <c r="GD158" s="565"/>
      <c r="GE158" s="565"/>
      <c r="GF158" s="565"/>
      <c r="GG158" s="565"/>
      <c r="GH158" s="565"/>
      <c r="GI158" s="565"/>
      <c r="GJ158" s="565"/>
      <c r="GK158" s="565"/>
      <c r="GL158" s="565"/>
      <c r="GM158" s="565"/>
      <c r="GN158" s="565"/>
      <c r="GO158" s="565"/>
      <c r="GP158" s="565"/>
      <c r="GQ158" s="565"/>
      <c r="GR158" s="565"/>
      <c r="GS158" s="565"/>
      <c r="GT158" s="565"/>
      <c r="GU158" s="565"/>
      <c r="GV158" s="565"/>
      <c r="GW158" s="565"/>
      <c r="GX158" s="565"/>
      <c r="GY158" s="565"/>
      <c r="GZ158" s="565"/>
      <c r="HA158" s="565"/>
      <c r="HB158" s="565"/>
      <c r="HC158" s="565"/>
      <c r="HD158" s="565"/>
      <c r="HE158" s="565"/>
      <c r="HF158" s="565"/>
      <c r="HG158" s="565"/>
      <c r="HH158" s="565"/>
      <c r="HI158" s="565"/>
      <c r="HJ158" s="565"/>
      <c r="HK158" s="565"/>
      <c r="HL158" s="565"/>
      <c r="HM158" s="565"/>
      <c r="HN158" s="565"/>
      <c r="HO158" s="565"/>
      <c r="HP158" s="565"/>
      <c r="HQ158" s="565"/>
      <c r="HR158" s="565"/>
      <c r="HS158" s="565"/>
      <c r="HT158" s="565"/>
      <c r="HU158" s="565"/>
      <c r="HV158" s="565"/>
      <c r="HW158" s="565"/>
      <c r="HX158" s="565"/>
      <c r="HY158" s="565"/>
      <c r="HZ158" s="565"/>
      <c r="IA158" s="565"/>
      <c r="IB158" s="565"/>
      <c r="IC158" s="565"/>
      <c r="ID158" s="565"/>
      <c r="IE158" s="565"/>
      <c r="IF158" s="565"/>
      <c r="IG158" s="565"/>
      <c r="IH158" s="565"/>
      <c r="II158" s="565"/>
      <c r="IJ158" s="565"/>
      <c r="IK158" s="565"/>
      <c r="IL158" s="565"/>
      <c r="IM158" s="565"/>
      <c r="IN158" s="565"/>
      <c r="IO158" s="565"/>
      <c r="IP158" s="565"/>
      <c r="IQ158" s="565"/>
      <c r="IR158" s="565"/>
      <c r="IS158" s="565"/>
      <c r="IT158" s="565"/>
      <c r="IU158" s="565"/>
    </row>
    <row r="159" spans="1:255">
      <c r="A159" s="562" t="s">
        <v>1377</v>
      </c>
      <c r="B159" s="559">
        <v>1479</v>
      </c>
      <c r="D159" s="565"/>
      <c r="E159" s="565"/>
      <c r="F159" s="565"/>
      <c r="G159" s="565"/>
      <c r="H159" s="565"/>
      <c r="I159" s="565"/>
      <c r="J159" s="565"/>
      <c r="K159" s="565"/>
      <c r="L159" s="565"/>
      <c r="M159" s="565"/>
      <c r="N159" s="565"/>
      <c r="O159" s="565"/>
      <c r="P159" s="565"/>
      <c r="Q159" s="565"/>
      <c r="R159" s="565"/>
      <c r="S159" s="565"/>
      <c r="T159" s="565"/>
      <c r="U159" s="565"/>
      <c r="V159" s="565"/>
      <c r="W159" s="565"/>
      <c r="X159" s="565"/>
      <c r="Y159" s="565"/>
      <c r="Z159" s="565"/>
      <c r="AA159" s="565"/>
      <c r="AB159" s="565"/>
      <c r="AC159" s="565"/>
      <c r="AD159" s="565"/>
      <c r="AE159" s="565"/>
      <c r="AF159" s="565"/>
      <c r="AG159" s="565"/>
      <c r="AH159" s="565"/>
      <c r="AI159" s="565"/>
      <c r="AJ159" s="565"/>
      <c r="AK159" s="565"/>
      <c r="AL159" s="565"/>
      <c r="AM159" s="565"/>
      <c r="AN159" s="565"/>
      <c r="AO159" s="565"/>
      <c r="AP159" s="565"/>
      <c r="AQ159" s="565"/>
      <c r="AR159" s="565"/>
      <c r="AS159" s="565"/>
      <c r="AT159" s="565"/>
      <c r="AU159" s="565"/>
      <c r="AV159" s="565"/>
      <c r="AW159" s="565"/>
      <c r="AX159" s="565"/>
      <c r="AY159" s="565"/>
      <c r="AZ159" s="565"/>
      <c r="BA159" s="565"/>
      <c r="BB159" s="565"/>
      <c r="BC159" s="565"/>
      <c r="BD159" s="565"/>
      <c r="BE159" s="565"/>
      <c r="BF159" s="565"/>
      <c r="BG159" s="565"/>
      <c r="BH159" s="565"/>
      <c r="BI159" s="565"/>
      <c r="BJ159" s="565"/>
      <c r="BK159" s="565"/>
      <c r="BL159" s="565"/>
      <c r="BM159" s="565"/>
      <c r="BN159" s="565"/>
      <c r="BO159" s="565"/>
      <c r="BP159" s="565"/>
      <c r="BQ159" s="565"/>
      <c r="BR159" s="565"/>
      <c r="BS159" s="565"/>
      <c r="BT159" s="565"/>
      <c r="BU159" s="565"/>
      <c r="BV159" s="565"/>
      <c r="BW159" s="565"/>
      <c r="BX159" s="565"/>
      <c r="BY159" s="565"/>
      <c r="BZ159" s="565"/>
      <c r="CA159" s="565"/>
      <c r="CB159" s="565"/>
      <c r="CC159" s="565"/>
      <c r="CD159" s="565"/>
      <c r="CE159" s="565"/>
      <c r="CF159" s="565"/>
      <c r="CG159" s="565"/>
      <c r="CH159" s="565"/>
      <c r="CI159" s="565"/>
      <c r="CJ159" s="565"/>
      <c r="CK159" s="565"/>
      <c r="CL159" s="565"/>
      <c r="CM159" s="565"/>
      <c r="CN159" s="565"/>
      <c r="CO159" s="565"/>
      <c r="CP159" s="565"/>
      <c r="CQ159" s="565"/>
      <c r="CR159" s="565"/>
      <c r="CS159" s="565"/>
      <c r="CT159" s="565"/>
      <c r="CU159" s="565"/>
      <c r="CV159" s="565"/>
      <c r="CW159" s="565"/>
      <c r="CX159" s="565"/>
      <c r="CY159" s="565"/>
      <c r="CZ159" s="565"/>
      <c r="DA159" s="565"/>
      <c r="DB159" s="565"/>
      <c r="DC159" s="565"/>
      <c r="DD159" s="565"/>
      <c r="DE159" s="565"/>
      <c r="DF159" s="565"/>
      <c r="DG159" s="565"/>
      <c r="DH159" s="565"/>
      <c r="DI159" s="565"/>
      <c r="DJ159" s="565"/>
      <c r="DK159" s="565"/>
      <c r="DL159" s="565"/>
      <c r="DM159" s="565"/>
      <c r="DN159" s="565"/>
      <c r="DO159" s="565"/>
      <c r="DP159" s="565"/>
      <c r="DQ159" s="565"/>
      <c r="DR159" s="565"/>
      <c r="DS159" s="565"/>
      <c r="DT159" s="565"/>
      <c r="DU159" s="565"/>
      <c r="DV159" s="565"/>
      <c r="DW159" s="565"/>
      <c r="DX159" s="565"/>
      <c r="DY159" s="565"/>
      <c r="DZ159" s="565"/>
      <c r="EA159" s="565"/>
      <c r="EB159" s="565"/>
      <c r="EC159" s="565"/>
      <c r="ED159" s="565"/>
      <c r="EE159" s="565"/>
      <c r="EF159" s="565"/>
      <c r="EG159" s="565"/>
      <c r="EH159" s="565"/>
      <c r="EI159" s="565"/>
      <c r="EJ159" s="565"/>
      <c r="EK159" s="565"/>
      <c r="EL159" s="565"/>
      <c r="EM159" s="565"/>
      <c r="EN159" s="565"/>
      <c r="EO159" s="565"/>
      <c r="EP159" s="565"/>
      <c r="EQ159" s="565"/>
      <c r="ER159" s="565"/>
      <c r="ES159" s="565"/>
      <c r="ET159" s="565"/>
      <c r="EU159" s="565"/>
      <c r="EV159" s="565"/>
      <c r="EW159" s="565"/>
      <c r="EX159" s="565"/>
      <c r="EY159" s="565"/>
      <c r="EZ159" s="565"/>
      <c r="FA159" s="565"/>
      <c r="FB159" s="565"/>
      <c r="FC159" s="565"/>
      <c r="FD159" s="565"/>
      <c r="FE159" s="565"/>
      <c r="FF159" s="565"/>
      <c r="FG159" s="565"/>
      <c r="FH159" s="565"/>
      <c r="FI159" s="565"/>
      <c r="FJ159" s="565"/>
      <c r="FK159" s="565"/>
      <c r="FL159" s="565"/>
      <c r="FM159" s="565"/>
      <c r="FN159" s="565"/>
      <c r="FO159" s="565"/>
      <c r="FP159" s="565"/>
      <c r="FQ159" s="565"/>
      <c r="FR159" s="565"/>
      <c r="FS159" s="565"/>
      <c r="FT159" s="565"/>
      <c r="FU159" s="565"/>
      <c r="FV159" s="565"/>
      <c r="FW159" s="565"/>
      <c r="FX159" s="565"/>
      <c r="FY159" s="565"/>
      <c r="FZ159" s="565"/>
      <c r="GA159" s="565"/>
      <c r="GB159" s="565"/>
      <c r="GC159" s="565"/>
      <c r="GD159" s="565"/>
      <c r="GE159" s="565"/>
      <c r="GF159" s="565"/>
      <c r="GG159" s="565"/>
      <c r="GH159" s="565"/>
      <c r="GI159" s="565"/>
      <c r="GJ159" s="565"/>
      <c r="GK159" s="565"/>
      <c r="GL159" s="565"/>
      <c r="GM159" s="565"/>
      <c r="GN159" s="565"/>
      <c r="GO159" s="565"/>
      <c r="GP159" s="565"/>
      <c r="GQ159" s="565"/>
      <c r="GR159" s="565"/>
      <c r="GS159" s="565"/>
      <c r="GT159" s="565"/>
      <c r="GU159" s="565"/>
      <c r="GV159" s="565"/>
      <c r="GW159" s="565"/>
      <c r="GX159" s="565"/>
      <c r="GY159" s="565"/>
      <c r="GZ159" s="565"/>
      <c r="HA159" s="565"/>
      <c r="HB159" s="565"/>
      <c r="HC159" s="565"/>
      <c r="HD159" s="565"/>
      <c r="HE159" s="565"/>
      <c r="HF159" s="565"/>
      <c r="HG159" s="565"/>
      <c r="HH159" s="565"/>
      <c r="HI159" s="565"/>
      <c r="HJ159" s="565"/>
      <c r="HK159" s="565"/>
      <c r="HL159" s="565"/>
      <c r="HM159" s="565"/>
      <c r="HN159" s="565"/>
      <c r="HO159" s="565"/>
      <c r="HP159" s="565"/>
      <c r="HQ159" s="565"/>
      <c r="HR159" s="565"/>
      <c r="HS159" s="565"/>
      <c r="HT159" s="565"/>
      <c r="HU159" s="565"/>
      <c r="HV159" s="565"/>
      <c r="HW159" s="565"/>
      <c r="HX159" s="565"/>
      <c r="HY159" s="565"/>
      <c r="HZ159" s="565"/>
      <c r="IA159" s="565"/>
      <c r="IB159" s="565"/>
      <c r="IC159" s="565"/>
      <c r="ID159" s="565"/>
      <c r="IE159" s="565"/>
      <c r="IF159" s="565"/>
      <c r="IG159" s="565"/>
      <c r="IH159" s="565"/>
      <c r="II159" s="565"/>
      <c r="IJ159" s="565"/>
      <c r="IK159" s="565"/>
      <c r="IL159" s="565"/>
      <c r="IM159" s="565"/>
      <c r="IN159" s="565"/>
      <c r="IO159" s="565"/>
      <c r="IP159" s="565"/>
      <c r="IQ159" s="565"/>
      <c r="IR159" s="565"/>
      <c r="IS159" s="565"/>
      <c r="IT159" s="565"/>
      <c r="IU159" s="565"/>
    </row>
    <row r="160" spans="1:255">
      <c r="A160" s="562" t="s">
        <v>2274</v>
      </c>
      <c r="B160" s="559">
        <v>6</v>
      </c>
      <c r="D160" s="565"/>
      <c r="E160" s="565"/>
      <c r="F160" s="565"/>
      <c r="G160" s="565"/>
      <c r="H160" s="565"/>
      <c r="I160" s="565"/>
      <c r="J160" s="565"/>
      <c r="K160" s="565"/>
      <c r="L160" s="565"/>
      <c r="M160" s="565"/>
      <c r="N160" s="565"/>
      <c r="O160" s="565"/>
      <c r="P160" s="565"/>
      <c r="Q160" s="565"/>
      <c r="R160" s="565"/>
      <c r="S160" s="565"/>
      <c r="T160" s="565"/>
      <c r="U160" s="565"/>
      <c r="V160" s="565"/>
      <c r="W160" s="565"/>
      <c r="X160" s="565"/>
      <c r="Y160" s="565"/>
      <c r="Z160" s="565"/>
      <c r="AA160" s="565"/>
      <c r="AB160" s="565"/>
      <c r="AC160" s="565"/>
      <c r="AD160" s="565"/>
      <c r="AE160" s="565"/>
      <c r="AF160" s="565"/>
      <c r="AG160" s="565"/>
      <c r="AH160" s="565"/>
      <c r="AI160" s="565"/>
      <c r="AJ160" s="565"/>
      <c r="AK160" s="565"/>
      <c r="AL160" s="565"/>
      <c r="AM160" s="565"/>
      <c r="AN160" s="565"/>
      <c r="AO160" s="565"/>
      <c r="AP160" s="565"/>
      <c r="AQ160" s="565"/>
      <c r="AR160" s="565"/>
      <c r="AS160" s="565"/>
      <c r="AT160" s="565"/>
      <c r="AU160" s="565"/>
      <c r="AV160" s="565"/>
      <c r="AW160" s="565"/>
      <c r="AX160" s="565"/>
      <c r="AY160" s="565"/>
      <c r="AZ160" s="565"/>
      <c r="BA160" s="565"/>
      <c r="BB160" s="565"/>
      <c r="BC160" s="565"/>
      <c r="BD160" s="565"/>
      <c r="BE160" s="565"/>
      <c r="BF160" s="565"/>
      <c r="BG160" s="565"/>
      <c r="BH160" s="565"/>
      <c r="BI160" s="565"/>
      <c r="BJ160" s="565"/>
      <c r="BK160" s="565"/>
      <c r="BL160" s="565"/>
      <c r="BM160" s="565"/>
      <c r="BN160" s="565"/>
      <c r="BO160" s="565"/>
      <c r="BP160" s="565"/>
      <c r="BQ160" s="565"/>
      <c r="BR160" s="565"/>
      <c r="BS160" s="565"/>
      <c r="BT160" s="565"/>
      <c r="BU160" s="565"/>
      <c r="BV160" s="565"/>
      <c r="BW160" s="565"/>
      <c r="BX160" s="565"/>
      <c r="BY160" s="565"/>
      <c r="BZ160" s="565"/>
      <c r="CA160" s="565"/>
      <c r="CB160" s="565"/>
      <c r="CC160" s="565"/>
      <c r="CD160" s="565"/>
      <c r="CE160" s="565"/>
      <c r="CF160" s="565"/>
      <c r="CG160" s="565"/>
      <c r="CH160" s="565"/>
      <c r="CI160" s="565"/>
      <c r="CJ160" s="565"/>
      <c r="CK160" s="565"/>
      <c r="CL160" s="565"/>
      <c r="CM160" s="565"/>
      <c r="CN160" s="565"/>
      <c r="CO160" s="565"/>
      <c r="CP160" s="565"/>
      <c r="CQ160" s="565"/>
      <c r="CR160" s="565"/>
      <c r="CS160" s="565"/>
      <c r="CT160" s="565"/>
      <c r="CU160" s="565"/>
      <c r="CV160" s="565"/>
      <c r="CW160" s="565"/>
      <c r="CX160" s="565"/>
      <c r="CY160" s="565"/>
      <c r="CZ160" s="565"/>
      <c r="DA160" s="565"/>
      <c r="DB160" s="565"/>
      <c r="DC160" s="565"/>
      <c r="DD160" s="565"/>
      <c r="DE160" s="565"/>
      <c r="DF160" s="565"/>
      <c r="DG160" s="565"/>
      <c r="DH160" s="565"/>
      <c r="DI160" s="565"/>
      <c r="DJ160" s="565"/>
      <c r="DK160" s="565"/>
      <c r="DL160" s="565"/>
      <c r="DM160" s="565"/>
      <c r="DN160" s="565"/>
      <c r="DO160" s="565"/>
      <c r="DP160" s="565"/>
      <c r="DQ160" s="565"/>
      <c r="DR160" s="565"/>
      <c r="DS160" s="565"/>
      <c r="DT160" s="565"/>
      <c r="DU160" s="565"/>
      <c r="DV160" s="565"/>
      <c r="DW160" s="565"/>
      <c r="DX160" s="565"/>
      <c r="DY160" s="565"/>
      <c r="DZ160" s="565"/>
      <c r="EA160" s="565"/>
      <c r="EB160" s="565"/>
      <c r="EC160" s="565"/>
      <c r="ED160" s="565"/>
      <c r="EE160" s="565"/>
      <c r="EF160" s="565"/>
      <c r="EG160" s="565"/>
      <c r="EH160" s="565"/>
      <c r="EI160" s="565"/>
      <c r="EJ160" s="565"/>
      <c r="EK160" s="565"/>
      <c r="EL160" s="565"/>
      <c r="EM160" s="565"/>
      <c r="EN160" s="565"/>
      <c r="EO160" s="565"/>
      <c r="EP160" s="565"/>
      <c r="EQ160" s="565"/>
      <c r="ER160" s="565"/>
      <c r="ES160" s="565"/>
      <c r="ET160" s="565"/>
      <c r="EU160" s="565"/>
      <c r="EV160" s="565"/>
      <c r="EW160" s="565"/>
      <c r="EX160" s="565"/>
      <c r="EY160" s="565"/>
      <c r="EZ160" s="565"/>
      <c r="FA160" s="565"/>
      <c r="FB160" s="565"/>
      <c r="FC160" s="565"/>
      <c r="FD160" s="565"/>
      <c r="FE160" s="565"/>
      <c r="FF160" s="565"/>
      <c r="FG160" s="565"/>
      <c r="FH160" s="565"/>
      <c r="FI160" s="565"/>
      <c r="FJ160" s="565"/>
      <c r="FK160" s="565"/>
      <c r="FL160" s="565"/>
      <c r="FM160" s="565"/>
      <c r="FN160" s="565"/>
      <c r="FO160" s="565"/>
      <c r="FP160" s="565"/>
      <c r="FQ160" s="565"/>
      <c r="FR160" s="565"/>
      <c r="FS160" s="565"/>
      <c r="FT160" s="565"/>
      <c r="FU160" s="565"/>
      <c r="FV160" s="565"/>
      <c r="FW160" s="565"/>
      <c r="FX160" s="565"/>
      <c r="FY160" s="565"/>
      <c r="FZ160" s="565"/>
      <c r="GA160" s="565"/>
      <c r="GB160" s="565"/>
      <c r="GC160" s="565"/>
      <c r="GD160" s="565"/>
      <c r="GE160" s="565"/>
      <c r="GF160" s="565"/>
      <c r="GG160" s="565"/>
      <c r="GH160" s="565"/>
      <c r="GI160" s="565"/>
      <c r="GJ160" s="565"/>
      <c r="GK160" s="565"/>
      <c r="GL160" s="565"/>
      <c r="GM160" s="565"/>
      <c r="GN160" s="565"/>
      <c r="GO160" s="565"/>
      <c r="GP160" s="565"/>
      <c r="GQ160" s="565"/>
      <c r="GR160" s="565"/>
      <c r="GS160" s="565"/>
      <c r="GT160" s="565"/>
      <c r="GU160" s="565"/>
      <c r="GV160" s="565"/>
      <c r="GW160" s="565"/>
      <c r="GX160" s="565"/>
      <c r="GY160" s="565"/>
      <c r="GZ160" s="565"/>
      <c r="HA160" s="565"/>
      <c r="HB160" s="565"/>
      <c r="HC160" s="565"/>
      <c r="HD160" s="565"/>
      <c r="HE160" s="565"/>
      <c r="HF160" s="565"/>
      <c r="HG160" s="565"/>
      <c r="HH160" s="565"/>
      <c r="HI160" s="565"/>
      <c r="HJ160" s="565"/>
      <c r="HK160" s="565"/>
      <c r="HL160" s="565"/>
      <c r="HM160" s="565"/>
      <c r="HN160" s="565"/>
      <c r="HO160" s="565"/>
      <c r="HP160" s="565"/>
      <c r="HQ160" s="565"/>
      <c r="HR160" s="565"/>
      <c r="HS160" s="565"/>
      <c r="HT160" s="565"/>
      <c r="HU160" s="565"/>
      <c r="HV160" s="565"/>
      <c r="HW160" s="565"/>
      <c r="HX160" s="565"/>
      <c r="HY160" s="565"/>
      <c r="HZ160" s="565"/>
      <c r="IA160" s="565"/>
      <c r="IB160" s="565"/>
      <c r="IC160" s="565"/>
      <c r="ID160" s="565"/>
      <c r="IE160" s="565"/>
      <c r="IF160" s="565"/>
      <c r="IG160" s="565"/>
      <c r="IH160" s="565"/>
      <c r="II160" s="565"/>
      <c r="IJ160" s="565"/>
      <c r="IK160" s="565"/>
      <c r="IL160" s="565"/>
      <c r="IM160" s="565"/>
      <c r="IN160" s="565"/>
      <c r="IO160" s="565"/>
      <c r="IP160" s="565"/>
      <c r="IQ160" s="565"/>
      <c r="IR160" s="565"/>
      <c r="IS160" s="565"/>
      <c r="IT160" s="565"/>
      <c r="IU160" s="565"/>
    </row>
    <row r="161" spans="1:255">
      <c r="A161" s="562" t="s">
        <v>2275</v>
      </c>
      <c r="B161" s="559">
        <v>0</v>
      </c>
      <c r="D161" s="565"/>
      <c r="E161" s="565"/>
      <c r="F161" s="565"/>
      <c r="G161" s="565"/>
      <c r="H161" s="565"/>
      <c r="I161" s="565"/>
      <c r="J161" s="565"/>
      <c r="K161" s="565"/>
      <c r="L161" s="565"/>
      <c r="M161" s="56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565"/>
      <c r="AK161" s="565"/>
      <c r="AL161" s="565"/>
      <c r="AM161" s="565"/>
      <c r="AN161" s="565"/>
      <c r="AO161" s="565"/>
      <c r="AP161" s="565"/>
      <c r="AQ161" s="565"/>
      <c r="AR161" s="565"/>
      <c r="AS161" s="565"/>
      <c r="AT161" s="565"/>
      <c r="AU161" s="565"/>
      <c r="AV161" s="565"/>
      <c r="AW161" s="565"/>
      <c r="AX161" s="565"/>
      <c r="AY161" s="565"/>
      <c r="AZ161" s="565"/>
      <c r="BA161" s="565"/>
      <c r="BB161" s="565"/>
      <c r="BC161" s="565"/>
      <c r="BD161" s="565"/>
      <c r="BE161" s="565"/>
      <c r="BF161" s="565"/>
      <c r="BG161" s="565"/>
      <c r="BH161" s="565"/>
      <c r="BI161" s="565"/>
      <c r="BJ161" s="565"/>
      <c r="BK161" s="565"/>
      <c r="BL161" s="565"/>
      <c r="BM161" s="565"/>
      <c r="BN161" s="565"/>
      <c r="BO161" s="565"/>
      <c r="BP161" s="565"/>
      <c r="BQ161" s="565"/>
      <c r="BR161" s="565"/>
      <c r="BS161" s="565"/>
      <c r="BT161" s="565"/>
      <c r="BU161" s="565"/>
      <c r="BV161" s="565"/>
      <c r="BW161" s="565"/>
      <c r="BX161" s="565"/>
      <c r="BY161" s="565"/>
      <c r="BZ161" s="565"/>
      <c r="CA161" s="565"/>
      <c r="CB161" s="565"/>
      <c r="CC161" s="565"/>
      <c r="CD161" s="565"/>
      <c r="CE161" s="565"/>
      <c r="CF161" s="565"/>
      <c r="CG161" s="565"/>
      <c r="CH161" s="565"/>
      <c r="CI161" s="565"/>
      <c r="CJ161" s="565"/>
      <c r="CK161" s="565"/>
      <c r="CL161" s="565"/>
      <c r="CM161" s="565"/>
      <c r="CN161" s="565"/>
      <c r="CO161" s="565"/>
      <c r="CP161" s="565"/>
      <c r="CQ161" s="565"/>
      <c r="CR161" s="565"/>
      <c r="CS161" s="565"/>
      <c r="CT161" s="565"/>
      <c r="CU161" s="565"/>
      <c r="CV161" s="565"/>
      <c r="CW161" s="565"/>
      <c r="CX161" s="565"/>
      <c r="CY161" s="565"/>
      <c r="CZ161" s="565"/>
      <c r="DA161" s="565"/>
      <c r="DB161" s="565"/>
      <c r="DC161" s="565"/>
      <c r="DD161" s="565"/>
      <c r="DE161" s="565"/>
      <c r="DF161" s="565"/>
      <c r="DG161" s="565"/>
      <c r="DH161" s="565"/>
      <c r="DI161" s="565"/>
      <c r="DJ161" s="565"/>
      <c r="DK161" s="565"/>
      <c r="DL161" s="565"/>
      <c r="DM161" s="565"/>
      <c r="DN161" s="565"/>
      <c r="DO161" s="565"/>
      <c r="DP161" s="565"/>
      <c r="DQ161" s="565"/>
      <c r="DR161" s="565"/>
      <c r="DS161" s="565"/>
      <c r="DT161" s="565"/>
      <c r="DU161" s="565"/>
      <c r="DV161" s="565"/>
      <c r="DW161" s="565"/>
      <c r="DX161" s="565"/>
      <c r="DY161" s="565"/>
      <c r="DZ161" s="565"/>
      <c r="EA161" s="565"/>
      <c r="EB161" s="565"/>
      <c r="EC161" s="565"/>
      <c r="ED161" s="565"/>
      <c r="EE161" s="565"/>
      <c r="EF161" s="565"/>
      <c r="EG161" s="565"/>
      <c r="EH161" s="565"/>
      <c r="EI161" s="565"/>
      <c r="EJ161" s="565"/>
      <c r="EK161" s="565"/>
      <c r="EL161" s="565"/>
      <c r="EM161" s="565"/>
      <c r="EN161" s="565"/>
      <c r="EO161" s="565"/>
      <c r="EP161" s="565"/>
      <c r="EQ161" s="565"/>
      <c r="ER161" s="565"/>
      <c r="ES161" s="565"/>
      <c r="ET161" s="565"/>
      <c r="EU161" s="565"/>
      <c r="EV161" s="565"/>
      <c r="EW161" s="565"/>
      <c r="EX161" s="565"/>
      <c r="EY161" s="565"/>
      <c r="EZ161" s="565"/>
      <c r="FA161" s="565"/>
      <c r="FB161" s="565"/>
      <c r="FC161" s="565"/>
      <c r="FD161" s="565"/>
      <c r="FE161" s="565"/>
      <c r="FF161" s="565"/>
      <c r="FG161" s="565"/>
      <c r="FH161" s="565"/>
      <c r="FI161" s="565"/>
      <c r="FJ161" s="565"/>
      <c r="FK161" s="565"/>
      <c r="FL161" s="565"/>
      <c r="FM161" s="565"/>
      <c r="FN161" s="565"/>
      <c r="FO161" s="565"/>
      <c r="FP161" s="565"/>
      <c r="FQ161" s="565"/>
      <c r="FR161" s="565"/>
      <c r="FS161" s="565"/>
      <c r="FT161" s="565"/>
      <c r="FU161" s="565"/>
      <c r="FV161" s="565"/>
      <c r="FW161" s="565"/>
      <c r="FX161" s="565"/>
      <c r="FY161" s="565"/>
      <c r="FZ161" s="565"/>
      <c r="GA161" s="565"/>
      <c r="GB161" s="565"/>
      <c r="GC161" s="565"/>
      <c r="GD161" s="565"/>
      <c r="GE161" s="565"/>
      <c r="GF161" s="565"/>
      <c r="GG161" s="565"/>
      <c r="GH161" s="565"/>
      <c r="GI161" s="565"/>
      <c r="GJ161" s="565"/>
      <c r="GK161" s="565"/>
      <c r="GL161" s="565"/>
      <c r="GM161" s="565"/>
      <c r="GN161" s="565"/>
      <c r="GO161" s="565"/>
      <c r="GP161" s="565"/>
      <c r="GQ161" s="565"/>
      <c r="GR161" s="565"/>
      <c r="GS161" s="565"/>
      <c r="GT161" s="565"/>
      <c r="GU161" s="565"/>
      <c r="GV161" s="565"/>
      <c r="GW161" s="565"/>
      <c r="GX161" s="565"/>
      <c r="GY161" s="565"/>
      <c r="GZ161" s="565"/>
      <c r="HA161" s="565"/>
      <c r="HB161" s="565"/>
      <c r="HC161" s="565"/>
      <c r="HD161" s="565"/>
      <c r="HE161" s="565"/>
      <c r="HF161" s="565"/>
      <c r="HG161" s="565"/>
      <c r="HH161" s="565"/>
      <c r="HI161" s="565"/>
      <c r="HJ161" s="565"/>
      <c r="HK161" s="565"/>
      <c r="HL161" s="565"/>
      <c r="HM161" s="565"/>
      <c r="HN161" s="565"/>
      <c r="HO161" s="565"/>
      <c r="HP161" s="565"/>
      <c r="HQ161" s="565"/>
      <c r="HR161" s="565"/>
      <c r="HS161" s="565"/>
      <c r="HT161" s="565"/>
      <c r="HU161" s="565"/>
      <c r="HV161" s="565"/>
      <c r="HW161" s="565"/>
      <c r="HX161" s="565"/>
      <c r="HY161" s="565"/>
      <c r="HZ161" s="565"/>
      <c r="IA161" s="565"/>
      <c r="IB161" s="565"/>
      <c r="IC161" s="565"/>
      <c r="ID161" s="565"/>
      <c r="IE161" s="565"/>
      <c r="IF161" s="565"/>
      <c r="IG161" s="565"/>
      <c r="IH161" s="565"/>
      <c r="II161" s="565"/>
      <c r="IJ161" s="565"/>
      <c r="IK161" s="565"/>
      <c r="IL161" s="565"/>
      <c r="IM161" s="565"/>
      <c r="IN161" s="565"/>
      <c r="IO161" s="565"/>
      <c r="IP161" s="565"/>
      <c r="IQ161" s="565"/>
      <c r="IR161" s="565"/>
      <c r="IS161" s="565"/>
      <c r="IT161" s="565"/>
      <c r="IU161" s="565"/>
    </row>
    <row r="162" spans="1:255">
      <c r="A162" s="562" t="s">
        <v>2276</v>
      </c>
      <c r="B162" s="559">
        <v>0</v>
      </c>
      <c r="D162" s="565"/>
      <c r="E162" s="565"/>
      <c r="F162" s="565"/>
      <c r="G162" s="565"/>
      <c r="H162" s="565"/>
      <c r="I162" s="565"/>
      <c r="J162" s="565"/>
      <c r="K162" s="565"/>
      <c r="L162" s="565"/>
      <c r="M162" s="565"/>
      <c r="N162" s="565"/>
      <c r="O162" s="565"/>
      <c r="P162" s="565"/>
      <c r="Q162" s="565"/>
      <c r="R162" s="565"/>
      <c r="S162" s="565"/>
      <c r="T162" s="565"/>
      <c r="U162" s="565"/>
      <c r="V162" s="565"/>
      <c r="W162" s="565"/>
      <c r="X162" s="565"/>
      <c r="Y162" s="565"/>
      <c r="Z162" s="565"/>
      <c r="AA162" s="565"/>
      <c r="AB162" s="565"/>
      <c r="AC162" s="565"/>
      <c r="AD162" s="565"/>
      <c r="AE162" s="565"/>
      <c r="AF162" s="565"/>
      <c r="AG162" s="565"/>
      <c r="AH162" s="565"/>
      <c r="AI162" s="565"/>
      <c r="AJ162" s="565"/>
      <c r="AK162" s="565"/>
      <c r="AL162" s="565"/>
      <c r="AM162" s="565"/>
      <c r="AN162" s="565"/>
      <c r="AO162" s="565"/>
      <c r="AP162" s="565"/>
      <c r="AQ162" s="565"/>
      <c r="AR162" s="565"/>
      <c r="AS162" s="565"/>
      <c r="AT162" s="565"/>
      <c r="AU162" s="565"/>
      <c r="AV162" s="565"/>
      <c r="AW162" s="565"/>
      <c r="AX162" s="565"/>
      <c r="AY162" s="565"/>
      <c r="AZ162" s="565"/>
      <c r="BA162" s="565"/>
      <c r="BB162" s="565"/>
      <c r="BC162" s="565"/>
      <c r="BD162" s="565"/>
      <c r="BE162" s="565"/>
      <c r="BF162" s="565"/>
      <c r="BG162" s="565"/>
      <c r="BH162" s="565"/>
      <c r="BI162" s="565"/>
      <c r="BJ162" s="565"/>
      <c r="BK162" s="565"/>
      <c r="BL162" s="565"/>
      <c r="BM162" s="565"/>
      <c r="BN162" s="565"/>
      <c r="BO162" s="565"/>
      <c r="BP162" s="565"/>
      <c r="BQ162" s="565"/>
      <c r="BR162" s="565"/>
      <c r="BS162" s="565"/>
      <c r="BT162" s="565"/>
      <c r="BU162" s="565"/>
      <c r="BV162" s="565"/>
      <c r="BW162" s="565"/>
      <c r="BX162" s="565"/>
      <c r="BY162" s="565"/>
      <c r="BZ162" s="565"/>
      <c r="CA162" s="565"/>
      <c r="CB162" s="565"/>
      <c r="CC162" s="565"/>
      <c r="CD162" s="565"/>
      <c r="CE162" s="565"/>
      <c r="CF162" s="565"/>
      <c r="CG162" s="565"/>
      <c r="CH162" s="565"/>
      <c r="CI162" s="565"/>
      <c r="CJ162" s="565"/>
      <c r="CK162" s="565"/>
      <c r="CL162" s="565"/>
      <c r="CM162" s="565"/>
      <c r="CN162" s="565"/>
      <c r="CO162" s="565"/>
      <c r="CP162" s="565"/>
      <c r="CQ162" s="565"/>
      <c r="CR162" s="565"/>
      <c r="CS162" s="565"/>
      <c r="CT162" s="565"/>
      <c r="CU162" s="565"/>
      <c r="CV162" s="565"/>
      <c r="CW162" s="565"/>
      <c r="CX162" s="565"/>
      <c r="CY162" s="565"/>
      <c r="CZ162" s="565"/>
      <c r="DA162" s="565"/>
      <c r="DB162" s="565"/>
      <c r="DC162" s="565"/>
      <c r="DD162" s="565"/>
      <c r="DE162" s="565"/>
      <c r="DF162" s="565"/>
      <c r="DG162" s="565"/>
      <c r="DH162" s="565"/>
      <c r="DI162" s="565"/>
      <c r="DJ162" s="565"/>
      <c r="DK162" s="565"/>
      <c r="DL162" s="565"/>
      <c r="DM162" s="565"/>
      <c r="DN162" s="565"/>
      <c r="DO162" s="565"/>
      <c r="DP162" s="565"/>
      <c r="DQ162" s="565"/>
      <c r="DR162" s="565"/>
      <c r="DS162" s="565"/>
      <c r="DT162" s="565"/>
      <c r="DU162" s="565"/>
      <c r="DV162" s="565"/>
      <c r="DW162" s="565"/>
      <c r="DX162" s="565"/>
      <c r="DY162" s="565"/>
      <c r="DZ162" s="565"/>
      <c r="EA162" s="565"/>
      <c r="EB162" s="565"/>
      <c r="EC162" s="565"/>
      <c r="ED162" s="565"/>
      <c r="EE162" s="565"/>
      <c r="EF162" s="565"/>
      <c r="EG162" s="565"/>
      <c r="EH162" s="565"/>
      <c r="EI162" s="565"/>
      <c r="EJ162" s="565"/>
      <c r="EK162" s="565"/>
      <c r="EL162" s="565"/>
      <c r="EM162" s="565"/>
      <c r="EN162" s="565"/>
      <c r="EO162" s="565"/>
      <c r="EP162" s="565"/>
      <c r="EQ162" s="565"/>
      <c r="ER162" s="565"/>
      <c r="ES162" s="565"/>
      <c r="ET162" s="565"/>
      <c r="EU162" s="565"/>
      <c r="EV162" s="565"/>
      <c r="EW162" s="565"/>
      <c r="EX162" s="565"/>
      <c r="EY162" s="565"/>
      <c r="EZ162" s="565"/>
      <c r="FA162" s="565"/>
      <c r="FB162" s="565"/>
      <c r="FC162" s="565"/>
      <c r="FD162" s="565"/>
      <c r="FE162" s="565"/>
      <c r="FF162" s="565"/>
      <c r="FG162" s="565"/>
      <c r="FH162" s="565"/>
      <c r="FI162" s="565"/>
      <c r="FJ162" s="565"/>
      <c r="FK162" s="565"/>
      <c r="FL162" s="565"/>
      <c r="FM162" s="565"/>
      <c r="FN162" s="565"/>
      <c r="FO162" s="565"/>
      <c r="FP162" s="565"/>
      <c r="FQ162" s="565"/>
      <c r="FR162" s="565"/>
      <c r="FS162" s="565"/>
      <c r="FT162" s="565"/>
      <c r="FU162" s="565"/>
      <c r="FV162" s="565"/>
      <c r="FW162" s="565"/>
      <c r="FX162" s="565"/>
      <c r="FY162" s="565"/>
      <c r="FZ162" s="565"/>
      <c r="GA162" s="565"/>
      <c r="GB162" s="565"/>
      <c r="GC162" s="565"/>
      <c r="GD162" s="565"/>
      <c r="GE162" s="565"/>
      <c r="GF162" s="565"/>
      <c r="GG162" s="565"/>
      <c r="GH162" s="565"/>
      <c r="GI162" s="565"/>
      <c r="GJ162" s="565"/>
      <c r="GK162" s="565"/>
      <c r="GL162" s="565"/>
      <c r="GM162" s="565"/>
      <c r="GN162" s="565"/>
      <c r="GO162" s="565"/>
      <c r="GP162" s="565"/>
      <c r="GQ162" s="565"/>
      <c r="GR162" s="565"/>
      <c r="GS162" s="565"/>
      <c r="GT162" s="565"/>
      <c r="GU162" s="565"/>
      <c r="GV162" s="565"/>
      <c r="GW162" s="565"/>
      <c r="GX162" s="565"/>
      <c r="GY162" s="565"/>
      <c r="GZ162" s="565"/>
      <c r="HA162" s="565"/>
      <c r="HB162" s="565"/>
      <c r="HC162" s="565"/>
      <c r="HD162" s="565"/>
      <c r="HE162" s="565"/>
      <c r="HF162" s="565"/>
      <c r="HG162" s="565"/>
      <c r="HH162" s="565"/>
      <c r="HI162" s="565"/>
      <c r="HJ162" s="565"/>
      <c r="HK162" s="565"/>
      <c r="HL162" s="565"/>
      <c r="HM162" s="565"/>
      <c r="HN162" s="565"/>
      <c r="HO162" s="565"/>
      <c r="HP162" s="565"/>
      <c r="HQ162" s="565"/>
      <c r="HR162" s="565"/>
      <c r="HS162" s="565"/>
      <c r="HT162" s="565"/>
      <c r="HU162" s="565"/>
      <c r="HV162" s="565"/>
      <c r="HW162" s="565"/>
      <c r="HX162" s="565"/>
      <c r="HY162" s="565"/>
      <c r="HZ162" s="565"/>
      <c r="IA162" s="565"/>
      <c r="IB162" s="565"/>
      <c r="IC162" s="565"/>
      <c r="ID162" s="565"/>
      <c r="IE162" s="565"/>
      <c r="IF162" s="565"/>
      <c r="IG162" s="565"/>
      <c r="IH162" s="565"/>
      <c r="II162" s="565"/>
      <c r="IJ162" s="565"/>
      <c r="IK162" s="565"/>
      <c r="IL162" s="565"/>
      <c r="IM162" s="565"/>
      <c r="IN162" s="565"/>
      <c r="IO162" s="565"/>
      <c r="IP162" s="565"/>
      <c r="IQ162" s="565"/>
      <c r="IR162" s="565"/>
      <c r="IS162" s="565"/>
      <c r="IT162" s="565"/>
      <c r="IU162" s="565"/>
    </row>
    <row r="163" spans="1:255">
      <c r="A163" s="562" t="s">
        <v>2277</v>
      </c>
      <c r="B163" s="559">
        <v>0</v>
      </c>
      <c r="D163" s="565"/>
      <c r="E163" s="565"/>
      <c r="F163" s="565"/>
      <c r="G163" s="565"/>
      <c r="H163" s="565"/>
      <c r="I163" s="565"/>
      <c r="J163" s="565"/>
      <c r="K163" s="565"/>
      <c r="L163" s="565"/>
      <c r="M163" s="565"/>
      <c r="N163" s="565"/>
      <c r="O163" s="565"/>
      <c r="P163" s="565"/>
      <c r="Q163" s="565"/>
      <c r="R163" s="565"/>
      <c r="S163" s="565"/>
      <c r="T163" s="565"/>
      <c r="U163" s="565"/>
      <c r="V163" s="565"/>
      <c r="W163" s="565"/>
      <c r="X163" s="565"/>
      <c r="Y163" s="565"/>
      <c r="Z163" s="565"/>
      <c r="AA163" s="565"/>
      <c r="AB163" s="565"/>
      <c r="AC163" s="565"/>
      <c r="AD163" s="565"/>
      <c r="AE163" s="565"/>
      <c r="AF163" s="565"/>
      <c r="AG163" s="565"/>
      <c r="AH163" s="565"/>
      <c r="AI163" s="565"/>
      <c r="AJ163" s="565"/>
      <c r="AK163" s="565"/>
      <c r="AL163" s="565"/>
      <c r="AM163" s="565"/>
      <c r="AN163" s="565"/>
      <c r="AO163" s="565"/>
      <c r="AP163" s="565"/>
      <c r="AQ163" s="565"/>
      <c r="AR163" s="565"/>
      <c r="AS163" s="565"/>
      <c r="AT163" s="565"/>
      <c r="AU163" s="565"/>
      <c r="AV163" s="565"/>
      <c r="AW163" s="565"/>
      <c r="AX163" s="565"/>
      <c r="AY163" s="565"/>
      <c r="AZ163" s="565"/>
      <c r="BA163" s="565"/>
      <c r="BB163" s="565"/>
      <c r="BC163" s="565"/>
      <c r="BD163" s="565"/>
      <c r="BE163" s="565"/>
      <c r="BF163" s="565"/>
      <c r="BG163" s="565"/>
      <c r="BH163" s="565"/>
      <c r="BI163" s="565"/>
      <c r="BJ163" s="565"/>
      <c r="BK163" s="565"/>
      <c r="BL163" s="565"/>
      <c r="BM163" s="565"/>
      <c r="BN163" s="565"/>
      <c r="BO163" s="565"/>
      <c r="BP163" s="565"/>
      <c r="BQ163" s="565"/>
      <c r="BR163" s="565"/>
      <c r="BS163" s="565"/>
      <c r="BT163" s="565"/>
      <c r="BU163" s="565"/>
      <c r="BV163" s="565"/>
      <c r="BW163" s="565"/>
      <c r="BX163" s="565"/>
      <c r="BY163" s="565"/>
      <c r="BZ163" s="565"/>
      <c r="CA163" s="565"/>
      <c r="CB163" s="565"/>
      <c r="CC163" s="565"/>
      <c r="CD163" s="565"/>
      <c r="CE163" s="565"/>
      <c r="CF163" s="565"/>
      <c r="CG163" s="565"/>
      <c r="CH163" s="565"/>
      <c r="CI163" s="565"/>
      <c r="CJ163" s="565"/>
      <c r="CK163" s="565"/>
      <c r="CL163" s="565"/>
      <c r="CM163" s="565"/>
      <c r="CN163" s="565"/>
      <c r="CO163" s="565"/>
      <c r="CP163" s="565"/>
      <c r="CQ163" s="565"/>
      <c r="CR163" s="565"/>
      <c r="CS163" s="565"/>
      <c r="CT163" s="565"/>
      <c r="CU163" s="565"/>
      <c r="CV163" s="565"/>
      <c r="CW163" s="565"/>
      <c r="CX163" s="565"/>
      <c r="CY163" s="565"/>
      <c r="CZ163" s="565"/>
      <c r="DA163" s="565"/>
      <c r="DB163" s="565"/>
      <c r="DC163" s="565"/>
      <c r="DD163" s="565"/>
      <c r="DE163" s="565"/>
      <c r="DF163" s="565"/>
      <c r="DG163" s="565"/>
      <c r="DH163" s="565"/>
      <c r="DI163" s="565"/>
      <c r="DJ163" s="565"/>
      <c r="DK163" s="565"/>
      <c r="DL163" s="565"/>
      <c r="DM163" s="565"/>
      <c r="DN163" s="565"/>
      <c r="DO163" s="565"/>
      <c r="DP163" s="565"/>
      <c r="DQ163" s="565"/>
      <c r="DR163" s="565"/>
      <c r="DS163" s="565"/>
      <c r="DT163" s="565"/>
      <c r="DU163" s="565"/>
      <c r="DV163" s="565"/>
      <c r="DW163" s="565"/>
      <c r="DX163" s="565"/>
      <c r="DY163" s="565"/>
      <c r="DZ163" s="565"/>
      <c r="EA163" s="565"/>
      <c r="EB163" s="565"/>
      <c r="EC163" s="565"/>
      <c r="ED163" s="565"/>
      <c r="EE163" s="565"/>
      <c r="EF163" s="565"/>
      <c r="EG163" s="565"/>
      <c r="EH163" s="565"/>
      <c r="EI163" s="565"/>
      <c r="EJ163" s="565"/>
      <c r="EK163" s="565"/>
      <c r="EL163" s="565"/>
      <c r="EM163" s="565"/>
      <c r="EN163" s="565"/>
      <c r="EO163" s="565"/>
      <c r="EP163" s="565"/>
      <c r="EQ163" s="565"/>
      <c r="ER163" s="565"/>
      <c r="ES163" s="565"/>
      <c r="ET163" s="565"/>
      <c r="EU163" s="565"/>
      <c r="EV163" s="565"/>
      <c r="EW163" s="565"/>
      <c r="EX163" s="565"/>
      <c r="EY163" s="565"/>
      <c r="EZ163" s="565"/>
      <c r="FA163" s="565"/>
      <c r="FB163" s="565"/>
      <c r="FC163" s="565"/>
      <c r="FD163" s="565"/>
      <c r="FE163" s="565"/>
      <c r="FF163" s="565"/>
      <c r="FG163" s="565"/>
      <c r="FH163" s="565"/>
      <c r="FI163" s="565"/>
      <c r="FJ163" s="565"/>
      <c r="FK163" s="565"/>
      <c r="FL163" s="565"/>
      <c r="FM163" s="565"/>
      <c r="FN163" s="565"/>
      <c r="FO163" s="565"/>
      <c r="FP163" s="565"/>
      <c r="FQ163" s="565"/>
      <c r="FR163" s="565"/>
      <c r="FS163" s="565"/>
      <c r="FT163" s="565"/>
      <c r="FU163" s="565"/>
      <c r="FV163" s="565"/>
      <c r="FW163" s="565"/>
      <c r="FX163" s="565"/>
      <c r="FY163" s="565"/>
      <c r="FZ163" s="565"/>
      <c r="GA163" s="565"/>
      <c r="GB163" s="565"/>
      <c r="GC163" s="565"/>
      <c r="GD163" s="565"/>
      <c r="GE163" s="565"/>
      <c r="GF163" s="565"/>
      <c r="GG163" s="565"/>
      <c r="GH163" s="565"/>
      <c r="GI163" s="565"/>
      <c r="GJ163" s="565"/>
      <c r="GK163" s="565"/>
      <c r="GL163" s="565"/>
      <c r="GM163" s="565"/>
      <c r="GN163" s="565"/>
      <c r="GO163" s="565"/>
      <c r="GP163" s="565"/>
      <c r="GQ163" s="565"/>
      <c r="GR163" s="565"/>
      <c r="GS163" s="565"/>
      <c r="GT163" s="565"/>
      <c r="GU163" s="565"/>
      <c r="GV163" s="565"/>
      <c r="GW163" s="565"/>
      <c r="GX163" s="565"/>
      <c r="GY163" s="565"/>
      <c r="GZ163" s="565"/>
      <c r="HA163" s="565"/>
      <c r="HB163" s="565"/>
      <c r="HC163" s="565"/>
      <c r="HD163" s="565"/>
      <c r="HE163" s="565"/>
      <c r="HF163" s="565"/>
      <c r="HG163" s="565"/>
      <c r="HH163" s="565"/>
      <c r="HI163" s="565"/>
      <c r="HJ163" s="565"/>
      <c r="HK163" s="565"/>
      <c r="HL163" s="565"/>
      <c r="HM163" s="565"/>
      <c r="HN163" s="565"/>
      <c r="HO163" s="565"/>
      <c r="HP163" s="565"/>
      <c r="HQ163" s="565"/>
      <c r="HR163" s="565"/>
      <c r="HS163" s="565"/>
      <c r="HT163" s="565"/>
      <c r="HU163" s="565"/>
      <c r="HV163" s="565"/>
      <c r="HW163" s="565"/>
      <c r="HX163" s="565"/>
      <c r="HY163" s="565"/>
      <c r="HZ163" s="565"/>
      <c r="IA163" s="565"/>
      <c r="IB163" s="565"/>
      <c r="IC163" s="565"/>
      <c r="ID163" s="565"/>
      <c r="IE163" s="565"/>
      <c r="IF163" s="565"/>
      <c r="IG163" s="565"/>
      <c r="IH163" s="565"/>
      <c r="II163" s="565"/>
      <c r="IJ163" s="565"/>
      <c r="IK163" s="565"/>
      <c r="IL163" s="565"/>
      <c r="IM163" s="565"/>
      <c r="IN163" s="565"/>
      <c r="IO163" s="565"/>
      <c r="IP163" s="565"/>
      <c r="IQ163" s="565"/>
      <c r="IR163" s="565"/>
      <c r="IS163" s="565"/>
      <c r="IT163" s="565"/>
      <c r="IU163" s="565"/>
    </row>
    <row r="164" spans="1:255">
      <c r="A164" s="562" t="s">
        <v>2278</v>
      </c>
      <c r="B164" s="559">
        <v>0</v>
      </c>
      <c r="D164" s="565"/>
      <c r="E164" s="565"/>
      <c r="F164" s="565"/>
      <c r="G164" s="565"/>
      <c r="H164" s="565"/>
      <c r="I164" s="565"/>
      <c r="J164" s="565"/>
      <c r="K164" s="565"/>
      <c r="L164" s="565"/>
      <c r="M164" s="565"/>
      <c r="N164" s="565"/>
      <c r="O164" s="565"/>
      <c r="P164" s="565"/>
      <c r="Q164" s="565"/>
      <c r="R164" s="565"/>
      <c r="S164" s="565"/>
      <c r="T164" s="565"/>
      <c r="U164" s="565"/>
      <c r="V164" s="565"/>
      <c r="W164" s="565"/>
      <c r="X164" s="565"/>
      <c r="Y164" s="565"/>
      <c r="Z164" s="565"/>
      <c r="AA164" s="565"/>
      <c r="AB164" s="565"/>
      <c r="AC164" s="565"/>
      <c r="AD164" s="565"/>
      <c r="AE164" s="565"/>
      <c r="AF164" s="565"/>
      <c r="AG164" s="565"/>
      <c r="AH164" s="565"/>
      <c r="AI164" s="565"/>
      <c r="AJ164" s="565"/>
      <c r="AK164" s="565"/>
      <c r="AL164" s="565"/>
      <c r="AM164" s="565"/>
      <c r="AN164" s="565"/>
      <c r="AO164" s="565"/>
      <c r="AP164" s="565"/>
      <c r="AQ164" s="565"/>
      <c r="AR164" s="565"/>
      <c r="AS164" s="565"/>
      <c r="AT164" s="565"/>
      <c r="AU164" s="565"/>
      <c r="AV164" s="565"/>
      <c r="AW164" s="565"/>
      <c r="AX164" s="565"/>
      <c r="AY164" s="565"/>
      <c r="AZ164" s="565"/>
      <c r="BA164" s="565"/>
      <c r="BB164" s="565"/>
      <c r="BC164" s="565"/>
      <c r="BD164" s="565"/>
      <c r="BE164" s="565"/>
      <c r="BF164" s="565"/>
      <c r="BG164" s="565"/>
      <c r="BH164" s="565"/>
      <c r="BI164" s="565"/>
      <c r="BJ164" s="565"/>
      <c r="BK164" s="565"/>
      <c r="BL164" s="565"/>
      <c r="BM164" s="565"/>
      <c r="BN164" s="565"/>
      <c r="BO164" s="565"/>
      <c r="BP164" s="565"/>
      <c r="BQ164" s="565"/>
      <c r="BR164" s="565"/>
      <c r="BS164" s="565"/>
      <c r="BT164" s="565"/>
      <c r="BU164" s="565"/>
      <c r="BV164" s="565"/>
      <c r="BW164" s="565"/>
      <c r="BX164" s="565"/>
      <c r="BY164" s="565"/>
      <c r="BZ164" s="565"/>
      <c r="CA164" s="565"/>
      <c r="CB164" s="565"/>
      <c r="CC164" s="565"/>
      <c r="CD164" s="565"/>
      <c r="CE164" s="565"/>
      <c r="CF164" s="565"/>
      <c r="CG164" s="565"/>
      <c r="CH164" s="565"/>
      <c r="CI164" s="565"/>
      <c r="CJ164" s="565"/>
      <c r="CK164" s="565"/>
      <c r="CL164" s="565"/>
      <c r="CM164" s="565"/>
      <c r="CN164" s="565"/>
      <c r="CO164" s="565"/>
      <c r="CP164" s="565"/>
      <c r="CQ164" s="565"/>
      <c r="CR164" s="565"/>
      <c r="CS164" s="565"/>
      <c r="CT164" s="565"/>
      <c r="CU164" s="565"/>
      <c r="CV164" s="565"/>
      <c r="CW164" s="565"/>
      <c r="CX164" s="565"/>
      <c r="CY164" s="565"/>
      <c r="CZ164" s="565"/>
      <c r="DA164" s="565"/>
      <c r="DB164" s="565"/>
      <c r="DC164" s="565"/>
      <c r="DD164" s="565"/>
      <c r="DE164" s="565"/>
      <c r="DF164" s="565"/>
      <c r="DG164" s="565"/>
      <c r="DH164" s="565"/>
      <c r="DI164" s="565"/>
      <c r="DJ164" s="565"/>
      <c r="DK164" s="565"/>
      <c r="DL164" s="565"/>
      <c r="DM164" s="565"/>
      <c r="DN164" s="565"/>
      <c r="DO164" s="565"/>
      <c r="DP164" s="565"/>
      <c r="DQ164" s="565"/>
      <c r="DR164" s="565"/>
      <c r="DS164" s="565"/>
      <c r="DT164" s="565"/>
      <c r="DU164" s="565"/>
      <c r="DV164" s="565"/>
      <c r="DW164" s="565"/>
      <c r="DX164" s="565"/>
      <c r="DY164" s="565"/>
      <c r="DZ164" s="565"/>
      <c r="EA164" s="565"/>
      <c r="EB164" s="565"/>
      <c r="EC164" s="565"/>
      <c r="ED164" s="565"/>
      <c r="EE164" s="565"/>
      <c r="EF164" s="565"/>
      <c r="EG164" s="565"/>
      <c r="EH164" s="565"/>
      <c r="EI164" s="565"/>
      <c r="EJ164" s="565"/>
      <c r="EK164" s="565"/>
      <c r="EL164" s="565"/>
      <c r="EM164" s="565"/>
      <c r="EN164" s="565"/>
      <c r="EO164" s="565"/>
      <c r="EP164" s="565"/>
      <c r="EQ164" s="565"/>
      <c r="ER164" s="565"/>
      <c r="ES164" s="565"/>
      <c r="ET164" s="565"/>
      <c r="EU164" s="565"/>
      <c r="EV164" s="565"/>
      <c r="EW164" s="565"/>
      <c r="EX164" s="565"/>
      <c r="EY164" s="565"/>
      <c r="EZ164" s="565"/>
      <c r="FA164" s="565"/>
      <c r="FB164" s="565"/>
      <c r="FC164" s="565"/>
      <c r="FD164" s="565"/>
      <c r="FE164" s="565"/>
      <c r="FF164" s="565"/>
      <c r="FG164" s="565"/>
      <c r="FH164" s="565"/>
      <c r="FI164" s="565"/>
      <c r="FJ164" s="565"/>
      <c r="FK164" s="565"/>
      <c r="FL164" s="565"/>
      <c r="FM164" s="565"/>
      <c r="FN164" s="565"/>
      <c r="FO164" s="565"/>
      <c r="FP164" s="565"/>
      <c r="FQ164" s="565"/>
      <c r="FR164" s="565"/>
      <c r="FS164" s="565"/>
      <c r="FT164" s="565"/>
      <c r="FU164" s="565"/>
      <c r="FV164" s="565"/>
      <c r="FW164" s="565"/>
      <c r="FX164" s="565"/>
      <c r="FY164" s="565"/>
      <c r="FZ164" s="565"/>
      <c r="GA164" s="565"/>
      <c r="GB164" s="565"/>
      <c r="GC164" s="565"/>
      <c r="GD164" s="565"/>
      <c r="GE164" s="565"/>
      <c r="GF164" s="565"/>
      <c r="GG164" s="565"/>
      <c r="GH164" s="565"/>
      <c r="GI164" s="565"/>
      <c r="GJ164" s="565"/>
      <c r="GK164" s="565"/>
      <c r="GL164" s="565"/>
      <c r="GM164" s="565"/>
      <c r="GN164" s="565"/>
      <c r="GO164" s="565"/>
      <c r="GP164" s="565"/>
      <c r="GQ164" s="565"/>
      <c r="GR164" s="565"/>
      <c r="GS164" s="565"/>
      <c r="GT164" s="565"/>
      <c r="GU164" s="565"/>
      <c r="GV164" s="565"/>
      <c r="GW164" s="565"/>
      <c r="GX164" s="565"/>
      <c r="GY164" s="565"/>
      <c r="GZ164" s="565"/>
      <c r="HA164" s="565"/>
      <c r="HB164" s="565"/>
      <c r="HC164" s="565"/>
      <c r="HD164" s="565"/>
      <c r="HE164" s="565"/>
      <c r="HF164" s="565"/>
      <c r="HG164" s="565"/>
      <c r="HH164" s="565"/>
      <c r="HI164" s="565"/>
      <c r="HJ164" s="565"/>
      <c r="HK164" s="565"/>
      <c r="HL164" s="565"/>
      <c r="HM164" s="565"/>
      <c r="HN164" s="565"/>
      <c r="HO164" s="565"/>
      <c r="HP164" s="565"/>
      <c r="HQ164" s="565"/>
      <c r="HR164" s="565"/>
      <c r="HS164" s="565"/>
      <c r="HT164" s="565"/>
      <c r="HU164" s="565"/>
      <c r="HV164" s="565"/>
      <c r="HW164" s="565"/>
      <c r="HX164" s="565"/>
      <c r="HY164" s="565"/>
      <c r="HZ164" s="565"/>
      <c r="IA164" s="565"/>
      <c r="IB164" s="565"/>
      <c r="IC164" s="565"/>
      <c r="ID164" s="565"/>
      <c r="IE164" s="565"/>
      <c r="IF164" s="565"/>
      <c r="IG164" s="565"/>
      <c r="IH164" s="565"/>
      <c r="II164" s="565"/>
      <c r="IJ164" s="565"/>
      <c r="IK164" s="565"/>
      <c r="IL164" s="565"/>
      <c r="IM164" s="565"/>
      <c r="IN164" s="565"/>
      <c r="IO164" s="565"/>
      <c r="IP164" s="565"/>
      <c r="IQ164" s="565"/>
      <c r="IR164" s="565"/>
      <c r="IS164" s="565"/>
      <c r="IT164" s="565"/>
      <c r="IU164" s="565"/>
    </row>
    <row r="165" spans="1:255">
      <c r="A165" s="561" t="s">
        <v>2279</v>
      </c>
      <c r="B165" s="559">
        <f>B166</f>
        <v>7640</v>
      </c>
      <c r="D165" s="565"/>
      <c r="E165" s="565"/>
      <c r="F165" s="565"/>
      <c r="G165" s="565"/>
      <c r="H165" s="565"/>
      <c r="I165" s="565"/>
      <c r="J165" s="565"/>
      <c r="K165" s="565"/>
      <c r="L165" s="565"/>
      <c r="M165" s="565"/>
      <c r="N165" s="565"/>
      <c r="O165" s="565"/>
      <c r="P165" s="565"/>
      <c r="Q165" s="565"/>
      <c r="R165" s="565"/>
      <c r="S165" s="565"/>
      <c r="T165" s="565"/>
      <c r="U165" s="565"/>
      <c r="V165" s="565"/>
      <c r="W165" s="565"/>
      <c r="X165" s="565"/>
      <c r="Y165" s="565"/>
      <c r="Z165" s="565"/>
      <c r="AA165" s="565"/>
      <c r="AB165" s="565"/>
      <c r="AC165" s="565"/>
      <c r="AD165" s="565"/>
      <c r="AE165" s="565"/>
      <c r="AF165" s="565"/>
      <c r="AG165" s="565"/>
      <c r="AH165" s="565"/>
      <c r="AI165" s="565"/>
      <c r="AJ165" s="565"/>
      <c r="AK165" s="565"/>
      <c r="AL165" s="565"/>
      <c r="AM165" s="565"/>
      <c r="AN165" s="565"/>
      <c r="AO165" s="565"/>
      <c r="AP165" s="565"/>
      <c r="AQ165" s="565"/>
      <c r="AR165" s="565"/>
      <c r="AS165" s="565"/>
      <c r="AT165" s="565"/>
      <c r="AU165" s="565"/>
      <c r="AV165" s="565"/>
      <c r="AW165" s="565"/>
      <c r="AX165" s="565"/>
      <c r="AY165" s="565"/>
      <c r="AZ165" s="565"/>
      <c r="BA165" s="565"/>
      <c r="BB165" s="565"/>
      <c r="BC165" s="565"/>
      <c r="BD165" s="565"/>
      <c r="BE165" s="565"/>
      <c r="BF165" s="565"/>
      <c r="BG165" s="565"/>
      <c r="BH165" s="565"/>
      <c r="BI165" s="565"/>
      <c r="BJ165" s="565"/>
      <c r="BK165" s="565"/>
      <c r="BL165" s="565"/>
      <c r="BM165" s="565"/>
      <c r="BN165" s="565"/>
      <c r="BO165" s="565"/>
      <c r="BP165" s="565"/>
      <c r="BQ165" s="565"/>
      <c r="BR165" s="565"/>
      <c r="BS165" s="565"/>
      <c r="BT165" s="565"/>
      <c r="BU165" s="565"/>
      <c r="BV165" s="565"/>
      <c r="BW165" s="565"/>
      <c r="BX165" s="565"/>
      <c r="BY165" s="565"/>
      <c r="BZ165" s="565"/>
      <c r="CA165" s="565"/>
      <c r="CB165" s="565"/>
      <c r="CC165" s="565"/>
      <c r="CD165" s="565"/>
      <c r="CE165" s="565"/>
      <c r="CF165" s="565"/>
      <c r="CG165" s="565"/>
      <c r="CH165" s="565"/>
      <c r="CI165" s="565"/>
      <c r="CJ165" s="565"/>
      <c r="CK165" s="565"/>
      <c r="CL165" s="565"/>
      <c r="CM165" s="565"/>
      <c r="CN165" s="565"/>
      <c r="CO165" s="565"/>
      <c r="CP165" s="565"/>
      <c r="CQ165" s="565"/>
      <c r="CR165" s="565"/>
      <c r="CS165" s="565"/>
      <c r="CT165" s="565"/>
      <c r="CU165" s="565"/>
      <c r="CV165" s="565"/>
      <c r="CW165" s="565"/>
      <c r="CX165" s="565"/>
      <c r="CY165" s="565"/>
      <c r="CZ165" s="565"/>
      <c r="DA165" s="565"/>
      <c r="DB165" s="565"/>
      <c r="DC165" s="565"/>
      <c r="DD165" s="565"/>
      <c r="DE165" s="565"/>
      <c r="DF165" s="565"/>
      <c r="DG165" s="565"/>
      <c r="DH165" s="565"/>
      <c r="DI165" s="565"/>
      <c r="DJ165" s="565"/>
      <c r="DK165" s="565"/>
      <c r="DL165" s="565"/>
      <c r="DM165" s="565"/>
      <c r="DN165" s="565"/>
      <c r="DO165" s="565"/>
      <c r="DP165" s="565"/>
      <c r="DQ165" s="565"/>
      <c r="DR165" s="565"/>
      <c r="DS165" s="565"/>
      <c r="DT165" s="565"/>
      <c r="DU165" s="565"/>
      <c r="DV165" s="565"/>
      <c r="DW165" s="565"/>
      <c r="DX165" s="565"/>
      <c r="DY165" s="565"/>
      <c r="DZ165" s="565"/>
      <c r="EA165" s="565"/>
      <c r="EB165" s="565"/>
      <c r="EC165" s="565"/>
      <c r="ED165" s="565"/>
      <c r="EE165" s="565"/>
      <c r="EF165" s="565"/>
      <c r="EG165" s="565"/>
      <c r="EH165" s="565"/>
      <c r="EI165" s="565"/>
      <c r="EJ165" s="565"/>
      <c r="EK165" s="565"/>
      <c r="EL165" s="565"/>
      <c r="EM165" s="565"/>
      <c r="EN165" s="565"/>
      <c r="EO165" s="565"/>
      <c r="EP165" s="565"/>
      <c r="EQ165" s="565"/>
      <c r="ER165" s="565"/>
      <c r="ES165" s="565"/>
      <c r="ET165" s="565"/>
      <c r="EU165" s="565"/>
      <c r="EV165" s="565"/>
      <c r="EW165" s="565"/>
      <c r="EX165" s="565"/>
      <c r="EY165" s="565"/>
      <c r="EZ165" s="565"/>
      <c r="FA165" s="565"/>
      <c r="FB165" s="565"/>
      <c r="FC165" s="565"/>
      <c r="FD165" s="565"/>
      <c r="FE165" s="565"/>
      <c r="FF165" s="565"/>
      <c r="FG165" s="565"/>
      <c r="FH165" s="565"/>
      <c r="FI165" s="565"/>
      <c r="FJ165" s="565"/>
      <c r="FK165" s="565"/>
      <c r="FL165" s="565"/>
      <c r="FM165" s="565"/>
      <c r="FN165" s="565"/>
      <c r="FO165" s="565"/>
      <c r="FP165" s="565"/>
      <c r="FQ165" s="565"/>
      <c r="FR165" s="565"/>
      <c r="FS165" s="565"/>
      <c r="FT165" s="565"/>
      <c r="FU165" s="565"/>
      <c r="FV165" s="565"/>
      <c r="FW165" s="565"/>
      <c r="FX165" s="565"/>
      <c r="FY165" s="565"/>
      <c r="FZ165" s="565"/>
      <c r="GA165" s="565"/>
      <c r="GB165" s="565"/>
      <c r="GC165" s="565"/>
      <c r="GD165" s="565"/>
      <c r="GE165" s="565"/>
      <c r="GF165" s="565"/>
      <c r="GG165" s="565"/>
      <c r="GH165" s="565"/>
      <c r="GI165" s="565"/>
      <c r="GJ165" s="565"/>
      <c r="GK165" s="565"/>
      <c r="GL165" s="565"/>
      <c r="GM165" s="565"/>
      <c r="GN165" s="565"/>
      <c r="GO165" s="565"/>
      <c r="GP165" s="565"/>
      <c r="GQ165" s="565"/>
      <c r="GR165" s="565"/>
      <c r="GS165" s="565"/>
      <c r="GT165" s="565"/>
      <c r="GU165" s="565"/>
      <c r="GV165" s="565"/>
      <c r="GW165" s="565"/>
      <c r="GX165" s="565"/>
      <c r="GY165" s="565"/>
      <c r="GZ165" s="565"/>
      <c r="HA165" s="565"/>
      <c r="HB165" s="565"/>
      <c r="HC165" s="565"/>
      <c r="HD165" s="565"/>
      <c r="HE165" s="565"/>
      <c r="HF165" s="565"/>
      <c r="HG165" s="565"/>
      <c r="HH165" s="565"/>
      <c r="HI165" s="565"/>
      <c r="HJ165" s="565"/>
      <c r="HK165" s="565"/>
      <c r="HL165" s="565"/>
      <c r="HM165" s="565"/>
      <c r="HN165" s="565"/>
      <c r="HO165" s="565"/>
      <c r="HP165" s="565"/>
      <c r="HQ165" s="565"/>
      <c r="HR165" s="565"/>
      <c r="HS165" s="565"/>
      <c r="HT165" s="565"/>
      <c r="HU165" s="565"/>
      <c r="HV165" s="565"/>
      <c r="HW165" s="565"/>
      <c r="HX165" s="565"/>
      <c r="HY165" s="565"/>
      <c r="HZ165" s="565"/>
      <c r="IA165" s="565"/>
      <c r="IB165" s="565"/>
      <c r="IC165" s="565"/>
      <c r="ID165" s="565"/>
      <c r="IE165" s="565"/>
      <c r="IF165" s="565"/>
      <c r="IG165" s="565"/>
      <c r="IH165" s="565"/>
      <c r="II165" s="565"/>
      <c r="IJ165" s="565"/>
      <c r="IK165" s="565"/>
      <c r="IL165" s="565"/>
      <c r="IM165" s="565"/>
      <c r="IN165" s="565"/>
      <c r="IO165" s="565"/>
      <c r="IP165" s="565"/>
      <c r="IQ165" s="565"/>
      <c r="IR165" s="565"/>
      <c r="IS165" s="565"/>
      <c r="IT165" s="565"/>
      <c r="IU165" s="565"/>
    </row>
    <row r="166" spans="1:255">
      <c r="A166" s="561" t="s">
        <v>1379</v>
      </c>
      <c r="B166" s="559">
        <f>SUM(B167:B183)</f>
        <v>7640</v>
      </c>
      <c r="D166" s="565"/>
      <c r="E166" s="565"/>
      <c r="F166" s="565"/>
      <c r="G166" s="565"/>
      <c r="H166" s="565"/>
      <c r="I166" s="565"/>
      <c r="J166" s="565"/>
      <c r="K166" s="565"/>
      <c r="L166" s="565"/>
      <c r="M166" s="565"/>
      <c r="N166" s="565"/>
      <c r="O166" s="565"/>
      <c r="P166" s="565"/>
      <c r="Q166" s="565"/>
      <c r="R166" s="565"/>
      <c r="S166" s="565"/>
      <c r="T166" s="565"/>
      <c r="U166" s="565"/>
      <c r="V166" s="565"/>
      <c r="W166" s="565"/>
      <c r="X166" s="565"/>
      <c r="Y166" s="565"/>
      <c r="Z166" s="565"/>
      <c r="AA166" s="565"/>
      <c r="AB166" s="565"/>
      <c r="AC166" s="565"/>
      <c r="AD166" s="565"/>
      <c r="AE166" s="565"/>
      <c r="AF166" s="565"/>
      <c r="AG166" s="565"/>
      <c r="AH166" s="565"/>
      <c r="AI166" s="565"/>
      <c r="AJ166" s="565"/>
      <c r="AK166" s="565"/>
      <c r="AL166" s="565"/>
      <c r="AM166" s="565"/>
      <c r="AN166" s="565"/>
      <c r="AO166" s="565"/>
      <c r="AP166" s="565"/>
      <c r="AQ166" s="565"/>
      <c r="AR166" s="565"/>
      <c r="AS166" s="565"/>
      <c r="AT166" s="565"/>
      <c r="AU166" s="565"/>
      <c r="AV166" s="565"/>
      <c r="AW166" s="565"/>
      <c r="AX166" s="565"/>
      <c r="AY166" s="565"/>
      <c r="AZ166" s="565"/>
      <c r="BA166" s="565"/>
      <c r="BB166" s="565"/>
      <c r="BC166" s="565"/>
      <c r="BD166" s="565"/>
      <c r="BE166" s="565"/>
      <c r="BF166" s="565"/>
      <c r="BG166" s="565"/>
      <c r="BH166" s="565"/>
      <c r="BI166" s="565"/>
      <c r="BJ166" s="565"/>
      <c r="BK166" s="565"/>
      <c r="BL166" s="565"/>
      <c r="BM166" s="565"/>
      <c r="BN166" s="565"/>
      <c r="BO166" s="565"/>
      <c r="BP166" s="565"/>
      <c r="BQ166" s="565"/>
      <c r="BR166" s="565"/>
      <c r="BS166" s="565"/>
      <c r="BT166" s="565"/>
      <c r="BU166" s="565"/>
      <c r="BV166" s="565"/>
      <c r="BW166" s="565"/>
      <c r="BX166" s="565"/>
      <c r="BY166" s="565"/>
      <c r="BZ166" s="565"/>
      <c r="CA166" s="565"/>
      <c r="CB166" s="565"/>
      <c r="CC166" s="565"/>
      <c r="CD166" s="565"/>
      <c r="CE166" s="565"/>
      <c r="CF166" s="565"/>
      <c r="CG166" s="565"/>
      <c r="CH166" s="565"/>
      <c r="CI166" s="565"/>
      <c r="CJ166" s="565"/>
      <c r="CK166" s="565"/>
      <c r="CL166" s="565"/>
      <c r="CM166" s="565"/>
      <c r="CN166" s="565"/>
      <c r="CO166" s="565"/>
      <c r="CP166" s="565"/>
      <c r="CQ166" s="565"/>
      <c r="CR166" s="565"/>
      <c r="CS166" s="565"/>
      <c r="CT166" s="565"/>
      <c r="CU166" s="565"/>
      <c r="CV166" s="565"/>
      <c r="CW166" s="565"/>
      <c r="CX166" s="565"/>
      <c r="CY166" s="565"/>
      <c r="CZ166" s="565"/>
      <c r="DA166" s="565"/>
      <c r="DB166" s="565"/>
      <c r="DC166" s="565"/>
      <c r="DD166" s="565"/>
      <c r="DE166" s="565"/>
      <c r="DF166" s="565"/>
      <c r="DG166" s="565"/>
      <c r="DH166" s="565"/>
      <c r="DI166" s="565"/>
      <c r="DJ166" s="565"/>
      <c r="DK166" s="565"/>
      <c r="DL166" s="565"/>
      <c r="DM166" s="565"/>
      <c r="DN166" s="565"/>
      <c r="DO166" s="565"/>
      <c r="DP166" s="565"/>
      <c r="DQ166" s="565"/>
      <c r="DR166" s="565"/>
      <c r="DS166" s="565"/>
      <c r="DT166" s="565"/>
      <c r="DU166" s="565"/>
      <c r="DV166" s="565"/>
      <c r="DW166" s="565"/>
      <c r="DX166" s="565"/>
      <c r="DY166" s="565"/>
      <c r="DZ166" s="565"/>
      <c r="EA166" s="565"/>
      <c r="EB166" s="565"/>
      <c r="EC166" s="565"/>
      <c r="ED166" s="565"/>
      <c r="EE166" s="565"/>
      <c r="EF166" s="565"/>
      <c r="EG166" s="565"/>
      <c r="EH166" s="565"/>
      <c r="EI166" s="565"/>
      <c r="EJ166" s="565"/>
      <c r="EK166" s="565"/>
      <c r="EL166" s="565"/>
      <c r="EM166" s="565"/>
      <c r="EN166" s="565"/>
      <c r="EO166" s="565"/>
      <c r="EP166" s="565"/>
      <c r="EQ166" s="565"/>
      <c r="ER166" s="565"/>
      <c r="ES166" s="565"/>
      <c r="ET166" s="565"/>
      <c r="EU166" s="565"/>
      <c r="EV166" s="565"/>
      <c r="EW166" s="565"/>
      <c r="EX166" s="565"/>
      <c r="EY166" s="565"/>
      <c r="EZ166" s="565"/>
      <c r="FA166" s="565"/>
      <c r="FB166" s="565"/>
      <c r="FC166" s="565"/>
      <c r="FD166" s="565"/>
      <c r="FE166" s="565"/>
      <c r="FF166" s="565"/>
      <c r="FG166" s="565"/>
      <c r="FH166" s="565"/>
      <c r="FI166" s="565"/>
      <c r="FJ166" s="565"/>
      <c r="FK166" s="565"/>
      <c r="FL166" s="565"/>
      <c r="FM166" s="565"/>
      <c r="FN166" s="565"/>
      <c r="FO166" s="565"/>
      <c r="FP166" s="565"/>
      <c r="FQ166" s="565"/>
      <c r="FR166" s="565"/>
      <c r="FS166" s="565"/>
      <c r="FT166" s="565"/>
      <c r="FU166" s="565"/>
      <c r="FV166" s="565"/>
      <c r="FW166" s="565"/>
      <c r="FX166" s="565"/>
      <c r="FY166" s="565"/>
      <c r="FZ166" s="565"/>
      <c r="GA166" s="565"/>
      <c r="GB166" s="565"/>
      <c r="GC166" s="565"/>
      <c r="GD166" s="565"/>
      <c r="GE166" s="565"/>
      <c r="GF166" s="565"/>
      <c r="GG166" s="565"/>
      <c r="GH166" s="565"/>
      <c r="GI166" s="565"/>
      <c r="GJ166" s="565"/>
      <c r="GK166" s="565"/>
      <c r="GL166" s="565"/>
      <c r="GM166" s="565"/>
      <c r="GN166" s="565"/>
      <c r="GO166" s="565"/>
      <c r="GP166" s="565"/>
      <c r="GQ166" s="565"/>
      <c r="GR166" s="565"/>
      <c r="GS166" s="565"/>
      <c r="GT166" s="565"/>
      <c r="GU166" s="565"/>
      <c r="GV166" s="565"/>
      <c r="GW166" s="565"/>
      <c r="GX166" s="565"/>
      <c r="GY166" s="565"/>
      <c r="GZ166" s="565"/>
      <c r="HA166" s="565"/>
      <c r="HB166" s="565"/>
      <c r="HC166" s="565"/>
      <c r="HD166" s="565"/>
      <c r="HE166" s="565"/>
      <c r="HF166" s="565"/>
      <c r="HG166" s="565"/>
      <c r="HH166" s="565"/>
      <c r="HI166" s="565"/>
      <c r="HJ166" s="565"/>
      <c r="HK166" s="565"/>
      <c r="HL166" s="565"/>
      <c r="HM166" s="565"/>
      <c r="HN166" s="565"/>
      <c r="HO166" s="565"/>
      <c r="HP166" s="565"/>
      <c r="HQ166" s="565"/>
      <c r="HR166" s="565"/>
      <c r="HS166" s="565"/>
      <c r="HT166" s="565"/>
      <c r="HU166" s="565"/>
      <c r="HV166" s="565"/>
      <c r="HW166" s="565"/>
      <c r="HX166" s="565"/>
      <c r="HY166" s="565"/>
      <c r="HZ166" s="565"/>
      <c r="IA166" s="565"/>
      <c r="IB166" s="565"/>
      <c r="IC166" s="565"/>
      <c r="ID166" s="565"/>
      <c r="IE166" s="565"/>
      <c r="IF166" s="565"/>
      <c r="IG166" s="565"/>
      <c r="IH166" s="565"/>
      <c r="II166" s="565"/>
      <c r="IJ166" s="565"/>
      <c r="IK166" s="565"/>
      <c r="IL166" s="565"/>
      <c r="IM166" s="565"/>
      <c r="IN166" s="565"/>
      <c r="IO166" s="565"/>
      <c r="IP166" s="565"/>
      <c r="IQ166" s="565"/>
      <c r="IR166" s="565"/>
      <c r="IS166" s="565"/>
      <c r="IT166" s="565"/>
      <c r="IU166" s="565"/>
    </row>
    <row r="167" spans="1:255">
      <c r="A167" s="562" t="s">
        <v>2280</v>
      </c>
      <c r="B167" s="559">
        <v>0</v>
      </c>
      <c r="D167" s="565"/>
      <c r="E167" s="565"/>
      <c r="F167" s="565"/>
      <c r="G167" s="565"/>
      <c r="H167" s="565"/>
      <c r="I167" s="565"/>
      <c r="J167" s="565"/>
      <c r="K167" s="565"/>
      <c r="L167" s="565"/>
      <c r="M167" s="565"/>
      <c r="N167" s="565"/>
      <c r="O167" s="565"/>
      <c r="P167" s="565"/>
      <c r="Q167" s="565"/>
      <c r="R167" s="565"/>
      <c r="S167" s="565"/>
      <c r="T167" s="565"/>
      <c r="U167" s="565"/>
      <c r="V167" s="565"/>
      <c r="W167" s="565"/>
      <c r="X167" s="565"/>
      <c r="Y167" s="565"/>
      <c r="Z167" s="565"/>
      <c r="AA167" s="565"/>
      <c r="AB167" s="565"/>
      <c r="AC167" s="565"/>
      <c r="AD167" s="565"/>
      <c r="AE167" s="565"/>
      <c r="AF167" s="565"/>
      <c r="AG167" s="565"/>
      <c r="AH167" s="565"/>
      <c r="AI167" s="565"/>
      <c r="AJ167" s="565"/>
      <c r="AK167" s="565"/>
      <c r="AL167" s="565"/>
      <c r="AM167" s="565"/>
      <c r="AN167" s="565"/>
      <c r="AO167" s="565"/>
      <c r="AP167" s="565"/>
      <c r="AQ167" s="565"/>
      <c r="AR167" s="565"/>
      <c r="AS167" s="565"/>
      <c r="AT167" s="565"/>
      <c r="AU167" s="565"/>
      <c r="AV167" s="565"/>
      <c r="AW167" s="565"/>
      <c r="AX167" s="565"/>
      <c r="AY167" s="565"/>
      <c r="AZ167" s="565"/>
      <c r="BA167" s="565"/>
      <c r="BB167" s="565"/>
      <c r="BC167" s="565"/>
      <c r="BD167" s="565"/>
      <c r="BE167" s="565"/>
      <c r="BF167" s="565"/>
      <c r="BG167" s="565"/>
      <c r="BH167" s="565"/>
      <c r="BI167" s="565"/>
      <c r="BJ167" s="565"/>
      <c r="BK167" s="565"/>
      <c r="BL167" s="565"/>
      <c r="BM167" s="565"/>
      <c r="BN167" s="565"/>
      <c r="BO167" s="565"/>
      <c r="BP167" s="565"/>
      <c r="BQ167" s="565"/>
      <c r="BR167" s="565"/>
      <c r="BS167" s="565"/>
      <c r="BT167" s="565"/>
      <c r="BU167" s="565"/>
      <c r="BV167" s="565"/>
      <c r="BW167" s="565"/>
      <c r="BX167" s="565"/>
      <c r="BY167" s="565"/>
      <c r="BZ167" s="565"/>
      <c r="CA167" s="565"/>
      <c r="CB167" s="565"/>
      <c r="CC167" s="565"/>
      <c r="CD167" s="565"/>
      <c r="CE167" s="565"/>
      <c r="CF167" s="565"/>
      <c r="CG167" s="565"/>
      <c r="CH167" s="565"/>
      <c r="CI167" s="565"/>
      <c r="CJ167" s="565"/>
      <c r="CK167" s="565"/>
      <c r="CL167" s="565"/>
      <c r="CM167" s="565"/>
      <c r="CN167" s="565"/>
      <c r="CO167" s="565"/>
      <c r="CP167" s="565"/>
      <c r="CQ167" s="565"/>
      <c r="CR167" s="565"/>
      <c r="CS167" s="565"/>
      <c r="CT167" s="565"/>
      <c r="CU167" s="565"/>
      <c r="CV167" s="565"/>
      <c r="CW167" s="565"/>
      <c r="CX167" s="565"/>
      <c r="CY167" s="565"/>
      <c r="CZ167" s="565"/>
      <c r="DA167" s="565"/>
      <c r="DB167" s="565"/>
      <c r="DC167" s="565"/>
      <c r="DD167" s="565"/>
      <c r="DE167" s="565"/>
      <c r="DF167" s="565"/>
      <c r="DG167" s="565"/>
      <c r="DH167" s="565"/>
      <c r="DI167" s="565"/>
      <c r="DJ167" s="565"/>
      <c r="DK167" s="565"/>
      <c r="DL167" s="565"/>
      <c r="DM167" s="565"/>
      <c r="DN167" s="565"/>
      <c r="DO167" s="565"/>
      <c r="DP167" s="565"/>
      <c r="DQ167" s="565"/>
      <c r="DR167" s="565"/>
      <c r="DS167" s="565"/>
      <c r="DT167" s="565"/>
      <c r="DU167" s="565"/>
      <c r="DV167" s="565"/>
      <c r="DW167" s="565"/>
      <c r="DX167" s="565"/>
      <c r="DY167" s="565"/>
      <c r="DZ167" s="565"/>
      <c r="EA167" s="565"/>
      <c r="EB167" s="565"/>
      <c r="EC167" s="565"/>
      <c r="ED167" s="565"/>
      <c r="EE167" s="565"/>
      <c r="EF167" s="565"/>
      <c r="EG167" s="565"/>
      <c r="EH167" s="565"/>
      <c r="EI167" s="565"/>
      <c r="EJ167" s="565"/>
      <c r="EK167" s="565"/>
      <c r="EL167" s="565"/>
      <c r="EM167" s="565"/>
      <c r="EN167" s="565"/>
      <c r="EO167" s="565"/>
      <c r="EP167" s="565"/>
      <c r="EQ167" s="565"/>
      <c r="ER167" s="565"/>
      <c r="ES167" s="565"/>
      <c r="ET167" s="565"/>
      <c r="EU167" s="565"/>
      <c r="EV167" s="565"/>
      <c r="EW167" s="565"/>
      <c r="EX167" s="565"/>
      <c r="EY167" s="565"/>
      <c r="EZ167" s="565"/>
      <c r="FA167" s="565"/>
      <c r="FB167" s="565"/>
      <c r="FC167" s="565"/>
      <c r="FD167" s="565"/>
      <c r="FE167" s="565"/>
      <c r="FF167" s="565"/>
      <c r="FG167" s="565"/>
      <c r="FH167" s="565"/>
      <c r="FI167" s="565"/>
      <c r="FJ167" s="565"/>
      <c r="FK167" s="565"/>
      <c r="FL167" s="565"/>
      <c r="FM167" s="565"/>
      <c r="FN167" s="565"/>
      <c r="FO167" s="565"/>
      <c r="FP167" s="565"/>
      <c r="FQ167" s="565"/>
      <c r="FR167" s="565"/>
      <c r="FS167" s="565"/>
      <c r="FT167" s="565"/>
      <c r="FU167" s="565"/>
      <c r="FV167" s="565"/>
      <c r="FW167" s="565"/>
      <c r="FX167" s="565"/>
      <c r="FY167" s="565"/>
      <c r="FZ167" s="565"/>
      <c r="GA167" s="565"/>
      <c r="GB167" s="565"/>
      <c r="GC167" s="565"/>
      <c r="GD167" s="565"/>
      <c r="GE167" s="565"/>
      <c r="GF167" s="565"/>
      <c r="GG167" s="565"/>
      <c r="GH167" s="565"/>
      <c r="GI167" s="565"/>
      <c r="GJ167" s="565"/>
      <c r="GK167" s="565"/>
      <c r="GL167" s="565"/>
      <c r="GM167" s="565"/>
      <c r="GN167" s="565"/>
      <c r="GO167" s="565"/>
      <c r="GP167" s="565"/>
      <c r="GQ167" s="565"/>
      <c r="GR167" s="565"/>
      <c r="GS167" s="565"/>
      <c r="GT167" s="565"/>
      <c r="GU167" s="565"/>
      <c r="GV167" s="565"/>
      <c r="GW167" s="565"/>
      <c r="GX167" s="565"/>
      <c r="GY167" s="565"/>
      <c r="GZ167" s="565"/>
      <c r="HA167" s="565"/>
      <c r="HB167" s="565"/>
      <c r="HC167" s="565"/>
      <c r="HD167" s="565"/>
      <c r="HE167" s="565"/>
      <c r="HF167" s="565"/>
      <c r="HG167" s="565"/>
      <c r="HH167" s="565"/>
      <c r="HI167" s="565"/>
      <c r="HJ167" s="565"/>
      <c r="HK167" s="565"/>
      <c r="HL167" s="565"/>
      <c r="HM167" s="565"/>
      <c r="HN167" s="565"/>
      <c r="HO167" s="565"/>
      <c r="HP167" s="565"/>
      <c r="HQ167" s="565"/>
      <c r="HR167" s="565"/>
      <c r="HS167" s="565"/>
      <c r="HT167" s="565"/>
      <c r="HU167" s="565"/>
      <c r="HV167" s="565"/>
      <c r="HW167" s="565"/>
      <c r="HX167" s="565"/>
      <c r="HY167" s="565"/>
      <c r="HZ167" s="565"/>
      <c r="IA167" s="565"/>
      <c r="IB167" s="565"/>
      <c r="IC167" s="565"/>
      <c r="ID167" s="565"/>
      <c r="IE167" s="565"/>
      <c r="IF167" s="565"/>
      <c r="IG167" s="565"/>
      <c r="IH167" s="565"/>
      <c r="II167" s="565"/>
      <c r="IJ167" s="565"/>
      <c r="IK167" s="565"/>
      <c r="IL167" s="565"/>
      <c r="IM167" s="565"/>
      <c r="IN167" s="565"/>
      <c r="IO167" s="565"/>
      <c r="IP167" s="565"/>
      <c r="IQ167" s="565"/>
      <c r="IR167" s="565"/>
      <c r="IS167" s="565"/>
      <c r="IT167" s="565"/>
      <c r="IU167" s="565"/>
    </row>
    <row r="168" spans="1:255">
      <c r="A168" s="562" t="s">
        <v>2281</v>
      </c>
      <c r="B168" s="559">
        <v>0</v>
      </c>
      <c r="D168" s="565"/>
      <c r="E168" s="565"/>
      <c r="F168" s="565"/>
      <c r="G168" s="565"/>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c r="AD168" s="565"/>
      <c r="AE168" s="565"/>
      <c r="AF168" s="565"/>
      <c r="AG168" s="565"/>
      <c r="AH168" s="565"/>
      <c r="AI168" s="565"/>
      <c r="AJ168" s="565"/>
      <c r="AK168" s="565"/>
      <c r="AL168" s="565"/>
      <c r="AM168" s="565"/>
      <c r="AN168" s="565"/>
      <c r="AO168" s="565"/>
      <c r="AP168" s="565"/>
      <c r="AQ168" s="565"/>
      <c r="AR168" s="565"/>
      <c r="AS168" s="565"/>
      <c r="AT168" s="565"/>
      <c r="AU168" s="565"/>
      <c r="AV168" s="565"/>
      <c r="AW168" s="565"/>
      <c r="AX168" s="565"/>
      <c r="AY168" s="565"/>
      <c r="AZ168" s="565"/>
      <c r="BA168" s="565"/>
      <c r="BB168" s="565"/>
      <c r="BC168" s="565"/>
      <c r="BD168" s="565"/>
      <c r="BE168" s="565"/>
      <c r="BF168" s="565"/>
      <c r="BG168" s="565"/>
      <c r="BH168" s="565"/>
      <c r="BI168" s="565"/>
      <c r="BJ168" s="565"/>
      <c r="BK168" s="565"/>
      <c r="BL168" s="565"/>
      <c r="BM168" s="565"/>
      <c r="BN168" s="565"/>
      <c r="BO168" s="565"/>
      <c r="BP168" s="565"/>
      <c r="BQ168" s="565"/>
      <c r="BR168" s="565"/>
      <c r="BS168" s="565"/>
      <c r="BT168" s="565"/>
      <c r="BU168" s="565"/>
      <c r="BV168" s="565"/>
      <c r="BW168" s="565"/>
      <c r="BX168" s="565"/>
      <c r="BY168" s="565"/>
      <c r="BZ168" s="565"/>
      <c r="CA168" s="565"/>
      <c r="CB168" s="565"/>
      <c r="CC168" s="565"/>
      <c r="CD168" s="565"/>
      <c r="CE168" s="565"/>
      <c r="CF168" s="565"/>
      <c r="CG168" s="565"/>
      <c r="CH168" s="565"/>
      <c r="CI168" s="565"/>
      <c r="CJ168" s="565"/>
      <c r="CK168" s="565"/>
      <c r="CL168" s="565"/>
      <c r="CM168" s="565"/>
      <c r="CN168" s="565"/>
      <c r="CO168" s="565"/>
      <c r="CP168" s="565"/>
      <c r="CQ168" s="565"/>
      <c r="CR168" s="565"/>
      <c r="CS168" s="565"/>
      <c r="CT168" s="565"/>
      <c r="CU168" s="565"/>
      <c r="CV168" s="565"/>
      <c r="CW168" s="565"/>
      <c r="CX168" s="565"/>
      <c r="CY168" s="565"/>
      <c r="CZ168" s="565"/>
      <c r="DA168" s="565"/>
      <c r="DB168" s="565"/>
      <c r="DC168" s="565"/>
      <c r="DD168" s="565"/>
      <c r="DE168" s="565"/>
      <c r="DF168" s="565"/>
      <c r="DG168" s="565"/>
      <c r="DH168" s="565"/>
      <c r="DI168" s="565"/>
      <c r="DJ168" s="565"/>
      <c r="DK168" s="565"/>
      <c r="DL168" s="565"/>
      <c r="DM168" s="565"/>
      <c r="DN168" s="565"/>
      <c r="DO168" s="565"/>
      <c r="DP168" s="565"/>
      <c r="DQ168" s="565"/>
      <c r="DR168" s="565"/>
      <c r="DS168" s="565"/>
      <c r="DT168" s="565"/>
      <c r="DU168" s="565"/>
      <c r="DV168" s="565"/>
      <c r="DW168" s="565"/>
      <c r="DX168" s="565"/>
      <c r="DY168" s="565"/>
      <c r="DZ168" s="565"/>
      <c r="EA168" s="565"/>
      <c r="EB168" s="565"/>
      <c r="EC168" s="565"/>
      <c r="ED168" s="565"/>
      <c r="EE168" s="565"/>
      <c r="EF168" s="565"/>
      <c r="EG168" s="565"/>
      <c r="EH168" s="565"/>
      <c r="EI168" s="565"/>
      <c r="EJ168" s="565"/>
      <c r="EK168" s="565"/>
      <c r="EL168" s="565"/>
      <c r="EM168" s="565"/>
      <c r="EN168" s="565"/>
      <c r="EO168" s="565"/>
      <c r="EP168" s="565"/>
      <c r="EQ168" s="565"/>
      <c r="ER168" s="565"/>
      <c r="ES168" s="565"/>
      <c r="ET168" s="565"/>
      <c r="EU168" s="565"/>
      <c r="EV168" s="565"/>
      <c r="EW168" s="565"/>
      <c r="EX168" s="565"/>
      <c r="EY168" s="565"/>
      <c r="EZ168" s="565"/>
      <c r="FA168" s="565"/>
      <c r="FB168" s="565"/>
      <c r="FC168" s="565"/>
      <c r="FD168" s="565"/>
      <c r="FE168" s="565"/>
      <c r="FF168" s="565"/>
      <c r="FG168" s="565"/>
      <c r="FH168" s="565"/>
      <c r="FI168" s="565"/>
      <c r="FJ168" s="565"/>
      <c r="FK168" s="565"/>
      <c r="FL168" s="565"/>
      <c r="FM168" s="565"/>
      <c r="FN168" s="565"/>
      <c r="FO168" s="565"/>
      <c r="FP168" s="565"/>
      <c r="FQ168" s="565"/>
      <c r="FR168" s="565"/>
      <c r="FS168" s="565"/>
      <c r="FT168" s="565"/>
      <c r="FU168" s="565"/>
      <c r="FV168" s="565"/>
      <c r="FW168" s="565"/>
      <c r="FX168" s="565"/>
      <c r="FY168" s="565"/>
      <c r="FZ168" s="565"/>
      <c r="GA168" s="565"/>
      <c r="GB168" s="565"/>
      <c r="GC168" s="565"/>
      <c r="GD168" s="565"/>
      <c r="GE168" s="565"/>
      <c r="GF168" s="565"/>
      <c r="GG168" s="565"/>
      <c r="GH168" s="565"/>
      <c r="GI168" s="565"/>
      <c r="GJ168" s="565"/>
      <c r="GK168" s="565"/>
      <c r="GL168" s="565"/>
      <c r="GM168" s="565"/>
      <c r="GN168" s="565"/>
      <c r="GO168" s="565"/>
      <c r="GP168" s="565"/>
      <c r="GQ168" s="565"/>
      <c r="GR168" s="565"/>
      <c r="GS168" s="565"/>
      <c r="GT168" s="565"/>
      <c r="GU168" s="565"/>
      <c r="GV168" s="565"/>
      <c r="GW168" s="565"/>
      <c r="GX168" s="565"/>
      <c r="GY168" s="565"/>
      <c r="GZ168" s="565"/>
      <c r="HA168" s="565"/>
      <c r="HB168" s="565"/>
      <c r="HC168" s="565"/>
      <c r="HD168" s="565"/>
      <c r="HE168" s="565"/>
      <c r="HF168" s="565"/>
      <c r="HG168" s="565"/>
      <c r="HH168" s="565"/>
      <c r="HI168" s="565"/>
      <c r="HJ168" s="565"/>
      <c r="HK168" s="565"/>
      <c r="HL168" s="565"/>
      <c r="HM168" s="565"/>
      <c r="HN168" s="565"/>
      <c r="HO168" s="565"/>
      <c r="HP168" s="565"/>
      <c r="HQ168" s="565"/>
      <c r="HR168" s="565"/>
      <c r="HS168" s="565"/>
      <c r="HT168" s="565"/>
      <c r="HU168" s="565"/>
      <c r="HV168" s="565"/>
      <c r="HW168" s="565"/>
      <c r="HX168" s="565"/>
      <c r="HY168" s="565"/>
      <c r="HZ168" s="565"/>
      <c r="IA168" s="565"/>
      <c r="IB168" s="565"/>
      <c r="IC168" s="565"/>
      <c r="ID168" s="565"/>
      <c r="IE168" s="565"/>
      <c r="IF168" s="565"/>
      <c r="IG168" s="565"/>
      <c r="IH168" s="565"/>
      <c r="II168" s="565"/>
      <c r="IJ168" s="565"/>
      <c r="IK168" s="565"/>
      <c r="IL168" s="565"/>
      <c r="IM168" s="565"/>
      <c r="IN168" s="565"/>
      <c r="IO168" s="565"/>
      <c r="IP168" s="565"/>
      <c r="IQ168" s="565"/>
      <c r="IR168" s="565"/>
      <c r="IS168" s="565"/>
      <c r="IT168" s="565"/>
      <c r="IU168" s="565"/>
    </row>
    <row r="169" spans="1:255">
      <c r="A169" s="562" t="s">
        <v>2282</v>
      </c>
      <c r="B169" s="559">
        <v>0</v>
      </c>
      <c r="D169" s="565"/>
      <c r="E169" s="565"/>
      <c r="F169" s="565"/>
      <c r="G169" s="565"/>
      <c r="H169" s="565"/>
      <c r="I169" s="565"/>
      <c r="J169" s="565"/>
      <c r="K169" s="565"/>
      <c r="L169" s="565"/>
      <c r="M169" s="565"/>
      <c r="N169" s="565"/>
      <c r="O169" s="565"/>
      <c r="P169" s="565"/>
      <c r="Q169" s="565"/>
      <c r="R169" s="565"/>
      <c r="S169" s="565"/>
      <c r="T169" s="565"/>
      <c r="U169" s="565"/>
      <c r="V169" s="565"/>
      <c r="W169" s="565"/>
      <c r="X169" s="565"/>
      <c r="Y169" s="565"/>
      <c r="Z169" s="565"/>
      <c r="AA169" s="565"/>
      <c r="AB169" s="565"/>
      <c r="AC169" s="565"/>
      <c r="AD169" s="565"/>
      <c r="AE169" s="565"/>
      <c r="AF169" s="565"/>
      <c r="AG169" s="565"/>
      <c r="AH169" s="565"/>
      <c r="AI169" s="565"/>
      <c r="AJ169" s="565"/>
      <c r="AK169" s="565"/>
      <c r="AL169" s="565"/>
      <c r="AM169" s="565"/>
      <c r="AN169" s="565"/>
      <c r="AO169" s="565"/>
      <c r="AP169" s="565"/>
      <c r="AQ169" s="565"/>
      <c r="AR169" s="565"/>
      <c r="AS169" s="565"/>
      <c r="AT169" s="565"/>
      <c r="AU169" s="565"/>
      <c r="AV169" s="565"/>
      <c r="AW169" s="565"/>
      <c r="AX169" s="565"/>
      <c r="AY169" s="565"/>
      <c r="AZ169" s="565"/>
      <c r="BA169" s="565"/>
      <c r="BB169" s="565"/>
      <c r="BC169" s="565"/>
      <c r="BD169" s="565"/>
      <c r="BE169" s="565"/>
      <c r="BF169" s="565"/>
      <c r="BG169" s="565"/>
      <c r="BH169" s="565"/>
      <c r="BI169" s="565"/>
      <c r="BJ169" s="565"/>
      <c r="BK169" s="565"/>
      <c r="BL169" s="565"/>
      <c r="BM169" s="565"/>
      <c r="BN169" s="565"/>
      <c r="BO169" s="565"/>
      <c r="BP169" s="565"/>
      <c r="BQ169" s="565"/>
      <c r="BR169" s="565"/>
      <c r="BS169" s="565"/>
      <c r="BT169" s="565"/>
      <c r="BU169" s="565"/>
      <c r="BV169" s="565"/>
      <c r="BW169" s="565"/>
      <c r="BX169" s="565"/>
      <c r="BY169" s="565"/>
      <c r="BZ169" s="565"/>
      <c r="CA169" s="565"/>
      <c r="CB169" s="565"/>
      <c r="CC169" s="565"/>
      <c r="CD169" s="565"/>
      <c r="CE169" s="565"/>
      <c r="CF169" s="565"/>
      <c r="CG169" s="565"/>
      <c r="CH169" s="565"/>
      <c r="CI169" s="565"/>
      <c r="CJ169" s="565"/>
      <c r="CK169" s="565"/>
      <c r="CL169" s="565"/>
      <c r="CM169" s="565"/>
      <c r="CN169" s="565"/>
      <c r="CO169" s="565"/>
      <c r="CP169" s="565"/>
      <c r="CQ169" s="565"/>
      <c r="CR169" s="565"/>
      <c r="CS169" s="565"/>
      <c r="CT169" s="565"/>
      <c r="CU169" s="565"/>
      <c r="CV169" s="565"/>
      <c r="CW169" s="565"/>
      <c r="CX169" s="565"/>
      <c r="CY169" s="565"/>
      <c r="CZ169" s="565"/>
      <c r="DA169" s="565"/>
      <c r="DB169" s="565"/>
      <c r="DC169" s="565"/>
      <c r="DD169" s="565"/>
      <c r="DE169" s="565"/>
      <c r="DF169" s="565"/>
      <c r="DG169" s="565"/>
      <c r="DH169" s="565"/>
      <c r="DI169" s="565"/>
      <c r="DJ169" s="565"/>
      <c r="DK169" s="565"/>
      <c r="DL169" s="565"/>
      <c r="DM169" s="565"/>
      <c r="DN169" s="565"/>
      <c r="DO169" s="565"/>
      <c r="DP169" s="565"/>
      <c r="DQ169" s="565"/>
      <c r="DR169" s="565"/>
      <c r="DS169" s="565"/>
      <c r="DT169" s="565"/>
      <c r="DU169" s="565"/>
      <c r="DV169" s="565"/>
      <c r="DW169" s="565"/>
      <c r="DX169" s="565"/>
      <c r="DY169" s="565"/>
      <c r="DZ169" s="565"/>
      <c r="EA169" s="565"/>
      <c r="EB169" s="565"/>
      <c r="EC169" s="565"/>
      <c r="ED169" s="565"/>
      <c r="EE169" s="565"/>
      <c r="EF169" s="565"/>
      <c r="EG169" s="565"/>
      <c r="EH169" s="565"/>
      <c r="EI169" s="565"/>
      <c r="EJ169" s="565"/>
      <c r="EK169" s="565"/>
      <c r="EL169" s="565"/>
      <c r="EM169" s="565"/>
      <c r="EN169" s="565"/>
      <c r="EO169" s="565"/>
      <c r="EP169" s="565"/>
      <c r="EQ169" s="565"/>
      <c r="ER169" s="565"/>
      <c r="ES169" s="565"/>
      <c r="ET169" s="565"/>
      <c r="EU169" s="565"/>
      <c r="EV169" s="565"/>
      <c r="EW169" s="565"/>
      <c r="EX169" s="565"/>
      <c r="EY169" s="565"/>
      <c r="EZ169" s="565"/>
      <c r="FA169" s="565"/>
      <c r="FB169" s="565"/>
      <c r="FC169" s="565"/>
      <c r="FD169" s="565"/>
      <c r="FE169" s="565"/>
      <c r="FF169" s="565"/>
      <c r="FG169" s="565"/>
      <c r="FH169" s="565"/>
      <c r="FI169" s="565"/>
      <c r="FJ169" s="565"/>
      <c r="FK169" s="565"/>
      <c r="FL169" s="565"/>
      <c r="FM169" s="565"/>
      <c r="FN169" s="565"/>
      <c r="FO169" s="565"/>
      <c r="FP169" s="565"/>
      <c r="FQ169" s="565"/>
      <c r="FR169" s="565"/>
      <c r="FS169" s="565"/>
      <c r="FT169" s="565"/>
      <c r="FU169" s="565"/>
      <c r="FV169" s="565"/>
      <c r="FW169" s="565"/>
      <c r="FX169" s="565"/>
      <c r="FY169" s="565"/>
      <c r="FZ169" s="565"/>
      <c r="GA169" s="565"/>
      <c r="GB169" s="565"/>
      <c r="GC169" s="565"/>
      <c r="GD169" s="565"/>
      <c r="GE169" s="565"/>
      <c r="GF169" s="565"/>
      <c r="GG169" s="565"/>
      <c r="GH169" s="565"/>
      <c r="GI169" s="565"/>
      <c r="GJ169" s="565"/>
      <c r="GK169" s="565"/>
      <c r="GL169" s="565"/>
      <c r="GM169" s="565"/>
      <c r="GN169" s="565"/>
      <c r="GO169" s="565"/>
      <c r="GP169" s="565"/>
      <c r="GQ169" s="565"/>
      <c r="GR169" s="565"/>
      <c r="GS169" s="565"/>
      <c r="GT169" s="565"/>
      <c r="GU169" s="565"/>
      <c r="GV169" s="565"/>
      <c r="GW169" s="565"/>
      <c r="GX169" s="565"/>
      <c r="GY169" s="565"/>
      <c r="GZ169" s="565"/>
      <c r="HA169" s="565"/>
      <c r="HB169" s="565"/>
      <c r="HC169" s="565"/>
      <c r="HD169" s="565"/>
      <c r="HE169" s="565"/>
      <c r="HF169" s="565"/>
      <c r="HG169" s="565"/>
      <c r="HH169" s="565"/>
      <c r="HI169" s="565"/>
      <c r="HJ169" s="565"/>
      <c r="HK169" s="565"/>
      <c r="HL169" s="565"/>
      <c r="HM169" s="565"/>
      <c r="HN169" s="565"/>
      <c r="HO169" s="565"/>
      <c r="HP169" s="565"/>
      <c r="HQ169" s="565"/>
      <c r="HR169" s="565"/>
      <c r="HS169" s="565"/>
      <c r="HT169" s="565"/>
      <c r="HU169" s="565"/>
      <c r="HV169" s="565"/>
      <c r="HW169" s="565"/>
      <c r="HX169" s="565"/>
      <c r="HY169" s="565"/>
      <c r="HZ169" s="565"/>
      <c r="IA169" s="565"/>
      <c r="IB169" s="565"/>
      <c r="IC169" s="565"/>
      <c r="ID169" s="565"/>
      <c r="IE169" s="565"/>
      <c r="IF169" s="565"/>
      <c r="IG169" s="565"/>
      <c r="IH169" s="565"/>
      <c r="II169" s="565"/>
      <c r="IJ169" s="565"/>
      <c r="IK169" s="565"/>
      <c r="IL169" s="565"/>
      <c r="IM169" s="565"/>
      <c r="IN169" s="565"/>
      <c r="IO169" s="565"/>
      <c r="IP169" s="565"/>
      <c r="IQ169" s="565"/>
      <c r="IR169" s="565"/>
      <c r="IS169" s="565"/>
      <c r="IT169" s="565"/>
      <c r="IU169" s="565"/>
    </row>
    <row r="170" spans="1:255">
      <c r="A170" s="562" t="s">
        <v>2283</v>
      </c>
      <c r="B170" s="559">
        <v>0</v>
      </c>
      <c r="D170" s="565"/>
      <c r="E170" s="565"/>
      <c r="F170" s="565"/>
      <c r="G170" s="565"/>
      <c r="H170" s="565"/>
      <c r="I170" s="565"/>
      <c r="J170" s="565"/>
      <c r="K170" s="565"/>
      <c r="L170" s="565"/>
      <c r="M170" s="565"/>
      <c r="N170" s="565"/>
      <c r="O170" s="565"/>
      <c r="P170" s="565"/>
      <c r="Q170" s="565"/>
      <c r="R170" s="565"/>
      <c r="S170" s="565"/>
      <c r="T170" s="565"/>
      <c r="U170" s="565"/>
      <c r="V170" s="565"/>
      <c r="W170" s="565"/>
      <c r="X170" s="565"/>
      <c r="Y170" s="565"/>
      <c r="Z170" s="565"/>
      <c r="AA170" s="565"/>
      <c r="AB170" s="565"/>
      <c r="AC170" s="565"/>
      <c r="AD170" s="565"/>
      <c r="AE170" s="565"/>
      <c r="AF170" s="565"/>
      <c r="AG170" s="565"/>
      <c r="AH170" s="565"/>
      <c r="AI170" s="565"/>
      <c r="AJ170" s="565"/>
      <c r="AK170" s="565"/>
      <c r="AL170" s="565"/>
      <c r="AM170" s="565"/>
      <c r="AN170" s="565"/>
      <c r="AO170" s="565"/>
      <c r="AP170" s="565"/>
      <c r="AQ170" s="565"/>
      <c r="AR170" s="565"/>
      <c r="AS170" s="565"/>
      <c r="AT170" s="565"/>
      <c r="AU170" s="565"/>
      <c r="AV170" s="565"/>
      <c r="AW170" s="565"/>
      <c r="AX170" s="565"/>
      <c r="AY170" s="565"/>
      <c r="AZ170" s="565"/>
      <c r="BA170" s="565"/>
      <c r="BB170" s="565"/>
      <c r="BC170" s="565"/>
      <c r="BD170" s="565"/>
      <c r="BE170" s="565"/>
      <c r="BF170" s="565"/>
      <c r="BG170" s="565"/>
      <c r="BH170" s="565"/>
      <c r="BI170" s="565"/>
      <c r="BJ170" s="565"/>
      <c r="BK170" s="565"/>
      <c r="BL170" s="565"/>
      <c r="BM170" s="565"/>
      <c r="BN170" s="565"/>
      <c r="BO170" s="565"/>
      <c r="BP170" s="565"/>
      <c r="BQ170" s="565"/>
      <c r="BR170" s="565"/>
      <c r="BS170" s="565"/>
      <c r="BT170" s="565"/>
      <c r="BU170" s="565"/>
      <c r="BV170" s="565"/>
      <c r="BW170" s="565"/>
      <c r="BX170" s="565"/>
      <c r="BY170" s="565"/>
      <c r="BZ170" s="565"/>
      <c r="CA170" s="565"/>
      <c r="CB170" s="565"/>
      <c r="CC170" s="565"/>
      <c r="CD170" s="565"/>
      <c r="CE170" s="565"/>
      <c r="CF170" s="565"/>
      <c r="CG170" s="565"/>
      <c r="CH170" s="565"/>
      <c r="CI170" s="565"/>
      <c r="CJ170" s="565"/>
      <c r="CK170" s="565"/>
      <c r="CL170" s="565"/>
      <c r="CM170" s="565"/>
      <c r="CN170" s="565"/>
      <c r="CO170" s="565"/>
      <c r="CP170" s="565"/>
      <c r="CQ170" s="565"/>
      <c r="CR170" s="565"/>
      <c r="CS170" s="565"/>
      <c r="CT170" s="565"/>
      <c r="CU170" s="565"/>
      <c r="CV170" s="565"/>
      <c r="CW170" s="565"/>
      <c r="CX170" s="565"/>
      <c r="CY170" s="565"/>
      <c r="CZ170" s="565"/>
      <c r="DA170" s="565"/>
      <c r="DB170" s="565"/>
      <c r="DC170" s="565"/>
      <c r="DD170" s="565"/>
      <c r="DE170" s="565"/>
      <c r="DF170" s="565"/>
      <c r="DG170" s="565"/>
      <c r="DH170" s="565"/>
      <c r="DI170" s="565"/>
      <c r="DJ170" s="565"/>
      <c r="DK170" s="565"/>
      <c r="DL170" s="565"/>
      <c r="DM170" s="565"/>
      <c r="DN170" s="565"/>
      <c r="DO170" s="565"/>
      <c r="DP170" s="565"/>
      <c r="DQ170" s="565"/>
      <c r="DR170" s="565"/>
      <c r="DS170" s="565"/>
      <c r="DT170" s="565"/>
      <c r="DU170" s="565"/>
      <c r="DV170" s="565"/>
      <c r="DW170" s="565"/>
      <c r="DX170" s="565"/>
      <c r="DY170" s="565"/>
      <c r="DZ170" s="565"/>
      <c r="EA170" s="565"/>
      <c r="EB170" s="565"/>
      <c r="EC170" s="565"/>
      <c r="ED170" s="565"/>
      <c r="EE170" s="565"/>
      <c r="EF170" s="565"/>
      <c r="EG170" s="565"/>
      <c r="EH170" s="565"/>
      <c r="EI170" s="565"/>
      <c r="EJ170" s="565"/>
      <c r="EK170" s="565"/>
      <c r="EL170" s="565"/>
      <c r="EM170" s="565"/>
      <c r="EN170" s="565"/>
      <c r="EO170" s="565"/>
      <c r="EP170" s="565"/>
      <c r="EQ170" s="565"/>
      <c r="ER170" s="565"/>
      <c r="ES170" s="565"/>
      <c r="ET170" s="565"/>
      <c r="EU170" s="565"/>
      <c r="EV170" s="565"/>
      <c r="EW170" s="565"/>
      <c r="EX170" s="565"/>
      <c r="EY170" s="565"/>
      <c r="EZ170" s="565"/>
      <c r="FA170" s="565"/>
      <c r="FB170" s="565"/>
      <c r="FC170" s="565"/>
      <c r="FD170" s="565"/>
      <c r="FE170" s="565"/>
      <c r="FF170" s="565"/>
      <c r="FG170" s="565"/>
      <c r="FH170" s="565"/>
      <c r="FI170" s="565"/>
      <c r="FJ170" s="565"/>
      <c r="FK170" s="565"/>
      <c r="FL170" s="565"/>
      <c r="FM170" s="565"/>
      <c r="FN170" s="565"/>
      <c r="FO170" s="565"/>
      <c r="FP170" s="565"/>
      <c r="FQ170" s="565"/>
      <c r="FR170" s="565"/>
      <c r="FS170" s="565"/>
      <c r="FT170" s="565"/>
      <c r="FU170" s="565"/>
      <c r="FV170" s="565"/>
      <c r="FW170" s="565"/>
      <c r="FX170" s="565"/>
      <c r="FY170" s="565"/>
      <c r="FZ170" s="565"/>
      <c r="GA170" s="565"/>
      <c r="GB170" s="565"/>
      <c r="GC170" s="565"/>
      <c r="GD170" s="565"/>
      <c r="GE170" s="565"/>
      <c r="GF170" s="565"/>
      <c r="GG170" s="565"/>
      <c r="GH170" s="565"/>
      <c r="GI170" s="565"/>
      <c r="GJ170" s="565"/>
      <c r="GK170" s="565"/>
      <c r="GL170" s="565"/>
      <c r="GM170" s="565"/>
      <c r="GN170" s="565"/>
      <c r="GO170" s="565"/>
      <c r="GP170" s="565"/>
      <c r="GQ170" s="565"/>
      <c r="GR170" s="565"/>
      <c r="GS170" s="565"/>
      <c r="GT170" s="565"/>
      <c r="GU170" s="565"/>
      <c r="GV170" s="565"/>
      <c r="GW170" s="565"/>
      <c r="GX170" s="565"/>
      <c r="GY170" s="565"/>
      <c r="GZ170" s="565"/>
      <c r="HA170" s="565"/>
      <c r="HB170" s="565"/>
      <c r="HC170" s="565"/>
      <c r="HD170" s="565"/>
      <c r="HE170" s="565"/>
      <c r="HF170" s="565"/>
      <c r="HG170" s="565"/>
      <c r="HH170" s="565"/>
      <c r="HI170" s="565"/>
      <c r="HJ170" s="565"/>
      <c r="HK170" s="565"/>
      <c r="HL170" s="565"/>
      <c r="HM170" s="565"/>
      <c r="HN170" s="565"/>
      <c r="HO170" s="565"/>
      <c r="HP170" s="565"/>
      <c r="HQ170" s="565"/>
      <c r="HR170" s="565"/>
      <c r="HS170" s="565"/>
      <c r="HT170" s="565"/>
      <c r="HU170" s="565"/>
      <c r="HV170" s="565"/>
      <c r="HW170" s="565"/>
      <c r="HX170" s="565"/>
      <c r="HY170" s="565"/>
      <c r="HZ170" s="565"/>
      <c r="IA170" s="565"/>
      <c r="IB170" s="565"/>
      <c r="IC170" s="565"/>
      <c r="ID170" s="565"/>
      <c r="IE170" s="565"/>
      <c r="IF170" s="565"/>
      <c r="IG170" s="565"/>
      <c r="IH170" s="565"/>
      <c r="II170" s="565"/>
      <c r="IJ170" s="565"/>
      <c r="IK170" s="565"/>
      <c r="IL170" s="565"/>
      <c r="IM170" s="565"/>
      <c r="IN170" s="565"/>
      <c r="IO170" s="565"/>
      <c r="IP170" s="565"/>
      <c r="IQ170" s="565"/>
      <c r="IR170" s="565"/>
      <c r="IS170" s="565"/>
      <c r="IT170" s="565"/>
      <c r="IU170" s="565"/>
    </row>
    <row r="171" spans="1:255">
      <c r="A171" s="562" t="s">
        <v>2284</v>
      </c>
      <c r="B171" s="559">
        <v>0</v>
      </c>
      <c r="D171" s="565"/>
      <c r="E171" s="565"/>
      <c r="F171" s="565"/>
      <c r="G171" s="565"/>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565"/>
      <c r="AK171" s="565"/>
      <c r="AL171" s="565"/>
      <c r="AM171" s="565"/>
      <c r="AN171" s="565"/>
      <c r="AO171" s="565"/>
      <c r="AP171" s="565"/>
      <c r="AQ171" s="565"/>
      <c r="AR171" s="565"/>
      <c r="AS171" s="565"/>
      <c r="AT171" s="565"/>
      <c r="AU171" s="565"/>
      <c r="AV171" s="565"/>
      <c r="AW171" s="565"/>
      <c r="AX171" s="565"/>
      <c r="AY171" s="565"/>
      <c r="AZ171" s="565"/>
      <c r="BA171" s="565"/>
      <c r="BB171" s="565"/>
      <c r="BC171" s="565"/>
      <c r="BD171" s="565"/>
      <c r="BE171" s="565"/>
      <c r="BF171" s="565"/>
      <c r="BG171" s="565"/>
      <c r="BH171" s="565"/>
      <c r="BI171" s="565"/>
      <c r="BJ171" s="565"/>
      <c r="BK171" s="565"/>
      <c r="BL171" s="565"/>
      <c r="BM171" s="565"/>
      <c r="BN171" s="565"/>
      <c r="BO171" s="565"/>
      <c r="BP171" s="565"/>
      <c r="BQ171" s="565"/>
      <c r="BR171" s="565"/>
      <c r="BS171" s="565"/>
      <c r="BT171" s="565"/>
      <c r="BU171" s="565"/>
      <c r="BV171" s="565"/>
      <c r="BW171" s="565"/>
      <c r="BX171" s="565"/>
      <c r="BY171" s="565"/>
      <c r="BZ171" s="565"/>
      <c r="CA171" s="565"/>
      <c r="CB171" s="565"/>
      <c r="CC171" s="565"/>
      <c r="CD171" s="565"/>
      <c r="CE171" s="565"/>
      <c r="CF171" s="565"/>
      <c r="CG171" s="565"/>
      <c r="CH171" s="565"/>
      <c r="CI171" s="565"/>
      <c r="CJ171" s="565"/>
      <c r="CK171" s="565"/>
      <c r="CL171" s="565"/>
      <c r="CM171" s="565"/>
      <c r="CN171" s="565"/>
      <c r="CO171" s="565"/>
      <c r="CP171" s="565"/>
      <c r="CQ171" s="565"/>
      <c r="CR171" s="565"/>
      <c r="CS171" s="565"/>
      <c r="CT171" s="565"/>
      <c r="CU171" s="565"/>
      <c r="CV171" s="565"/>
      <c r="CW171" s="565"/>
      <c r="CX171" s="565"/>
      <c r="CY171" s="565"/>
      <c r="CZ171" s="565"/>
      <c r="DA171" s="565"/>
      <c r="DB171" s="565"/>
      <c r="DC171" s="565"/>
      <c r="DD171" s="565"/>
      <c r="DE171" s="565"/>
      <c r="DF171" s="565"/>
      <c r="DG171" s="565"/>
      <c r="DH171" s="565"/>
      <c r="DI171" s="565"/>
      <c r="DJ171" s="565"/>
      <c r="DK171" s="565"/>
      <c r="DL171" s="565"/>
      <c r="DM171" s="565"/>
      <c r="DN171" s="565"/>
      <c r="DO171" s="565"/>
      <c r="DP171" s="565"/>
      <c r="DQ171" s="565"/>
      <c r="DR171" s="565"/>
      <c r="DS171" s="565"/>
      <c r="DT171" s="565"/>
      <c r="DU171" s="565"/>
      <c r="DV171" s="565"/>
      <c r="DW171" s="565"/>
      <c r="DX171" s="565"/>
      <c r="DY171" s="565"/>
      <c r="DZ171" s="565"/>
      <c r="EA171" s="565"/>
      <c r="EB171" s="565"/>
      <c r="EC171" s="565"/>
      <c r="ED171" s="565"/>
      <c r="EE171" s="565"/>
      <c r="EF171" s="565"/>
      <c r="EG171" s="565"/>
      <c r="EH171" s="565"/>
      <c r="EI171" s="565"/>
      <c r="EJ171" s="565"/>
      <c r="EK171" s="565"/>
      <c r="EL171" s="565"/>
      <c r="EM171" s="565"/>
      <c r="EN171" s="565"/>
      <c r="EO171" s="565"/>
      <c r="EP171" s="565"/>
      <c r="EQ171" s="565"/>
      <c r="ER171" s="565"/>
      <c r="ES171" s="565"/>
      <c r="ET171" s="565"/>
      <c r="EU171" s="565"/>
      <c r="EV171" s="565"/>
      <c r="EW171" s="565"/>
      <c r="EX171" s="565"/>
      <c r="EY171" s="565"/>
      <c r="EZ171" s="565"/>
      <c r="FA171" s="565"/>
      <c r="FB171" s="565"/>
      <c r="FC171" s="565"/>
      <c r="FD171" s="565"/>
      <c r="FE171" s="565"/>
      <c r="FF171" s="565"/>
      <c r="FG171" s="565"/>
      <c r="FH171" s="565"/>
      <c r="FI171" s="565"/>
      <c r="FJ171" s="565"/>
      <c r="FK171" s="565"/>
      <c r="FL171" s="565"/>
      <c r="FM171" s="565"/>
      <c r="FN171" s="565"/>
      <c r="FO171" s="565"/>
      <c r="FP171" s="565"/>
      <c r="FQ171" s="565"/>
      <c r="FR171" s="565"/>
      <c r="FS171" s="565"/>
      <c r="FT171" s="565"/>
      <c r="FU171" s="565"/>
      <c r="FV171" s="565"/>
      <c r="FW171" s="565"/>
      <c r="FX171" s="565"/>
      <c r="FY171" s="565"/>
      <c r="FZ171" s="565"/>
      <c r="GA171" s="565"/>
      <c r="GB171" s="565"/>
      <c r="GC171" s="565"/>
      <c r="GD171" s="565"/>
      <c r="GE171" s="565"/>
      <c r="GF171" s="565"/>
      <c r="GG171" s="565"/>
      <c r="GH171" s="565"/>
      <c r="GI171" s="565"/>
      <c r="GJ171" s="565"/>
      <c r="GK171" s="565"/>
      <c r="GL171" s="565"/>
      <c r="GM171" s="565"/>
      <c r="GN171" s="565"/>
      <c r="GO171" s="565"/>
      <c r="GP171" s="565"/>
      <c r="GQ171" s="565"/>
      <c r="GR171" s="565"/>
      <c r="GS171" s="565"/>
      <c r="GT171" s="565"/>
      <c r="GU171" s="565"/>
      <c r="GV171" s="565"/>
      <c r="GW171" s="565"/>
      <c r="GX171" s="565"/>
      <c r="GY171" s="565"/>
      <c r="GZ171" s="565"/>
      <c r="HA171" s="565"/>
      <c r="HB171" s="565"/>
      <c r="HC171" s="565"/>
      <c r="HD171" s="565"/>
      <c r="HE171" s="565"/>
      <c r="HF171" s="565"/>
      <c r="HG171" s="565"/>
      <c r="HH171" s="565"/>
      <c r="HI171" s="565"/>
      <c r="HJ171" s="565"/>
      <c r="HK171" s="565"/>
      <c r="HL171" s="565"/>
      <c r="HM171" s="565"/>
      <c r="HN171" s="565"/>
      <c r="HO171" s="565"/>
      <c r="HP171" s="565"/>
      <c r="HQ171" s="565"/>
      <c r="HR171" s="565"/>
      <c r="HS171" s="565"/>
      <c r="HT171" s="565"/>
      <c r="HU171" s="565"/>
      <c r="HV171" s="565"/>
      <c r="HW171" s="565"/>
      <c r="HX171" s="565"/>
      <c r="HY171" s="565"/>
      <c r="HZ171" s="565"/>
      <c r="IA171" s="565"/>
      <c r="IB171" s="565"/>
      <c r="IC171" s="565"/>
      <c r="ID171" s="565"/>
      <c r="IE171" s="565"/>
      <c r="IF171" s="565"/>
      <c r="IG171" s="565"/>
      <c r="IH171" s="565"/>
      <c r="II171" s="565"/>
      <c r="IJ171" s="565"/>
      <c r="IK171" s="565"/>
      <c r="IL171" s="565"/>
      <c r="IM171" s="565"/>
      <c r="IN171" s="565"/>
      <c r="IO171" s="565"/>
      <c r="IP171" s="565"/>
      <c r="IQ171" s="565"/>
      <c r="IR171" s="565"/>
      <c r="IS171" s="565"/>
      <c r="IT171" s="565"/>
      <c r="IU171" s="565"/>
    </row>
    <row r="172" spans="1:255">
      <c r="A172" s="562" t="s">
        <v>2285</v>
      </c>
      <c r="B172" s="559">
        <v>0</v>
      </c>
      <c r="D172" s="565"/>
      <c r="E172" s="565"/>
      <c r="F172" s="565"/>
      <c r="G172" s="565"/>
      <c r="H172" s="565"/>
      <c r="I172" s="565"/>
      <c r="J172" s="565"/>
      <c r="K172" s="565"/>
      <c r="L172" s="565"/>
      <c r="M172" s="565"/>
      <c r="N172" s="565"/>
      <c r="O172" s="565"/>
      <c r="P172" s="565"/>
      <c r="Q172" s="565"/>
      <c r="R172" s="565"/>
      <c r="S172" s="565"/>
      <c r="T172" s="565"/>
      <c r="U172" s="565"/>
      <c r="V172" s="565"/>
      <c r="W172" s="565"/>
      <c r="X172" s="565"/>
      <c r="Y172" s="565"/>
      <c r="Z172" s="565"/>
      <c r="AA172" s="565"/>
      <c r="AB172" s="565"/>
      <c r="AC172" s="565"/>
      <c r="AD172" s="565"/>
      <c r="AE172" s="565"/>
      <c r="AF172" s="565"/>
      <c r="AG172" s="565"/>
      <c r="AH172" s="565"/>
      <c r="AI172" s="565"/>
      <c r="AJ172" s="565"/>
      <c r="AK172" s="565"/>
      <c r="AL172" s="565"/>
      <c r="AM172" s="565"/>
      <c r="AN172" s="565"/>
      <c r="AO172" s="565"/>
      <c r="AP172" s="565"/>
      <c r="AQ172" s="565"/>
      <c r="AR172" s="565"/>
      <c r="AS172" s="565"/>
      <c r="AT172" s="565"/>
      <c r="AU172" s="565"/>
      <c r="AV172" s="565"/>
      <c r="AW172" s="565"/>
      <c r="AX172" s="565"/>
      <c r="AY172" s="565"/>
      <c r="AZ172" s="565"/>
      <c r="BA172" s="565"/>
      <c r="BB172" s="565"/>
      <c r="BC172" s="565"/>
      <c r="BD172" s="565"/>
      <c r="BE172" s="565"/>
      <c r="BF172" s="565"/>
      <c r="BG172" s="565"/>
      <c r="BH172" s="565"/>
      <c r="BI172" s="565"/>
      <c r="BJ172" s="565"/>
      <c r="BK172" s="565"/>
      <c r="BL172" s="565"/>
      <c r="BM172" s="565"/>
      <c r="BN172" s="565"/>
      <c r="BO172" s="565"/>
      <c r="BP172" s="565"/>
      <c r="BQ172" s="565"/>
      <c r="BR172" s="565"/>
      <c r="BS172" s="565"/>
      <c r="BT172" s="565"/>
      <c r="BU172" s="565"/>
      <c r="BV172" s="565"/>
      <c r="BW172" s="565"/>
      <c r="BX172" s="565"/>
      <c r="BY172" s="565"/>
      <c r="BZ172" s="565"/>
      <c r="CA172" s="565"/>
      <c r="CB172" s="565"/>
      <c r="CC172" s="565"/>
      <c r="CD172" s="565"/>
      <c r="CE172" s="565"/>
      <c r="CF172" s="565"/>
      <c r="CG172" s="565"/>
      <c r="CH172" s="565"/>
      <c r="CI172" s="565"/>
      <c r="CJ172" s="565"/>
      <c r="CK172" s="565"/>
      <c r="CL172" s="565"/>
      <c r="CM172" s="565"/>
      <c r="CN172" s="565"/>
      <c r="CO172" s="565"/>
      <c r="CP172" s="565"/>
      <c r="CQ172" s="565"/>
      <c r="CR172" s="565"/>
      <c r="CS172" s="565"/>
      <c r="CT172" s="565"/>
      <c r="CU172" s="565"/>
      <c r="CV172" s="565"/>
      <c r="CW172" s="565"/>
      <c r="CX172" s="565"/>
      <c r="CY172" s="565"/>
      <c r="CZ172" s="565"/>
      <c r="DA172" s="565"/>
      <c r="DB172" s="565"/>
      <c r="DC172" s="565"/>
      <c r="DD172" s="565"/>
      <c r="DE172" s="565"/>
      <c r="DF172" s="565"/>
      <c r="DG172" s="565"/>
      <c r="DH172" s="565"/>
      <c r="DI172" s="565"/>
      <c r="DJ172" s="565"/>
      <c r="DK172" s="565"/>
      <c r="DL172" s="565"/>
      <c r="DM172" s="565"/>
      <c r="DN172" s="565"/>
      <c r="DO172" s="565"/>
      <c r="DP172" s="565"/>
      <c r="DQ172" s="565"/>
      <c r="DR172" s="565"/>
      <c r="DS172" s="565"/>
      <c r="DT172" s="565"/>
      <c r="DU172" s="565"/>
      <c r="DV172" s="565"/>
      <c r="DW172" s="565"/>
      <c r="DX172" s="565"/>
      <c r="DY172" s="565"/>
      <c r="DZ172" s="565"/>
      <c r="EA172" s="565"/>
      <c r="EB172" s="565"/>
      <c r="EC172" s="565"/>
      <c r="ED172" s="565"/>
      <c r="EE172" s="565"/>
      <c r="EF172" s="565"/>
      <c r="EG172" s="565"/>
      <c r="EH172" s="565"/>
      <c r="EI172" s="565"/>
      <c r="EJ172" s="565"/>
      <c r="EK172" s="565"/>
      <c r="EL172" s="565"/>
      <c r="EM172" s="565"/>
      <c r="EN172" s="565"/>
      <c r="EO172" s="565"/>
      <c r="EP172" s="565"/>
      <c r="EQ172" s="565"/>
      <c r="ER172" s="565"/>
      <c r="ES172" s="565"/>
      <c r="ET172" s="565"/>
      <c r="EU172" s="565"/>
      <c r="EV172" s="565"/>
      <c r="EW172" s="565"/>
      <c r="EX172" s="565"/>
      <c r="EY172" s="565"/>
      <c r="EZ172" s="565"/>
      <c r="FA172" s="565"/>
      <c r="FB172" s="565"/>
      <c r="FC172" s="565"/>
      <c r="FD172" s="565"/>
      <c r="FE172" s="565"/>
      <c r="FF172" s="565"/>
      <c r="FG172" s="565"/>
      <c r="FH172" s="565"/>
      <c r="FI172" s="565"/>
      <c r="FJ172" s="565"/>
      <c r="FK172" s="565"/>
      <c r="FL172" s="565"/>
      <c r="FM172" s="565"/>
      <c r="FN172" s="565"/>
      <c r="FO172" s="565"/>
      <c r="FP172" s="565"/>
      <c r="FQ172" s="565"/>
      <c r="FR172" s="565"/>
      <c r="FS172" s="565"/>
      <c r="FT172" s="565"/>
      <c r="FU172" s="565"/>
      <c r="FV172" s="565"/>
      <c r="FW172" s="565"/>
      <c r="FX172" s="565"/>
      <c r="FY172" s="565"/>
      <c r="FZ172" s="565"/>
      <c r="GA172" s="565"/>
      <c r="GB172" s="565"/>
      <c r="GC172" s="565"/>
      <c r="GD172" s="565"/>
      <c r="GE172" s="565"/>
      <c r="GF172" s="565"/>
      <c r="GG172" s="565"/>
      <c r="GH172" s="565"/>
      <c r="GI172" s="565"/>
      <c r="GJ172" s="565"/>
      <c r="GK172" s="565"/>
      <c r="GL172" s="565"/>
      <c r="GM172" s="565"/>
      <c r="GN172" s="565"/>
      <c r="GO172" s="565"/>
      <c r="GP172" s="565"/>
      <c r="GQ172" s="565"/>
      <c r="GR172" s="565"/>
      <c r="GS172" s="565"/>
      <c r="GT172" s="565"/>
      <c r="GU172" s="565"/>
      <c r="GV172" s="565"/>
      <c r="GW172" s="565"/>
      <c r="GX172" s="565"/>
      <c r="GY172" s="565"/>
      <c r="GZ172" s="565"/>
      <c r="HA172" s="565"/>
      <c r="HB172" s="565"/>
      <c r="HC172" s="565"/>
      <c r="HD172" s="565"/>
      <c r="HE172" s="565"/>
      <c r="HF172" s="565"/>
      <c r="HG172" s="565"/>
      <c r="HH172" s="565"/>
      <c r="HI172" s="565"/>
      <c r="HJ172" s="565"/>
      <c r="HK172" s="565"/>
      <c r="HL172" s="565"/>
      <c r="HM172" s="565"/>
      <c r="HN172" s="565"/>
      <c r="HO172" s="565"/>
      <c r="HP172" s="565"/>
      <c r="HQ172" s="565"/>
      <c r="HR172" s="565"/>
      <c r="HS172" s="565"/>
      <c r="HT172" s="565"/>
      <c r="HU172" s="565"/>
      <c r="HV172" s="565"/>
      <c r="HW172" s="565"/>
      <c r="HX172" s="565"/>
      <c r="HY172" s="565"/>
      <c r="HZ172" s="565"/>
      <c r="IA172" s="565"/>
      <c r="IB172" s="565"/>
      <c r="IC172" s="565"/>
      <c r="ID172" s="565"/>
      <c r="IE172" s="565"/>
      <c r="IF172" s="565"/>
      <c r="IG172" s="565"/>
      <c r="IH172" s="565"/>
      <c r="II172" s="565"/>
      <c r="IJ172" s="565"/>
      <c r="IK172" s="565"/>
      <c r="IL172" s="565"/>
      <c r="IM172" s="565"/>
      <c r="IN172" s="565"/>
      <c r="IO172" s="565"/>
      <c r="IP172" s="565"/>
      <c r="IQ172" s="565"/>
      <c r="IR172" s="565"/>
      <c r="IS172" s="565"/>
      <c r="IT172" s="565"/>
      <c r="IU172" s="565"/>
    </row>
    <row r="173" spans="1:255">
      <c r="A173" s="562" t="s">
        <v>2286</v>
      </c>
      <c r="B173" s="559">
        <v>0</v>
      </c>
      <c r="D173" s="565"/>
      <c r="E173" s="565"/>
      <c r="F173" s="565"/>
      <c r="G173" s="565"/>
      <c r="H173" s="565"/>
      <c r="I173" s="565"/>
      <c r="J173" s="565"/>
      <c r="K173" s="565"/>
      <c r="L173" s="565"/>
      <c r="M173" s="565"/>
      <c r="N173" s="565"/>
      <c r="O173" s="565"/>
      <c r="P173" s="565"/>
      <c r="Q173" s="565"/>
      <c r="R173" s="565"/>
      <c r="S173" s="565"/>
      <c r="T173" s="565"/>
      <c r="U173" s="565"/>
      <c r="V173" s="565"/>
      <c r="W173" s="565"/>
      <c r="X173" s="565"/>
      <c r="Y173" s="565"/>
      <c r="Z173" s="565"/>
      <c r="AA173" s="565"/>
      <c r="AB173" s="565"/>
      <c r="AC173" s="565"/>
      <c r="AD173" s="565"/>
      <c r="AE173" s="565"/>
      <c r="AF173" s="565"/>
      <c r="AG173" s="565"/>
      <c r="AH173" s="565"/>
      <c r="AI173" s="565"/>
      <c r="AJ173" s="565"/>
      <c r="AK173" s="565"/>
      <c r="AL173" s="565"/>
      <c r="AM173" s="565"/>
      <c r="AN173" s="565"/>
      <c r="AO173" s="565"/>
      <c r="AP173" s="565"/>
      <c r="AQ173" s="565"/>
      <c r="AR173" s="565"/>
      <c r="AS173" s="565"/>
      <c r="AT173" s="565"/>
      <c r="AU173" s="565"/>
      <c r="AV173" s="565"/>
      <c r="AW173" s="565"/>
      <c r="AX173" s="565"/>
      <c r="AY173" s="565"/>
      <c r="AZ173" s="565"/>
      <c r="BA173" s="565"/>
      <c r="BB173" s="565"/>
      <c r="BC173" s="565"/>
      <c r="BD173" s="565"/>
      <c r="BE173" s="565"/>
      <c r="BF173" s="565"/>
      <c r="BG173" s="565"/>
      <c r="BH173" s="565"/>
      <c r="BI173" s="565"/>
      <c r="BJ173" s="565"/>
      <c r="BK173" s="565"/>
      <c r="BL173" s="565"/>
      <c r="BM173" s="565"/>
      <c r="BN173" s="565"/>
      <c r="BO173" s="565"/>
      <c r="BP173" s="565"/>
      <c r="BQ173" s="565"/>
      <c r="BR173" s="565"/>
      <c r="BS173" s="565"/>
      <c r="BT173" s="565"/>
      <c r="BU173" s="565"/>
      <c r="BV173" s="565"/>
      <c r="BW173" s="565"/>
      <c r="BX173" s="565"/>
      <c r="BY173" s="565"/>
      <c r="BZ173" s="565"/>
      <c r="CA173" s="565"/>
      <c r="CB173" s="565"/>
      <c r="CC173" s="565"/>
      <c r="CD173" s="565"/>
      <c r="CE173" s="565"/>
      <c r="CF173" s="565"/>
      <c r="CG173" s="565"/>
      <c r="CH173" s="565"/>
      <c r="CI173" s="565"/>
      <c r="CJ173" s="565"/>
      <c r="CK173" s="565"/>
      <c r="CL173" s="565"/>
      <c r="CM173" s="565"/>
      <c r="CN173" s="565"/>
      <c r="CO173" s="565"/>
      <c r="CP173" s="565"/>
      <c r="CQ173" s="565"/>
      <c r="CR173" s="565"/>
      <c r="CS173" s="565"/>
      <c r="CT173" s="565"/>
      <c r="CU173" s="565"/>
      <c r="CV173" s="565"/>
      <c r="CW173" s="565"/>
      <c r="CX173" s="565"/>
      <c r="CY173" s="565"/>
      <c r="CZ173" s="565"/>
      <c r="DA173" s="565"/>
      <c r="DB173" s="565"/>
      <c r="DC173" s="565"/>
      <c r="DD173" s="565"/>
      <c r="DE173" s="565"/>
      <c r="DF173" s="565"/>
      <c r="DG173" s="565"/>
      <c r="DH173" s="565"/>
      <c r="DI173" s="565"/>
      <c r="DJ173" s="565"/>
      <c r="DK173" s="565"/>
      <c r="DL173" s="565"/>
      <c r="DM173" s="565"/>
      <c r="DN173" s="565"/>
      <c r="DO173" s="565"/>
      <c r="DP173" s="565"/>
      <c r="DQ173" s="565"/>
      <c r="DR173" s="565"/>
      <c r="DS173" s="565"/>
      <c r="DT173" s="565"/>
      <c r="DU173" s="565"/>
      <c r="DV173" s="565"/>
      <c r="DW173" s="565"/>
      <c r="DX173" s="565"/>
      <c r="DY173" s="565"/>
      <c r="DZ173" s="565"/>
      <c r="EA173" s="565"/>
      <c r="EB173" s="565"/>
      <c r="EC173" s="565"/>
      <c r="ED173" s="565"/>
      <c r="EE173" s="565"/>
      <c r="EF173" s="565"/>
      <c r="EG173" s="565"/>
      <c r="EH173" s="565"/>
      <c r="EI173" s="565"/>
      <c r="EJ173" s="565"/>
      <c r="EK173" s="565"/>
      <c r="EL173" s="565"/>
      <c r="EM173" s="565"/>
      <c r="EN173" s="565"/>
      <c r="EO173" s="565"/>
      <c r="EP173" s="565"/>
      <c r="EQ173" s="565"/>
      <c r="ER173" s="565"/>
      <c r="ES173" s="565"/>
      <c r="ET173" s="565"/>
      <c r="EU173" s="565"/>
      <c r="EV173" s="565"/>
      <c r="EW173" s="565"/>
      <c r="EX173" s="565"/>
      <c r="EY173" s="565"/>
      <c r="EZ173" s="565"/>
      <c r="FA173" s="565"/>
      <c r="FB173" s="565"/>
      <c r="FC173" s="565"/>
      <c r="FD173" s="565"/>
      <c r="FE173" s="565"/>
      <c r="FF173" s="565"/>
      <c r="FG173" s="565"/>
      <c r="FH173" s="565"/>
      <c r="FI173" s="565"/>
      <c r="FJ173" s="565"/>
      <c r="FK173" s="565"/>
      <c r="FL173" s="565"/>
      <c r="FM173" s="565"/>
      <c r="FN173" s="565"/>
      <c r="FO173" s="565"/>
      <c r="FP173" s="565"/>
      <c r="FQ173" s="565"/>
      <c r="FR173" s="565"/>
      <c r="FS173" s="565"/>
      <c r="FT173" s="565"/>
      <c r="FU173" s="565"/>
      <c r="FV173" s="565"/>
      <c r="FW173" s="565"/>
      <c r="FX173" s="565"/>
      <c r="FY173" s="565"/>
      <c r="FZ173" s="565"/>
      <c r="GA173" s="565"/>
      <c r="GB173" s="565"/>
      <c r="GC173" s="565"/>
      <c r="GD173" s="565"/>
      <c r="GE173" s="565"/>
      <c r="GF173" s="565"/>
      <c r="GG173" s="565"/>
      <c r="GH173" s="565"/>
      <c r="GI173" s="565"/>
      <c r="GJ173" s="565"/>
      <c r="GK173" s="565"/>
      <c r="GL173" s="565"/>
      <c r="GM173" s="565"/>
      <c r="GN173" s="565"/>
      <c r="GO173" s="565"/>
      <c r="GP173" s="565"/>
      <c r="GQ173" s="565"/>
      <c r="GR173" s="565"/>
      <c r="GS173" s="565"/>
      <c r="GT173" s="565"/>
      <c r="GU173" s="565"/>
      <c r="GV173" s="565"/>
      <c r="GW173" s="565"/>
      <c r="GX173" s="565"/>
      <c r="GY173" s="565"/>
      <c r="GZ173" s="565"/>
      <c r="HA173" s="565"/>
      <c r="HB173" s="565"/>
      <c r="HC173" s="565"/>
      <c r="HD173" s="565"/>
      <c r="HE173" s="565"/>
      <c r="HF173" s="565"/>
      <c r="HG173" s="565"/>
      <c r="HH173" s="565"/>
      <c r="HI173" s="565"/>
      <c r="HJ173" s="565"/>
      <c r="HK173" s="565"/>
      <c r="HL173" s="565"/>
      <c r="HM173" s="565"/>
      <c r="HN173" s="565"/>
      <c r="HO173" s="565"/>
      <c r="HP173" s="565"/>
      <c r="HQ173" s="565"/>
      <c r="HR173" s="565"/>
      <c r="HS173" s="565"/>
      <c r="HT173" s="565"/>
      <c r="HU173" s="565"/>
      <c r="HV173" s="565"/>
      <c r="HW173" s="565"/>
      <c r="HX173" s="565"/>
      <c r="HY173" s="565"/>
      <c r="HZ173" s="565"/>
      <c r="IA173" s="565"/>
      <c r="IB173" s="565"/>
      <c r="IC173" s="565"/>
      <c r="ID173" s="565"/>
      <c r="IE173" s="565"/>
      <c r="IF173" s="565"/>
      <c r="IG173" s="565"/>
      <c r="IH173" s="565"/>
      <c r="II173" s="565"/>
      <c r="IJ173" s="565"/>
      <c r="IK173" s="565"/>
      <c r="IL173" s="565"/>
      <c r="IM173" s="565"/>
      <c r="IN173" s="565"/>
      <c r="IO173" s="565"/>
      <c r="IP173" s="565"/>
      <c r="IQ173" s="565"/>
      <c r="IR173" s="565"/>
      <c r="IS173" s="565"/>
      <c r="IT173" s="565"/>
      <c r="IU173" s="565"/>
    </row>
    <row r="174" spans="1:255">
      <c r="A174" s="562" t="s">
        <v>2287</v>
      </c>
      <c r="B174" s="559">
        <v>0</v>
      </c>
      <c r="D174" s="565"/>
      <c r="E174" s="565"/>
      <c r="F174" s="565"/>
      <c r="G174" s="565"/>
      <c r="H174" s="565"/>
      <c r="I174" s="565"/>
      <c r="J174" s="565"/>
      <c r="K174" s="565"/>
      <c r="L174" s="565"/>
      <c r="M174" s="565"/>
      <c r="N174" s="565"/>
      <c r="O174" s="565"/>
      <c r="P174" s="565"/>
      <c r="Q174" s="565"/>
      <c r="R174" s="565"/>
      <c r="S174" s="565"/>
      <c r="T174" s="565"/>
      <c r="U174" s="565"/>
      <c r="V174" s="565"/>
      <c r="W174" s="565"/>
      <c r="X174" s="565"/>
      <c r="Y174" s="565"/>
      <c r="Z174" s="565"/>
      <c r="AA174" s="565"/>
      <c r="AB174" s="565"/>
      <c r="AC174" s="565"/>
      <c r="AD174" s="565"/>
      <c r="AE174" s="565"/>
      <c r="AF174" s="565"/>
      <c r="AG174" s="565"/>
      <c r="AH174" s="565"/>
      <c r="AI174" s="565"/>
      <c r="AJ174" s="565"/>
      <c r="AK174" s="565"/>
      <c r="AL174" s="565"/>
      <c r="AM174" s="565"/>
      <c r="AN174" s="565"/>
      <c r="AO174" s="565"/>
      <c r="AP174" s="565"/>
      <c r="AQ174" s="565"/>
      <c r="AR174" s="565"/>
      <c r="AS174" s="565"/>
      <c r="AT174" s="565"/>
      <c r="AU174" s="565"/>
      <c r="AV174" s="565"/>
      <c r="AW174" s="565"/>
      <c r="AX174" s="565"/>
      <c r="AY174" s="565"/>
      <c r="AZ174" s="565"/>
      <c r="BA174" s="565"/>
      <c r="BB174" s="565"/>
      <c r="BC174" s="565"/>
      <c r="BD174" s="565"/>
      <c r="BE174" s="565"/>
      <c r="BF174" s="565"/>
      <c r="BG174" s="565"/>
      <c r="BH174" s="565"/>
      <c r="BI174" s="565"/>
      <c r="BJ174" s="565"/>
      <c r="BK174" s="565"/>
      <c r="BL174" s="565"/>
      <c r="BM174" s="565"/>
      <c r="BN174" s="565"/>
      <c r="BO174" s="565"/>
      <c r="BP174" s="565"/>
      <c r="BQ174" s="565"/>
      <c r="BR174" s="565"/>
      <c r="BS174" s="565"/>
      <c r="BT174" s="565"/>
      <c r="BU174" s="565"/>
      <c r="BV174" s="565"/>
      <c r="BW174" s="565"/>
      <c r="BX174" s="565"/>
      <c r="BY174" s="565"/>
      <c r="BZ174" s="565"/>
      <c r="CA174" s="565"/>
      <c r="CB174" s="565"/>
      <c r="CC174" s="565"/>
      <c r="CD174" s="565"/>
      <c r="CE174" s="565"/>
      <c r="CF174" s="565"/>
      <c r="CG174" s="565"/>
      <c r="CH174" s="565"/>
      <c r="CI174" s="565"/>
      <c r="CJ174" s="565"/>
      <c r="CK174" s="565"/>
      <c r="CL174" s="565"/>
      <c r="CM174" s="565"/>
      <c r="CN174" s="565"/>
      <c r="CO174" s="565"/>
      <c r="CP174" s="565"/>
      <c r="CQ174" s="565"/>
      <c r="CR174" s="565"/>
      <c r="CS174" s="565"/>
      <c r="CT174" s="565"/>
      <c r="CU174" s="565"/>
      <c r="CV174" s="565"/>
      <c r="CW174" s="565"/>
      <c r="CX174" s="565"/>
      <c r="CY174" s="565"/>
      <c r="CZ174" s="565"/>
      <c r="DA174" s="565"/>
      <c r="DB174" s="565"/>
      <c r="DC174" s="565"/>
      <c r="DD174" s="565"/>
      <c r="DE174" s="565"/>
      <c r="DF174" s="565"/>
      <c r="DG174" s="565"/>
      <c r="DH174" s="565"/>
      <c r="DI174" s="565"/>
      <c r="DJ174" s="565"/>
      <c r="DK174" s="565"/>
      <c r="DL174" s="565"/>
      <c r="DM174" s="565"/>
      <c r="DN174" s="565"/>
      <c r="DO174" s="565"/>
      <c r="DP174" s="565"/>
      <c r="DQ174" s="565"/>
      <c r="DR174" s="565"/>
      <c r="DS174" s="565"/>
      <c r="DT174" s="565"/>
      <c r="DU174" s="565"/>
      <c r="DV174" s="565"/>
      <c r="DW174" s="565"/>
      <c r="DX174" s="565"/>
      <c r="DY174" s="565"/>
      <c r="DZ174" s="565"/>
      <c r="EA174" s="565"/>
      <c r="EB174" s="565"/>
      <c r="EC174" s="565"/>
      <c r="ED174" s="565"/>
      <c r="EE174" s="565"/>
      <c r="EF174" s="565"/>
      <c r="EG174" s="565"/>
      <c r="EH174" s="565"/>
      <c r="EI174" s="565"/>
      <c r="EJ174" s="565"/>
      <c r="EK174" s="565"/>
      <c r="EL174" s="565"/>
      <c r="EM174" s="565"/>
      <c r="EN174" s="565"/>
      <c r="EO174" s="565"/>
      <c r="EP174" s="565"/>
      <c r="EQ174" s="565"/>
      <c r="ER174" s="565"/>
      <c r="ES174" s="565"/>
      <c r="ET174" s="565"/>
      <c r="EU174" s="565"/>
      <c r="EV174" s="565"/>
      <c r="EW174" s="565"/>
      <c r="EX174" s="565"/>
      <c r="EY174" s="565"/>
      <c r="EZ174" s="565"/>
      <c r="FA174" s="565"/>
      <c r="FB174" s="565"/>
      <c r="FC174" s="565"/>
      <c r="FD174" s="565"/>
      <c r="FE174" s="565"/>
      <c r="FF174" s="565"/>
      <c r="FG174" s="565"/>
      <c r="FH174" s="565"/>
      <c r="FI174" s="565"/>
      <c r="FJ174" s="565"/>
      <c r="FK174" s="565"/>
      <c r="FL174" s="565"/>
      <c r="FM174" s="565"/>
      <c r="FN174" s="565"/>
      <c r="FO174" s="565"/>
      <c r="FP174" s="565"/>
      <c r="FQ174" s="565"/>
      <c r="FR174" s="565"/>
      <c r="FS174" s="565"/>
      <c r="FT174" s="565"/>
      <c r="FU174" s="565"/>
      <c r="FV174" s="565"/>
      <c r="FW174" s="565"/>
      <c r="FX174" s="565"/>
      <c r="FY174" s="565"/>
      <c r="FZ174" s="565"/>
      <c r="GA174" s="565"/>
      <c r="GB174" s="565"/>
      <c r="GC174" s="565"/>
      <c r="GD174" s="565"/>
      <c r="GE174" s="565"/>
      <c r="GF174" s="565"/>
      <c r="GG174" s="565"/>
      <c r="GH174" s="565"/>
      <c r="GI174" s="565"/>
      <c r="GJ174" s="565"/>
      <c r="GK174" s="565"/>
      <c r="GL174" s="565"/>
      <c r="GM174" s="565"/>
      <c r="GN174" s="565"/>
      <c r="GO174" s="565"/>
      <c r="GP174" s="565"/>
      <c r="GQ174" s="565"/>
      <c r="GR174" s="565"/>
      <c r="GS174" s="565"/>
      <c r="GT174" s="565"/>
      <c r="GU174" s="565"/>
      <c r="GV174" s="565"/>
      <c r="GW174" s="565"/>
      <c r="GX174" s="565"/>
      <c r="GY174" s="565"/>
      <c r="GZ174" s="565"/>
      <c r="HA174" s="565"/>
      <c r="HB174" s="565"/>
      <c r="HC174" s="565"/>
      <c r="HD174" s="565"/>
      <c r="HE174" s="565"/>
      <c r="HF174" s="565"/>
      <c r="HG174" s="565"/>
      <c r="HH174" s="565"/>
      <c r="HI174" s="565"/>
      <c r="HJ174" s="565"/>
      <c r="HK174" s="565"/>
      <c r="HL174" s="565"/>
      <c r="HM174" s="565"/>
      <c r="HN174" s="565"/>
      <c r="HO174" s="565"/>
      <c r="HP174" s="565"/>
      <c r="HQ174" s="565"/>
      <c r="HR174" s="565"/>
      <c r="HS174" s="565"/>
      <c r="HT174" s="565"/>
      <c r="HU174" s="565"/>
      <c r="HV174" s="565"/>
      <c r="HW174" s="565"/>
      <c r="HX174" s="565"/>
      <c r="HY174" s="565"/>
      <c r="HZ174" s="565"/>
      <c r="IA174" s="565"/>
      <c r="IB174" s="565"/>
      <c r="IC174" s="565"/>
      <c r="ID174" s="565"/>
      <c r="IE174" s="565"/>
      <c r="IF174" s="565"/>
      <c r="IG174" s="565"/>
      <c r="IH174" s="565"/>
      <c r="II174" s="565"/>
      <c r="IJ174" s="565"/>
      <c r="IK174" s="565"/>
      <c r="IL174" s="565"/>
      <c r="IM174" s="565"/>
      <c r="IN174" s="565"/>
      <c r="IO174" s="565"/>
      <c r="IP174" s="565"/>
      <c r="IQ174" s="565"/>
      <c r="IR174" s="565"/>
      <c r="IS174" s="565"/>
      <c r="IT174" s="565"/>
      <c r="IU174" s="565"/>
    </row>
    <row r="175" spans="1:255">
      <c r="A175" s="562" t="s">
        <v>2288</v>
      </c>
      <c r="B175" s="559">
        <v>0</v>
      </c>
      <c r="D175" s="565"/>
      <c r="E175" s="565"/>
      <c r="F175" s="565"/>
      <c r="G175" s="565"/>
      <c r="H175" s="565"/>
      <c r="I175" s="565"/>
      <c r="J175" s="565"/>
      <c r="K175" s="565"/>
      <c r="L175" s="565"/>
      <c r="M175" s="565"/>
      <c r="N175" s="565"/>
      <c r="O175" s="565"/>
      <c r="P175" s="565"/>
      <c r="Q175" s="565"/>
      <c r="R175" s="565"/>
      <c r="S175" s="565"/>
      <c r="T175" s="565"/>
      <c r="U175" s="565"/>
      <c r="V175" s="565"/>
      <c r="W175" s="565"/>
      <c r="X175" s="565"/>
      <c r="Y175" s="565"/>
      <c r="Z175" s="565"/>
      <c r="AA175" s="565"/>
      <c r="AB175" s="565"/>
      <c r="AC175" s="565"/>
      <c r="AD175" s="565"/>
      <c r="AE175" s="565"/>
      <c r="AF175" s="565"/>
      <c r="AG175" s="565"/>
      <c r="AH175" s="565"/>
      <c r="AI175" s="565"/>
      <c r="AJ175" s="565"/>
      <c r="AK175" s="565"/>
      <c r="AL175" s="565"/>
      <c r="AM175" s="565"/>
      <c r="AN175" s="565"/>
      <c r="AO175" s="565"/>
      <c r="AP175" s="565"/>
      <c r="AQ175" s="565"/>
      <c r="AR175" s="565"/>
      <c r="AS175" s="565"/>
      <c r="AT175" s="565"/>
      <c r="AU175" s="565"/>
      <c r="AV175" s="565"/>
      <c r="AW175" s="565"/>
      <c r="AX175" s="565"/>
      <c r="AY175" s="565"/>
      <c r="AZ175" s="565"/>
      <c r="BA175" s="565"/>
      <c r="BB175" s="565"/>
      <c r="BC175" s="565"/>
      <c r="BD175" s="565"/>
      <c r="BE175" s="565"/>
      <c r="BF175" s="565"/>
      <c r="BG175" s="565"/>
      <c r="BH175" s="565"/>
      <c r="BI175" s="565"/>
      <c r="BJ175" s="565"/>
      <c r="BK175" s="565"/>
      <c r="BL175" s="565"/>
      <c r="BM175" s="565"/>
      <c r="BN175" s="565"/>
      <c r="BO175" s="565"/>
      <c r="BP175" s="565"/>
      <c r="BQ175" s="565"/>
      <c r="BR175" s="565"/>
      <c r="BS175" s="565"/>
      <c r="BT175" s="565"/>
      <c r="BU175" s="565"/>
      <c r="BV175" s="565"/>
      <c r="BW175" s="565"/>
      <c r="BX175" s="565"/>
      <c r="BY175" s="565"/>
      <c r="BZ175" s="565"/>
      <c r="CA175" s="565"/>
      <c r="CB175" s="565"/>
      <c r="CC175" s="565"/>
      <c r="CD175" s="565"/>
      <c r="CE175" s="565"/>
      <c r="CF175" s="565"/>
      <c r="CG175" s="565"/>
      <c r="CH175" s="565"/>
      <c r="CI175" s="565"/>
      <c r="CJ175" s="565"/>
      <c r="CK175" s="565"/>
      <c r="CL175" s="565"/>
      <c r="CM175" s="565"/>
      <c r="CN175" s="565"/>
      <c r="CO175" s="565"/>
      <c r="CP175" s="565"/>
      <c r="CQ175" s="565"/>
      <c r="CR175" s="565"/>
      <c r="CS175" s="565"/>
      <c r="CT175" s="565"/>
      <c r="CU175" s="565"/>
      <c r="CV175" s="565"/>
      <c r="CW175" s="565"/>
      <c r="CX175" s="565"/>
      <c r="CY175" s="565"/>
      <c r="CZ175" s="565"/>
      <c r="DA175" s="565"/>
      <c r="DB175" s="565"/>
      <c r="DC175" s="565"/>
      <c r="DD175" s="565"/>
      <c r="DE175" s="565"/>
      <c r="DF175" s="565"/>
      <c r="DG175" s="565"/>
      <c r="DH175" s="565"/>
      <c r="DI175" s="565"/>
      <c r="DJ175" s="565"/>
      <c r="DK175" s="565"/>
      <c r="DL175" s="565"/>
      <c r="DM175" s="565"/>
      <c r="DN175" s="565"/>
      <c r="DO175" s="565"/>
      <c r="DP175" s="565"/>
      <c r="DQ175" s="565"/>
      <c r="DR175" s="565"/>
      <c r="DS175" s="565"/>
      <c r="DT175" s="565"/>
      <c r="DU175" s="565"/>
      <c r="DV175" s="565"/>
      <c r="DW175" s="565"/>
      <c r="DX175" s="565"/>
      <c r="DY175" s="565"/>
      <c r="DZ175" s="565"/>
      <c r="EA175" s="565"/>
      <c r="EB175" s="565"/>
      <c r="EC175" s="565"/>
      <c r="ED175" s="565"/>
      <c r="EE175" s="565"/>
      <c r="EF175" s="565"/>
      <c r="EG175" s="565"/>
      <c r="EH175" s="565"/>
      <c r="EI175" s="565"/>
      <c r="EJ175" s="565"/>
      <c r="EK175" s="565"/>
      <c r="EL175" s="565"/>
      <c r="EM175" s="565"/>
      <c r="EN175" s="565"/>
      <c r="EO175" s="565"/>
      <c r="EP175" s="565"/>
      <c r="EQ175" s="565"/>
      <c r="ER175" s="565"/>
      <c r="ES175" s="565"/>
      <c r="ET175" s="565"/>
      <c r="EU175" s="565"/>
      <c r="EV175" s="565"/>
      <c r="EW175" s="565"/>
      <c r="EX175" s="565"/>
      <c r="EY175" s="565"/>
      <c r="EZ175" s="565"/>
      <c r="FA175" s="565"/>
      <c r="FB175" s="565"/>
      <c r="FC175" s="565"/>
      <c r="FD175" s="565"/>
      <c r="FE175" s="565"/>
      <c r="FF175" s="565"/>
      <c r="FG175" s="565"/>
      <c r="FH175" s="565"/>
      <c r="FI175" s="565"/>
      <c r="FJ175" s="565"/>
      <c r="FK175" s="565"/>
      <c r="FL175" s="565"/>
      <c r="FM175" s="565"/>
      <c r="FN175" s="565"/>
      <c r="FO175" s="565"/>
      <c r="FP175" s="565"/>
      <c r="FQ175" s="565"/>
      <c r="FR175" s="565"/>
      <c r="FS175" s="565"/>
      <c r="FT175" s="565"/>
      <c r="FU175" s="565"/>
      <c r="FV175" s="565"/>
      <c r="FW175" s="565"/>
      <c r="FX175" s="565"/>
      <c r="FY175" s="565"/>
      <c r="FZ175" s="565"/>
      <c r="GA175" s="565"/>
      <c r="GB175" s="565"/>
      <c r="GC175" s="565"/>
      <c r="GD175" s="565"/>
      <c r="GE175" s="565"/>
      <c r="GF175" s="565"/>
      <c r="GG175" s="565"/>
      <c r="GH175" s="565"/>
      <c r="GI175" s="565"/>
      <c r="GJ175" s="565"/>
      <c r="GK175" s="565"/>
      <c r="GL175" s="565"/>
      <c r="GM175" s="565"/>
      <c r="GN175" s="565"/>
      <c r="GO175" s="565"/>
      <c r="GP175" s="565"/>
      <c r="GQ175" s="565"/>
      <c r="GR175" s="565"/>
      <c r="GS175" s="565"/>
      <c r="GT175" s="565"/>
      <c r="GU175" s="565"/>
      <c r="GV175" s="565"/>
      <c r="GW175" s="565"/>
      <c r="GX175" s="565"/>
      <c r="GY175" s="565"/>
      <c r="GZ175" s="565"/>
      <c r="HA175" s="565"/>
      <c r="HB175" s="565"/>
      <c r="HC175" s="565"/>
      <c r="HD175" s="565"/>
      <c r="HE175" s="565"/>
      <c r="HF175" s="565"/>
      <c r="HG175" s="565"/>
      <c r="HH175" s="565"/>
      <c r="HI175" s="565"/>
      <c r="HJ175" s="565"/>
      <c r="HK175" s="565"/>
      <c r="HL175" s="565"/>
      <c r="HM175" s="565"/>
      <c r="HN175" s="565"/>
      <c r="HO175" s="565"/>
      <c r="HP175" s="565"/>
      <c r="HQ175" s="565"/>
      <c r="HR175" s="565"/>
      <c r="HS175" s="565"/>
      <c r="HT175" s="565"/>
      <c r="HU175" s="565"/>
      <c r="HV175" s="565"/>
      <c r="HW175" s="565"/>
      <c r="HX175" s="565"/>
      <c r="HY175" s="565"/>
      <c r="HZ175" s="565"/>
      <c r="IA175" s="565"/>
      <c r="IB175" s="565"/>
      <c r="IC175" s="565"/>
      <c r="ID175" s="565"/>
      <c r="IE175" s="565"/>
      <c r="IF175" s="565"/>
      <c r="IG175" s="565"/>
      <c r="IH175" s="565"/>
      <c r="II175" s="565"/>
      <c r="IJ175" s="565"/>
      <c r="IK175" s="565"/>
      <c r="IL175" s="565"/>
      <c r="IM175" s="565"/>
      <c r="IN175" s="565"/>
      <c r="IO175" s="565"/>
      <c r="IP175" s="565"/>
      <c r="IQ175" s="565"/>
      <c r="IR175" s="565"/>
      <c r="IS175" s="565"/>
      <c r="IT175" s="565"/>
      <c r="IU175" s="565"/>
    </row>
    <row r="176" spans="1:255">
      <c r="A176" s="562" t="s">
        <v>2289</v>
      </c>
      <c r="B176" s="559">
        <v>0</v>
      </c>
      <c r="D176" s="565"/>
      <c r="E176" s="565"/>
      <c r="F176" s="565"/>
      <c r="G176" s="565"/>
      <c r="H176" s="565"/>
      <c r="I176" s="565"/>
      <c r="J176" s="565"/>
      <c r="K176" s="565"/>
      <c r="L176" s="565"/>
      <c r="M176" s="565"/>
      <c r="N176" s="565"/>
      <c r="O176" s="565"/>
      <c r="P176" s="565"/>
      <c r="Q176" s="565"/>
      <c r="R176" s="565"/>
      <c r="S176" s="565"/>
      <c r="T176" s="565"/>
      <c r="U176" s="565"/>
      <c r="V176" s="565"/>
      <c r="W176" s="565"/>
      <c r="X176" s="565"/>
      <c r="Y176" s="565"/>
      <c r="Z176" s="565"/>
      <c r="AA176" s="565"/>
      <c r="AB176" s="565"/>
      <c r="AC176" s="565"/>
      <c r="AD176" s="565"/>
      <c r="AE176" s="565"/>
      <c r="AF176" s="565"/>
      <c r="AG176" s="565"/>
      <c r="AH176" s="565"/>
      <c r="AI176" s="565"/>
      <c r="AJ176" s="565"/>
      <c r="AK176" s="565"/>
      <c r="AL176" s="565"/>
      <c r="AM176" s="565"/>
      <c r="AN176" s="565"/>
      <c r="AO176" s="565"/>
      <c r="AP176" s="565"/>
      <c r="AQ176" s="565"/>
      <c r="AR176" s="565"/>
      <c r="AS176" s="565"/>
      <c r="AT176" s="565"/>
      <c r="AU176" s="565"/>
      <c r="AV176" s="565"/>
      <c r="AW176" s="565"/>
      <c r="AX176" s="565"/>
      <c r="AY176" s="565"/>
      <c r="AZ176" s="565"/>
      <c r="BA176" s="565"/>
      <c r="BB176" s="565"/>
      <c r="BC176" s="565"/>
      <c r="BD176" s="565"/>
      <c r="BE176" s="565"/>
      <c r="BF176" s="565"/>
      <c r="BG176" s="565"/>
      <c r="BH176" s="565"/>
      <c r="BI176" s="565"/>
      <c r="BJ176" s="565"/>
      <c r="BK176" s="565"/>
      <c r="BL176" s="565"/>
      <c r="BM176" s="565"/>
      <c r="BN176" s="565"/>
      <c r="BO176" s="565"/>
      <c r="BP176" s="565"/>
      <c r="BQ176" s="565"/>
      <c r="BR176" s="565"/>
      <c r="BS176" s="565"/>
      <c r="BT176" s="565"/>
      <c r="BU176" s="565"/>
      <c r="BV176" s="565"/>
      <c r="BW176" s="565"/>
      <c r="BX176" s="565"/>
      <c r="BY176" s="565"/>
      <c r="BZ176" s="565"/>
      <c r="CA176" s="565"/>
      <c r="CB176" s="565"/>
      <c r="CC176" s="565"/>
      <c r="CD176" s="565"/>
      <c r="CE176" s="565"/>
      <c r="CF176" s="565"/>
      <c r="CG176" s="565"/>
      <c r="CH176" s="565"/>
      <c r="CI176" s="565"/>
      <c r="CJ176" s="565"/>
      <c r="CK176" s="565"/>
      <c r="CL176" s="565"/>
      <c r="CM176" s="565"/>
      <c r="CN176" s="565"/>
      <c r="CO176" s="565"/>
      <c r="CP176" s="565"/>
      <c r="CQ176" s="565"/>
      <c r="CR176" s="565"/>
      <c r="CS176" s="565"/>
      <c r="CT176" s="565"/>
      <c r="CU176" s="565"/>
      <c r="CV176" s="565"/>
      <c r="CW176" s="565"/>
      <c r="CX176" s="565"/>
      <c r="CY176" s="565"/>
      <c r="CZ176" s="565"/>
      <c r="DA176" s="565"/>
      <c r="DB176" s="565"/>
      <c r="DC176" s="565"/>
      <c r="DD176" s="565"/>
      <c r="DE176" s="565"/>
      <c r="DF176" s="565"/>
      <c r="DG176" s="565"/>
      <c r="DH176" s="565"/>
      <c r="DI176" s="565"/>
      <c r="DJ176" s="565"/>
      <c r="DK176" s="565"/>
      <c r="DL176" s="565"/>
      <c r="DM176" s="565"/>
      <c r="DN176" s="565"/>
      <c r="DO176" s="565"/>
      <c r="DP176" s="565"/>
      <c r="DQ176" s="565"/>
      <c r="DR176" s="565"/>
      <c r="DS176" s="565"/>
      <c r="DT176" s="565"/>
      <c r="DU176" s="565"/>
      <c r="DV176" s="565"/>
      <c r="DW176" s="565"/>
      <c r="DX176" s="565"/>
      <c r="DY176" s="565"/>
      <c r="DZ176" s="565"/>
      <c r="EA176" s="565"/>
      <c r="EB176" s="565"/>
      <c r="EC176" s="565"/>
      <c r="ED176" s="565"/>
      <c r="EE176" s="565"/>
      <c r="EF176" s="565"/>
      <c r="EG176" s="565"/>
      <c r="EH176" s="565"/>
      <c r="EI176" s="565"/>
      <c r="EJ176" s="565"/>
      <c r="EK176" s="565"/>
      <c r="EL176" s="565"/>
      <c r="EM176" s="565"/>
      <c r="EN176" s="565"/>
      <c r="EO176" s="565"/>
      <c r="EP176" s="565"/>
      <c r="EQ176" s="565"/>
      <c r="ER176" s="565"/>
      <c r="ES176" s="565"/>
      <c r="ET176" s="565"/>
      <c r="EU176" s="565"/>
      <c r="EV176" s="565"/>
      <c r="EW176" s="565"/>
      <c r="EX176" s="565"/>
      <c r="EY176" s="565"/>
      <c r="EZ176" s="565"/>
      <c r="FA176" s="565"/>
      <c r="FB176" s="565"/>
      <c r="FC176" s="565"/>
      <c r="FD176" s="565"/>
      <c r="FE176" s="565"/>
      <c r="FF176" s="565"/>
      <c r="FG176" s="565"/>
      <c r="FH176" s="565"/>
      <c r="FI176" s="565"/>
      <c r="FJ176" s="565"/>
      <c r="FK176" s="565"/>
      <c r="FL176" s="565"/>
      <c r="FM176" s="565"/>
      <c r="FN176" s="565"/>
      <c r="FO176" s="565"/>
      <c r="FP176" s="565"/>
      <c r="FQ176" s="565"/>
      <c r="FR176" s="565"/>
      <c r="FS176" s="565"/>
      <c r="FT176" s="565"/>
      <c r="FU176" s="565"/>
      <c r="FV176" s="565"/>
      <c r="FW176" s="565"/>
      <c r="FX176" s="565"/>
      <c r="FY176" s="565"/>
      <c r="FZ176" s="565"/>
      <c r="GA176" s="565"/>
      <c r="GB176" s="565"/>
      <c r="GC176" s="565"/>
      <c r="GD176" s="565"/>
      <c r="GE176" s="565"/>
      <c r="GF176" s="565"/>
      <c r="GG176" s="565"/>
      <c r="GH176" s="565"/>
      <c r="GI176" s="565"/>
      <c r="GJ176" s="565"/>
      <c r="GK176" s="565"/>
      <c r="GL176" s="565"/>
      <c r="GM176" s="565"/>
      <c r="GN176" s="565"/>
      <c r="GO176" s="565"/>
      <c r="GP176" s="565"/>
      <c r="GQ176" s="565"/>
      <c r="GR176" s="565"/>
      <c r="GS176" s="565"/>
      <c r="GT176" s="565"/>
      <c r="GU176" s="565"/>
      <c r="GV176" s="565"/>
      <c r="GW176" s="565"/>
      <c r="GX176" s="565"/>
      <c r="GY176" s="565"/>
      <c r="GZ176" s="565"/>
      <c r="HA176" s="565"/>
      <c r="HB176" s="565"/>
      <c r="HC176" s="565"/>
      <c r="HD176" s="565"/>
      <c r="HE176" s="565"/>
      <c r="HF176" s="565"/>
      <c r="HG176" s="565"/>
      <c r="HH176" s="565"/>
      <c r="HI176" s="565"/>
      <c r="HJ176" s="565"/>
      <c r="HK176" s="565"/>
      <c r="HL176" s="565"/>
      <c r="HM176" s="565"/>
      <c r="HN176" s="565"/>
      <c r="HO176" s="565"/>
      <c r="HP176" s="565"/>
      <c r="HQ176" s="565"/>
      <c r="HR176" s="565"/>
      <c r="HS176" s="565"/>
      <c r="HT176" s="565"/>
      <c r="HU176" s="565"/>
      <c r="HV176" s="565"/>
      <c r="HW176" s="565"/>
      <c r="HX176" s="565"/>
      <c r="HY176" s="565"/>
      <c r="HZ176" s="565"/>
      <c r="IA176" s="565"/>
      <c r="IB176" s="565"/>
      <c r="IC176" s="565"/>
      <c r="ID176" s="565"/>
      <c r="IE176" s="565"/>
      <c r="IF176" s="565"/>
      <c r="IG176" s="565"/>
      <c r="IH176" s="565"/>
      <c r="II176" s="565"/>
      <c r="IJ176" s="565"/>
      <c r="IK176" s="565"/>
      <c r="IL176" s="565"/>
      <c r="IM176" s="565"/>
      <c r="IN176" s="565"/>
      <c r="IO176" s="565"/>
      <c r="IP176" s="565"/>
      <c r="IQ176" s="565"/>
      <c r="IR176" s="565"/>
      <c r="IS176" s="565"/>
      <c r="IT176" s="565"/>
      <c r="IU176" s="565"/>
    </row>
    <row r="177" spans="1:255">
      <c r="A177" s="562" t="s">
        <v>2290</v>
      </c>
      <c r="B177" s="559">
        <v>0</v>
      </c>
      <c r="D177" s="565"/>
      <c r="E177" s="565"/>
      <c r="F177" s="565"/>
      <c r="G177" s="565"/>
      <c r="H177" s="565"/>
      <c r="I177" s="565"/>
      <c r="J177" s="565"/>
      <c r="K177" s="565"/>
      <c r="L177" s="565"/>
      <c r="M177" s="565"/>
      <c r="N177" s="565"/>
      <c r="O177" s="565"/>
      <c r="P177" s="565"/>
      <c r="Q177" s="565"/>
      <c r="R177" s="565"/>
      <c r="S177" s="565"/>
      <c r="T177" s="565"/>
      <c r="U177" s="565"/>
      <c r="V177" s="565"/>
      <c r="W177" s="565"/>
      <c r="X177" s="565"/>
      <c r="Y177" s="565"/>
      <c r="Z177" s="565"/>
      <c r="AA177" s="565"/>
      <c r="AB177" s="565"/>
      <c r="AC177" s="565"/>
      <c r="AD177" s="565"/>
      <c r="AE177" s="565"/>
      <c r="AF177" s="565"/>
      <c r="AG177" s="565"/>
      <c r="AH177" s="565"/>
      <c r="AI177" s="565"/>
      <c r="AJ177" s="565"/>
      <c r="AK177" s="565"/>
      <c r="AL177" s="565"/>
      <c r="AM177" s="565"/>
      <c r="AN177" s="565"/>
      <c r="AO177" s="565"/>
      <c r="AP177" s="565"/>
      <c r="AQ177" s="565"/>
      <c r="AR177" s="565"/>
      <c r="AS177" s="565"/>
      <c r="AT177" s="565"/>
      <c r="AU177" s="565"/>
      <c r="AV177" s="565"/>
      <c r="AW177" s="565"/>
      <c r="AX177" s="565"/>
      <c r="AY177" s="565"/>
      <c r="AZ177" s="565"/>
      <c r="BA177" s="565"/>
      <c r="BB177" s="565"/>
      <c r="BC177" s="565"/>
      <c r="BD177" s="565"/>
      <c r="BE177" s="565"/>
      <c r="BF177" s="565"/>
      <c r="BG177" s="565"/>
      <c r="BH177" s="565"/>
      <c r="BI177" s="565"/>
      <c r="BJ177" s="565"/>
      <c r="BK177" s="565"/>
      <c r="BL177" s="565"/>
      <c r="BM177" s="565"/>
      <c r="BN177" s="565"/>
      <c r="BO177" s="565"/>
      <c r="BP177" s="565"/>
      <c r="BQ177" s="565"/>
      <c r="BR177" s="565"/>
      <c r="BS177" s="565"/>
      <c r="BT177" s="565"/>
      <c r="BU177" s="565"/>
      <c r="BV177" s="565"/>
      <c r="BW177" s="565"/>
      <c r="BX177" s="565"/>
      <c r="BY177" s="565"/>
      <c r="BZ177" s="565"/>
      <c r="CA177" s="565"/>
      <c r="CB177" s="565"/>
      <c r="CC177" s="565"/>
      <c r="CD177" s="565"/>
      <c r="CE177" s="565"/>
      <c r="CF177" s="565"/>
      <c r="CG177" s="565"/>
      <c r="CH177" s="565"/>
      <c r="CI177" s="565"/>
      <c r="CJ177" s="565"/>
      <c r="CK177" s="565"/>
      <c r="CL177" s="565"/>
      <c r="CM177" s="565"/>
      <c r="CN177" s="565"/>
      <c r="CO177" s="565"/>
      <c r="CP177" s="565"/>
      <c r="CQ177" s="565"/>
      <c r="CR177" s="565"/>
      <c r="CS177" s="565"/>
      <c r="CT177" s="565"/>
      <c r="CU177" s="565"/>
      <c r="CV177" s="565"/>
      <c r="CW177" s="565"/>
      <c r="CX177" s="565"/>
      <c r="CY177" s="565"/>
      <c r="CZ177" s="565"/>
      <c r="DA177" s="565"/>
      <c r="DB177" s="565"/>
      <c r="DC177" s="565"/>
      <c r="DD177" s="565"/>
      <c r="DE177" s="565"/>
      <c r="DF177" s="565"/>
      <c r="DG177" s="565"/>
      <c r="DH177" s="565"/>
      <c r="DI177" s="565"/>
      <c r="DJ177" s="565"/>
      <c r="DK177" s="565"/>
      <c r="DL177" s="565"/>
      <c r="DM177" s="565"/>
      <c r="DN177" s="565"/>
      <c r="DO177" s="565"/>
      <c r="DP177" s="565"/>
      <c r="DQ177" s="565"/>
      <c r="DR177" s="565"/>
      <c r="DS177" s="565"/>
      <c r="DT177" s="565"/>
      <c r="DU177" s="565"/>
      <c r="DV177" s="565"/>
      <c r="DW177" s="565"/>
      <c r="DX177" s="565"/>
      <c r="DY177" s="565"/>
      <c r="DZ177" s="565"/>
      <c r="EA177" s="565"/>
      <c r="EB177" s="565"/>
      <c r="EC177" s="565"/>
      <c r="ED177" s="565"/>
      <c r="EE177" s="565"/>
      <c r="EF177" s="565"/>
      <c r="EG177" s="565"/>
      <c r="EH177" s="565"/>
      <c r="EI177" s="565"/>
      <c r="EJ177" s="565"/>
      <c r="EK177" s="565"/>
      <c r="EL177" s="565"/>
      <c r="EM177" s="565"/>
      <c r="EN177" s="565"/>
      <c r="EO177" s="565"/>
      <c r="EP177" s="565"/>
      <c r="EQ177" s="565"/>
      <c r="ER177" s="565"/>
      <c r="ES177" s="565"/>
      <c r="ET177" s="565"/>
      <c r="EU177" s="565"/>
      <c r="EV177" s="565"/>
      <c r="EW177" s="565"/>
      <c r="EX177" s="565"/>
      <c r="EY177" s="565"/>
      <c r="EZ177" s="565"/>
      <c r="FA177" s="565"/>
      <c r="FB177" s="565"/>
      <c r="FC177" s="565"/>
      <c r="FD177" s="565"/>
      <c r="FE177" s="565"/>
      <c r="FF177" s="565"/>
      <c r="FG177" s="565"/>
      <c r="FH177" s="565"/>
      <c r="FI177" s="565"/>
      <c r="FJ177" s="565"/>
      <c r="FK177" s="565"/>
      <c r="FL177" s="565"/>
      <c r="FM177" s="565"/>
      <c r="FN177" s="565"/>
      <c r="FO177" s="565"/>
      <c r="FP177" s="565"/>
      <c r="FQ177" s="565"/>
      <c r="FR177" s="565"/>
      <c r="FS177" s="565"/>
      <c r="FT177" s="565"/>
      <c r="FU177" s="565"/>
      <c r="FV177" s="565"/>
      <c r="FW177" s="565"/>
      <c r="FX177" s="565"/>
      <c r="FY177" s="565"/>
      <c r="FZ177" s="565"/>
      <c r="GA177" s="565"/>
      <c r="GB177" s="565"/>
      <c r="GC177" s="565"/>
      <c r="GD177" s="565"/>
      <c r="GE177" s="565"/>
      <c r="GF177" s="565"/>
      <c r="GG177" s="565"/>
      <c r="GH177" s="565"/>
      <c r="GI177" s="565"/>
      <c r="GJ177" s="565"/>
      <c r="GK177" s="565"/>
      <c r="GL177" s="565"/>
      <c r="GM177" s="565"/>
      <c r="GN177" s="565"/>
      <c r="GO177" s="565"/>
      <c r="GP177" s="565"/>
      <c r="GQ177" s="565"/>
      <c r="GR177" s="565"/>
      <c r="GS177" s="565"/>
      <c r="GT177" s="565"/>
      <c r="GU177" s="565"/>
      <c r="GV177" s="565"/>
      <c r="GW177" s="565"/>
      <c r="GX177" s="565"/>
      <c r="GY177" s="565"/>
      <c r="GZ177" s="565"/>
      <c r="HA177" s="565"/>
      <c r="HB177" s="565"/>
      <c r="HC177" s="565"/>
      <c r="HD177" s="565"/>
      <c r="HE177" s="565"/>
      <c r="HF177" s="565"/>
      <c r="HG177" s="565"/>
      <c r="HH177" s="565"/>
      <c r="HI177" s="565"/>
      <c r="HJ177" s="565"/>
      <c r="HK177" s="565"/>
      <c r="HL177" s="565"/>
      <c r="HM177" s="565"/>
      <c r="HN177" s="565"/>
      <c r="HO177" s="565"/>
      <c r="HP177" s="565"/>
      <c r="HQ177" s="565"/>
      <c r="HR177" s="565"/>
      <c r="HS177" s="565"/>
      <c r="HT177" s="565"/>
      <c r="HU177" s="565"/>
      <c r="HV177" s="565"/>
      <c r="HW177" s="565"/>
      <c r="HX177" s="565"/>
      <c r="HY177" s="565"/>
      <c r="HZ177" s="565"/>
      <c r="IA177" s="565"/>
      <c r="IB177" s="565"/>
      <c r="IC177" s="565"/>
      <c r="ID177" s="565"/>
      <c r="IE177" s="565"/>
      <c r="IF177" s="565"/>
      <c r="IG177" s="565"/>
      <c r="IH177" s="565"/>
      <c r="II177" s="565"/>
      <c r="IJ177" s="565"/>
      <c r="IK177" s="565"/>
      <c r="IL177" s="565"/>
      <c r="IM177" s="565"/>
      <c r="IN177" s="565"/>
      <c r="IO177" s="565"/>
      <c r="IP177" s="565"/>
      <c r="IQ177" s="565"/>
      <c r="IR177" s="565"/>
      <c r="IS177" s="565"/>
      <c r="IT177" s="565"/>
      <c r="IU177" s="565"/>
    </row>
    <row r="178" spans="1:255">
      <c r="A178" s="562" t="s">
        <v>2291</v>
      </c>
      <c r="B178" s="559">
        <v>0</v>
      </c>
      <c r="D178" s="565"/>
      <c r="E178" s="565"/>
      <c r="F178" s="565"/>
      <c r="G178" s="565"/>
      <c r="H178" s="565"/>
      <c r="I178" s="565"/>
      <c r="J178" s="565"/>
      <c r="K178" s="565"/>
      <c r="L178" s="565"/>
      <c r="M178" s="565"/>
      <c r="N178" s="565"/>
      <c r="O178" s="565"/>
      <c r="P178" s="565"/>
      <c r="Q178" s="565"/>
      <c r="R178" s="565"/>
      <c r="S178" s="565"/>
      <c r="T178" s="565"/>
      <c r="U178" s="565"/>
      <c r="V178" s="565"/>
      <c r="W178" s="565"/>
      <c r="X178" s="565"/>
      <c r="Y178" s="565"/>
      <c r="Z178" s="565"/>
      <c r="AA178" s="565"/>
      <c r="AB178" s="565"/>
      <c r="AC178" s="565"/>
      <c r="AD178" s="565"/>
      <c r="AE178" s="565"/>
      <c r="AF178" s="565"/>
      <c r="AG178" s="565"/>
      <c r="AH178" s="565"/>
      <c r="AI178" s="565"/>
      <c r="AJ178" s="565"/>
      <c r="AK178" s="565"/>
      <c r="AL178" s="565"/>
      <c r="AM178" s="565"/>
      <c r="AN178" s="565"/>
      <c r="AO178" s="565"/>
      <c r="AP178" s="565"/>
      <c r="AQ178" s="565"/>
      <c r="AR178" s="565"/>
      <c r="AS178" s="565"/>
      <c r="AT178" s="565"/>
      <c r="AU178" s="565"/>
      <c r="AV178" s="565"/>
      <c r="AW178" s="565"/>
      <c r="AX178" s="565"/>
      <c r="AY178" s="565"/>
      <c r="AZ178" s="565"/>
      <c r="BA178" s="565"/>
      <c r="BB178" s="565"/>
      <c r="BC178" s="565"/>
      <c r="BD178" s="565"/>
      <c r="BE178" s="565"/>
      <c r="BF178" s="565"/>
      <c r="BG178" s="565"/>
      <c r="BH178" s="565"/>
      <c r="BI178" s="565"/>
      <c r="BJ178" s="565"/>
      <c r="BK178" s="565"/>
      <c r="BL178" s="565"/>
      <c r="BM178" s="565"/>
      <c r="BN178" s="565"/>
      <c r="BO178" s="565"/>
      <c r="BP178" s="565"/>
      <c r="BQ178" s="565"/>
      <c r="BR178" s="565"/>
      <c r="BS178" s="565"/>
      <c r="BT178" s="565"/>
      <c r="BU178" s="565"/>
      <c r="BV178" s="565"/>
      <c r="BW178" s="565"/>
      <c r="BX178" s="565"/>
      <c r="BY178" s="565"/>
      <c r="BZ178" s="565"/>
      <c r="CA178" s="565"/>
      <c r="CB178" s="565"/>
      <c r="CC178" s="565"/>
      <c r="CD178" s="565"/>
      <c r="CE178" s="565"/>
      <c r="CF178" s="565"/>
      <c r="CG178" s="565"/>
      <c r="CH178" s="565"/>
      <c r="CI178" s="565"/>
      <c r="CJ178" s="565"/>
      <c r="CK178" s="565"/>
      <c r="CL178" s="565"/>
      <c r="CM178" s="565"/>
      <c r="CN178" s="565"/>
      <c r="CO178" s="565"/>
      <c r="CP178" s="565"/>
      <c r="CQ178" s="565"/>
      <c r="CR178" s="565"/>
      <c r="CS178" s="565"/>
      <c r="CT178" s="565"/>
      <c r="CU178" s="565"/>
      <c r="CV178" s="565"/>
      <c r="CW178" s="565"/>
      <c r="CX178" s="565"/>
      <c r="CY178" s="565"/>
      <c r="CZ178" s="565"/>
      <c r="DA178" s="565"/>
      <c r="DB178" s="565"/>
      <c r="DC178" s="565"/>
      <c r="DD178" s="565"/>
      <c r="DE178" s="565"/>
      <c r="DF178" s="565"/>
      <c r="DG178" s="565"/>
      <c r="DH178" s="565"/>
      <c r="DI178" s="565"/>
      <c r="DJ178" s="565"/>
      <c r="DK178" s="565"/>
      <c r="DL178" s="565"/>
      <c r="DM178" s="565"/>
      <c r="DN178" s="565"/>
      <c r="DO178" s="565"/>
      <c r="DP178" s="565"/>
      <c r="DQ178" s="565"/>
      <c r="DR178" s="565"/>
      <c r="DS178" s="565"/>
      <c r="DT178" s="565"/>
      <c r="DU178" s="565"/>
      <c r="DV178" s="565"/>
      <c r="DW178" s="565"/>
      <c r="DX178" s="565"/>
      <c r="DY178" s="565"/>
      <c r="DZ178" s="565"/>
      <c r="EA178" s="565"/>
      <c r="EB178" s="565"/>
      <c r="EC178" s="565"/>
      <c r="ED178" s="565"/>
      <c r="EE178" s="565"/>
      <c r="EF178" s="565"/>
      <c r="EG178" s="565"/>
      <c r="EH178" s="565"/>
      <c r="EI178" s="565"/>
      <c r="EJ178" s="565"/>
      <c r="EK178" s="565"/>
      <c r="EL178" s="565"/>
      <c r="EM178" s="565"/>
      <c r="EN178" s="565"/>
      <c r="EO178" s="565"/>
      <c r="EP178" s="565"/>
      <c r="EQ178" s="565"/>
      <c r="ER178" s="565"/>
      <c r="ES178" s="565"/>
      <c r="ET178" s="565"/>
      <c r="EU178" s="565"/>
      <c r="EV178" s="565"/>
      <c r="EW178" s="565"/>
      <c r="EX178" s="565"/>
      <c r="EY178" s="565"/>
      <c r="EZ178" s="565"/>
      <c r="FA178" s="565"/>
      <c r="FB178" s="565"/>
      <c r="FC178" s="565"/>
      <c r="FD178" s="565"/>
      <c r="FE178" s="565"/>
      <c r="FF178" s="565"/>
      <c r="FG178" s="565"/>
      <c r="FH178" s="565"/>
      <c r="FI178" s="565"/>
      <c r="FJ178" s="565"/>
      <c r="FK178" s="565"/>
      <c r="FL178" s="565"/>
      <c r="FM178" s="565"/>
      <c r="FN178" s="565"/>
      <c r="FO178" s="565"/>
      <c r="FP178" s="565"/>
      <c r="FQ178" s="565"/>
      <c r="FR178" s="565"/>
      <c r="FS178" s="565"/>
      <c r="FT178" s="565"/>
      <c r="FU178" s="565"/>
      <c r="FV178" s="565"/>
      <c r="FW178" s="565"/>
      <c r="FX178" s="565"/>
      <c r="FY178" s="565"/>
      <c r="FZ178" s="565"/>
      <c r="GA178" s="565"/>
      <c r="GB178" s="565"/>
      <c r="GC178" s="565"/>
      <c r="GD178" s="565"/>
      <c r="GE178" s="565"/>
      <c r="GF178" s="565"/>
      <c r="GG178" s="565"/>
      <c r="GH178" s="565"/>
      <c r="GI178" s="565"/>
      <c r="GJ178" s="565"/>
      <c r="GK178" s="565"/>
      <c r="GL178" s="565"/>
      <c r="GM178" s="565"/>
      <c r="GN178" s="565"/>
      <c r="GO178" s="565"/>
      <c r="GP178" s="565"/>
      <c r="GQ178" s="565"/>
      <c r="GR178" s="565"/>
      <c r="GS178" s="565"/>
      <c r="GT178" s="565"/>
      <c r="GU178" s="565"/>
      <c r="GV178" s="565"/>
      <c r="GW178" s="565"/>
      <c r="GX178" s="565"/>
      <c r="GY178" s="565"/>
      <c r="GZ178" s="565"/>
      <c r="HA178" s="565"/>
      <c r="HB178" s="565"/>
      <c r="HC178" s="565"/>
      <c r="HD178" s="565"/>
      <c r="HE178" s="565"/>
      <c r="HF178" s="565"/>
      <c r="HG178" s="565"/>
      <c r="HH178" s="565"/>
      <c r="HI178" s="565"/>
      <c r="HJ178" s="565"/>
      <c r="HK178" s="565"/>
      <c r="HL178" s="565"/>
      <c r="HM178" s="565"/>
      <c r="HN178" s="565"/>
      <c r="HO178" s="565"/>
      <c r="HP178" s="565"/>
      <c r="HQ178" s="565"/>
      <c r="HR178" s="565"/>
      <c r="HS178" s="565"/>
      <c r="HT178" s="565"/>
      <c r="HU178" s="565"/>
      <c r="HV178" s="565"/>
      <c r="HW178" s="565"/>
      <c r="HX178" s="565"/>
      <c r="HY178" s="565"/>
      <c r="HZ178" s="565"/>
      <c r="IA178" s="565"/>
      <c r="IB178" s="565"/>
      <c r="IC178" s="565"/>
      <c r="ID178" s="565"/>
      <c r="IE178" s="565"/>
      <c r="IF178" s="565"/>
      <c r="IG178" s="565"/>
      <c r="IH178" s="565"/>
      <c r="II178" s="565"/>
      <c r="IJ178" s="565"/>
      <c r="IK178" s="565"/>
      <c r="IL178" s="565"/>
      <c r="IM178" s="565"/>
      <c r="IN178" s="565"/>
      <c r="IO178" s="565"/>
      <c r="IP178" s="565"/>
      <c r="IQ178" s="565"/>
      <c r="IR178" s="565"/>
      <c r="IS178" s="565"/>
      <c r="IT178" s="565"/>
      <c r="IU178" s="565"/>
    </row>
    <row r="179" spans="1:255">
      <c r="A179" s="562" t="s">
        <v>2292</v>
      </c>
      <c r="B179" s="559">
        <v>0</v>
      </c>
      <c r="D179" s="565"/>
      <c r="E179" s="565"/>
      <c r="F179" s="565"/>
      <c r="G179" s="565"/>
      <c r="H179" s="565"/>
      <c r="I179" s="565"/>
      <c r="J179" s="565"/>
      <c r="K179" s="565"/>
      <c r="L179" s="565"/>
      <c r="M179" s="565"/>
      <c r="N179" s="565"/>
      <c r="O179" s="565"/>
      <c r="P179" s="565"/>
      <c r="Q179" s="565"/>
      <c r="R179" s="565"/>
      <c r="S179" s="565"/>
      <c r="T179" s="565"/>
      <c r="U179" s="565"/>
      <c r="V179" s="565"/>
      <c r="W179" s="565"/>
      <c r="X179" s="565"/>
      <c r="Y179" s="565"/>
      <c r="Z179" s="565"/>
      <c r="AA179" s="565"/>
      <c r="AB179" s="565"/>
      <c r="AC179" s="565"/>
      <c r="AD179" s="565"/>
      <c r="AE179" s="565"/>
      <c r="AF179" s="565"/>
      <c r="AG179" s="565"/>
      <c r="AH179" s="565"/>
      <c r="AI179" s="565"/>
      <c r="AJ179" s="565"/>
      <c r="AK179" s="565"/>
      <c r="AL179" s="565"/>
      <c r="AM179" s="565"/>
      <c r="AN179" s="565"/>
      <c r="AO179" s="565"/>
      <c r="AP179" s="565"/>
      <c r="AQ179" s="565"/>
      <c r="AR179" s="565"/>
      <c r="AS179" s="565"/>
      <c r="AT179" s="565"/>
      <c r="AU179" s="565"/>
      <c r="AV179" s="565"/>
      <c r="AW179" s="565"/>
      <c r="AX179" s="565"/>
      <c r="AY179" s="565"/>
      <c r="AZ179" s="565"/>
      <c r="BA179" s="565"/>
      <c r="BB179" s="565"/>
      <c r="BC179" s="565"/>
      <c r="BD179" s="565"/>
      <c r="BE179" s="565"/>
      <c r="BF179" s="565"/>
      <c r="BG179" s="565"/>
      <c r="BH179" s="565"/>
      <c r="BI179" s="565"/>
      <c r="BJ179" s="565"/>
      <c r="BK179" s="565"/>
      <c r="BL179" s="565"/>
      <c r="BM179" s="565"/>
      <c r="BN179" s="565"/>
      <c r="BO179" s="565"/>
      <c r="BP179" s="565"/>
      <c r="BQ179" s="565"/>
      <c r="BR179" s="565"/>
      <c r="BS179" s="565"/>
      <c r="BT179" s="565"/>
      <c r="BU179" s="565"/>
      <c r="BV179" s="565"/>
      <c r="BW179" s="565"/>
      <c r="BX179" s="565"/>
      <c r="BY179" s="565"/>
      <c r="BZ179" s="565"/>
      <c r="CA179" s="565"/>
      <c r="CB179" s="565"/>
      <c r="CC179" s="565"/>
      <c r="CD179" s="565"/>
      <c r="CE179" s="565"/>
      <c r="CF179" s="565"/>
      <c r="CG179" s="565"/>
      <c r="CH179" s="565"/>
      <c r="CI179" s="565"/>
      <c r="CJ179" s="565"/>
      <c r="CK179" s="565"/>
      <c r="CL179" s="565"/>
      <c r="CM179" s="565"/>
      <c r="CN179" s="565"/>
      <c r="CO179" s="565"/>
      <c r="CP179" s="565"/>
      <c r="CQ179" s="565"/>
      <c r="CR179" s="565"/>
      <c r="CS179" s="565"/>
      <c r="CT179" s="565"/>
      <c r="CU179" s="565"/>
      <c r="CV179" s="565"/>
      <c r="CW179" s="565"/>
      <c r="CX179" s="565"/>
      <c r="CY179" s="565"/>
      <c r="CZ179" s="565"/>
      <c r="DA179" s="565"/>
      <c r="DB179" s="565"/>
      <c r="DC179" s="565"/>
      <c r="DD179" s="565"/>
      <c r="DE179" s="565"/>
      <c r="DF179" s="565"/>
      <c r="DG179" s="565"/>
      <c r="DH179" s="565"/>
      <c r="DI179" s="565"/>
      <c r="DJ179" s="565"/>
      <c r="DK179" s="565"/>
      <c r="DL179" s="565"/>
      <c r="DM179" s="565"/>
      <c r="DN179" s="565"/>
      <c r="DO179" s="565"/>
      <c r="DP179" s="565"/>
      <c r="DQ179" s="565"/>
      <c r="DR179" s="565"/>
      <c r="DS179" s="565"/>
      <c r="DT179" s="565"/>
      <c r="DU179" s="565"/>
      <c r="DV179" s="565"/>
      <c r="DW179" s="565"/>
      <c r="DX179" s="565"/>
      <c r="DY179" s="565"/>
      <c r="DZ179" s="565"/>
      <c r="EA179" s="565"/>
      <c r="EB179" s="565"/>
      <c r="EC179" s="565"/>
      <c r="ED179" s="565"/>
      <c r="EE179" s="565"/>
      <c r="EF179" s="565"/>
      <c r="EG179" s="565"/>
      <c r="EH179" s="565"/>
      <c r="EI179" s="565"/>
      <c r="EJ179" s="565"/>
      <c r="EK179" s="565"/>
      <c r="EL179" s="565"/>
      <c r="EM179" s="565"/>
      <c r="EN179" s="565"/>
      <c r="EO179" s="565"/>
      <c r="EP179" s="565"/>
      <c r="EQ179" s="565"/>
      <c r="ER179" s="565"/>
      <c r="ES179" s="565"/>
      <c r="ET179" s="565"/>
      <c r="EU179" s="565"/>
      <c r="EV179" s="565"/>
      <c r="EW179" s="565"/>
      <c r="EX179" s="565"/>
      <c r="EY179" s="565"/>
      <c r="EZ179" s="565"/>
      <c r="FA179" s="565"/>
      <c r="FB179" s="565"/>
      <c r="FC179" s="565"/>
      <c r="FD179" s="565"/>
      <c r="FE179" s="565"/>
      <c r="FF179" s="565"/>
      <c r="FG179" s="565"/>
      <c r="FH179" s="565"/>
      <c r="FI179" s="565"/>
      <c r="FJ179" s="565"/>
      <c r="FK179" s="565"/>
      <c r="FL179" s="565"/>
      <c r="FM179" s="565"/>
      <c r="FN179" s="565"/>
      <c r="FO179" s="565"/>
      <c r="FP179" s="565"/>
      <c r="FQ179" s="565"/>
      <c r="FR179" s="565"/>
      <c r="FS179" s="565"/>
      <c r="FT179" s="565"/>
      <c r="FU179" s="565"/>
      <c r="FV179" s="565"/>
      <c r="FW179" s="565"/>
      <c r="FX179" s="565"/>
      <c r="FY179" s="565"/>
      <c r="FZ179" s="565"/>
      <c r="GA179" s="565"/>
      <c r="GB179" s="565"/>
      <c r="GC179" s="565"/>
      <c r="GD179" s="565"/>
      <c r="GE179" s="565"/>
      <c r="GF179" s="565"/>
      <c r="GG179" s="565"/>
      <c r="GH179" s="565"/>
      <c r="GI179" s="565"/>
      <c r="GJ179" s="565"/>
      <c r="GK179" s="565"/>
      <c r="GL179" s="565"/>
      <c r="GM179" s="565"/>
      <c r="GN179" s="565"/>
      <c r="GO179" s="565"/>
      <c r="GP179" s="565"/>
      <c r="GQ179" s="565"/>
      <c r="GR179" s="565"/>
      <c r="GS179" s="565"/>
      <c r="GT179" s="565"/>
      <c r="GU179" s="565"/>
      <c r="GV179" s="565"/>
      <c r="GW179" s="565"/>
      <c r="GX179" s="565"/>
      <c r="GY179" s="565"/>
      <c r="GZ179" s="565"/>
      <c r="HA179" s="565"/>
      <c r="HB179" s="565"/>
      <c r="HC179" s="565"/>
      <c r="HD179" s="565"/>
      <c r="HE179" s="565"/>
      <c r="HF179" s="565"/>
      <c r="HG179" s="565"/>
      <c r="HH179" s="565"/>
      <c r="HI179" s="565"/>
      <c r="HJ179" s="565"/>
      <c r="HK179" s="565"/>
      <c r="HL179" s="565"/>
      <c r="HM179" s="565"/>
      <c r="HN179" s="565"/>
      <c r="HO179" s="565"/>
      <c r="HP179" s="565"/>
      <c r="HQ179" s="565"/>
      <c r="HR179" s="565"/>
      <c r="HS179" s="565"/>
      <c r="HT179" s="565"/>
      <c r="HU179" s="565"/>
      <c r="HV179" s="565"/>
      <c r="HW179" s="565"/>
      <c r="HX179" s="565"/>
      <c r="HY179" s="565"/>
      <c r="HZ179" s="565"/>
      <c r="IA179" s="565"/>
      <c r="IB179" s="565"/>
      <c r="IC179" s="565"/>
      <c r="ID179" s="565"/>
      <c r="IE179" s="565"/>
      <c r="IF179" s="565"/>
      <c r="IG179" s="565"/>
      <c r="IH179" s="565"/>
      <c r="II179" s="565"/>
      <c r="IJ179" s="565"/>
      <c r="IK179" s="565"/>
      <c r="IL179" s="565"/>
      <c r="IM179" s="565"/>
      <c r="IN179" s="565"/>
      <c r="IO179" s="565"/>
      <c r="IP179" s="565"/>
      <c r="IQ179" s="565"/>
      <c r="IR179" s="565"/>
      <c r="IS179" s="565"/>
      <c r="IT179" s="565"/>
      <c r="IU179" s="565"/>
    </row>
    <row r="180" spans="1:255">
      <c r="A180" s="562" t="s">
        <v>2293</v>
      </c>
      <c r="B180" s="559">
        <v>0</v>
      </c>
      <c r="D180" s="565"/>
      <c r="E180" s="565"/>
      <c r="F180" s="565"/>
      <c r="G180" s="565"/>
      <c r="H180" s="565"/>
      <c r="I180" s="565"/>
      <c r="J180" s="565"/>
      <c r="K180" s="565"/>
      <c r="L180" s="565"/>
      <c r="M180" s="565"/>
      <c r="N180" s="565"/>
      <c r="O180" s="565"/>
      <c r="P180" s="565"/>
      <c r="Q180" s="565"/>
      <c r="R180" s="565"/>
      <c r="S180" s="565"/>
      <c r="T180" s="565"/>
      <c r="U180" s="565"/>
      <c r="V180" s="565"/>
      <c r="W180" s="565"/>
      <c r="X180" s="565"/>
      <c r="Y180" s="565"/>
      <c r="Z180" s="565"/>
      <c r="AA180" s="565"/>
      <c r="AB180" s="565"/>
      <c r="AC180" s="565"/>
      <c r="AD180" s="565"/>
      <c r="AE180" s="565"/>
      <c r="AF180" s="565"/>
      <c r="AG180" s="565"/>
      <c r="AH180" s="565"/>
      <c r="AI180" s="565"/>
      <c r="AJ180" s="565"/>
      <c r="AK180" s="565"/>
      <c r="AL180" s="565"/>
      <c r="AM180" s="565"/>
      <c r="AN180" s="565"/>
      <c r="AO180" s="565"/>
      <c r="AP180" s="565"/>
      <c r="AQ180" s="565"/>
      <c r="AR180" s="565"/>
      <c r="AS180" s="565"/>
      <c r="AT180" s="565"/>
      <c r="AU180" s="565"/>
      <c r="AV180" s="565"/>
      <c r="AW180" s="565"/>
      <c r="AX180" s="565"/>
      <c r="AY180" s="565"/>
      <c r="AZ180" s="565"/>
      <c r="BA180" s="565"/>
      <c r="BB180" s="565"/>
      <c r="BC180" s="565"/>
      <c r="BD180" s="565"/>
      <c r="BE180" s="565"/>
      <c r="BF180" s="565"/>
      <c r="BG180" s="565"/>
      <c r="BH180" s="565"/>
      <c r="BI180" s="565"/>
      <c r="BJ180" s="565"/>
      <c r="BK180" s="565"/>
      <c r="BL180" s="565"/>
      <c r="BM180" s="565"/>
      <c r="BN180" s="565"/>
      <c r="BO180" s="565"/>
      <c r="BP180" s="565"/>
      <c r="BQ180" s="565"/>
      <c r="BR180" s="565"/>
      <c r="BS180" s="565"/>
      <c r="BT180" s="565"/>
      <c r="BU180" s="565"/>
      <c r="BV180" s="565"/>
      <c r="BW180" s="565"/>
      <c r="BX180" s="565"/>
      <c r="BY180" s="565"/>
      <c r="BZ180" s="565"/>
      <c r="CA180" s="565"/>
      <c r="CB180" s="565"/>
      <c r="CC180" s="565"/>
      <c r="CD180" s="565"/>
      <c r="CE180" s="565"/>
      <c r="CF180" s="565"/>
      <c r="CG180" s="565"/>
      <c r="CH180" s="565"/>
      <c r="CI180" s="565"/>
      <c r="CJ180" s="565"/>
      <c r="CK180" s="565"/>
      <c r="CL180" s="565"/>
      <c r="CM180" s="565"/>
      <c r="CN180" s="565"/>
      <c r="CO180" s="565"/>
      <c r="CP180" s="565"/>
      <c r="CQ180" s="565"/>
      <c r="CR180" s="565"/>
      <c r="CS180" s="565"/>
      <c r="CT180" s="565"/>
      <c r="CU180" s="565"/>
      <c r="CV180" s="565"/>
      <c r="CW180" s="565"/>
      <c r="CX180" s="565"/>
      <c r="CY180" s="565"/>
      <c r="CZ180" s="565"/>
      <c r="DA180" s="565"/>
      <c r="DB180" s="565"/>
      <c r="DC180" s="565"/>
      <c r="DD180" s="565"/>
      <c r="DE180" s="565"/>
      <c r="DF180" s="565"/>
      <c r="DG180" s="565"/>
      <c r="DH180" s="565"/>
      <c r="DI180" s="565"/>
      <c r="DJ180" s="565"/>
      <c r="DK180" s="565"/>
      <c r="DL180" s="565"/>
      <c r="DM180" s="565"/>
      <c r="DN180" s="565"/>
      <c r="DO180" s="565"/>
      <c r="DP180" s="565"/>
      <c r="DQ180" s="565"/>
      <c r="DR180" s="565"/>
      <c r="DS180" s="565"/>
      <c r="DT180" s="565"/>
      <c r="DU180" s="565"/>
      <c r="DV180" s="565"/>
      <c r="DW180" s="565"/>
      <c r="DX180" s="565"/>
      <c r="DY180" s="565"/>
      <c r="DZ180" s="565"/>
      <c r="EA180" s="565"/>
      <c r="EB180" s="565"/>
      <c r="EC180" s="565"/>
      <c r="ED180" s="565"/>
      <c r="EE180" s="565"/>
      <c r="EF180" s="565"/>
      <c r="EG180" s="565"/>
      <c r="EH180" s="565"/>
      <c r="EI180" s="565"/>
      <c r="EJ180" s="565"/>
      <c r="EK180" s="565"/>
      <c r="EL180" s="565"/>
      <c r="EM180" s="565"/>
      <c r="EN180" s="565"/>
      <c r="EO180" s="565"/>
      <c r="EP180" s="565"/>
      <c r="EQ180" s="565"/>
      <c r="ER180" s="565"/>
      <c r="ES180" s="565"/>
      <c r="ET180" s="565"/>
      <c r="EU180" s="565"/>
      <c r="EV180" s="565"/>
      <c r="EW180" s="565"/>
      <c r="EX180" s="565"/>
      <c r="EY180" s="565"/>
      <c r="EZ180" s="565"/>
      <c r="FA180" s="565"/>
      <c r="FB180" s="565"/>
      <c r="FC180" s="565"/>
      <c r="FD180" s="565"/>
      <c r="FE180" s="565"/>
      <c r="FF180" s="565"/>
      <c r="FG180" s="565"/>
      <c r="FH180" s="565"/>
      <c r="FI180" s="565"/>
      <c r="FJ180" s="565"/>
      <c r="FK180" s="565"/>
      <c r="FL180" s="565"/>
      <c r="FM180" s="565"/>
      <c r="FN180" s="565"/>
      <c r="FO180" s="565"/>
      <c r="FP180" s="565"/>
      <c r="FQ180" s="565"/>
      <c r="FR180" s="565"/>
      <c r="FS180" s="565"/>
      <c r="FT180" s="565"/>
      <c r="FU180" s="565"/>
      <c r="FV180" s="565"/>
      <c r="FW180" s="565"/>
      <c r="FX180" s="565"/>
      <c r="FY180" s="565"/>
      <c r="FZ180" s="565"/>
      <c r="GA180" s="565"/>
      <c r="GB180" s="565"/>
      <c r="GC180" s="565"/>
      <c r="GD180" s="565"/>
      <c r="GE180" s="565"/>
      <c r="GF180" s="565"/>
      <c r="GG180" s="565"/>
      <c r="GH180" s="565"/>
      <c r="GI180" s="565"/>
      <c r="GJ180" s="565"/>
      <c r="GK180" s="565"/>
      <c r="GL180" s="565"/>
      <c r="GM180" s="565"/>
      <c r="GN180" s="565"/>
      <c r="GO180" s="565"/>
      <c r="GP180" s="565"/>
      <c r="GQ180" s="565"/>
      <c r="GR180" s="565"/>
      <c r="GS180" s="565"/>
      <c r="GT180" s="565"/>
      <c r="GU180" s="565"/>
      <c r="GV180" s="565"/>
      <c r="GW180" s="565"/>
      <c r="GX180" s="565"/>
      <c r="GY180" s="565"/>
      <c r="GZ180" s="565"/>
      <c r="HA180" s="565"/>
      <c r="HB180" s="565"/>
      <c r="HC180" s="565"/>
      <c r="HD180" s="565"/>
      <c r="HE180" s="565"/>
      <c r="HF180" s="565"/>
      <c r="HG180" s="565"/>
      <c r="HH180" s="565"/>
      <c r="HI180" s="565"/>
      <c r="HJ180" s="565"/>
      <c r="HK180" s="565"/>
      <c r="HL180" s="565"/>
      <c r="HM180" s="565"/>
      <c r="HN180" s="565"/>
      <c r="HO180" s="565"/>
      <c r="HP180" s="565"/>
      <c r="HQ180" s="565"/>
      <c r="HR180" s="565"/>
      <c r="HS180" s="565"/>
      <c r="HT180" s="565"/>
      <c r="HU180" s="565"/>
      <c r="HV180" s="565"/>
      <c r="HW180" s="565"/>
      <c r="HX180" s="565"/>
      <c r="HY180" s="565"/>
      <c r="HZ180" s="565"/>
      <c r="IA180" s="565"/>
      <c r="IB180" s="565"/>
      <c r="IC180" s="565"/>
      <c r="ID180" s="565"/>
      <c r="IE180" s="565"/>
      <c r="IF180" s="565"/>
      <c r="IG180" s="565"/>
      <c r="IH180" s="565"/>
      <c r="II180" s="565"/>
      <c r="IJ180" s="565"/>
      <c r="IK180" s="565"/>
      <c r="IL180" s="565"/>
      <c r="IM180" s="565"/>
      <c r="IN180" s="565"/>
      <c r="IO180" s="565"/>
      <c r="IP180" s="565"/>
      <c r="IQ180" s="565"/>
      <c r="IR180" s="565"/>
      <c r="IS180" s="565"/>
      <c r="IT180" s="565"/>
      <c r="IU180" s="565"/>
    </row>
    <row r="181" spans="1:255">
      <c r="A181" s="562" t="s">
        <v>2294</v>
      </c>
      <c r="B181" s="559">
        <v>0</v>
      </c>
      <c r="D181" s="565"/>
      <c r="E181" s="565"/>
      <c r="F181" s="565"/>
      <c r="G181" s="565"/>
      <c r="H181" s="565"/>
      <c r="I181" s="565"/>
      <c r="J181" s="565"/>
      <c r="K181" s="565"/>
      <c r="L181" s="565"/>
      <c r="M181" s="565"/>
      <c r="N181" s="565"/>
      <c r="O181" s="565"/>
      <c r="P181" s="565"/>
      <c r="Q181" s="565"/>
      <c r="R181" s="565"/>
      <c r="S181" s="565"/>
      <c r="T181" s="565"/>
      <c r="U181" s="565"/>
      <c r="V181" s="565"/>
      <c r="W181" s="565"/>
      <c r="X181" s="565"/>
      <c r="Y181" s="565"/>
      <c r="Z181" s="565"/>
      <c r="AA181" s="565"/>
      <c r="AB181" s="565"/>
      <c r="AC181" s="565"/>
      <c r="AD181" s="565"/>
      <c r="AE181" s="565"/>
      <c r="AF181" s="565"/>
      <c r="AG181" s="565"/>
      <c r="AH181" s="565"/>
      <c r="AI181" s="565"/>
      <c r="AJ181" s="565"/>
      <c r="AK181" s="565"/>
      <c r="AL181" s="565"/>
      <c r="AM181" s="565"/>
      <c r="AN181" s="565"/>
      <c r="AO181" s="565"/>
      <c r="AP181" s="565"/>
      <c r="AQ181" s="565"/>
      <c r="AR181" s="565"/>
      <c r="AS181" s="565"/>
      <c r="AT181" s="565"/>
      <c r="AU181" s="565"/>
      <c r="AV181" s="565"/>
      <c r="AW181" s="565"/>
      <c r="AX181" s="565"/>
      <c r="AY181" s="565"/>
      <c r="AZ181" s="565"/>
      <c r="BA181" s="565"/>
      <c r="BB181" s="565"/>
      <c r="BC181" s="565"/>
      <c r="BD181" s="565"/>
      <c r="BE181" s="565"/>
      <c r="BF181" s="565"/>
      <c r="BG181" s="565"/>
      <c r="BH181" s="565"/>
      <c r="BI181" s="565"/>
      <c r="BJ181" s="565"/>
      <c r="BK181" s="565"/>
      <c r="BL181" s="565"/>
      <c r="BM181" s="565"/>
      <c r="BN181" s="565"/>
      <c r="BO181" s="565"/>
      <c r="BP181" s="565"/>
      <c r="BQ181" s="565"/>
      <c r="BR181" s="565"/>
      <c r="BS181" s="565"/>
      <c r="BT181" s="565"/>
      <c r="BU181" s="565"/>
      <c r="BV181" s="565"/>
      <c r="BW181" s="565"/>
      <c r="BX181" s="565"/>
      <c r="BY181" s="565"/>
      <c r="BZ181" s="565"/>
      <c r="CA181" s="565"/>
      <c r="CB181" s="565"/>
      <c r="CC181" s="565"/>
      <c r="CD181" s="565"/>
      <c r="CE181" s="565"/>
      <c r="CF181" s="565"/>
      <c r="CG181" s="565"/>
      <c r="CH181" s="565"/>
      <c r="CI181" s="565"/>
      <c r="CJ181" s="565"/>
      <c r="CK181" s="565"/>
      <c r="CL181" s="565"/>
      <c r="CM181" s="565"/>
      <c r="CN181" s="565"/>
      <c r="CO181" s="565"/>
      <c r="CP181" s="565"/>
      <c r="CQ181" s="565"/>
      <c r="CR181" s="565"/>
      <c r="CS181" s="565"/>
      <c r="CT181" s="565"/>
      <c r="CU181" s="565"/>
      <c r="CV181" s="565"/>
      <c r="CW181" s="565"/>
      <c r="CX181" s="565"/>
      <c r="CY181" s="565"/>
      <c r="CZ181" s="565"/>
      <c r="DA181" s="565"/>
      <c r="DB181" s="565"/>
      <c r="DC181" s="565"/>
      <c r="DD181" s="565"/>
      <c r="DE181" s="565"/>
      <c r="DF181" s="565"/>
      <c r="DG181" s="565"/>
      <c r="DH181" s="565"/>
      <c r="DI181" s="565"/>
      <c r="DJ181" s="565"/>
      <c r="DK181" s="565"/>
      <c r="DL181" s="565"/>
      <c r="DM181" s="565"/>
      <c r="DN181" s="565"/>
      <c r="DO181" s="565"/>
      <c r="DP181" s="565"/>
      <c r="DQ181" s="565"/>
      <c r="DR181" s="565"/>
      <c r="DS181" s="565"/>
      <c r="DT181" s="565"/>
      <c r="DU181" s="565"/>
      <c r="DV181" s="565"/>
      <c r="DW181" s="565"/>
      <c r="DX181" s="565"/>
      <c r="DY181" s="565"/>
      <c r="DZ181" s="565"/>
      <c r="EA181" s="565"/>
      <c r="EB181" s="565"/>
      <c r="EC181" s="565"/>
      <c r="ED181" s="565"/>
      <c r="EE181" s="565"/>
      <c r="EF181" s="565"/>
      <c r="EG181" s="565"/>
      <c r="EH181" s="565"/>
      <c r="EI181" s="565"/>
      <c r="EJ181" s="565"/>
      <c r="EK181" s="565"/>
      <c r="EL181" s="565"/>
      <c r="EM181" s="565"/>
      <c r="EN181" s="565"/>
      <c r="EO181" s="565"/>
      <c r="EP181" s="565"/>
      <c r="EQ181" s="565"/>
      <c r="ER181" s="565"/>
      <c r="ES181" s="565"/>
      <c r="ET181" s="565"/>
      <c r="EU181" s="565"/>
      <c r="EV181" s="565"/>
      <c r="EW181" s="565"/>
      <c r="EX181" s="565"/>
      <c r="EY181" s="565"/>
      <c r="EZ181" s="565"/>
      <c r="FA181" s="565"/>
      <c r="FB181" s="565"/>
      <c r="FC181" s="565"/>
      <c r="FD181" s="565"/>
      <c r="FE181" s="565"/>
      <c r="FF181" s="565"/>
      <c r="FG181" s="565"/>
      <c r="FH181" s="565"/>
      <c r="FI181" s="565"/>
      <c r="FJ181" s="565"/>
      <c r="FK181" s="565"/>
      <c r="FL181" s="565"/>
      <c r="FM181" s="565"/>
      <c r="FN181" s="565"/>
      <c r="FO181" s="565"/>
      <c r="FP181" s="565"/>
      <c r="FQ181" s="565"/>
      <c r="FR181" s="565"/>
      <c r="FS181" s="565"/>
      <c r="FT181" s="565"/>
      <c r="FU181" s="565"/>
      <c r="FV181" s="565"/>
      <c r="FW181" s="565"/>
      <c r="FX181" s="565"/>
      <c r="FY181" s="565"/>
      <c r="FZ181" s="565"/>
      <c r="GA181" s="565"/>
      <c r="GB181" s="565"/>
      <c r="GC181" s="565"/>
      <c r="GD181" s="565"/>
      <c r="GE181" s="565"/>
      <c r="GF181" s="565"/>
      <c r="GG181" s="565"/>
      <c r="GH181" s="565"/>
      <c r="GI181" s="565"/>
      <c r="GJ181" s="565"/>
      <c r="GK181" s="565"/>
      <c r="GL181" s="565"/>
      <c r="GM181" s="565"/>
      <c r="GN181" s="565"/>
      <c r="GO181" s="565"/>
      <c r="GP181" s="565"/>
      <c r="GQ181" s="565"/>
      <c r="GR181" s="565"/>
      <c r="GS181" s="565"/>
      <c r="GT181" s="565"/>
      <c r="GU181" s="565"/>
      <c r="GV181" s="565"/>
      <c r="GW181" s="565"/>
      <c r="GX181" s="565"/>
      <c r="GY181" s="565"/>
      <c r="GZ181" s="565"/>
      <c r="HA181" s="565"/>
      <c r="HB181" s="565"/>
      <c r="HC181" s="565"/>
      <c r="HD181" s="565"/>
      <c r="HE181" s="565"/>
      <c r="HF181" s="565"/>
      <c r="HG181" s="565"/>
      <c r="HH181" s="565"/>
      <c r="HI181" s="565"/>
      <c r="HJ181" s="565"/>
      <c r="HK181" s="565"/>
      <c r="HL181" s="565"/>
      <c r="HM181" s="565"/>
      <c r="HN181" s="565"/>
      <c r="HO181" s="565"/>
      <c r="HP181" s="565"/>
      <c r="HQ181" s="565"/>
      <c r="HR181" s="565"/>
      <c r="HS181" s="565"/>
      <c r="HT181" s="565"/>
      <c r="HU181" s="565"/>
      <c r="HV181" s="565"/>
      <c r="HW181" s="565"/>
      <c r="HX181" s="565"/>
      <c r="HY181" s="565"/>
      <c r="HZ181" s="565"/>
      <c r="IA181" s="565"/>
      <c r="IB181" s="565"/>
      <c r="IC181" s="565"/>
      <c r="ID181" s="565"/>
      <c r="IE181" s="565"/>
      <c r="IF181" s="565"/>
      <c r="IG181" s="565"/>
      <c r="IH181" s="565"/>
      <c r="II181" s="565"/>
      <c r="IJ181" s="565"/>
      <c r="IK181" s="565"/>
      <c r="IL181" s="565"/>
      <c r="IM181" s="565"/>
      <c r="IN181" s="565"/>
      <c r="IO181" s="565"/>
      <c r="IP181" s="565"/>
      <c r="IQ181" s="565"/>
      <c r="IR181" s="565"/>
      <c r="IS181" s="565"/>
      <c r="IT181" s="565"/>
      <c r="IU181" s="565"/>
    </row>
    <row r="182" spans="1:255">
      <c r="A182" s="562" t="s">
        <v>1380</v>
      </c>
      <c r="B182" s="559">
        <v>7640</v>
      </c>
      <c r="D182" s="565"/>
      <c r="E182" s="565"/>
      <c r="F182" s="565"/>
      <c r="G182" s="565"/>
      <c r="H182" s="565"/>
      <c r="I182" s="565"/>
      <c r="J182" s="565"/>
      <c r="K182" s="565"/>
      <c r="L182" s="565"/>
      <c r="M182" s="565"/>
      <c r="N182" s="565"/>
      <c r="O182" s="565"/>
      <c r="P182" s="565"/>
      <c r="Q182" s="565"/>
      <c r="R182" s="565"/>
      <c r="S182" s="565"/>
      <c r="T182" s="565"/>
      <c r="U182" s="565"/>
      <c r="V182" s="565"/>
      <c r="W182" s="565"/>
      <c r="X182" s="565"/>
      <c r="Y182" s="565"/>
      <c r="Z182" s="565"/>
      <c r="AA182" s="565"/>
      <c r="AB182" s="565"/>
      <c r="AC182" s="565"/>
      <c r="AD182" s="565"/>
      <c r="AE182" s="565"/>
      <c r="AF182" s="565"/>
      <c r="AG182" s="565"/>
      <c r="AH182" s="565"/>
      <c r="AI182" s="565"/>
      <c r="AJ182" s="565"/>
      <c r="AK182" s="565"/>
      <c r="AL182" s="565"/>
      <c r="AM182" s="565"/>
      <c r="AN182" s="565"/>
      <c r="AO182" s="565"/>
      <c r="AP182" s="565"/>
      <c r="AQ182" s="565"/>
      <c r="AR182" s="565"/>
      <c r="AS182" s="565"/>
      <c r="AT182" s="565"/>
      <c r="AU182" s="565"/>
      <c r="AV182" s="565"/>
      <c r="AW182" s="565"/>
      <c r="AX182" s="565"/>
      <c r="AY182" s="565"/>
      <c r="AZ182" s="565"/>
      <c r="BA182" s="565"/>
      <c r="BB182" s="565"/>
      <c r="BC182" s="565"/>
      <c r="BD182" s="565"/>
      <c r="BE182" s="565"/>
      <c r="BF182" s="565"/>
      <c r="BG182" s="565"/>
      <c r="BH182" s="565"/>
      <c r="BI182" s="565"/>
      <c r="BJ182" s="565"/>
      <c r="BK182" s="565"/>
      <c r="BL182" s="565"/>
      <c r="BM182" s="565"/>
      <c r="BN182" s="565"/>
      <c r="BO182" s="565"/>
      <c r="BP182" s="565"/>
      <c r="BQ182" s="565"/>
      <c r="BR182" s="565"/>
      <c r="BS182" s="565"/>
      <c r="BT182" s="565"/>
      <c r="BU182" s="565"/>
      <c r="BV182" s="565"/>
      <c r="BW182" s="565"/>
      <c r="BX182" s="565"/>
      <c r="BY182" s="565"/>
      <c r="BZ182" s="565"/>
      <c r="CA182" s="565"/>
      <c r="CB182" s="565"/>
      <c r="CC182" s="565"/>
      <c r="CD182" s="565"/>
      <c r="CE182" s="565"/>
      <c r="CF182" s="565"/>
      <c r="CG182" s="565"/>
      <c r="CH182" s="565"/>
      <c r="CI182" s="565"/>
      <c r="CJ182" s="565"/>
      <c r="CK182" s="565"/>
      <c r="CL182" s="565"/>
      <c r="CM182" s="565"/>
      <c r="CN182" s="565"/>
      <c r="CO182" s="565"/>
      <c r="CP182" s="565"/>
      <c r="CQ182" s="565"/>
      <c r="CR182" s="565"/>
      <c r="CS182" s="565"/>
      <c r="CT182" s="565"/>
      <c r="CU182" s="565"/>
      <c r="CV182" s="565"/>
      <c r="CW182" s="565"/>
      <c r="CX182" s="565"/>
      <c r="CY182" s="565"/>
      <c r="CZ182" s="565"/>
      <c r="DA182" s="565"/>
      <c r="DB182" s="565"/>
      <c r="DC182" s="565"/>
      <c r="DD182" s="565"/>
      <c r="DE182" s="565"/>
      <c r="DF182" s="565"/>
      <c r="DG182" s="565"/>
      <c r="DH182" s="565"/>
      <c r="DI182" s="565"/>
      <c r="DJ182" s="565"/>
      <c r="DK182" s="565"/>
      <c r="DL182" s="565"/>
      <c r="DM182" s="565"/>
      <c r="DN182" s="565"/>
      <c r="DO182" s="565"/>
      <c r="DP182" s="565"/>
      <c r="DQ182" s="565"/>
      <c r="DR182" s="565"/>
      <c r="DS182" s="565"/>
      <c r="DT182" s="565"/>
      <c r="DU182" s="565"/>
      <c r="DV182" s="565"/>
      <c r="DW182" s="565"/>
      <c r="DX182" s="565"/>
      <c r="DY182" s="565"/>
      <c r="DZ182" s="565"/>
      <c r="EA182" s="565"/>
      <c r="EB182" s="565"/>
      <c r="EC182" s="565"/>
      <c r="ED182" s="565"/>
      <c r="EE182" s="565"/>
      <c r="EF182" s="565"/>
      <c r="EG182" s="565"/>
      <c r="EH182" s="565"/>
      <c r="EI182" s="565"/>
      <c r="EJ182" s="565"/>
      <c r="EK182" s="565"/>
      <c r="EL182" s="565"/>
      <c r="EM182" s="565"/>
      <c r="EN182" s="565"/>
      <c r="EO182" s="565"/>
      <c r="EP182" s="565"/>
      <c r="EQ182" s="565"/>
      <c r="ER182" s="565"/>
      <c r="ES182" s="565"/>
      <c r="ET182" s="565"/>
      <c r="EU182" s="565"/>
      <c r="EV182" s="565"/>
      <c r="EW182" s="565"/>
      <c r="EX182" s="565"/>
      <c r="EY182" s="565"/>
      <c r="EZ182" s="565"/>
      <c r="FA182" s="565"/>
      <c r="FB182" s="565"/>
      <c r="FC182" s="565"/>
      <c r="FD182" s="565"/>
      <c r="FE182" s="565"/>
      <c r="FF182" s="565"/>
      <c r="FG182" s="565"/>
      <c r="FH182" s="565"/>
      <c r="FI182" s="565"/>
      <c r="FJ182" s="565"/>
      <c r="FK182" s="565"/>
      <c r="FL182" s="565"/>
      <c r="FM182" s="565"/>
      <c r="FN182" s="565"/>
      <c r="FO182" s="565"/>
      <c r="FP182" s="565"/>
      <c r="FQ182" s="565"/>
      <c r="FR182" s="565"/>
      <c r="FS182" s="565"/>
      <c r="FT182" s="565"/>
      <c r="FU182" s="565"/>
      <c r="FV182" s="565"/>
      <c r="FW182" s="565"/>
      <c r="FX182" s="565"/>
      <c r="FY182" s="565"/>
      <c r="FZ182" s="565"/>
      <c r="GA182" s="565"/>
      <c r="GB182" s="565"/>
      <c r="GC182" s="565"/>
      <c r="GD182" s="565"/>
      <c r="GE182" s="565"/>
      <c r="GF182" s="565"/>
      <c r="GG182" s="565"/>
      <c r="GH182" s="565"/>
      <c r="GI182" s="565"/>
      <c r="GJ182" s="565"/>
      <c r="GK182" s="565"/>
      <c r="GL182" s="565"/>
      <c r="GM182" s="565"/>
      <c r="GN182" s="565"/>
      <c r="GO182" s="565"/>
      <c r="GP182" s="565"/>
      <c r="GQ182" s="565"/>
      <c r="GR182" s="565"/>
      <c r="GS182" s="565"/>
      <c r="GT182" s="565"/>
      <c r="GU182" s="565"/>
      <c r="GV182" s="565"/>
      <c r="GW182" s="565"/>
      <c r="GX182" s="565"/>
      <c r="GY182" s="565"/>
      <c r="GZ182" s="565"/>
      <c r="HA182" s="565"/>
      <c r="HB182" s="565"/>
      <c r="HC182" s="565"/>
      <c r="HD182" s="565"/>
      <c r="HE182" s="565"/>
      <c r="HF182" s="565"/>
      <c r="HG182" s="565"/>
      <c r="HH182" s="565"/>
      <c r="HI182" s="565"/>
      <c r="HJ182" s="565"/>
      <c r="HK182" s="565"/>
      <c r="HL182" s="565"/>
      <c r="HM182" s="565"/>
      <c r="HN182" s="565"/>
      <c r="HO182" s="565"/>
      <c r="HP182" s="565"/>
      <c r="HQ182" s="565"/>
      <c r="HR182" s="565"/>
      <c r="HS182" s="565"/>
      <c r="HT182" s="565"/>
      <c r="HU182" s="565"/>
      <c r="HV182" s="565"/>
      <c r="HW182" s="565"/>
      <c r="HX182" s="565"/>
      <c r="HY182" s="565"/>
      <c r="HZ182" s="565"/>
      <c r="IA182" s="565"/>
      <c r="IB182" s="565"/>
      <c r="IC182" s="565"/>
      <c r="ID182" s="565"/>
      <c r="IE182" s="565"/>
      <c r="IF182" s="565"/>
      <c r="IG182" s="565"/>
      <c r="IH182" s="565"/>
      <c r="II182" s="565"/>
      <c r="IJ182" s="565"/>
      <c r="IK182" s="565"/>
      <c r="IL182" s="565"/>
      <c r="IM182" s="565"/>
      <c r="IN182" s="565"/>
      <c r="IO182" s="565"/>
      <c r="IP182" s="565"/>
      <c r="IQ182" s="565"/>
      <c r="IR182" s="565"/>
      <c r="IS182" s="565"/>
      <c r="IT182" s="565"/>
      <c r="IU182" s="565"/>
    </row>
    <row r="183" spans="1:255">
      <c r="A183" s="562" t="s">
        <v>2295</v>
      </c>
      <c r="B183" s="559">
        <v>0</v>
      </c>
      <c r="D183" s="565"/>
      <c r="E183" s="565"/>
      <c r="F183" s="565"/>
      <c r="G183" s="565"/>
      <c r="H183" s="565"/>
      <c r="I183" s="565"/>
      <c r="J183" s="565"/>
      <c r="K183" s="565"/>
      <c r="L183" s="565"/>
      <c r="M183" s="565"/>
      <c r="N183" s="565"/>
      <c r="O183" s="565"/>
      <c r="P183" s="565"/>
      <c r="Q183" s="565"/>
      <c r="R183" s="565"/>
      <c r="S183" s="565"/>
      <c r="T183" s="565"/>
      <c r="U183" s="565"/>
      <c r="V183" s="565"/>
      <c r="W183" s="565"/>
      <c r="X183" s="565"/>
      <c r="Y183" s="565"/>
      <c r="Z183" s="565"/>
      <c r="AA183" s="565"/>
      <c r="AB183" s="565"/>
      <c r="AC183" s="565"/>
      <c r="AD183" s="565"/>
      <c r="AE183" s="565"/>
      <c r="AF183" s="565"/>
      <c r="AG183" s="565"/>
      <c r="AH183" s="565"/>
      <c r="AI183" s="565"/>
      <c r="AJ183" s="565"/>
      <c r="AK183" s="565"/>
      <c r="AL183" s="565"/>
      <c r="AM183" s="565"/>
      <c r="AN183" s="565"/>
      <c r="AO183" s="565"/>
      <c r="AP183" s="565"/>
      <c r="AQ183" s="565"/>
      <c r="AR183" s="565"/>
      <c r="AS183" s="565"/>
      <c r="AT183" s="565"/>
      <c r="AU183" s="565"/>
      <c r="AV183" s="565"/>
      <c r="AW183" s="565"/>
      <c r="AX183" s="565"/>
      <c r="AY183" s="565"/>
      <c r="AZ183" s="565"/>
      <c r="BA183" s="565"/>
      <c r="BB183" s="565"/>
      <c r="BC183" s="565"/>
      <c r="BD183" s="565"/>
      <c r="BE183" s="565"/>
      <c r="BF183" s="565"/>
      <c r="BG183" s="565"/>
      <c r="BH183" s="565"/>
      <c r="BI183" s="565"/>
      <c r="BJ183" s="565"/>
      <c r="BK183" s="565"/>
      <c r="BL183" s="565"/>
      <c r="BM183" s="565"/>
      <c r="BN183" s="565"/>
      <c r="BO183" s="565"/>
      <c r="BP183" s="565"/>
      <c r="BQ183" s="565"/>
      <c r="BR183" s="565"/>
      <c r="BS183" s="565"/>
      <c r="BT183" s="565"/>
      <c r="BU183" s="565"/>
      <c r="BV183" s="565"/>
      <c r="BW183" s="565"/>
      <c r="BX183" s="565"/>
      <c r="BY183" s="565"/>
      <c r="BZ183" s="565"/>
      <c r="CA183" s="565"/>
      <c r="CB183" s="565"/>
      <c r="CC183" s="565"/>
      <c r="CD183" s="565"/>
      <c r="CE183" s="565"/>
      <c r="CF183" s="565"/>
      <c r="CG183" s="565"/>
      <c r="CH183" s="565"/>
      <c r="CI183" s="565"/>
      <c r="CJ183" s="565"/>
      <c r="CK183" s="565"/>
      <c r="CL183" s="565"/>
      <c r="CM183" s="565"/>
      <c r="CN183" s="565"/>
      <c r="CO183" s="565"/>
      <c r="CP183" s="565"/>
      <c r="CQ183" s="565"/>
      <c r="CR183" s="565"/>
      <c r="CS183" s="565"/>
      <c r="CT183" s="565"/>
      <c r="CU183" s="565"/>
      <c r="CV183" s="565"/>
      <c r="CW183" s="565"/>
      <c r="CX183" s="565"/>
      <c r="CY183" s="565"/>
      <c r="CZ183" s="565"/>
      <c r="DA183" s="565"/>
      <c r="DB183" s="565"/>
      <c r="DC183" s="565"/>
      <c r="DD183" s="565"/>
      <c r="DE183" s="565"/>
      <c r="DF183" s="565"/>
      <c r="DG183" s="565"/>
      <c r="DH183" s="565"/>
      <c r="DI183" s="565"/>
      <c r="DJ183" s="565"/>
      <c r="DK183" s="565"/>
      <c r="DL183" s="565"/>
      <c r="DM183" s="565"/>
      <c r="DN183" s="565"/>
      <c r="DO183" s="565"/>
      <c r="DP183" s="565"/>
      <c r="DQ183" s="565"/>
      <c r="DR183" s="565"/>
      <c r="DS183" s="565"/>
      <c r="DT183" s="565"/>
      <c r="DU183" s="565"/>
      <c r="DV183" s="565"/>
      <c r="DW183" s="565"/>
      <c r="DX183" s="565"/>
      <c r="DY183" s="565"/>
      <c r="DZ183" s="565"/>
      <c r="EA183" s="565"/>
      <c r="EB183" s="565"/>
      <c r="EC183" s="565"/>
      <c r="ED183" s="565"/>
      <c r="EE183" s="565"/>
      <c r="EF183" s="565"/>
      <c r="EG183" s="565"/>
      <c r="EH183" s="565"/>
      <c r="EI183" s="565"/>
      <c r="EJ183" s="565"/>
      <c r="EK183" s="565"/>
      <c r="EL183" s="565"/>
      <c r="EM183" s="565"/>
      <c r="EN183" s="565"/>
      <c r="EO183" s="565"/>
      <c r="EP183" s="565"/>
      <c r="EQ183" s="565"/>
      <c r="ER183" s="565"/>
      <c r="ES183" s="565"/>
      <c r="ET183" s="565"/>
      <c r="EU183" s="565"/>
      <c r="EV183" s="565"/>
      <c r="EW183" s="565"/>
      <c r="EX183" s="565"/>
      <c r="EY183" s="565"/>
      <c r="EZ183" s="565"/>
      <c r="FA183" s="565"/>
      <c r="FB183" s="565"/>
      <c r="FC183" s="565"/>
      <c r="FD183" s="565"/>
      <c r="FE183" s="565"/>
      <c r="FF183" s="565"/>
      <c r="FG183" s="565"/>
      <c r="FH183" s="565"/>
      <c r="FI183" s="565"/>
      <c r="FJ183" s="565"/>
      <c r="FK183" s="565"/>
      <c r="FL183" s="565"/>
      <c r="FM183" s="565"/>
      <c r="FN183" s="565"/>
      <c r="FO183" s="565"/>
      <c r="FP183" s="565"/>
      <c r="FQ183" s="565"/>
      <c r="FR183" s="565"/>
      <c r="FS183" s="565"/>
      <c r="FT183" s="565"/>
      <c r="FU183" s="565"/>
      <c r="FV183" s="565"/>
      <c r="FW183" s="565"/>
      <c r="FX183" s="565"/>
      <c r="FY183" s="565"/>
      <c r="FZ183" s="565"/>
      <c r="GA183" s="565"/>
      <c r="GB183" s="565"/>
      <c r="GC183" s="565"/>
      <c r="GD183" s="565"/>
      <c r="GE183" s="565"/>
      <c r="GF183" s="565"/>
      <c r="GG183" s="565"/>
      <c r="GH183" s="565"/>
      <c r="GI183" s="565"/>
      <c r="GJ183" s="565"/>
      <c r="GK183" s="565"/>
      <c r="GL183" s="565"/>
      <c r="GM183" s="565"/>
      <c r="GN183" s="565"/>
      <c r="GO183" s="565"/>
      <c r="GP183" s="565"/>
      <c r="GQ183" s="565"/>
      <c r="GR183" s="565"/>
      <c r="GS183" s="565"/>
      <c r="GT183" s="565"/>
      <c r="GU183" s="565"/>
      <c r="GV183" s="565"/>
      <c r="GW183" s="565"/>
      <c r="GX183" s="565"/>
      <c r="GY183" s="565"/>
      <c r="GZ183" s="565"/>
      <c r="HA183" s="565"/>
      <c r="HB183" s="565"/>
      <c r="HC183" s="565"/>
      <c r="HD183" s="565"/>
      <c r="HE183" s="565"/>
      <c r="HF183" s="565"/>
      <c r="HG183" s="565"/>
      <c r="HH183" s="565"/>
      <c r="HI183" s="565"/>
      <c r="HJ183" s="565"/>
      <c r="HK183" s="565"/>
      <c r="HL183" s="565"/>
      <c r="HM183" s="565"/>
      <c r="HN183" s="565"/>
      <c r="HO183" s="565"/>
      <c r="HP183" s="565"/>
      <c r="HQ183" s="565"/>
      <c r="HR183" s="565"/>
      <c r="HS183" s="565"/>
      <c r="HT183" s="565"/>
      <c r="HU183" s="565"/>
      <c r="HV183" s="565"/>
      <c r="HW183" s="565"/>
      <c r="HX183" s="565"/>
      <c r="HY183" s="565"/>
      <c r="HZ183" s="565"/>
      <c r="IA183" s="565"/>
      <c r="IB183" s="565"/>
      <c r="IC183" s="565"/>
      <c r="ID183" s="565"/>
      <c r="IE183" s="565"/>
      <c r="IF183" s="565"/>
      <c r="IG183" s="565"/>
      <c r="IH183" s="565"/>
      <c r="II183" s="565"/>
      <c r="IJ183" s="565"/>
      <c r="IK183" s="565"/>
      <c r="IL183" s="565"/>
      <c r="IM183" s="565"/>
      <c r="IN183" s="565"/>
      <c r="IO183" s="565"/>
      <c r="IP183" s="565"/>
      <c r="IQ183" s="565"/>
      <c r="IR183" s="565"/>
      <c r="IS183" s="565"/>
      <c r="IT183" s="565"/>
      <c r="IU183" s="565"/>
    </row>
    <row r="184" spans="1:255">
      <c r="A184" s="561" t="s">
        <v>2296</v>
      </c>
      <c r="B184" s="559">
        <f>B185</f>
        <v>519</v>
      </c>
      <c r="D184" s="565"/>
      <c r="E184" s="565"/>
      <c r="F184" s="565"/>
      <c r="G184" s="565"/>
      <c r="H184" s="565"/>
      <c r="I184" s="565"/>
      <c r="J184" s="565"/>
      <c r="K184" s="565"/>
      <c r="L184" s="565"/>
      <c r="M184" s="565"/>
      <c r="N184" s="565"/>
      <c r="O184" s="565"/>
      <c r="P184" s="565"/>
      <c r="Q184" s="565"/>
      <c r="R184" s="565"/>
      <c r="S184" s="565"/>
      <c r="T184" s="565"/>
      <c r="U184" s="565"/>
      <c r="V184" s="565"/>
      <c r="W184" s="565"/>
      <c r="X184" s="565"/>
      <c r="Y184" s="565"/>
      <c r="Z184" s="565"/>
      <c r="AA184" s="565"/>
      <c r="AB184" s="565"/>
      <c r="AC184" s="565"/>
      <c r="AD184" s="565"/>
      <c r="AE184" s="565"/>
      <c r="AF184" s="565"/>
      <c r="AG184" s="565"/>
      <c r="AH184" s="565"/>
      <c r="AI184" s="565"/>
      <c r="AJ184" s="565"/>
      <c r="AK184" s="565"/>
      <c r="AL184" s="565"/>
      <c r="AM184" s="565"/>
      <c r="AN184" s="565"/>
      <c r="AO184" s="565"/>
      <c r="AP184" s="565"/>
      <c r="AQ184" s="565"/>
      <c r="AR184" s="565"/>
      <c r="AS184" s="565"/>
      <c r="AT184" s="565"/>
      <c r="AU184" s="565"/>
      <c r="AV184" s="565"/>
      <c r="AW184" s="565"/>
      <c r="AX184" s="565"/>
      <c r="AY184" s="565"/>
      <c r="AZ184" s="565"/>
      <c r="BA184" s="565"/>
      <c r="BB184" s="565"/>
      <c r="BC184" s="565"/>
      <c r="BD184" s="565"/>
      <c r="BE184" s="565"/>
      <c r="BF184" s="565"/>
      <c r="BG184" s="565"/>
      <c r="BH184" s="565"/>
      <c r="BI184" s="565"/>
      <c r="BJ184" s="565"/>
      <c r="BK184" s="565"/>
      <c r="BL184" s="565"/>
      <c r="BM184" s="565"/>
      <c r="BN184" s="565"/>
      <c r="BO184" s="565"/>
      <c r="BP184" s="565"/>
      <c r="BQ184" s="565"/>
      <c r="BR184" s="565"/>
      <c r="BS184" s="565"/>
      <c r="BT184" s="565"/>
      <c r="BU184" s="565"/>
      <c r="BV184" s="565"/>
      <c r="BW184" s="565"/>
      <c r="BX184" s="565"/>
      <c r="BY184" s="565"/>
      <c r="BZ184" s="565"/>
      <c r="CA184" s="565"/>
      <c r="CB184" s="565"/>
      <c r="CC184" s="565"/>
      <c r="CD184" s="565"/>
      <c r="CE184" s="565"/>
      <c r="CF184" s="565"/>
      <c r="CG184" s="565"/>
      <c r="CH184" s="565"/>
      <c r="CI184" s="565"/>
      <c r="CJ184" s="565"/>
      <c r="CK184" s="565"/>
      <c r="CL184" s="565"/>
      <c r="CM184" s="565"/>
      <c r="CN184" s="565"/>
      <c r="CO184" s="565"/>
      <c r="CP184" s="565"/>
      <c r="CQ184" s="565"/>
      <c r="CR184" s="565"/>
      <c r="CS184" s="565"/>
      <c r="CT184" s="565"/>
      <c r="CU184" s="565"/>
      <c r="CV184" s="565"/>
      <c r="CW184" s="565"/>
      <c r="CX184" s="565"/>
      <c r="CY184" s="565"/>
      <c r="CZ184" s="565"/>
      <c r="DA184" s="565"/>
      <c r="DB184" s="565"/>
      <c r="DC184" s="565"/>
      <c r="DD184" s="565"/>
      <c r="DE184" s="565"/>
      <c r="DF184" s="565"/>
      <c r="DG184" s="565"/>
      <c r="DH184" s="565"/>
      <c r="DI184" s="565"/>
      <c r="DJ184" s="565"/>
      <c r="DK184" s="565"/>
      <c r="DL184" s="565"/>
      <c r="DM184" s="565"/>
      <c r="DN184" s="565"/>
      <c r="DO184" s="565"/>
      <c r="DP184" s="565"/>
      <c r="DQ184" s="565"/>
      <c r="DR184" s="565"/>
      <c r="DS184" s="565"/>
      <c r="DT184" s="565"/>
      <c r="DU184" s="565"/>
      <c r="DV184" s="565"/>
      <c r="DW184" s="565"/>
      <c r="DX184" s="565"/>
      <c r="DY184" s="565"/>
      <c r="DZ184" s="565"/>
      <c r="EA184" s="565"/>
      <c r="EB184" s="565"/>
      <c r="EC184" s="565"/>
      <c r="ED184" s="565"/>
      <c r="EE184" s="565"/>
      <c r="EF184" s="565"/>
      <c r="EG184" s="565"/>
      <c r="EH184" s="565"/>
      <c r="EI184" s="565"/>
      <c r="EJ184" s="565"/>
      <c r="EK184" s="565"/>
      <c r="EL184" s="565"/>
      <c r="EM184" s="565"/>
      <c r="EN184" s="565"/>
      <c r="EO184" s="565"/>
      <c r="EP184" s="565"/>
      <c r="EQ184" s="565"/>
      <c r="ER184" s="565"/>
      <c r="ES184" s="565"/>
      <c r="ET184" s="565"/>
      <c r="EU184" s="565"/>
      <c r="EV184" s="565"/>
      <c r="EW184" s="565"/>
      <c r="EX184" s="565"/>
      <c r="EY184" s="565"/>
      <c r="EZ184" s="565"/>
      <c r="FA184" s="565"/>
      <c r="FB184" s="565"/>
      <c r="FC184" s="565"/>
      <c r="FD184" s="565"/>
      <c r="FE184" s="565"/>
      <c r="FF184" s="565"/>
      <c r="FG184" s="565"/>
      <c r="FH184" s="565"/>
      <c r="FI184" s="565"/>
      <c r="FJ184" s="565"/>
      <c r="FK184" s="565"/>
      <c r="FL184" s="565"/>
      <c r="FM184" s="565"/>
      <c r="FN184" s="565"/>
      <c r="FO184" s="565"/>
      <c r="FP184" s="565"/>
      <c r="FQ184" s="565"/>
      <c r="FR184" s="565"/>
      <c r="FS184" s="565"/>
      <c r="FT184" s="565"/>
      <c r="FU184" s="565"/>
      <c r="FV184" s="565"/>
      <c r="FW184" s="565"/>
      <c r="FX184" s="565"/>
      <c r="FY184" s="565"/>
      <c r="FZ184" s="565"/>
      <c r="GA184" s="565"/>
      <c r="GB184" s="565"/>
      <c r="GC184" s="565"/>
      <c r="GD184" s="565"/>
      <c r="GE184" s="565"/>
      <c r="GF184" s="565"/>
      <c r="GG184" s="565"/>
      <c r="GH184" s="565"/>
      <c r="GI184" s="565"/>
      <c r="GJ184" s="565"/>
      <c r="GK184" s="565"/>
      <c r="GL184" s="565"/>
      <c r="GM184" s="565"/>
      <c r="GN184" s="565"/>
      <c r="GO184" s="565"/>
      <c r="GP184" s="565"/>
      <c r="GQ184" s="565"/>
      <c r="GR184" s="565"/>
      <c r="GS184" s="565"/>
      <c r="GT184" s="565"/>
      <c r="GU184" s="565"/>
      <c r="GV184" s="565"/>
      <c r="GW184" s="565"/>
      <c r="GX184" s="565"/>
      <c r="GY184" s="565"/>
      <c r="GZ184" s="565"/>
      <c r="HA184" s="565"/>
      <c r="HB184" s="565"/>
      <c r="HC184" s="565"/>
      <c r="HD184" s="565"/>
      <c r="HE184" s="565"/>
      <c r="HF184" s="565"/>
      <c r="HG184" s="565"/>
      <c r="HH184" s="565"/>
      <c r="HI184" s="565"/>
      <c r="HJ184" s="565"/>
      <c r="HK184" s="565"/>
      <c r="HL184" s="565"/>
      <c r="HM184" s="565"/>
      <c r="HN184" s="565"/>
      <c r="HO184" s="565"/>
      <c r="HP184" s="565"/>
      <c r="HQ184" s="565"/>
      <c r="HR184" s="565"/>
      <c r="HS184" s="565"/>
      <c r="HT184" s="565"/>
      <c r="HU184" s="565"/>
      <c r="HV184" s="565"/>
      <c r="HW184" s="565"/>
      <c r="HX184" s="565"/>
      <c r="HY184" s="565"/>
      <c r="HZ184" s="565"/>
      <c r="IA184" s="565"/>
      <c r="IB184" s="565"/>
      <c r="IC184" s="565"/>
      <c r="ID184" s="565"/>
      <c r="IE184" s="565"/>
      <c r="IF184" s="565"/>
      <c r="IG184" s="565"/>
      <c r="IH184" s="565"/>
      <c r="II184" s="565"/>
      <c r="IJ184" s="565"/>
      <c r="IK184" s="565"/>
      <c r="IL184" s="565"/>
      <c r="IM184" s="565"/>
      <c r="IN184" s="565"/>
      <c r="IO184" s="565"/>
      <c r="IP184" s="565"/>
      <c r="IQ184" s="565"/>
      <c r="IR184" s="565"/>
      <c r="IS184" s="565"/>
      <c r="IT184" s="565"/>
      <c r="IU184" s="565"/>
    </row>
    <row r="185" spans="1:255">
      <c r="A185" s="561" t="s">
        <v>1382</v>
      </c>
      <c r="B185" s="559">
        <f>SUM(B186:B202)</f>
        <v>519</v>
      </c>
      <c r="D185" s="565"/>
      <c r="E185" s="565"/>
      <c r="F185" s="565"/>
      <c r="G185" s="565"/>
      <c r="H185" s="565"/>
      <c r="I185" s="565"/>
      <c r="J185" s="565"/>
      <c r="K185" s="565"/>
      <c r="L185" s="565"/>
      <c r="M185" s="565"/>
      <c r="N185" s="565"/>
      <c r="O185" s="565"/>
      <c r="P185" s="565"/>
      <c r="Q185" s="565"/>
      <c r="R185" s="565"/>
      <c r="S185" s="565"/>
      <c r="T185" s="565"/>
      <c r="U185" s="565"/>
      <c r="V185" s="565"/>
      <c r="W185" s="565"/>
      <c r="X185" s="565"/>
      <c r="Y185" s="565"/>
      <c r="Z185" s="565"/>
      <c r="AA185" s="565"/>
      <c r="AB185" s="565"/>
      <c r="AC185" s="565"/>
      <c r="AD185" s="565"/>
      <c r="AE185" s="565"/>
      <c r="AF185" s="565"/>
      <c r="AG185" s="565"/>
      <c r="AH185" s="565"/>
      <c r="AI185" s="565"/>
      <c r="AJ185" s="565"/>
      <c r="AK185" s="565"/>
      <c r="AL185" s="565"/>
      <c r="AM185" s="565"/>
      <c r="AN185" s="565"/>
      <c r="AO185" s="565"/>
      <c r="AP185" s="565"/>
      <c r="AQ185" s="565"/>
      <c r="AR185" s="565"/>
      <c r="AS185" s="565"/>
      <c r="AT185" s="565"/>
      <c r="AU185" s="565"/>
      <c r="AV185" s="565"/>
      <c r="AW185" s="565"/>
      <c r="AX185" s="565"/>
      <c r="AY185" s="565"/>
      <c r="AZ185" s="565"/>
      <c r="BA185" s="565"/>
      <c r="BB185" s="565"/>
      <c r="BC185" s="565"/>
      <c r="BD185" s="565"/>
      <c r="BE185" s="565"/>
      <c r="BF185" s="565"/>
      <c r="BG185" s="565"/>
      <c r="BH185" s="565"/>
      <c r="BI185" s="565"/>
      <c r="BJ185" s="565"/>
      <c r="BK185" s="565"/>
      <c r="BL185" s="565"/>
      <c r="BM185" s="565"/>
      <c r="BN185" s="565"/>
      <c r="BO185" s="565"/>
      <c r="BP185" s="565"/>
      <c r="BQ185" s="565"/>
      <c r="BR185" s="565"/>
      <c r="BS185" s="565"/>
      <c r="BT185" s="565"/>
      <c r="BU185" s="565"/>
      <c r="BV185" s="565"/>
      <c r="BW185" s="565"/>
      <c r="BX185" s="565"/>
      <c r="BY185" s="565"/>
      <c r="BZ185" s="565"/>
      <c r="CA185" s="565"/>
      <c r="CB185" s="565"/>
      <c r="CC185" s="565"/>
      <c r="CD185" s="565"/>
      <c r="CE185" s="565"/>
      <c r="CF185" s="565"/>
      <c r="CG185" s="565"/>
      <c r="CH185" s="565"/>
      <c r="CI185" s="565"/>
      <c r="CJ185" s="565"/>
      <c r="CK185" s="565"/>
      <c r="CL185" s="565"/>
      <c r="CM185" s="565"/>
      <c r="CN185" s="565"/>
      <c r="CO185" s="565"/>
      <c r="CP185" s="565"/>
      <c r="CQ185" s="565"/>
      <c r="CR185" s="565"/>
      <c r="CS185" s="565"/>
      <c r="CT185" s="565"/>
      <c r="CU185" s="565"/>
      <c r="CV185" s="565"/>
      <c r="CW185" s="565"/>
      <c r="CX185" s="565"/>
      <c r="CY185" s="565"/>
      <c r="CZ185" s="565"/>
      <c r="DA185" s="565"/>
      <c r="DB185" s="565"/>
      <c r="DC185" s="565"/>
      <c r="DD185" s="565"/>
      <c r="DE185" s="565"/>
      <c r="DF185" s="565"/>
      <c r="DG185" s="565"/>
      <c r="DH185" s="565"/>
      <c r="DI185" s="565"/>
      <c r="DJ185" s="565"/>
      <c r="DK185" s="565"/>
      <c r="DL185" s="565"/>
      <c r="DM185" s="565"/>
      <c r="DN185" s="565"/>
      <c r="DO185" s="565"/>
      <c r="DP185" s="565"/>
      <c r="DQ185" s="565"/>
      <c r="DR185" s="565"/>
      <c r="DS185" s="565"/>
      <c r="DT185" s="565"/>
      <c r="DU185" s="565"/>
      <c r="DV185" s="565"/>
      <c r="DW185" s="565"/>
      <c r="DX185" s="565"/>
      <c r="DY185" s="565"/>
      <c r="DZ185" s="565"/>
      <c r="EA185" s="565"/>
      <c r="EB185" s="565"/>
      <c r="EC185" s="565"/>
      <c r="ED185" s="565"/>
      <c r="EE185" s="565"/>
      <c r="EF185" s="565"/>
      <c r="EG185" s="565"/>
      <c r="EH185" s="565"/>
      <c r="EI185" s="565"/>
      <c r="EJ185" s="565"/>
      <c r="EK185" s="565"/>
      <c r="EL185" s="565"/>
      <c r="EM185" s="565"/>
      <c r="EN185" s="565"/>
      <c r="EO185" s="565"/>
      <c r="EP185" s="565"/>
      <c r="EQ185" s="565"/>
      <c r="ER185" s="565"/>
      <c r="ES185" s="565"/>
      <c r="ET185" s="565"/>
      <c r="EU185" s="565"/>
      <c r="EV185" s="565"/>
      <c r="EW185" s="565"/>
      <c r="EX185" s="565"/>
      <c r="EY185" s="565"/>
      <c r="EZ185" s="565"/>
      <c r="FA185" s="565"/>
      <c r="FB185" s="565"/>
      <c r="FC185" s="565"/>
      <c r="FD185" s="565"/>
      <c r="FE185" s="565"/>
      <c r="FF185" s="565"/>
      <c r="FG185" s="565"/>
      <c r="FH185" s="565"/>
      <c r="FI185" s="565"/>
      <c r="FJ185" s="565"/>
      <c r="FK185" s="565"/>
      <c r="FL185" s="565"/>
      <c r="FM185" s="565"/>
      <c r="FN185" s="565"/>
      <c r="FO185" s="565"/>
      <c r="FP185" s="565"/>
      <c r="FQ185" s="565"/>
      <c r="FR185" s="565"/>
      <c r="FS185" s="565"/>
      <c r="FT185" s="565"/>
      <c r="FU185" s="565"/>
      <c r="FV185" s="565"/>
      <c r="FW185" s="565"/>
      <c r="FX185" s="565"/>
      <c r="FY185" s="565"/>
      <c r="FZ185" s="565"/>
      <c r="GA185" s="565"/>
      <c r="GB185" s="565"/>
      <c r="GC185" s="565"/>
      <c r="GD185" s="565"/>
      <c r="GE185" s="565"/>
      <c r="GF185" s="565"/>
      <c r="GG185" s="565"/>
      <c r="GH185" s="565"/>
      <c r="GI185" s="565"/>
      <c r="GJ185" s="565"/>
      <c r="GK185" s="565"/>
      <c r="GL185" s="565"/>
      <c r="GM185" s="565"/>
      <c r="GN185" s="565"/>
      <c r="GO185" s="565"/>
      <c r="GP185" s="565"/>
      <c r="GQ185" s="565"/>
      <c r="GR185" s="565"/>
      <c r="GS185" s="565"/>
      <c r="GT185" s="565"/>
      <c r="GU185" s="565"/>
      <c r="GV185" s="565"/>
      <c r="GW185" s="565"/>
      <c r="GX185" s="565"/>
      <c r="GY185" s="565"/>
      <c r="GZ185" s="565"/>
      <c r="HA185" s="565"/>
      <c r="HB185" s="565"/>
      <c r="HC185" s="565"/>
      <c r="HD185" s="565"/>
      <c r="HE185" s="565"/>
      <c r="HF185" s="565"/>
      <c r="HG185" s="565"/>
      <c r="HH185" s="565"/>
      <c r="HI185" s="565"/>
      <c r="HJ185" s="565"/>
      <c r="HK185" s="565"/>
      <c r="HL185" s="565"/>
      <c r="HM185" s="565"/>
      <c r="HN185" s="565"/>
      <c r="HO185" s="565"/>
      <c r="HP185" s="565"/>
      <c r="HQ185" s="565"/>
      <c r="HR185" s="565"/>
      <c r="HS185" s="565"/>
      <c r="HT185" s="565"/>
      <c r="HU185" s="565"/>
      <c r="HV185" s="565"/>
      <c r="HW185" s="565"/>
      <c r="HX185" s="565"/>
      <c r="HY185" s="565"/>
      <c r="HZ185" s="565"/>
      <c r="IA185" s="565"/>
      <c r="IB185" s="565"/>
      <c r="IC185" s="565"/>
      <c r="ID185" s="565"/>
      <c r="IE185" s="565"/>
      <c r="IF185" s="565"/>
      <c r="IG185" s="565"/>
      <c r="IH185" s="565"/>
      <c r="II185" s="565"/>
      <c r="IJ185" s="565"/>
      <c r="IK185" s="565"/>
      <c r="IL185" s="565"/>
      <c r="IM185" s="565"/>
      <c r="IN185" s="565"/>
      <c r="IO185" s="565"/>
      <c r="IP185" s="565"/>
      <c r="IQ185" s="565"/>
      <c r="IR185" s="565"/>
      <c r="IS185" s="565"/>
      <c r="IT185" s="565"/>
      <c r="IU185" s="565"/>
    </row>
    <row r="186" spans="1:255">
      <c r="A186" s="562" t="s">
        <v>2297</v>
      </c>
      <c r="B186" s="559">
        <v>0</v>
      </c>
      <c r="D186" s="565"/>
      <c r="E186" s="565"/>
      <c r="F186" s="565"/>
      <c r="G186" s="565"/>
      <c r="H186" s="565"/>
      <c r="I186" s="565"/>
      <c r="J186" s="565"/>
      <c r="K186" s="565"/>
      <c r="L186" s="565"/>
      <c r="M186" s="565"/>
      <c r="N186" s="565"/>
      <c r="O186" s="565"/>
      <c r="P186" s="565"/>
      <c r="Q186" s="565"/>
      <c r="R186" s="565"/>
      <c r="S186" s="565"/>
      <c r="T186" s="565"/>
      <c r="U186" s="565"/>
      <c r="V186" s="565"/>
      <c r="W186" s="565"/>
      <c r="X186" s="565"/>
      <c r="Y186" s="565"/>
      <c r="Z186" s="565"/>
      <c r="AA186" s="565"/>
      <c r="AB186" s="565"/>
      <c r="AC186" s="565"/>
      <c r="AD186" s="565"/>
      <c r="AE186" s="565"/>
      <c r="AF186" s="565"/>
      <c r="AG186" s="565"/>
      <c r="AH186" s="565"/>
      <c r="AI186" s="565"/>
      <c r="AJ186" s="565"/>
      <c r="AK186" s="565"/>
      <c r="AL186" s="565"/>
      <c r="AM186" s="565"/>
      <c r="AN186" s="565"/>
      <c r="AO186" s="565"/>
      <c r="AP186" s="565"/>
      <c r="AQ186" s="565"/>
      <c r="AR186" s="565"/>
      <c r="AS186" s="565"/>
      <c r="AT186" s="565"/>
      <c r="AU186" s="565"/>
      <c r="AV186" s="565"/>
      <c r="AW186" s="565"/>
      <c r="AX186" s="565"/>
      <c r="AY186" s="565"/>
      <c r="AZ186" s="565"/>
      <c r="BA186" s="565"/>
      <c r="BB186" s="565"/>
      <c r="BC186" s="565"/>
      <c r="BD186" s="565"/>
      <c r="BE186" s="565"/>
      <c r="BF186" s="565"/>
      <c r="BG186" s="565"/>
      <c r="BH186" s="565"/>
      <c r="BI186" s="565"/>
      <c r="BJ186" s="565"/>
      <c r="BK186" s="565"/>
      <c r="BL186" s="565"/>
      <c r="BM186" s="565"/>
      <c r="BN186" s="565"/>
      <c r="BO186" s="565"/>
      <c r="BP186" s="565"/>
      <c r="BQ186" s="565"/>
      <c r="BR186" s="565"/>
      <c r="BS186" s="565"/>
      <c r="BT186" s="565"/>
      <c r="BU186" s="565"/>
      <c r="BV186" s="565"/>
      <c r="BW186" s="565"/>
      <c r="BX186" s="565"/>
      <c r="BY186" s="565"/>
      <c r="BZ186" s="565"/>
      <c r="CA186" s="565"/>
      <c r="CB186" s="565"/>
      <c r="CC186" s="565"/>
      <c r="CD186" s="565"/>
      <c r="CE186" s="565"/>
      <c r="CF186" s="565"/>
      <c r="CG186" s="565"/>
      <c r="CH186" s="565"/>
      <c r="CI186" s="565"/>
      <c r="CJ186" s="565"/>
      <c r="CK186" s="565"/>
      <c r="CL186" s="565"/>
      <c r="CM186" s="565"/>
      <c r="CN186" s="565"/>
      <c r="CO186" s="565"/>
      <c r="CP186" s="565"/>
      <c r="CQ186" s="565"/>
      <c r="CR186" s="565"/>
      <c r="CS186" s="565"/>
      <c r="CT186" s="565"/>
      <c r="CU186" s="565"/>
      <c r="CV186" s="565"/>
      <c r="CW186" s="565"/>
      <c r="CX186" s="565"/>
      <c r="CY186" s="565"/>
      <c r="CZ186" s="565"/>
      <c r="DA186" s="565"/>
      <c r="DB186" s="565"/>
      <c r="DC186" s="565"/>
      <c r="DD186" s="565"/>
      <c r="DE186" s="565"/>
      <c r="DF186" s="565"/>
      <c r="DG186" s="565"/>
      <c r="DH186" s="565"/>
      <c r="DI186" s="565"/>
      <c r="DJ186" s="565"/>
      <c r="DK186" s="565"/>
      <c r="DL186" s="565"/>
      <c r="DM186" s="565"/>
      <c r="DN186" s="565"/>
      <c r="DO186" s="565"/>
      <c r="DP186" s="565"/>
      <c r="DQ186" s="565"/>
      <c r="DR186" s="565"/>
      <c r="DS186" s="565"/>
      <c r="DT186" s="565"/>
      <c r="DU186" s="565"/>
      <c r="DV186" s="565"/>
      <c r="DW186" s="565"/>
      <c r="DX186" s="565"/>
      <c r="DY186" s="565"/>
      <c r="DZ186" s="565"/>
      <c r="EA186" s="565"/>
      <c r="EB186" s="565"/>
      <c r="EC186" s="565"/>
      <c r="ED186" s="565"/>
      <c r="EE186" s="565"/>
      <c r="EF186" s="565"/>
      <c r="EG186" s="565"/>
      <c r="EH186" s="565"/>
      <c r="EI186" s="565"/>
      <c r="EJ186" s="565"/>
      <c r="EK186" s="565"/>
      <c r="EL186" s="565"/>
      <c r="EM186" s="565"/>
      <c r="EN186" s="565"/>
      <c r="EO186" s="565"/>
      <c r="EP186" s="565"/>
      <c r="EQ186" s="565"/>
      <c r="ER186" s="565"/>
      <c r="ES186" s="565"/>
      <c r="ET186" s="565"/>
      <c r="EU186" s="565"/>
      <c r="EV186" s="565"/>
      <c r="EW186" s="565"/>
      <c r="EX186" s="565"/>
      <c r="EY186" s="565"/>
      <c r="EZ186" s="565"/>
      <c r="FA186" s="565"/>
      <c r="FB186" s="565"/>
      <c r="FC186" s="565"/>
      <c r="FD186" s="565"/>
      <c r="FE186" s="565"/>
      <c r="FF186" s="565"/>
      <c r="FG186" s="565"/>
      <c r="FH186" s="565"/>
      <c r="FI186" s="565"/>
      <c r="FJ186" s="565"/>
      <c r="FK186" s="565"/>
      <c r="FL186" s="565"/>
      <c r="FM186" s="565"/>
      <c r="FN186" s="565"/>
      <c r="FO186" s="565"/>
      <c r="FP186" s="565"/>
      <c r="FQ186" s="565"/>
      <c r="FR186" s="565"/>
      <c r="FS186" s="565"/>
      <c r="FT186" s="565"/>
      <c r="FU186" s="565"/>
      <c r="FV186" s="565"/>
      <c r="FW186" s="565"/>
      <c r="FX186" s="565"/>
      <c r="FY186" s="565"/>
      <c r="FZ186" s="565"/>
      <c r="GA186" s="565"/>
      <c r="GB186" s="565"/>
      <c r="GC186" s="565"/>
      <c r="GD186" s="565"/>
      <c r="GE186" s="565"/>
      <c r="GF186" s="565"/>
      <c r="GG186" s="565"/>
      <c r="GH186" s="565"/>
      <c r="GI186" s="565"/>
      <c r="GJ186" s="565"/>
      <c r="GK186" s="565"/>
      <c r="GL186" s="565"/>
      <c r="GM186" s="565"/>
      <c r="GN186" s="565"/>
      <c r="GO186" s="565"/>
      <c r="GP186" s="565"/>
      <c r="GQ186" s="565"/>
      <c r="GR186" s="565"/>
      <c r="GS186" s="565"/>
      <c r="GT186" s="565"/>
      <c r="GU186" s="565"/>
      <c r="GV186" s="565"/>
      <c r="GW186" s="565"/>
      <c r="GX186" s="565"/>
      <c r="GY186" s="565"/>
      <c r="GZ186" s="565"/>
      <c r="HA186" s="565"/>
      <c r="HB186" s="565"/>
      <c r="HC186" s="565"/>
      <c r="HD186" s="565"/>
      <c r="HE186" s="565"/>
      <c r="HF186" s="565"/>
      <c r="HG186" s="565"/>
      <c r="HH186" s="565"/>
      <c r="HI186" s="565"/>
      <c r="HJ186" s="565"/>
      <c r="HK186" s="565"/>
      <c r="HL186" s="565"/>
      <c r="HM186" s="565"/>
      <c r="HN186" s="565"/>
      <c r="HO186" s="565"/>
      <c r="HP186" s="565"/>
      <c r="HQ186" s="565"/>
      <c r="HR186" s="565"/>
      <c r="HS186" s="565"/>
      <c r="HT186" s="565"/>
      <c r="HU186" s="565"/>
      <c r="HV186" s="565"/>
      <c r="HW186" s="565"/>
      <c r="HX186" s="565"/>
      <c r="HY186" s="565"/>
      <c r="HZ186" s="565"/>
      <c r="IA186" s="565"/>
      <c r="IB186" s="565"/>
      <c r="IC186" s="565"/>
      <c r="ID186" s="565"/>
      <c r="IE186" s="565"/>
      <c r="IF186" s="565"/>
      <c r="IG186" s="565"/>
      <c r="IH186" s="565"/>
      <c r="II186" s="565"/>
      <c r="IJ186" s="565"/>
      <c r="IK186" s="565"/>
      <c r="IL186" s="565"/>
      <c r="IM186" s="565"/>
      <c r="IN186" s="565"/>
      <c r="IO186" s="565"/>
      <c r="IP186" s="565"/>
      <c r="IQ186" s="565"/>
      <c r="IR186" s="565"/>
      <c r="IS186" s="565"/>
      <c r="IT186" s="565"/>
      <c r="IU186" s="565"/>
    </row>
    <row r="187" spans="1:255">
      <c r="A187" s="562" t="s">
        <v>2298</v>
      </c>
      <c r="B187" s="559">
        <v>0</v>
      </c>
      <c r="D187" s="565"/>
      <c r="E187" s="565"/>
      <c r="F187" s="565"/>
      <c r="G187" s="565"/>
      <c r="H187" s="565"/>
      <c r="I187" s="565"/>
      <c r="J187" s="565"/>
      <c r="K187" s="565"/>
      <c r="L187" s="565"/>
      <c r="M187" s="565"/>
      <c r="N187" s="565"/>
      <c r="O187" s="565"/>
      <c r="P187" s="565"/>
      <c r="Q187" s="565"/>
      <c r="R187" s="565"/>
      <c r="S187" s="565"/>
      <c r="T187" s="565"/>
      <c r="U187" s="565"/>
      <c r="V187" s="565"/>
      <c r="W187" s="565"/>
      <c r="X187" s="565"/>
      <c r="Y187" s="565"/>
      <c r="Z187" s="565"/>
      <c r="AA187" s="565"/>
      <c r="AB187" s="565"/>
      <c r="AC187" s="565"/>
      <c r="AD187" s="565"/>
      <c r="AE187" s="565"/>
      <c r="AF187" s="565"/>
      <c r="AG187" s="565"/>
      <c r="AH187" s="565"/>
      <c r="AI187" s="565"/>
      <c r="AJ187" s="565"/>
      <c r="AK187" s="565"/>
      <c r="AL187" s="565"/>
      <c r="AM187" s="565"/>
      <c r="AN187" s="565"/>
      <c r="AO187" s="565"/>
      <c r="AP187" s="565"/>
      <c r="AQ187" s="565"/>
      <c r="AR187" s="565"/>
      <c r="AS187" s="565"/>
      <c r="AT187" s="565"/>
      <c r="AU187" s="565"/>
      <c r="AV187" s="565"/>
      <c r="AW187" s="565"/>
      <c r="AX187" s="565"/>
      <c r="AY187" s="565"/>
      <c r="AZ187" s="565"/>
      <c r="BA187" s="565"/>
      <c r="BB187" s="565"/>
      <c r="BC187" s="565"/>
      <c r="BD187" s="565"/>
      <c r="BE187" s="565"/>
      <c r="BF187" s="565"/>
      <c r="BG187" s="565"/>
      <c r="BH187" s="565"/>
      <c r="BI187" s="565"/>
      <c r="BJ187" s="565"/>
      <c r="BK187" s="565"/>
      <c r="BL187" s="565"/>
      <c r="BM187" s="565"/>
      <c r="BN187" s="565"/>
      <c r="BO187" s="565"/>
      <c r="BP187" s="565"/>
      <c r="BQ187" s="565"/>
      <c r="BR187" s="565"/>
      <c r="BS187" s="565"/>
      <c r="BT187" s="565"/>
      <c r="BU187" s="565"/>
      <c r="BV187" s="565"/>
      <c r="BW187" s="565"/>
      <c r="BX187" s="565"/>
      <c r="BY187" s="565"/>
      <c r="BZ187" s="565"/>
      <c r="CA187" s="565"/>
      <c r="CB187" s="565"/>
      <c r="CC187" s="565"/>
      <c r="CD187" s="565"/>
      <c r="CE187" s="565"/>
      <c r="CF187" s="565"/>
      <c r="CG187" s="565"/>
      <c r="CH187" s="565"/>
      <c r="CI187" s="565"/>
      <c r="CJ187" s="565"/>
      <c r="CK187" s="565"/>
      <c r="CL187" s="565"/>
      <c r="CM187" s="565"/>
      <c r="CN187" s="565"/>
      <c r="CO187" s="565"/>
      <c r="CP187" s="565"/>
      <c r="CQ187" s="565"/>
      <c r="CR187" s="565"/>
      <c r="CS187" s="565"/>
      <c r="CT187" s="565"/>
      <c r="CU187" s="565"/>
      <c r="CV187" s="565"/>
      <c r="CW187" s="565"/>
      <c r="CX187" s="565"/>
      <c r="CY187" s="565"/>
      <c r="CZ187" s="565"/>
      <c r="DA187" s="565"/>
      <c r="DB187" s="565"/>
      <c r="DC187" s="565"/>
      <c r="DD187" s="565"/>
      <c r="DE187" s="565"/>
      <c r="DF187" s="565"/>
      <c r="DG187" s="565"/>
      <c r="DH187" s="565"/>
      <c r="DI187" s="565"/>
      <c r="DJ187" s="565"/>
      <c r="DK187" s="565"/>
      <c r="DL187" s="565"/>
      <c r="DM187" s="565"/>
      <c r="DN187" s="565"/>
      <c r="DO187" s="565"/>
      <c r="DP187" s="565"/>
      <c r="DQ187" s="565"/>
      <c r="DR187" s="565"/>
      <c r="DS187" s="565"/>
      <c r="DT187" s="565"/>
      <c r="DU187" s="565"/>
      <c r="DV187" s="565"/>
      <c r="DW187" s="565"/>
      <c r="DX187" s="565"/>
      <c r="DY187" s="565"/>
      <c r="DZ187" s="565"/>
      <c r="EA187" s="565"/>
      <c r="EB187" s="565"/>
      <c r="EC187" s="565"/>
      <c r="ED187" s="565"/>
      <c r="EE187" s="565"/>
      <c r="EF187" s="565"/>
      <c r="EG187" s="565"/>
      <c r="EH187" s="565"/>
      <c r="EI187" s="565"/>
      <c r="EJ187" s="565"/>
      <c r="EK187" s="565"/>
      <c r="EL187" s="565"/>
      <c r="EM187" s="565"/>
      <c r="EN187" s="565"/>
      <c r="EO187" s="565"/>
      <c r="EP187" s="565"/>
      <c r="EQ187" s="565"/>
      <c r="ER187" s="565"/>
      <c r="ES187" s="565"/>
      <c r="ET187" s="565"/>
      <c r="EU187" s="565"/>
      <c r="EV187" s="565"/>
      <c r="EW187" s="565"/>
      <c r="EX187" s="565"/>
      <c r="EY187" s="565"/>
      <c r="EZ187" s="565"/>
      <c r="FA187" s="565"/>
      <c r="FB187" s="565"/>
      <c r="FC187" s="565"/>
      <c r="FD187" s="565"/>
      <c r="FE187" s="565"/>
      <c r="FF187" s="565"/>
      <c r="FG187" s="565"/>
      <c r="FH187" s="565"/>
      <c r="FI187" s="565"/>
      <c r="FJ187" s="565"/>
      <c r="FK187" s="565"/>
      <c r="FL187" s="565"/>
      <c r="FM187" s="565"/>
      <c r="FN187" s="565"/>
      <c r="FO187" s="565"/>
      <c r="FP187" s="565"/>
      <c r="FQ187" s="565"/>
      <c r="FR187" s="565"/>
      <c r="FS187" s="565"/>
      <c r="FT187" s="565"/>
      <c r="FU187" s="565"/>
      <c r="FV187" s="565"/>
      <c r="FW187" s="565"/>
      <c r="FX187" s="565"/>
      <c r="FY187" s="565"/>
      <c r="FZ187" s="565"/>
      <c r="GA187" s="565"/>
      <c r="GB187" s="565"/>
      <c r="GC187" s="565"/>
      <c r="GD187" s="565"/>
      <c r="GE187" s="565"/>
      <c r="GF187" s="565"/>
      <c r="GG187" s="565"/>
      <c r="GH187" s="565"/>
      <c r="GI187" s="565"/>
      <c r="GJ187" s="565"/>
      <c r="GK187" s="565"/>
      <c r="GL187" s="565"/>
      <c r="GM187" s="565"/>
      <c r="GN187" s="565"/>
      <c r="GO187" s="565"/>
      <c r="GP187" s="565"/>
      <c r="GQ187" s="565"/>
      <c r="GR187" s="565"/>
      <c r="GS187" s="565"/>
      <c r="GT187" s="565"/>
      <c r="GU187" s="565"/>
      <c r="GV187" s="565"/>
      <c r="GW187" s="565"/>
      <c r="GX187" s="565"/>
      <c r="GY187" s="565"/>
      <c r="GZ187" s="565"/>
      <c r="HA187" s="565"/>
      <c r="HB187" s="565"/>
      <c r="HC187" s="565"/>
      <c r="HD187" s="565"/>
      <c r="HE187" s="565"/>
      <c r="HF187" s="565"/>
      <c r="HG187" s="565"/>
      <c r="HH187" s="565"/>
      <c r="HI187" s="565"/>
      <c r="HJ187" s="565"/>
      <c r="HK187" s="565"/>
      <c r="HL187" s="565"/>
      <c r="HM187" s="565"/>
      <c r="HN187" s="565"/>
      <c r="HO187" s="565"/>
      <c r="HP187" s="565"/>
      <c r="HQ187" s="565"/>
      <c r="HR187" s="565"/>
      <c r="HS187" s="565"/>
      <c r="HT187" s="565"/>
      <c r="HU187" s="565"/>
      <c r="HV187" s="565"/>
      <c r="HW187" s="565"/>
      <c r="HX187" s="565"/>
      <c r="HY187" s="565"/>
      <c r="HZ187" s="565"/>
      <c r="IA187" s="565"/>
      <c r="IB187" s="565"/>
      <c r="IC187" s="565"/>
      <c r="ID187" s="565"/>
      <c r="IE187" s="565"/>
      <c r="IF187" s="565"/>
      <c r="IG187" s="565"/>
      <c r="IH187" s="565"/>
      <c r="II187" s="565"/>
      <c r="IJ187" s="565"/>
      <c r="IK187" s="565"/>
      <c r="IL187" s="565"/>
      <c r="IM187" s="565"/>
      <c r="IN187" s="565"/>
      <c r="IO187" s="565"/>
      <c r="IP187" s="565"/>
      <c r="IQ187" s="565"/>
      <c r="IR187" s="565"/>
      <c r="IS187" s="565"/>
      <c r="IT187" s="565"/>
      <c r="IU187" s="565"/>
    </row>
    <row r="188" spans="1:255">
      <c r="A188" s="562" t="s">
        <v>2299</v>
      </c>
      <c r="B188" s="559">
        <v>0</v>
      </c>
      <c r="D188" s="565"/>
      <c r="E188" s="565"/>
      <c r="F188" s="565"/>
      <c r="G188" s="565"/>
      <c r="H188" s="565"/>
      <c r="I188" s="565"/>
      <c r="J188" s="565"/>
      <c r="K188" s="565"/>
      <c r="L188" s="565"/>
      <c r="M188" s="565"/>
      <c r="N188" s="565"/>
      <c r="O188" s="565"/>
      <c r="P188" s="565"/>
      <c r="Q188" s="565"/>
      <c r="R188" s="565"/>
      <c r="S188" s="565"/>
      <c r="T188" s="565"/>
      <c r="U188" s="565"/>
      <c r="V188" s="565"/>
      <c r="W188" s="565"/>
      <c r="X188" s="565"/>
      <c r="Y188" s="565"/>
      <c r="Z188" s="565"/>
      <c r="AA188" s="565"/>
      <c r="AB188" s="565"/>
      <c r="AC188" s="565"/>
      <c r="AD188" s="565"/>
      <c r="AE188" s="565"/>
      <c r="AF188" s="565"/>
      <c r="AG188" s="565"/>
      <c r="AH188" s="565"/>
      <c r="AI188" s="565"/>
      <c r="AJ188" s="565"/>
      <c r="AK188" s="565"/>
      <c r="AL188" s="565"/>
      <c r="AM188" s="565"/>
      <c r="AN188" s="565"/>
      <c r="AO188" s="565"/>
      <c r="AP188" s="565"/>
      <c r="AQ188" s="565"/>
      <c r="AR188" s="565"/>
      <c r="AS188" s="565"/>
      <c r="AT188" s="565"/>
      <c r="AU188" s="565"/>
      <c r="AV188" s="565"/>
      <c r="AW188" s="565"/>
      <c r="AX188" s="565"/>
      <c r="AY188" s="565"/>
      <c r="AZ188" s="565"/>
      <c r="BA188" s="565"/>
      <c r="BB188" s="565"/>
      <c r="BC188" s="565"/>
      <c r="BD188" s="565"/>
      <c r="BE188" s="565"/>
      <c r="BF188" s="565"/>
      <c r="BG188" s="565"/>
      <c r="BH188" s="565"/>
      <c r="BI188" s="565"/>
      <c r="BJ188" s="565"/>
      <c r="BK188" s="565"/>
      <c r="BL188" s="565"/>
      <c r="BM188" s="565"/>
      <c r="BN188" s="565"/>
      <c r="BO188" s="565"/>
      <c r="BP188" s="565"/>
      <c r="BQ188" s="565"/>
      <c r="BR188" s="565"/>
      <c r="BS188" s="565"/>
      <c r="BT188" s="565"/>
      <c r="BU188" s="565"/>
      <c r="BV188" s="565"/>
      <c r="BW188" s="565"/>
      <c r="BX188" s="565"/>
      <c r="BY188" s="565"/>
      <c r="BZ188" s="565"/>
      <c r="CA188" s="565"/>
      <c r="CB188" s="565"/>
      <c r="CC188" s="565"/>
      <c r="CD188" s="565"/>
      <c r="CE188" s="565"/>
      <c r="CF188" s="565"/>
      <c r="CG188" s="565"/>
      <c r="CH188" s="565"/>
      <c r="CI188" s="565"/>
      <c r="CJ188" s="565"/>
      <c r="CK188" s="565"/>
      <c r="CL188" s="565"/>
      <c r="CM188" s="565"/>
      <c r="CN188" s="565"/>
      <c r="CO188" s="565"/>
      <c r="CP188" s="565"/>
      <c r="CQ188" s="565"/>
      <c r="CR188" s="565"/>
      <c r="CS188" s="565"/>
      <c r="CT188" s="565"/>
      <c r="CU188" s="565"/>
      <c r="CV188" s="565"/>
      <c r="CW188" s="565"/>
      <c r="CX188" s="565"/>
      <c r="CY188" s="565"/>
      <c r="CZ188" s="565"/>
      <c r="DA188" s="565"/>
      <c r="DB188" s="565"/>
      <c r="DC188" s="565"/>
      <c r="DD188" s="565"/>
      <c r="DE188" s="565"/>
      <c r="DF188" s="565"/>
      <c r="DG188" s="565"/>
      <c r="DH188" s="565"/>
      <c r="DI188" s="565"/>
      <c r="DJ188" s="565"/>
      <c r="DK188" s="565"/>
      <c r="DL188" s="565"/>
      <c r="DM188" s="565"/>
      <c r="DN188" s="565"/>
      <c r="DO188" s="565"/>
      <c r="DP188" s="565"/>
      <c r="DQ188" s="565"/>
      <c r="DR188" s="565"/>
      <c r="DS188" s="565"/>
      <c r="DT188" s="565"/>
      <c r="DU188" s="565"/>
      <c r="DV188" s="565"/>
      <c r="DW188" s="565"/>
      <c r="DX188" s="565"/>
      <c r="DY188" s="565"/>
      <c r="DZ188" s="565"/>
      <c r="EA188" s="565"/>
      <c r="EB188" s="565"/>
      <c r="EC188" s="565"/>
      <c r="ED188" s="565"/>
      <c r="EE188" s="565"/>
      <c r="EF188" s="565"/>
      <c r="EG188" s="565"/>
      <c r="EH188" s="565"/>
      <c r="EI188" s="565"/>
      <c r="EJ188" s="565"/>
      <c r="EK188" s="565"/>
      <c r="EL188" s="565"/>
      <c r="EM188" s="565"/>
      <c r="EN188" s="565"/>
      <c r="EO188" s="565"/>
      <c r="EP188" s="565"/>
      <c r="EQ188" s="565"/>
      <c r="ER188" s="565"/>
      <c r="ES188" s="565"/>
      <c r="ET188" s="565"/>
      <c r="EU188" s="565"/>
      <c r="EV188" s="565"/>
      <c r="EW188" s="565"/>
      <c r="EX188" s="565"/>
      <c r="EY188" s="565"/>
      <c r="EZ188" s="565"/>
      <c r="FA188" s="565"/>
      <c r="FB188" s="565"/>
      <c r="FC188" s="565"/>
      <c r="FD188" s="565"/>
      <c r="FE188" s="565"/>
      <c r="FF188" s="565"/>
      <c r="FG188" s="565"/>
      <c r="FH188" s="565"/>
      <c r="FI188" s="565"/>
      <c r="FJ188" s="565"/>
      <c r="FK188" s="565"/>
      <c r="FL188" s="565"/>
      <c r="FM188" s="565"/>
      <c r="FN188" s="565"/>
      <c r="FO188" s="565"/>
      <c r="FP188" s="565"/>
      <c r="FQ188" s="565"/>
      <c r="FR188" s="565"/>
      <c r="FS188" s="565"/>
      <c r="FT188" s="565"/>
      <c r="FU188" s="565"/>
      <c r="FV188" s="565"/>
      <c r="FW188" s="565"/>
      <c r="FX188" s="565"/>
      <c r="FY188" s="565"/>
      <c r="FZ188" s="565"/>
      <c r="GA188" s="565"/>
      <c r="GB188" s="565"/>
      <c r="GC188" s="565"/>
      <c r="GD188" s="565"/>
      <c r="GE188" s="565"/>
      <c r="GF188" s="565"/>
      <c r="GG188" s="565"/>
      <c r="GH188" s="565"/>
      <c r="GI188" s="565"/>
      <c r="GJ188" s="565"/>
      <c r="GK188" s="565"/>
      <c r="GL188" s="565"/>
      <c r="GM188" s="565"/>
      <c r="GN188" s="565"/>
      <c r="GO188" s="565"/>
      <c r="GP188" s="565"/>
      <c r="GQ188" s="565"/>
      <c r="GR188" s="565"/>
      <c r="GS188" s="565"/>
      <c r="GT188" s="565"/>
      <c r="GU188" s="565"/>
      <c r="GV188" s="565"/>
      <c r="GW188" s="565"/>
      <c r="GX188" s="565"/>
      <c r="GY188" s="565"/>
      <c r="GZ188" s="565"/>
      <c r="HA188" s="565"/>
      <c r="HB188" s="565"/>
      <c r="HC188" s="565"/>
      <c r="HD188" s="565"/>
      <c r="HE188" s="565"/>
      <c r="HF188" s="565"/>
      <c r="HG188" s="565"/>
      <c r="HH188" s="565"/>
      <c r="HI188" s="565"/>
      <c r="HJ188" s="565"/>
      <c r="HK188" s="565"/>
      <c r="HL188" s="565"/>
      <c r="HM188" s="565"/>
      <c r="HN188" s="565"/>
      <c r="HO188" s="565"/>
      <c r="HP188" s="565"/>
      <c r="HQ188" s="565"/>
      <c r="HR188" s="565"/>
      <c r="HS188" s="565"/>
      <c r="HT188" s="565"/>
      <c r="HU188" s="565"/>
      <c r="HV188" s="565"/>
      <c r="HW188" s="565"/>
      <c r="HX188" s="565"/>
      <c r="HY188" s="565"/>
      <c r="HZ188" s="565"/>
      <c r="IA188" s="565"/>
      <c r="IB188" s="565"/>
      <c r="IC188" s="565"/>
      <c r="ID188" s="565"/>
      <c r="IE188" s="565"/>
      <c r="IF188" s="565"/>
      <c r="IG188" s="565"/>
      <c r="IH188" s="565"/>
      <c r="II188" s="565"/>
      <c r="IJ188" s="565"/>
      <c r="IK188" s="565"/>
      <c r="IL188" s="565"/>
      <c r="IM188" s="565"/>
      <c r="IN188" s="565"/>
      <c r="IO188" s="565"/>
      <c r="IP188" s="565"/>
      <c r="IQ188" s="565"/>
      <c r="IR188" s="565"/>
      <c r="IS188" s="565"/>
      <c r="IT188" s="565"/>
      <c r="IU188" s="565"/>
    </row>
    <row r="189" spans="1:255">
      <c r="A189" s="562" t="s">
        <v>1383</v>
      </c>
      <c r="B189" s="559">
        <v>178</v>
      </c>
      <c r="D189" s="565"/>
      <c r="E189" s="565"/>
      <c r="F189" s="565"/>
      <c r="G189" s="565"/>
      <c r="H189" s="565"/>
      <c r="I189" s="565"/>
      <c r="J189" s="565"/>
      <c r="K189" s="565"/>
      <c r="L189" s="565"/>
      <c r="M189" s="565"/>
      <c r="N189" s="565"/>
      <c r="O189" s="565"/>
      <c r="P189" s="565"/>
      <c r="Q189" s="565"/>
      <c r="R189" s="565"/>
      <c r="S189" s="565"/>
      <c r="T189" s="565"/>
      <c r="U189" s="565"/>
      <c r="V189" s="565"/>
      <c r="W189" s="565"/>
      <c r="X189" s="565"/>
      <c r="Y189" s="565"/>
      <c r="Z189" s="565"/>
      <c r="AA189" s="565"/>
      <c r="AB189" s="565"/>
      <c r="AC189" s="565"/>
      <c r="AD189" s="565"/>
      <c r="AE189" s="565"/>
      <c r="AF189" s="565"/>
      <c r="AG189" s="565"/>
      <c r="AH189" s="565"/>
      <c r="AI189" s="565"/>
      <c r="AJ189" s="565"/>
      <c r="AK189" s="565"/>
      <c r="AL189" s="565"/>
      <c r="AM189" s="565"/>
      <c r="AN189" s="565"/>
      <c r="AO189" s="565"/>
      <c r="AP189" s="565"/>
      <c r="AQ189" s="565"/>
      <c r="AR189" s="565"/>
      <c r="AS189" s="565"/>
      <c r="AT189" s="565"/>
      <c r="AU189" s="565"/>
      <c r="AV189" s="565"/>
      <c r="AW189" s="565"/>
      <c r="AX189" s="565"/>
      <c r="AY189" s="565"/>
      <c r="AZ189" s="565"/>
      <c r="BA189" s="565"/>
      <c r="BB189" s="565"/>
      <c r="BC189" s="565"/>
      <c r="BD189" s="565"/>
      <c r="BE189" s="565"/>
      <c r="BF189" s="565"/>
      <c r="BG189" s="565"/>
      <c r="BH189" s="565"/>
      <c r="BI189" s="565"/>
      <c r="BJ189" s="565"/>
      <c r="BK189" s="565"/>
      <c r="BL189" s="565"/>
      <c r="BM189" s="565"/>
      <c r="BN189" s="565"/>
      <c r="BO189" s="565"/>
      <c r="BP189" s="565"/>
      <c r="BQ189" s="565"/>
      <c r="BR189" s="565"/>
      <c r="BS189" s="565"/>
      <c r="BT189" s="565"/>
      <c r="BU189" s="565"/>
      <c r="BV189" s="565"/>
      <c r="BW189" s="565"/>
      <c r="BX189" s="565"/>
      <c r="BY189" s="565"/>
      <c r="BZ189" s="565"/>
      <c r="CA189" s="565"/>
      <c r="CB189" s="565"/>
      <c r="CC189" s="565"/>
      <c r="CD189" s="565"/>
      <c r="CE189" s="565"/>
      <c r="CF189" s="565"/>
      <c r="CG189" s="565"/>
      <c r="CH189" s="565"/>
      <c r="CI189" s="565"/>
      <c r="CJ189" s="565"/>
      <c r="CK189" s="565"/>
      <c r="CL189" s="565"/>
      <c r="CM189" s="565"/>
      <c r="CN189" s="565"/>
      <c r="CO189" s="565"/>
      <c r="CP189" s="565"/>
      <c r="CQ189" s="565"/>
      <c r="CR189" s="565"/>
      <c r="CS189" s="565"/>
      <c r="CT189" s="565"/>
      <c r="CU189" s="565"/>
      <c r="CV189" s="565"/>
      <c r="CW189" s="565"/>
      <c r="CX189" s="565"/>
      <c r="CY189" s="565"/>
      <c r="CZ189" s="565"/>
      <c r="DA189" s="565"/>
      <c r="DB189" s="565"/>
      <c r="DC189" s="565"/>
      <c r="DD189" s="565"/>
      <c r="DE189" s="565"/>
      <c r="DF189" s="565"/>
      <c r="DG189" s="565"/>
      <c r="DH189" s="565"/>
      <c r="DI189" s="565"/>
      <c r="DJ189" s="565"/>
      <c r="DK189" s="565"/>
      <c r="DL189" s="565"/>
      <c r="DM189" s="565"/>
      <c r="DN189" s="565"/>
      <c r="DO189" s="565"/>
      <c r="DP189" s="565"/>
      <c r="DQ189" s="565"/>
      <c r="DR189" s="565"/>
      <c r="DS189" s="565"/>
      <c r="DT189" s="565"/>
      <c r="DU189" s="565"/>
      <c r="DV189" s="565"/>
      <c r="DW189" s="565"/>
      <c r="DX189" s="565"/>
      <c r="DY189" s="565"/>
      <c r="DZ189" s="565"/>
      <c r="EA189" s="565"/>
      <c r="EB189" s="565"/>
      <c r="EC189" s="565"/>
      <c r="ED189" s="565"/>
      <c r="EE189" s="565"/>
      <c r="EF189" s="565"/>
      <c r="EG189" s="565"/>
      <c r="EH189" s="565"/>
      <c r="EI189" s="565"/>
      <c r="EJ189" s="565"/>
      <c r="EK189" s="565"/>
      <c r="EL189" s="565"/>
      <c r="EM189" s="565"/>
      <c r="EN189" s="565"/>
      <c r="EO189" s="565"/>
      <c r="EP189" s="565"/>
      <c r="EQ189" s="565"/>
      <c r="ER189" s="565"/>
      <c r="ES189" s="565"/>
      <c r="ET189" s="565"/>
      <c r="EU189" s="565"/>
      <c r="EV189" s="565"/>
      <c r="EW189" s="565"/>
      <c r="EX189" s="565"/>
      <c r="EY189" s="565"/>
      <c r="EZ189" s="565"/>
      <c r="FA189" s="565"/>
      <c r="FB189" s="565"/>
      <c r="FC189" s="565"/>
      <c r="FD189" s="565"/>
      <c r="FE189" s="565"/>
      <c r="FF189" s="565"/>
      <c r="FG189" s="565"/>
      <c r="FH189" s="565"/>
      <c r="FI189" s="565"/>
      <c r="FJ189" s="565"/>
      <c r="FK189" s="565"/>
      <c r="FL189" s="565"/>
      <c r="FM189" s="565"/>
      <c r="FN189" s="565"/>
      <c r="FO189" s="565"/>
      <c r="FP189" s="565"/>
      <c r="FQ189" s="565"/>
      <c r="FR189" s="565"/>
      <c r="FS189" s="565"/>
      <c r="FT189" s="565"/>
      <c r="FU189" s="565"/>
      <c r="FV189" s="565"/>
      <c r="FW189" s="565"/>
      <c r="FX189" s="565"/>
      <c r="FY189" s="565"/>
      <c r="FZ189" s="565"/>
      <c r="GA189" s="565"/>
      <c r="GB189" s="565"/>
      <c r="GC189" s="565"/>
      <c r="GD189" s="565"/>
      <c r="GE189" s="565"/>
      <c r="GF189" s="565"/>
      <c r="GG189" s="565"/>
      <c r="GH189" s="565"/>
      <c r="GI189" s="565"/>
      <c r="GJ189" s="565"/>
      <c r="GK189" s="565"/>
      <c r="GL189" s="565"/>
      <c r="GM189" s="565"/>
      <c r="GN189" s="565"/>
      <c r="GO189" s="565"/>
      <c r="GP189" s="565"/>
      <c r="GQ189" s="565"/>
      <c r="GR189" s="565"/>
      <c r="GS189" s="565"/>
      <c r="GT189" s="565"/>
      <c r="GU189" s="565"/>
      <c r="GV189" s="565"/>
      <c r="GW189" s="565"/>
      <c r="GX189" s="565"/>
      <c r="GY189" s="565"/>
      <c r="GZ189" s="565"/>
      <c r="HA189" s="565"/>
      <c r="HB189" s="565"/>
      <c r="HC189" s="565"/>
      <c r="HD189" s="565"/>
      <c r="HE189" s="565"/>
      <c r="HF189" s="565"/>
      <c r="HG189" s="565"/>
      <c r="HH189" s="565"/>
      <c r="HI189" s="565"/>
      <c r="HJ189" s="565"/>
      <c r="HK189" s="565"/>
      <c r="HL189" s="565"/>
      <c r="HM189" s="565"/>
      <c r="HN189" s="565"/>
      <c r="HO189" s="565"/>
      <c r="HP189" s="565"/>
      <c r="HQ189" s="565"/>
      <c r="HR189" s="565"/>
      <c r="HS189" s="565"/>
      <c r="HT189" s="565"/>
      <c r="HU189" s="565"/>
      <c r="HV189" s="565"/>
      <c r="HW189" s="565"/>
      <c r="HX189" s="565"/>
      <c r="HY189" s="565"/>
      <c r="HZ189" s="565"/>
      <c r="IA189" s="565"/>
      <c r="IB189" s="565"/>
      <c r="IC189" s="565"/>
      <c r="ID189" s="565"/>
      <c r="IE189" s="565"/>
      <c r="IF189" s="565"/>
      <c r="IG189" s="565"/>
      <c r="IH189" s="565"/>
      <c r="II189" s="565"/>
      <c r="IJ189" s="565"/>
      <c r="IK189" s="565"/>
      <c r="IL189" s="565"/>
      <c r="IM189" s="565"/>
      <c r="IN189" s="565"/>
      <c r="IO189" s="565"/>
      <c r="IP189" s="565"/>
      <c r="IQ189" s="565"/>
      <c r="IR189" s="565"/>
      <c r="IS189" s="565"/>
      <c r="IT189" s="565"/>
      <c r="IU189" s="565"/>
    </row>
    <row r="190" spans="1:255">
      <c r="A190" s="562" t="s">
        <v>2300</v>
      </c>
      <c r="B190" s="559">
        <v>0</v>
      </c>
      <c r="D190" s="565"/>
      <c r="E190" s="565"/>
      <c r="F190" s="565"/>
      <c r="G190" s="565"/>
      <c r="H190" s="565"/>
      <c r="I190" s="565"/>
      <c r="J190" s="565"/>
      <c r="K190" s="565"/>
      <c r="L190" s="565"/>
      <c r="M190" s="565"/>
      <c r="N190" s="565"/>
      <c r="O190" s="565"/>
      <c r="P190" s="565"/>
      <c r="Q190" s="565"/>
      <c r="R190" s="565"/>
      <c r="S190" s="565"/>
      <c r="T190" s="565"/>
      <c r="U190" s="565"/>
      <c r="V190" s="565"/>
      <c r="W190" s="565"/>
      <c r="X190" s="565"/>
      <c r="Y190" s="565"/>
      <c r="Z190" s="565"/>
      <c r="AA190" s="565"/>
      <c r="AB190" s="565"/>
      <c r="AC190" s="565"/>
      <c r="AD190" s="565"/>
      <c r="AE190" s="565"/>
      <c r="AF190" s="565"/>
      <c r="AG190" s="565"/>
      <c r="AH190" s="565"/>
      <c r="AI190" s="565"/>
      <c r="AJ190" s="565"/>
      <c r="AK190" s="565"/>
      <c r="AL190" s="565"/>
      <c r="AM190" s="565"/>
      <c r="AN190" s="565"/>
      <c r="AO190" s="565"/>
      <c r="AP190" s="565"/>
      <c r="AQ190" s="565"/>
      <c r="AR190" s="565"/>
      <c r="AS190" s="565"/>
      <c r="AT190" s="565"/>
      <c r="AU190" s="565"/>
      <c r="AV190" s="565"/>
      <c r="AW190" s="565"/>
      <c r="AX190" s="565"/>
      <c r="AY190" s="565"/>
      <c r="AZ190" s="565"/>
      <c r="BA190" s="565"/>
      <c r="BB190" s="565"/>
      <c r="BC190" s="565"/>
      <c r="BD190" s="565"/>
      <c r="BE190" s="565"/>
      <c r="BF190" s="565"/>
      <c r="BG190" s="565"/>
      <c r="BH190" s="565"/>
      <c r="BI190" s="565"/>
      <c r="BJ190" s="565"/>
      <c r="BK190" s="565"/>
      <c r="BL190" s="565"/>
      <c r="BM190" s="565"/>
      <c r="BN190" s="565"/>
      <c r="BO190" s="565"/>
      <c r="BP190" s="565"/>
      <c r="BQ190" s="565"/>
      <c r="BR190" s="565"/>
      <c r="BS190" s="565"/>
      <c r="BT190" s="565"/>
      <c r="BU190" s="565"/>
      <c r="BV190" s="565"/>
      <c r="BW190" s="565"/>
      <c r="BX190" s="565"/>
      <c r="BY190" s="565"/>
      <c r="BZ190" s="565"/>
      <c r="CA190" s="565"/>
      <c r="CB190" s="565"/>
      <c r="CC190" s="565"/>
      <c r="CD190" s="565"/>
      <c r="CE190" s="565"/>
      <c r="CF190" s="565"/>
      <c r="CG190" s="565"/>
      <c r="CH190" s="565"/>
      <c r="CI190" s="565"/>
      <c r="CJ190" s="565"/>
      <c r="CK190" s="565"/>
      <c r="CL190" s="565"/>
      <c r="CM190" s="565"/>
      <c r="CN190" s="565"/>
      <c r="CO190" s="565"/>
      <c r="CP190" s="565"/>
      <c r="CQ190" s="565"/>
      <c r="CR190" s="565"/>
      <c r="CS190" s="565"/>
      <c r="CT190" s="565"/>
      <c r="CU190" s="565"/>
      <c r="CV190" s="565"/>
      <c r="CW190" s="565"/>
      <c r="CX190" s="565"/>
      <c r="CY190" s="565"/>
      <c r="CZ190" s="565"/>
      <c r="DA190" s="565"/>
      <c r="DB190" s="565"/>
      <c r="DC190" s="565"/>
      <c r="DD190" s="565"/>
      <c r="DE190" s="565"/>
      <c r="DF190" s="565"/>
      <c r="DG190" s="565"/>
      <c r="DH190" s="565"/>
      <c r="DI190" s="565"/>
      <c r="DJ190" s="565"/>
      <c r="DK190" s="565"/>
      <c r="DL190" s="565"/>
      <c r="DM190" s="565"/>
      <c r="DN190" s="565"/>
      <c r="DO190" s="565"/>
      <c r="DP190" s="565"/>
      <c r="DQ190" s="565"/>
      <c r="DR190" s="565"/>
      <c r="DS190" s="565"/>
      <c r="DT190" s="565"/>
      <c r="DU190" s="565"/>
      <c r="DV190" s="565"/>
      <c r="DW190" s="565"/>
      <c r="DX190" s="565"/>
      <c r="DY190" s="565"/>
      <c r="DZ190" s="565"/>
      <c r="EA190" s="565"/>
      <c r="EB190" s="565"/>
      <c r="EC190" s="565"/>
      <c r="ED190" s="565"/>
      <c r="EE190" s="565"/>
      <c r="EF190" s="565"/>
      <c r="EG190" s="565"/>
      <c r="EH190" s="565"/>
      <c r="EI190" s="565"/>
      <c r="EJ190" s="565"/>
      <c r="EK190" s="565"/>
      <c r="EL190" s="565"/>
      <c r="EM190" s="565"/>
      <c r="EN190" s="565"/>
      <c r="EO190" s="565"/>
      <c r="EP190" s="565"/>
      <c r="EQ190" s="565"/>
      <c r="ER190" s="565"/>
      <c r="ES190" s="565"/>
      <c r="ET190" s="565"/>
      <c r="EU190" s="565"/>
      <c r="EV190" s="565"/>
      <c r="EW190" s="565"/>
      <c r="EX190" s="565"/>
      <c r="EY190" s="565"/>
      <c r="EZ190" s="565"/>
      <c r="FA190" s="565"/>
      <c r="FB190" s="565"/>
      <c r="FC190" s="565"/>
      <c r="FD190" s="565"/>
      <c r="FE190" s="565"/>
      <c r="FF190" s="565"/>
      <c r="FG190" s="565"/>
      <c r="FH190" s="565"/>
      <c r="FI190" s="565"/>
      <c r="FJ190" s="565"/>
      <c r="FK190" s="565"/>
      <c r="FL190" s="565"/>
      <c r="FM190" s="565"/>
      <c r="FN190" s="565"/>
      <c r="FO190" s="565"/>
      <c r="FP190" s="565"/>
      <c r="FQ190" s="565"/>
      <c r="FR190" s="565"/>
      <c r="FS190" s="565"/>
      <c r="FT190" s="565"/>
      <c r="FU190" s="565"/>
      <c r="FV190" s="565"/>
      <c r="FW190" s="565"/>
      <c r="FX190" s="565"/>
      <c r="FY190" s="565"/>
      <c r="FZ190" s="565"/>
      <c r="GA190" s="565"/>
      <c r="GB190" s="565"/>
      <c r="GC190" s="565"/>
      <c r="GD190" s="565"/>
      <c r="GE190" s="565"/>
      <c r="GF190" s="565"/>
      <c r="GG190" s="565"/>
      <c r="GH190" s="565"/>
      <c r="GI190" s="565"/>
      <c r="GJ190" s="565"/>
      <c r="GK190" s="565"/>
      <c r="GL190" s="565"/>
      <c r="GM190" s="565"/>
      <c r="GN190" s="565"/>
      <c r="GO190" s="565"/>
      <c r="GP190" s="565"/>
      <c r="GQ190" s="565"/>
      <c r="GR190" s="565"/>
      <c r="GS190" s="565"/>
      <c r="GT190" s="565"/>
      <c r="GU190" s="565"/>
      <c r="GV190" s="565"/>
      <c r="GW190" s="565"/>
      <c r="GX190" s="565"/>
      <c r="GY190" s="565"/>
      <c r="GZ190" s="565"/>
      <c r="HA190" s="565"/>
      <c r="HB190" s="565"/>
      <c r="HC190" s="565"/>
      <c r="HD190" s="565"/>
      <c r="HE190" s="565"/>
      <c r="HF190" s="565"/>
      <c r="HG190" s="565"/>
      <c r="HH190" s="565"/>
      <c r="HI190" s="565"/>
      <c r="HJ190" s="565"/>
      <c r="HK190" s="565"/>
      <c r="HL190" s="565"/>
      <c r="HM190" s="565"/>
      <c r="HN190" s="565"/>
      <c r="HO190" s="565"/>
      <c r="HP190" s="565"/>
      <c r="HQ190" s="565"/>
      <c r="HR190" s="565"/>
      <c r="HS190" s="565"/>
      <c r="HT190" s="565"/>
      <c r="HU190" s="565"/>
      <c r="HV190" s="565"/>
      <c r="HW190" s="565"/>
      <c r="HX190" s="565"/>
      <c r="HY190" s="565"/>
      <c r="HZ190" s="565"/>
      <c r="IA190" s="565"/>
      <c r="IB190" s="565"/>
      <c r="IC190" s="565"/>
      <c r="ID190" s="565"/>
      <c r="IE190" s="565"/>
      <c r="IF190" s="565"/>
      <c r="IG190" s="565"/>
      <c r="IH190" s="565"/>
      <c r="II190" s="565"/>
      <c r="IJ190" s="565"/>
      <c r="IK190" s="565"/>
      <c r="IL190" s="565"/>
      <c r="IM190" s="565"/>
      <c r="IN190" s="565"/>
      <c r="IO190" s="565"/>
      <c r="IP190" s="565"/>
      <c r="IQ190" s="565"/>
      <c r="IR190" s="565"/>
      <c r="IS190" s="565"/>
      <c r="IT190" s="565"/>
      <c r="IU190" s="565"/>
    </row>
    <row r="191" spans="1:255">
      <c r="A191" s="562" t="s">
        <v>2301</v>
      </c>
      <c r="B191" s="559">
        <v>0</v>
      </c>
      <c r="D191" s="565"/>
      <c r="E191" s="565"/>
      <c r="F191" s="565"/>
      <c r="G191" s="565"/>
      <c r="H191" s="565"/>
      <c r="I191" s="565"/>
      <c r="J191" s="565"/>
      <c r="K191" s="565"/>
      <c r="L191" s="565"/>
      <c r="M191" s="565"/>
      <c r="N191" s="565"/>
      <c r="O191" s="565"/>
      <c r="P191" s="565"/>
      <c r="Q191" s="565"/>
      <c r="R191" s="565"/>
      <c r="S191" s="565"/>
      <c r="T191" s="565"/>
      <c r="U191" s="565"/>
      <c r="V191" s="565"/>
      <c r="W191" s="565"/>
      <c r="X191" s="565"/>
      <c r="Y191" s="565"/>
      <c r="Z191" s="565"/>
      <c r="AA191" s="565"/>
      <c r="AB191" s="565"/>
      <c r="AC191" s="565"/>
      <c r="AD191" s="565"/>
      <c r="AE191" s="565"/>
      <c r="AF191" s="565"/>
      <c r="AG191" s="565"/>
      <c r="AH191" s="565"/>
      <c r="AI191" s="565"/>
      <c r="AJ191" s="565"/>
      <c r="AK191" s="565"/>
      <c r="AL191" s="565"/>
      <c r="AM191" s="565"/>
      <c r="AN191" s="565"/>
      <c r="AO191" s="565"/>
      <c r="AP191" s="565"/>
      <c r="AQ191" s="565"/>
      <c r="AR191" s="565"/>
      <c r="AS191" s="565"/>
      <c r="AT191" s="565"/>
      <c r="AU191" s="565"/>
      <c r="AV191" s="565"/>
      <c r="AW191" s="565"/>
      <c r="AX191" s="565"/>
      <c r="AY191" s="565"/>
      <c r="AZ191" s="565"/>
      <c r="BA191" s="565"/>
      <c r="BB191" s="565"/>
      <c r="BC191" s="565"/>
      <c r="BD191" s="565"/>
      <c r="BE191" s="565"/>
      <c r="BF191" s="565"/>
      <c r="BG191" s="565"/>
      <c r="BH191" s="565"/>
      <c r="BI191" s="565"/>
      <c r="BJ191" s="565"/>
      <c r="BK191" s="565"/>
      <c r="BL191" s="565"/>
      <c r="BM191" s="565"/>
      <c r="BN191" s="565"/>
      <c r="BO191" s="565"/>
      <c r="BP191" s="565"/>
      <c r="BQ191" s="565"/>
      <c r="BR191" s="565"/>
      <c r="BS191" s="565"/>
      <c r="BT191" s="565"/>
      <c r="BU191" s="565"/>
      <c r="BV191" s="565"/>
      <c r="BW191" s="565"/>
      <c r="BX191" s="565"/>
      <c r="BY191" s="565"/>
      <c r="BZ191" s="565"/>
      <c r="CA191" s="565"/>
      <c r="CB191" s="565"/>
      <c r="CC191" s="565"/>
      <c r="CD191" s="565"/>
      <c r="CE191" s="565"/>
      <c r="CF191" s="565"/>
      <c r="CG191" s="565"/>
      <c r="CH191" s="565"/>
      <c r="CI191" s="565"/>
      <c r="CJ191" s="565"/>
      <c r="CK191" s="565"/>
      <c r="CL191" s="565"/>
      <c r="CM191" s="565"/>
      <c r="CN191" s="565"/>
      <c r="CO191" s="565"/>
      <c r="CP191" s="565"/>
      <c r="CQ191" s="565"/>
      <c r="CR191" s="565"/>
      <c r="CS191" s="565"/>
      <c r="CT191" s="565"/>
      <c r="CU191" s="565"/>
      <c r="CV191" s="565"/>
      <c r="CW191" s="565"/>
      <c r="CX191" s="565"/>
      <c r="CY191" s="565"/>
      <c r="CZ191" s="565"/>
      <c r="DA191" s="565"/>
      <c r="DB191" s="565"/>
      <c r="DC191" s="565"/>
      <c r="DD191" s="565"/>
      <c r="DE191" s="565"/>
      <c r="DF191" s="565"/>
      <c r="DG191" s="565"/>
      <c r="DH191" s="565"/>
      <c r="DI191" s="565"/>
      <c r="DJ191" s="565"/>
      <c r="DK191" s="565"/>
      <c r="DL191" s="565"/>
      <c r="DM191" s="565"/>
      <c r="DN191" s="565"/>
      <c r="DO191" s="565"/>
      <c r="DP191" s="565"/>
      <c r="DQ191" s="565"/>
      <c r="DR191" s="565"/>
      <c r="DS191" s="565"/>
      <c r="DT191" s="565"/>
      <c r="DU191" s="565"/>
      <c r="DV191" s="565"/>
      <c r="DW191" s="565"/>
      <c r="DX191" s="565"/>
      <c r="DY191" s="565"/>
      <c r="DZ191" s="565"/>
      <c r="EA191" s="565"/>
      <c r="EB191" s="565"/>
      <c r="EC191" s="565"/>
      <c r="ED191" s="565"/>
      <c r="EE191" s="565"/>
      <c r="EF191" s="565"/>
      <c r="EG191" s="565"/>
      <c r="EH191" s="565"/>
      <c r="EI191" s="565"/>
      <c r="EJ191" s="565"/>
      <c r="EK191" s="565"/>
      <c r="EL191" s="565"/>
      <c r="EM191" s="565"/>
      <c r="EN191" s="565"/>
      <c r="EO191" s="565"/>
      <c r="EP191" s="565"/>
      <c r="EQ191" s="565"/>
      <c r="ER191" s="565"/>
      <c r="ES191" s="565"/>
      <c r="ET191" s="565"/>
      <c r="EU191" s="565"/>
      <c r="EV191" s="565"/>
      <c r="EW191" s="565"/>
      <c r="EX191" s="565"/>
      <c r="EY191" s="565"/>
      <c r="EZ191" s="565"/>
      <c r="FA191" s="565"/>
      <c r="FB191" s="565"/>
      <c r="FC191" s="565"/>
      <c r="FD191" s="565"/>
      <c r="FE191" s="565"/>
      <c r="FF191" s="565"/>
      <c r="FG191" s="565"/>
      <c r="FH191" s="565"/>
      <c r="FI191" s="565"/>
      <c r="FJ191" s="565"/>
      <c r="FK191" s="565"/>
      <c r="FL191" s="565"/>
      <c r="FM191" s="565"/>
      <c r="FN191" s="565"/>
      <c r="FO191" s="565"/>
      <c r="FP191" s="565"/>
      <c r="FQ191" s="565"/>
      <c r="FR191" s="565"/>
      <c r="FS191" s="565"/>
      <c r="FT191" s="565"/>
      <c r="FU191" s="565"/>
      <c r="FV191" s="565"/>
      <c r="FW191" s="565"/>
      <c r="FX191" s="565"/>
      <c r="FY191" s="565"/>
      <c r="FZ191" s="565"/>
      <c r="GA191" s="565"/>
      <c r="GB191" s="565"/>
      <c r="GC191" s="565"/>
      <c r="GD191" s="565"/>
      <c r="GE191" s="565"/>
      <c r="GF191" s="565"/>
      <c r="GG191" s="565"/>
      <c r="GH191" s="565"/>
      <c r="GI191" s="565"/>
      <c r="GJ191" s="565"/>
      <c r="GK191" s="565"/>
      <c r="GL191" s="565"/>
      <c r="GM191" s="565"/>
      <c r="GN191" s="565"/>
      <c r="GO191" s="565"/>
      <c r="GP191" s="565"/>
      <c r="GQ191" s="565"/>
      <c r="GR191" s="565"/>
      <c r="GS191" s="565"/>
      <c r="GT191" s="565"/>
      <c r="GU191" s="565"/>
      <c r="GV191" s="565"/>
      <c r="GW191" s="565"/>
      <c r="GX191" s="565"/>
      <c r="GY191" s="565"/>
      <c r="GZ191" s="565"/>
      <c r="HA191" s="565"/>
      <c r="HB191" s="565"/>
      <c r="HC191" s="565"/>
      <c r="HD191" s="565"/>
      <c r="HE191" s="565"/>
      <c r="HF191" s="565"/>
      <c r="HG191" s="565"/>
      <c r="HH191" s="565"/>
      <c r="HI191" s="565"/>
      <c r="HJ191" s="565"/>
      <c r="HK191" s="565"/>
      <c r="HL191" s="565"/>
      <c r="HM191" s="565"/>
      <c r="HN191" s="565"/>
      <c r="HO191" s="565"/>
      <c r="HP191" s="565"/>
      <c r="HQ191" s="565"/>
      <c r="HR191" s="565"/>
      <c r="HS191" s="565"/>
      <c r="HT191" s="565"/>
      <c r="HU191" s="565"/>
      <c r="HV191" s="565"/>
      <c r="HW191" s="565"/>
      <c r="HX191" s="565"/>
      <c r="HY191" s="565"/>
      <c r="HZ191" s="565"/>
      <c r="IA191" s="565"/>
      <c r="IB191" s="565"/>
      <c r="IC191" s="565"/>
      <c r="ID191" s="565"/>
      <c r="IE191" s="565"/>
      <c r="IF191" s="565"/>
      <c r="IG191" s="565"/>
      <c r="IH191" s="565"/>
      <c r="II191" s="565"/>
      <c r="IJ191" s="565"/>
      <c r="IK191" s="565"/>
      <c r="IL191" s="565"/>
      <c r="IM191" s="565"/>
      <c r="IN191" s="565"/>
      <c r="IO191" s="565"/>
      <c r="IP191" s="565"/>
      <c r="IQ191" s="565"/>
      <c r="IR191" s="565"/>
      <c r="IS191" s="565"/>
      <c r="IT191" s="565"/>
      <c r="IU191" s="565"/>
    </row>
    <row r="192" spans="1:255">
      <c r="A192" s="562" t="s">
        <v>2302</v>
      </c>
      <c r="B192" s="559">
        <v>0</v>
      </c>
      <c r="D192" s="565"/>
      <c r="E192" s="565"/>
      <c r="F192" s="565"/>
      <c r="G192" s="565"/>
      <c r="H192" s="565"/>
      <c r="I192" s="565"/>
      <c r="J192" s="565"/>
      <c r="K192" s="565"/>
      <c r="L192" s="565"/>
      <c r="M192" s="565"/>
      <c r="N192" s="565"/>
      <c r="O192" s="565"/>
      <c r="P192" s="565"/>
      <c r="Q192" s="565"/>
      <c r="R192" s="565"/>
      <c r="S192" s="565"/>
      <c r="T192" s="565"/>
      <c r="U192" s="565"/>
      <c r="V192" s="565"/>
      <c r="W192" s="565"/>
      <c r="X192" s="565"/>
      <c r="Y192" s="565"/>
      <c r="Z192" s="565"/>
      <c r="AA192" s="565"/>
      <c r="AB192" s="565"/>
      <c r="AC192" s="565"/>
      <c r="AD192" s="565"/>
      <c r="AE192" s="565"/>
      <c r="AF192" s="565"/>
      <c r="AG192" s="565"/>
      <c r="AH192" s="565"/>
      <c r="AI192" s="565"/>
      <c r="AJ192" s="565"/>
      <c r="AK192" s="565"/>
      <c r="AL192" s="565"/>
      <c r="AM192" s="565"/>
      <c r="AN192" s="565"/>
      <c r="AO192" s="565"/>
      <c r="AP192" s="565"/>
      <c r="AQ192" s="565"/>
      <c r="AR192" s="565"/>
      <c r="AS192" s="565"/>
      <c r="AT192" s="565"/>
      <c r="AU192" s="565"/>
      <c r="AV192" s="565"/>
      <c r="AW192" s="565"/>
      <c r="AX192" s="565"/>
      <c r="AY192" s="565"/>
      <c r="AZ192" s="565"/>
      <c r="BA192" s="565"/>
      <c r="BB192" s="565"/>
      <c r="BC192" s="565"/>
      <c r="BD192" s="565"/>
      <c r="BE192" s="565"/>
      <c r="BF192" s="565"/>
      <c r="BG192" s="565"/>
      <c r="BH192" s="565"/>
      <c r="BI192" s="565"/>
      <c r="BJ192" s="565"/>
      <c r="BK192" s="565"/>
      <c r="BL192" s="565"/>
      <c r="BM192" s="565"/>
      <c r="BN192" s="565"/>
      <c r="BO192" s="565"/>
      <c r="BP192" s="565"/>
      <c r="BQ192" s="565"/>
      <c r="BR192" s="565"/>
      <c r="BS192" s="565"/>
      <c r="BT192" s="565"/>
      <c r="BU192" s="565"/>
      <c r="BV192" s="565"/>
      <c r="BW192" s="565"/>
      <c r="BX192" s="565"/>
      <c r="BY192" s="565"/>
      <c r="BZ192" s="565"/>
      <c r="CA192" s="565"/>
      <c r="CB192" s="565"/>
      <c r="CC192" s="565"/>
      <c r="CD192" s="565"/>
      <c r="CE192" s="565"/>
      <c r="CF192" s="565"/>
      <c r="CG192" s="565"/>
      <c r="CH192" s="565"/>
      <c r="CI192" s="565"/>
      <c r="CJ192" s="565"/>
      <c r="CK192" s="565"/>
      <c r="CL192" s="565"/>
      <c r="CM192" s="565"/>
      <c r="CN192" s="565"/>
      <c r="CO192" s="565"/>
      <c r="CP192" s="565"/>
      <c r="CQ192" s="565"/>
      <c r="CR192" s="565"/>
      <c r="CS192" s="565"/>
      <c r="CT192" s="565"/>
      <c r="CU192" s="565"/>
      <c r="CV192" s="565"/>
      <c r="CW192" s="565"/>
      <c r="CX192" s="565"/>
      <c r="CY192" s="565"/>
      <c r="CZ192" s="565"/>
      <c r="DA192" s="565"/>
      <c r="DB192" s="565"/>
      <c r="DC192" s="565"/>
      <c r="DD192" s="565"/>
      <c r="DE192" s="565"/>
      <c r="DF192" s="565"/>
      <c r="DG192" s="565"/>
      <c r="DH192" s="565"/>
      <c r="DI192" s="565"/>
      <c r="DJ192" s="565"/>
      <c r="DK192" s="565"/>
      <c r="DL192" s="565"/>
      <c r="DM192" s="565"/>
      <c r="DN192" s="565"/>
      <c r="DO192" s="565"/>
      <c r="DP192" s="565"/>
      <c r="DQ192" s="565"/>
      <c r="DR192" s="565"/>
      <c r="DS192" s="565"/>
      <c r="DT192" s="565"/>
      <c r="DU192" s="565"/>
      <c r="DV192" s="565"/>
      <c r="DW192" s="565"/>
      <c r="DX192" s="565"/>
      <c r="DY192" s="565"/>
      <c r="DZ192" s="565"/>
      <c r="EA192" s="565"/>
      <c r="EB192" s="565"/>
      <c r="EC192" s="565"/>
      <c r="ED192" s="565"/>
      <c r="EE192" s="565"/>
      <c r="EF192" s="565"/>
      <c r="EG192" s="565"/>
      <c r="EH192" s="565"/>
      <c r="EI192" s="565"/>
      <c r="EJ192" s="565"/>
      <c r="EK192" s="565"/>
      <c r="EL192" s="565"/>
      <c r="EM192" s="565"/>
      <c r="EN192" s="565"/>
      <c r="EO192" s="565"/>
      <c r="EP192" s="565"/>
      <c r="EQ192" s="565"/>
      <c r="ER192" s="565"/>
      <c r="ES192" s="565"/>
      <c r="ET192" s="565"/>
      <c r="EU192" s="565"/>
      <c r="EV192" s="565"/>
      <c r="EW192" s="565"/>
      <c r="EX192" s="565"/>
      <c r="EY192" s="565"/>
      <c r="EZ192" s="565"/>
      <c r="FA192" s="565"/>
      <c r="FB192" s="565"/>
      <c r="FC192" s="565"/>
      <c r="FD192" s="565"/>
      <c r="FE192" s="565"/>
      <c r="FF192" s="565"/>
      <c r="FG192" s="565"/>
      <c r="FH192" s="565"/>
      <c r="FI192" s="565"/>
      <c r="FJ192" s="565"/>
      <c r="FK192" s="565"/>
      <c r="FL192" s="565"/>
      <c r="FM192" s="565"/>
      <c r="FN192" s="565"/>
      <c r="FO192" s="565"/>
      <c r="FP192" s="565"/>
      <c r="FQ192" s="565"/>
      <c r="FR192" s="565"/>
      <c r="FS192" s="565"/>
      <c r="FT192" s="565"/>
      <c r="FU192" s="565"/>
      <c r="FV192" s="565"/>
      <c r="FW192" s="565"/>
      <c r="FX192" s="565"/>
      <c r="FY192" s="565"/>
      <c r="FZ192" s="565"/>
      <c r="GA192" s="565"/>
      <c r="GB192" s="565"/>
      <c r="GC192" s="565"/>
      <c r="GD192" s="565"/>
      <c r="GE192" s="565"/>
      <c r="GF192" s="565"/>
      <c r="GG192" s="565"/>
      <c r="GH192" s="565"/>
      <c r="GI192" s="565"/>
      <c r="GJ192" s="565"/>
      <c r="GK192" s="565"/>
      <c r="GL192" s="565"/>
      <c r="GM192" s="565"/>
      <c r="GN192" s="565"/>
      <c r="GO192" s="565"/>
      <c r="GP192" s="565"/>
      <c r="GQ192" s="565"/>
      <c r="GR192" s="565"/>
      <c r="GS192" s="565"/>
      <c r="GT192" s="565"/>
      <c r="GU192" s="565"/>
      <c r="GV192" s="565"/>
      <c r="GW192" s="565"/>
      <c r="GX192" s="565"/>
      <c r="GY192" s="565"/>
      <c r="GZ192" s="565"/>
      <c r="HA192" s="565"/>
      <c r="HB192" s="565"/>
      <c r="HC192" s="565"/>
      <c r="HD192" s="565"/>
      <c r="HE192" s="565"/>
      <c r="HF192" s="565"/>
      <c r="HG192" s="565"/>
      <c r="HH192" s="565"/>
      <c r="HI192" s="565"/>
      <c r="HJ192" s="565"/>
      <c r="HK192" s="565"/>
      <c r="HL192" s="565"/>
      <c r="HM192" s="565"/>
      <c r="HN192" s="565"/>
      <c r="HO192" s="565"/>
      <c r="HP192" s="565"/>
      <c r="HQ192" s="565"/>
      <c r="HR192" s="565"/>
      <c r="HS192" s="565"/>
      <c r="HT192" s="565"/>
      <c r="HU192" s="565"/>
      <c r="HV192" s="565"/>
      <c r="HW192" s="565"/>
      <c r="HX192" s="565"/>
      <c r="HY192" s="565"/>
      <c r="HZ192" s="565"/>
      <c r="IA192" s="565"/>
      <c r="IB192" s="565"/>
      <c r="IC192" s="565"/>
      <c r="ID192" s="565"/>
      <c r="IE192" s="565"/>
      <c r="IF192" s="565"/>
      <c r="IG192" s="565"/>
      <c r="IH192" s="565"/>
      <c r="II192" s="565"/>
      <c r="IJ192" s="565"/>
      <c r="IK192" s="565"/>
      <c r="IL192" s="565"/>
      <c r="IM192" s="565"/>
      <c r="IN192" s="565"/>
      <c r="IO192" s="565"/>
      <c r="IP192" s="565"/>
      <c r="IQ192" s="565"/>
      <c r="IR192" s="565"/>
      <c r="IS192" s="565"/>
      <c r="IT192" s="565"/>
      <c r="IU192" s="565"/>
    </row>
    <row r="193" spans="1:255">
      <c r="A193" s="562" t="s">
        <v>2303</v>
      </c>
      <c r="B193" s="559">
        <v>0</v>
      </c>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5"/>
      <c r="AJ193" s="565"/>
      <c r="AK193" s="565"/>
      <c r="AL193" s="565"/>
      <c r="AM193" s="565"/>
      <c r="AN193" s="565"/>
      <c r="AO193" s="565"/>
      <c r="AP193" s="565"/>
      <c r="AQ193" s="565"/>
      <c r="AR193" s="565"/>
      <c r="AS193" s="565"/>
      <c r="AT193" s="565"/>
      <c r="AU193" s="565"/>
      <c r="AV193" s="565"/>
      <c r="AW193" s="565"/>
      <c r="AX193" s="565"/>
      <c r="AY193" s="565"/>
      <c r="AZ193" s="565"/>
      <c r="BA193" s="565"/>
      <c r="BB193" s="565"/>
      <c r="BC193" s="565"/>
      <c r="BD193" s="565"/>
      <c r="BE193" s="565"/>
      <c r="BF193" s="565"/>
      <c r="BG193" s="565"/>
      <c r="BH193" s="565"/>
      <c r="BI193" s="565"/>
      <c r="BJ193" s="565"/>
      <c r="BK193" s="565"/>
      <c r="BL193" s="565"/>
      <c r="BM193" s="565"/>
      <c r="BN193" s="565"/>
      <c r="BO193" s="565"/>
      <c r="BP193" s="565"/>
      <c r="BQ193" s="565"/>
      <c r="BR193" s="565"/>
      <c r="BS193" s="565"/>
      <c r="BT193" s="565"/>
      <c r="BU193" s="565"/>
      <c r="BV193" s="565"/>
      <c r="BW193" s="565"/>
      <c r="BX193" s="565"/>
      <c r="BY193" s="565"/>
      <c r="BZ193" s="565"/>
      <c r="CA193" s="565"/>
      <c r="CB193" s="565"/>
      <c r="CC193" s="565"/>
      <c r="CD193" s="565"/>
      <c r="CE193" s="565"/>
      <c r="CF193" s="565"/>
      <c r="CG193" s="565"/>
      <c r="CH193" s="565"/>
      <c r="CI193" s="565"/>
      <c r="CJ193" s="565"/>
      <c r="CK193" s="565"/>
      <c r="CL193" s="565"/>
      <c r="CM193" s="565"/>
      <c r="CN193" s="565"/>
      <c r="CO193" s="565"/>
      <c r="CP193" s="565"/>
      <c r="CQ193" s="565"/>
      <c r="CR193" s="565"/>
      <c r="CS193" s="565"/>
      <c r="CT193" s="565"/>
      <c r="CU193" s="565"/>
      <c r="CV193" s="565"/>
      <c r="CW193" s="565"/>
      <c r="CX193" s="565"/>
      <c r="CY193" s="565"/>
      <c r="CZ193" s="565"/>
      <c r="DA193" s="565"/>
      <c r="DB193" s="565"/>
      <c r="DC193" s="565"/>
      <c r="DD193" s="565"/>
      <c r="DE193" s="565"/>
      <c r="DF193" s="565"/>
      <c r="DG193" s="565"/>
      <c r="DH193" s="565"/>
      <c r="DI193" s="565"/>
      <c r="DJ193" s="565"/>
      <c r="DK193" s="565"/>
      <c r="DL193" s="565"/>
      <c r="DM193" s="565"/>
      <c r="DN193" s="565"/>
      <c r="DO193" s="565"/>
      <c r="DP193" s="565"/>
      <c r="DQ193" s="565"/>
      <c r="DR193" s="565"/>
      <c r="DS193" s="565"/>
      <c r="DT193" s="565"/>
      <c r="DU193" s="565"/>
      <c r="DV193" s="565"/>
      <c r="DW193" s="565"/>
      <c r="DX193" s="565"/>
      <c r="DY193" s="565"/>
      <c r="DZ193" s="565"/>
      <c r="EA193" s="565"/>
      <c r="EB193" s="565"/>
      <c r="EC193" s="565"/>
      <c r="ED193" s="565"/>
      <c r="EE193" s="565"/>
      <c r="EF193" s="565"/>
      <c r="EG193" s="565"/>
      <c r="EH193" s="565"/>
      <c r="EI193" s="565"/>
      <c r="EJ193" s="565"/>
      <c r="EK193" s="565"/>
      <c r="EL193" s="565"/>
      <c r="EM193" s="565"/>
      <c r="EN193" s="565"/>
      <c r="EO193" s="565"/>
      <c r="EP193" s="565"/>
      <c r="EQ193" s="565"/>
      <c r="ER193" s="565"/>
      <c r="ES193" s="565"/>
      <c r="ET193" s="565"/>
      <c r="EU193" s="565"/>
      <c r="EV193" s="565"/>
      <c r="EW193" s="565"/>
      <c r="EX193" s="565"/>
      <c r="EY193" s="565"/>
      <c r="EZ193" s="565"/>
      <c r="FA193" s="565"/>
      <c r="FB193" s="565"/>
      <c r="FC193" s="565"/>
      <c r="FD193" s="565"/>
      <c r="FE193" s="565"/>
      <c r="FF193" s="565"/>
      <c r="FG193" s="565"/>
      <c r="FH193" s="565"/>
      <c r="FI193" s="565"/>
      <c r="FJ193" s="565"/>
      <c r="FK193" s="565"/>
      <c r="FL193" s="565"/>
      <c r="FM193" s="565"/>
      <c r="FN193" s="565"/>
      <c r="FO193" s="565"/>
      <c r="FP193" s="565"/>
      <c r="FQ193" s="565"/>
      <c r="FR193" s="565"/>
      <c r="FS193" s="565"/>
      <c r="FT193" s="565"/>
      <c r="FU193" s="565"/>
      <c r="FV193" s="565"/>
      <c r="FW193" s="565"/>
      <c r="FX193" s="565"/>
      <c r="FY193" s="565"/>
      <c r="FZ193" s="565"/>
      <c r="GA193" s="565"/>
      <c r="GB193" s="565"/>
      <c r="GC193" s="565"/>
      <c r="GD193" s="565"/>
      <c r="GE193" s="565"/>
      <c r="GF193" s="565"/>
      <c r="GG193" s="565"/>
      <c r="GH193" s="565"/>
      <c r="GI193" s="565"/>
      <c r="GJ193" s="565"/>
      <c r="GK193" s="565"/>
      <c r="GL193" s="565"/>
      <c r="GM193" s="565"/>
      <c r="GN193" s="565"/>
      <c r="GO193" s="565"/>
      <c r="GP193" s="565"/>
      <c r="GQ193" s="565"/>
      <c r="GR193" s="565"/>
      <c r="GS193" s="565"/>
      <c r="GT193" s="565"/>
      <c r="GU193" s="565"/>
      <c r="GV193" s="565"/>
      <c r="GW193" s="565"/>
      <c r="GX193" s="565"/>
      <c r="GY193" s="565"/>
      <c r="GZ193" s="565"/>
      <c r="HA193" s="565"/>
      <c r="HB193" s="565"/>
      <c r="HC193" s="565"/>
      <c r="HD193" s="565"/>
      <c r="HE193" s="565"/>
      <c r="HF193" s="565"/>
      <c r="HG193" s="565"/>
      <c r="HH193" s="565"/>
      <c r="HI193" s="565"/>
      <c r="HJ193" s="565"/>
      <c r="HK193" s="565"/>
      <c r="HL193" s="565"/>
      <c r="HM193" s="565"/>
      <c r="HN193" s="565"/>
      <c r="HO193" s="565"/>
      <c r="HP193" s="565"/>
      <c r="HQ193" s="565"/>
      <c r="HR193" s="565"/>
      <c r="HS193" s="565"/>
      <c r="HT193" s="565"/>
      <c r="HU193" s="565"/>
      <c r="HV193" s="565"/>
      <c r="HW193" s="565"/>
      <c r="HX193" s="565"/>
      <c r="HY193" s="565"/>
      <c r="HZ193" s="565"/>
      <c r="IA193" s="565"/>
      <c r="IB193" s="565"/>
      <c r="IC193" s="565"/>
      <c r="ID193" s="565"/>
      <c r="IE193" s="565"/>
      <c r="IF193" s="565"/>
      <c r="IG193" s="565"/>
      <c r="IH193" s="565"/>
      <c r="II193" s="565"/>
      <c r="IJ193" s="565"/>
      <c r="IK193" s="565"/>
      <c r="IL193" s="565"/>
      <c r="IM193" s="565"/>
      <c r="IN193" s="565"/>
      <c r="IO193" s="565"/>
      <c r="IP193" s="565"/>
      <c r="IQ193" s="565"/>
      <c r="IR193" s="565"/>
      <c r="IS193" s="565"/>
      <c r="IT193" s="565"/>
      <c r="IU193" s="565"/>
    </row>
    <row r="194" spans="1:255">
      <c r="A194" s="562" t="s">
        <v>2304</v>
      </c>
      <c r="B194" s="559">
        <v>0</v>
      </c>
      <c r="D194" s="565"/>
      <c r="E194" s="565"/>
      <c r="F194" s="565"/>
      <c r="G194" s="565"/>
      <c r="H194" s="565"/>
      <c r="I194" s="565"/>
      <c r="J194" s="565"/>
      <c r="K194" s="565"/>
      <c r="L194" s="565"/>
      <c r="M194" s="565"/>
      <c r="N194" s="565"/>
      <c r="O194" s="565"/>
      <c r="P194" s="565"/>
      <c r="Q194" s="565"/>
      <c r="R194" s="565"/>
      <c r="S194" s="565"/>
      <c r="T194" s="565"/>
      <c r="U194" s="565"/>
      <c r="V194" s="565"/>
      <c r="W194" s="565"/>
      <c r="X194" s="565"/>
      <c r="Y194" s="565"/>
      <c r="Z194" s="565"/>
      <c r="AA194" s="565"/>
      <c r="AB194" s="565"/>
      <c r="AC194" s="565"/>
      <c r="AD194" s="565"/>
      <c r="AE194" s="565"/>
      <c r="AF194" s="565"/>
      <c r="AG194" s="565"/>
      <c r="AH194" s="565"/>
      <c r="AI194" s="565"/>
      <c r="AJ194" s="565"/>
      <c r="AK194" s="565"/>
      <c r="AL194" s="565"/>
      <c r="AM194" s="565"/>
      <c r="AN194" s="565"/>
      <c r="AO194" s="565"/>
      <c r="AP194" s="565"/>
      <c r="AQ194" s="565"/>
      <c r="AR194" s="565"/>
      <c r="AS194" s="565"/>
      <c r="AT194" s="565"/>
      <c r="AU194" s="565"/>
      <c r="AV194" s="565"/>
      <c r="AW194" s="565"/>
      <c r="AX194" s="565"/>
      <c r="AY194" s="565"/>
      <c r="AZ194" s="565"/>
      <c r="BA194" s="565"/>
      <c r="BB194" s="565"/>
      <c r="BC194" s="565"/>
      <c r="BD194" s="565"/>
      <c r="BE194" s="565"/>
      <c r="BF194" s="565"/>
      <c r="BG194" s="565"/>
      <c r="BH194" s="565"/>
      <c r="BI194" s="565"/>
      <c r="BJ194" s="565"/>
      <c r="BK194" s="565"/>
      <c r="BL194" s="565"/>
      <c r="BM194" s="565"/>
      <c r="BN194" s="565"/>
      <c r="BO194" s="565"/>
      <c r="BP194" s="565"/>
      <c r="BQ194" s="565"/>
      <c r="BR194" s="565"/>
      <c r="BS194" s="565"/>
      <c r="BT194" s="565"/>
      <c r="BU194" s="565"/>
      <c r="BV194" s="565"/>
      <c r="BW194" s="565"/>
      <c r="BX194" s="565"/>
      <c r="BY194" s="565"/>
      <c r="BZ194" s="565"/>
      <c r="CA194" s="565"/>
      <c r="CB194" s="565"/>
      <c r="CC194" s="565"/>
      <c r="CD194" s="565"/>
      <c r="CE194" s="565"/>
      <c r="CF194" s="565"/>
      <c r="CG194" s="565"/>
      <c r="CH194" s="565"/>
      <c r="CI194" s="565"/>
      <c r="CJ194" s="565"/>
      <c r="CK194" s="565"/>
      <c r="CL194" s="565"/>
      <c r="CM194" s="565"/>
      <c r="CN194" s="565"/>
      <c r="CO194" s="565"/>
      <c r="CP194" s="565"/>
      <c r="CQ194" s="565"/>
      <c r="CR194" s="565"/>
      <c r="CS194" s="565"/>
      <c r="CT194" s="565"/>
      <c r="CU194" s="565"/>
      <c r="CV194" s="565"/>
      <c r="CW194" s="565"/>
      <c r="CX194" s="565"/>
      <c r="CY194" s="565"/>
      <c r="CZ194" s="565"/>
      <c r="DA194" s="565"/>
      <c r="DB194" s="565"/>
      <c r="DC194" s="565"/>
      <c r="DD194" s="565"/>
      <c r="DE194" s="565"/>
      <c r="DF194" s="565"/>
      <c r="DG194" s="565"/>
      <c r="DH194" s="565"/>
      <c r="DI194" s="565"/>
      <c r="DJ194" s="565"/>
      <c r="DK194" s="565"/>
      <c r="DL194" s="565"/>
      <c r="DM194" s="565"/>
      <c r="DN194" s="565"/>
      <c r="DO194" s="565"/>
      <c r="DP194" s="565"/>
      <c r="DQ194" s="565"/>
      <c r="DR194" s="565"/>
      <c r="DS194" s="565"/>
      <c r="DT194" s="565"/>
      <c r="DU194" s="565"/>
      <c r="DV194" s="565"/>
      <c r="DW194" s="565"/>
      <c r="DX194" s="565"/>
      <c r="DY194" s="565"/>
      <c r="DZ194" s="565"/>
      <c r="EA194" s="565"/>
      <c r="EB194" s="565"/>
      <c r="EC194" s="565"/>
      <c r="ED194" s="565"/>
      <c r="EE194" s="565"/>
      <c r="EF194" s="565"/>
      <c r="EG194" s="565"/>
      <c r="EH194" s="565"/>
      <c r="EI194" s="565"/>
      <c r="EJ194" s="565"/>
      <c r="EK194" s="565"/>
      <c r="EL194" s="565"/>
      <c r="EM194" s="565"/>
      <c r="EN194" s="565"/>
      <c r="EO194" s="565"/>
      <c r="EP194" s="565"/>
      <c r="EQ194" s="565"/>
      <c r="ER194" s="565"/>
      <c r="ES194" s="565"/>
      <c r="ET194" s="565"/>
      <c r="EU194" s="565"/>
      <c r="EV194" s="565"/>
      <c r="EW194" s="565"/>
      <c r="EX194" s="565"/>
      <c r="EY194" s="565"/>
      <c r="EZ194" s="565"/>
      <c r="FA194" s="565"/>
      <c r="FB194" s="565"/>
      <c r="FC194" s="565"/>
      <c r="FD194" s="565"/>
      <c r="FE194" s="565"/>
      <c r="FF194" s="565"/>
      <c r="FG194" s="565"/>
      <c r="FH194" s="565"/>
      <c r="FI194" s="565"/>
      <c r="FJ194" s="565"/>
      <c r="FK194" s="565"/>
      <c r="FL194" s="565"/>
      <c r="FM194" s="565"/>
      <c r="FN194" s="565"/>
      <c r="FO194" s="565"/>
      <c r="FP194" s="565"/>
      <c r="FQ194" s="565"/>
      <c r="FR194" s="565"/>
      <c r="FS194" s="565"/>
      <c r="FT194" s="565"/>
      <c r="FU194" s="565"/>
      <c r="FV194" s="565"/>
      <c r="FW194" s="565"/>
      <c r="FX194" s="565"/>
      <c r="FY194" s="565"/>
      <c r="FZ194" s="565"/>
      <c r="GA194" s="565"/>
      <c r="GB194" s="565"/>
      <c r="GC194" s="565"/>
      <c r="GD194" s="565"/>
      <c r="GE194" s="565"/>
      <c r="GF194" s="565"/>
      <c r="GG194" s="565"/>
      <c r="GH194" s="565"/>
      <c r="GI194" s="565"/>
      <c r="GJ194" s="565"/>
      <c r="GK194" s="565"/>
      <c r="GL194" s="565"/>
      <c r="GM194" s="565"/>
      <c r="GN194" s="565"/>
      <c r="GO194" s="565"/>
      <c r="GP194" s="565"/>
      <c r="GQ194" s="565"/>
      <c r="GR194" s="565"/>
      <c r="GS194" s="565"/>
      <c r="GT194" s="565"/>
      <c r="GU194" s="565"/>
      <c r="GV194" s="565"/>
      <c r="GW194" s="565"/>
      <c r="GX194" s="565"/>
      <c r="GY194" s="565"/>
      <c r="GZ194" s="565"/>
      <c r="HA194" s="565"/>
      <c r="HB194" s="565"/>
      <c r="HC194" s="565"/>
      <c r="HD194" s="565"/>
      <c r="HE194" s="565"/>
      <c r="HF194" s="565"/>
      <c r="HG194" s="565"/>
      <c r="HH194" s="565"/>
      <c r="HI194" s="565"/>
      <c r="HJ194" s="565"/>
      <c r="HK194" s="565"/>
      <c r="HL194" s="565"/>
      <c r="HM194" s="565"/>
      <c r="HN194" s="565"/>
      <c r="HO194" s="565"/>
      <c r="HP194" s="565"/>
      <c r="HQ194" s="565"/>
      <c r="HR194" s="565"/>
      <c r="HS194" s="565"/>
      <c r="HT194" s="565"/>
      <c r="HU194" s="565"/>
      <c r="HV194" s="565"/>
      <c r="HW194" s="565"/>
      <c r="HX194" s="565"/>
      <c r="HY194" s="565"/>
      <c r="HZ194" s="565"/>
      <c r="IA194" s="565"/>
      <c r="IB194" s="565"/>
      <c r="IC194" s="565"/>
      <c r="ID194" s="565"/>
      <c r="IE194" s="565"/>
      <c r="IF194" s="565"/>
      <c r="IG194" s="565"/>
      <c r="IH194" s="565"/>
      <c r="II194" s="565"/>
      <c r="IJ194" s="565"/>
      <c r="IK194" s="565"/>
      <c r="IL194" s="565"/>
      <c r="IM194" s="565"/>
      <c r="IN194" s="565"/>
      <c r="IO194" s="565"/>
      <c r="IP194" s="565"/>
      <c r="IQ194" s="565"/>
      <c r="IR194" s="565"/>
      <c r="IS194" s="565"/>
      <c r="IT194" s="565"/>
      <c r="IU194" s="565"/>
    </row>
    <row r="195" spans="1:255">
      <c r="A195" s="562" t="s">
        <v>2305</v>
      </c>
      <c r="B195" s="559">
        <v>0</v>
      </c>
      <c r="D195" s="565"/>
      <c r="E195" s="565"/>
      <c r="F195" s="565"/>
      <c r="G195" s="565"/>
      <c r="H195" s="565"/>
      <c r="I195" s="565"/>
      <c r="J195" s="565"/>
      <c r="K195" s="565"/>
      <c r="L195" s="565"/>
      <c r="M195" s="565"/>
      <c r="N195" s="565"/>
      <c r="O195" s="565"/>
      <c r="P195" s="565"/>
      <c r="Q195" s="565"/>
      <c r="R195" s="565"/>
      <c r="S195" s="565"/>
      <c r="T195" s="565"/>
      <c r="U195" s="565"/>
      <c r="V195" s="565"/>
      <c r="W195" s="565"/>
      <c r="X195" s="565"/>
      <c r="Y195" s="565"/>
      <c r="Z195" s="565"/>
      <c r="AA195" s="565"/>
      <c r="AB195" s="565"/>
      <c r="AC195" s="565"/>
      <c r="AD195" s="565"/>
      <c r="AE195" s="565"/>
      <c r="AF195" s="565"/>
      <c r="AG195" s="565"/>
      <c r="AH195" s="565"/>
      <c r="AI195" s="565"/>
      <c r="AJ195" s="565"/>
      <c r="AK195" s="565"/>
      <c r="AL195" s="565"/>
      <c r="AM195" s="565"/>
      <c r="AN195" s="565"/>
      <c r="AO195" s="565"/>
      <c r="AP195" s="565"/>
      <c r="AQ195" s="565"/>
      <c r="AR195" s="565"/>
      <c r="AS195" s="565"/>
      <c r="AT195" s="565"/>
      <c r="AU195" s="565"/>
      <c r="AV195" s="565"/>
      <c r="AW195" s="565"/>
      <c r="AX195" s="565"/>
      <c r="AY195" s="565"/>
      <c r="AZ195" s="565"/>
      <c r="BA195" s="565"/>
      <c r="BB195" s="565"/>
      <c r="BC195" s="565"/>
      <c r="BD195" s="565"/>
      <c r="BE195" s="565"/>
      <c r="BF195" s="565"/>
      <c r="BG195" s="565"/>
      <c r="BH195" s="565"/>
      <c r="BI195" s="565"/>
      <c r="BJ195" s="565"/>
      <c r="BK195" s="565"/>
      <c r="BL195" s="565"/>
      <c r="BM195" s="565"/>
      <c r="BN195" s="565"/>
      <c r="BO195" s="565"/>
      <c r="BP195" s="565"/>
      <c r="BQ195" s="565"/>
      <c r="BR195" s="565"/>
      <c r="BS195" s="565"/>
      <c r="BT195" s="565"/>
      <c r="BU195" s="565"/>
      <c r="BV195" s="565"/>
      <c r="BW195" s="565"/>
      <c r="BX195" s="565"/>
      <c r="BY195" s="565"/>
      <c r="BZ195" s="565"/>
      <c r="CA195" s="565"/>
      <c r="CB195" s="565"/>
      <c r="CC195" s="565"/>
      <c r="CD195" s="565"/>
      <c r="CE195" s="565"/>
      <c r="CF195" s="565"/>
      <c r="CG195" s="565"/>
      <c r="CH195" s="565"/>
      <c r="CI195" s="565"/>
      <c r="CJ195" s="565"/>
      <c r="CK195" s="565"/>
      <c r="CL195" s="565"/>
      <c r="CM195" s="565"/>
      <c r="CN195" s="565"/>
      <c r="CO195" s="565"/>
      <c r="CP195" s="565"/>
      <c r="CQ195" s="565"/>
      <c r="CR195" s="565"/>
      <c r="CS195" s="565"/>
      <c r="CT195" s="565"/>
      <c r="CU195" s="565"/>
      <c r="CV195" s="565"/>
      <c r="CW195" s="565"/>
      <c r="CX195" s="565"/>
      <c r="CY195" s="565"/>
      <c r="CZ195" s="565"/>
      <c r="DA195" s="565"/>
      <c r="DB195" s="565"/>
      <c r="DC195" s="565"/>
      <c r="DD195" s="565"/>
      <c r="DE195" s="565"/>
      <c r="DF195" s="565"/>
      <c r="DG195" s="565"/>
      <c r="DH195" s="565"/>
      <c r="DI195" s="565"/>
      <c r="DJ195" s="565"/>
      <c r="DK195" s="565"/>
      <c r="DL195" s="565"/>
      <c r="DM195" s="565"/>
      <c r="DN195" s="565"/>
      <c r="DO195" s="565"/>
      <c r="DP195" s="565"/>
      <c r="DQ195" s="565"/>
      <c r="DR195" s="565"/>
      <c r="DS195" s="565"/>
      <c r="DT195" s="565"/>
      <c r="DU195" s="565"/>
      <c r="DV195" s="565"/>
      <c r="DW195" s="565"/>
      <c r="DX195" s="565"/>
      <c r="DY195" s="565"/>
      <c r="DZ195" s="565"/>
      <c r="EA195" s="565"/>
      <c r="EB195" s="565"/>
      <c r="EC195" s="565"/>
      <c r="ED195" s="565"/>
      <c r="EE195" s="565"/>
      <c r="EF195" s="565"/>
      <c r="EG195" s="565"/>
      <c r="EH195" s="565"/>
      <c r="EI195" s="565"/>
      <c r="EJ195" s="565"/>
      <c r="EK195" s="565"/>
      <c r="EL195" s="565"/>
      <c r="EM195" s="565"/>
      <c r="EN195" s="565"/>
      <c r="EO195" s="565"/>
      <c r="EP195" s="565"/>
      <c r="EQ195" s="565"/>
      <c r="ER195" s="565"/>
      <c r="ES195" s="565"/>
      <c r="ET195" s="565"/>
      <c r="EU195" s="565"/>
      <c r="EV195" s="565"/>
      <c r="EW195" s="565"/>
      <c r="EX195" s="565"/>
      <c r="EY195" s="565"/>
      <c r="EZ195" s="565"/>
      <c r="FA195" s="565"/>
      <c r="FB195" s="565"/>
      <c r="FC195" s="565"/>
      <c r="FD195" s="565"/>
      <c r="FE195" s="565"/>
      <c r="FF195" s="565"/>
      <c r="FG195" s="565"/>
      <c r="FH195" s="565"/>
      <c r="FI195" s="565"/>
      <c r="FJ195" s="565"/>
      <c r="FK195" s="565"/>
      <c r="FL195" s="565"/>
      <c r="FM195" s="565"/>
      <c r="FN195" s="565"/>
      <c r="FO195" s="565"/>
      <c r="FP195" s="565"/>
      <c r="FQ195" s="565"/>
      <c r="FR195" s="565"/>
      <c r="FS195" s="565"/>
      <c r="FT195" s="565"/>
      <c r="FU195" s="565"/>
      <c r="FV195" s="565"/>
      <c r="FW195" s="565"/>
      <c r="FX195" s="565"/>
      <c r="FY195" s="565"/>
      <c r="FZ195" s="565"/>
      <c r="GA195" s="565"/>
      <c r="GB195" s="565"/>
      <c r="GC195" s="565"/>
      <c r="GD195" s="565"/>
      <c r="GE195" s="565"/>
      <c r="GF195" s="565"/>
      <c r="GG195" s="565"/>
      <c r="GH195" s="565"/>
      <c r="GI195" s="565"/>
      <c r="GJ195" s="565"/>
      <c r="GK195" s="565"/>
      <c r="GL195" s="565"/>
      <c r="GM195" s="565"/>
      <c r="GN195" s="565"/>
      <c r="GO195" s="565"/>
      <c r="GP195" s="565"/>
      <c r="GQ195" s="565"/>
      <c r="GR195" s="565"/>
      <c r="GS195" s="565"/>
      <c r="GT195" s="565"/>
      <c r="GU195" s="565"/>
      <c r="GV195" s="565"/>
      <c r="GW195" s="565"/>
      <c r="GX195" s="565"/>
      <c r="GY195" s="565"/>
      <c r="GZ195" s="565"/>
      <c r="HA195" s="565"/>
      <c r="HB195" s="565"/>
      <c r="HC195" s="565"/>
      <c r="HD195" s="565"/>
      <c r="HE195" s="565"/>
      <c r="HF195" s="565"/>
      <c r="HG195" s="565"/>
      <c r="HH195" s="565"/>
      <c r="HI195" s="565"/>
      <c r="HJ195" s="565"/>
      <c r="HK195" s="565"/>
      <c r="HL195" s="565"/>
      <c r="HM195" s="565"/>
      <c r="HN195" s="565"/>
      <c r="HO195" s="565"/>
      <c r="HP195" s="565"/>
      <c r="HQ195" s="565"/>
      <c r="HR195" s="565"/>
      <c r="HS195" s="565"/>
      <c r="HT195" s="565"/>
      <c r="HU195" s="565"/>
      <c r="HV195" s="565"/>
      <c r="HW195" s="565"/>
      <c r="HX195" s="565"/>
      <c r="HY195" s="565"/>
      <c r="HZ195" s="565"/>
      <c r="IA195" s="565"/>
      <c r="IB195" s="565"/>
      <c r="IC195" s="565"/>
      <c r="ID195" s="565"/>
      <c r="IE195" s="565"/>
      <c r="IF195" s="565"/>
      <c r="IG195" s="565"/>
      <c r="IH195" s="565"/>
      <c r="II195" s="565"/>
      <c r="IJ195" s="565"/>
      <c r="IK195" s="565"/>
      <c r="IL195" s="565"/>
      <c r="IM195" s="565"/>
      <c r="IN195" s="565"/>
      <c r="IO195" s="565"/>
      <c r="IP195" s="565"/>
      <c r="IQ195" s="565"/>
      <c r="IR195" s="565"/>
      <c r="IS195" s="565"/>
      <c r="IT195" s="565"/>
      <c r="IU195" s="565"/>
    </row>
    <row r="196" spans="1:255">
      <c r="A196" s="562" t="s">
        <v>2306</v>
      </c>
      <c r="B196" s="559">
        <v>0</v>
      </c>
      <c r="D196" s="565"/>
      <c r="E196" s="565"/>
      <c r="F196" s="565"/>
      <c r="G196" s="565"/>
      <c r="H196" s="565"/>
      <c r="I196" s="565"/>
      <c r="J196" s="565"/>
      <c r="K196" s="565"/>
      <c r="L196" s="565"/>
      <c r="M196" s="565"/>
      <c r="N196" s="565"/>
      <c r="O196" s="565"/>
      <c r="P196" s="565"/>
      <c r="Q196" s="565"/>
      <c r="R196" s="565"/>
      <c r="S196" s="565"/>
      <c r="T196" s="565"/>
      <c r="U196" s="565"/>
      <c r="V196" s="565"/>
      <c r="W196" s="565"/>
      <c r="X196" s="565"/>
      <c r="Y196" s="565"/>
      <c r="Z196" s="565"/>
      <c r="AA196" s="565"/>
      <c r="AB196" s="565"/>
      <c r="AC196" s="565"/>
      <c r="AD196" s="565"/>
      <c r="AE196" s="565"/>
      <c r="AF196" s="565"/>
      <c r="AG196" s="565"/>
      <c r="AH196" s="565"/>
      <c r="AI196" s="565"/>
      <c r="AJ196" s="565"/>
      <c r="AK196" s="565"/>
      <c r="AL196" s="565"/>
      <c r="AM196" s="565"/>
      <c r="AN196" s="565"/>
      <c r="AO196" s="565"/>
      <c r="AP196" s="565"/>
      <c r="AQ196" s="565"/>
      <c r="AR196" s="565"/>
      <c r="AS196" s="565"/>
      <c r="AT196" s="565"/>
      <c r="AU196" s="565"/>
      <c r="AV196" s="565"/>
      <c r="AW196" s="565"/>
      <c r="AX196" s="565"/>
      <c r="AY196" s="565"/>
      <c r="AZ196" s="565"/>
      <c r="BA196" s="565"/>
      <c r="BB196" s="565"/>
      <c r="BC196" s="565"/>
      <c r="BD196" s="565"/>
      <c r="BE196" s="565"/>
      <c r="BF196" s="565"/>
      <c r="BG196" s="565"/>
      <c r="BH196" s="565"/>
      <c r="BI196" s="565"/>
      <c r="BJ196" s="565"/>
      <c r="BK196" s="565"/>
      <c r="BL196" s="565"/>
      <c r="BM196" s="565"/>
      <c r="BN196" s="565"/>
      <c r="BO196" s="565"/>
      <c r="BP196" s="565"/>
      <c r="BQ196" s="565"/>
      <c r="BR196" s="565"/>
      <c r="BS196" s="565"/>
      <c r="BT196" s="565"/>
      <c r="BU196" s="565"/>
      <c r="BV196" s="565"/>
      <c r="BW196" s="565"/>
      <c r="BX196" s="565"/>
      <c r="BY196" s="565"/>
      <c r="BZ196" s="565"/>
      <c r="CA196" s="565"/>
      <c r="CB196" s="565"/>
      <c r="CC196" s="565"/>
      <c r="CD196" s="565"/>
      <c r="CE196" s="565"/>
      <c r="CF196" s="565"/>
      <c r="CG196" s="565"/>
      <c r="CH196" s="565"/>
      <c r="CI196" s="565"/>
      <c r="CJ196" s="565"/>
      <c r="CK196" s="565"/>
      <c r="CL196" s="565"/>
      <c r="CM196" s="565"/>
      <c r="CN196" s="565"/>
      <c r="CO196" s="565"/>
      <c r="CP196" s="565"/>
      <c r="CQ196" s="565"/>
      <c r="CR196" s="565"/>
      <c r="CS196" s="565"/>
      <c r="CT196" s="565"/>
      <c r="CU196" s="565"/>
      <c r="CV196" s="565"/>
      <c r="CW196" s="565"/>
      <c r="CX196" s="565"/>
      <c r="CY196" s="565"/>
      <c r="CZ196" s="565"/>
      <c r="DA196" s="565"/>
      <c r="DB196" s="565"/>
      <c r="DC196" s="565"/>
      <c r="DD196" s="565"/>
      <c r="DE196" s="565"/>
      <c r="DF196" s="565"/>
      <c r="DG196" s="565"/>
      <c r="DH196" s="565"/>
      <c r="DI196" s="565"/>
      <c r="DJ196" s="565"/>
      <c r="DK196" s="565"/>
      <c r="DL196" s="565"/>
      <c r="DM196" s="565"/>
      <c r="DN196" s="565"/>
      <c r="DO196" s="565"/>
      <c r="DP196" s="565"/>
      <c r="DQ196" s="565"/>
      <c r="DR196" s="565"/>
      <c r="DS196" s="565"/>
      <c r="DT196" s="565"/>
      <c r="DU196" s="565"/>
      <c r="DV196" s="565"/>
      <c r="DW196" s="565"/>
      <c r="DX196" s="565"/>
      <c r="DY196" s="565"/>
      <c r="DZ196" s="565"/>
      <c r="EA196" s="565"/>
      <c r="EB196" s="565"/>
      <c r="EC196" s="565"/>
      <c r="ED196" s="565"/>
      <c r="EE196" s="565"/>
      <c r="EF196" s="565"/>
      <c r="EG196" s="565"/>
      <c r="EH196" s="565"/>
      <c r="EI196" s="565"/>
      <c r="EJ196" s="565"/>
      <c r="EK196" s="565"/>
      <c r="EL196" s="565"/>
      <c r="EM196" s="565"/>
      <c r="EN196" s="565"/>
      <c r="EO196" s="565"/>
      <c r="EP196" s="565"/>
      <c r="EQ196" s="565"/>
      <c r="ER196" s="565"/>
      <c r="ES196" s="565"/>
      <c r="ET196" s="565"/>
      <c r="EU196" s="565"/>
      <c r="EV196" s="565"/>
      <c r="EW196" s="565"/>
      <c r="EX196" s="565"/>
      <c r="EY196" s="565"/>
      <c r="EZ196" s="565"/>
      <c r="FA196" s="565"/>
      <c r="FB196" s="565"/>
      <c r="FC196" s="565"/>
      <c r="FD196" s="565"/>
      <c r="FE196" s="565"/>
      <c r="FF196" s="565"/>
      <c r="FG196" s="565"/>
      <c r="FH196" s="565"/>
      <c r="FI196" s="565"/>
      <c r="FJ196" s="565"/>
      <c r="FK196" s="565"/>
      <c r="FL196" s="565"/>
      <c r="FM196" s="565"/>
      <c r="FN196" s="565"/>
      <c r="FO196" s="565"/>
      <c r="FP196" s="565"/>
      <c r="FQ196" s="565"/>
      <c r="FR196" s="565"/>
      <c r="FS196" s="565"/>
      <c r="FT196" s="565"/>
      <c r="FU196" s="565"/>
      <c r="FV196" s="565"/>
      <c r="FW196" s="565"/>
      <c r="FX196" s="565"/>
      <c r="FY196" s="565"/>
      <c r="FZ196" s="565"/>
      <c r="GA196" s="565"/>
      <c r="GB196" s="565"/>
      <c r="GC196" s="565"/>
      <c r="GD196" s="565"/>
      <c r="GE196" s="565"/>
      <c r="GF196" s="565"/>
      <c r="GG196" s="565"/>
      <c r="GH196" s="565"/>
      <c r="GI196" s="565"/>
      <c r="GJ196" s="565"/>
      <c r="GK196" s="565"/>
      <c r="GL196" s="565"/>
      <c r="GM196" s="565"/>
      <c r="GN196" s="565"/>
      <c r="GO196" s="565"/>
      <c r="GP196" s="565"/>
      <c r="GQ196" s="565"/>
      <c r="GR196" s="565"/>
      <c r="GS196" s="565"/>
      <c r="GT196" s="565"/>
      <c r="GU196" s="565"/>
      <c r="GV196" s="565"/>
      <c r="GW196" s="565"/>
      <c r="GX196" s="565"/>
      <c r="GY196" s="565"/>
      <c r="GZ196" s="565"/>
      <c r="HA196" s="565"/>
      <c r="HB196" s="565"/>
      <c r="HC196" s="565"/>
      <c r="HD196" s="565"/>
      <c r="HE196" s="565"/>
      <c r="HF196" s="565"/>
      <c r="HG196" s="565"/>
      <c r="HH196" s="565"/>
      <c r="HI196" s="565"/>
      <c r="HJ196" s="565"/>
      <c r="HK196" s="565"/>
      <c r="HL196" s="565"/>
      <c r="HM196" s="565"/>
      <c r="HN196" s="565"/>
      <c r="HO196" s="565"/>
      <c r="HP196" s="565"/>
      <c r="HQ196" s="565"/>
      <c r="HR196" s="565"/>
      <c r="HS196" s="565"/>
      <c r="HT196" s="565"/>
      <c r="HU196" s="565"/>
      <c r="HV196" s="565"/>
      <c r="HW196" s="565"/>
      <c r="HX196" s="565"/>
      <c r="HY196" s="565"/>
      <c r="HZ196" s="565"/>
      <c r="IA196" s="565"/>
      <c r="IB196" s="565"/>
      <c r="IC196" s="565"/>
      <c r="ID196" s="565"/>
      <c r="IE196" s="565"/>
      <c r="IF196" s="565"/>
      <c r="IG196" s="565"/>
      <c r="IH196" s="565"/>
      <c r="II196" s="565"/>
      <c r="IJ196" s="565"/>
      <c r="IK196" s="565"/>
      <c r="IL196" s="565"/>
      <c r="IM196" s="565"/>
      <c r="IN196" s="565"/>
      <c r="IO196" s="565"/>
      <c r="IP196" s="565"/>
      <c r="IQ196" s="565"/>
      <c r="IR196" s="565"/>
      <c r="IS196" s="565"/>
      <c r="IT196" s="565"/>
      <c r="IU196" s="565"/>
    </row>
    <row r="197" spans="1:255">
      <c r="A197" s="562" t="s">
        <v>2307</v>
      </c>
      <c r="B197" s="559">
        <v>0</v>
      </c>
      <c r="D197" s="565"/>
      <c r="E197" s="565"/>
      <c r="F197" s="565"/>
      <c r="G197" s="565"/>
      <c r="H197" s="565"/>
      <c r="I197" s="565"/>
      <c r="J197" s="565"/>
      <c r="K197" s="565"/>
      <c r="L197" s="565"/>
      <c r="M197" s="565"/>
      <c r="N197" s="565"/>
      <c r="O197" s="565"/>
      <c r="P197" s="565"/>
      <c r="Q197" s="565"/>
      <c r="R197" s="565"/>
      <c r="S197" s="565"/>
      <c r="T197" s="565"/>
      <c r="U197" s="565"/>
      <c r="V197" s="565"/>
      <c r="W197" s="565"/>
      <c r="X197" s="565"/>
      <c r="Y197" s="565"/>
      <c r="Z197" s="565"/>
      <c r="AA197" s="565"/>
      <c r="AB197" s="565"/>
      <c r="AC197" s="565"/>
      <c r="AD197" s="565"/>
      <c r="AE197" s="565"/>
      <c r="AF197" s="565"/>
      <c r="AG197" s="565"/>
      <c r="AH197" s="565"/>
      <c r="AI197" s="565"/>
      <c r="AJ197" s="565"/>
      <c r="AK197" s="565"/>
      <c r="AL197" s="565"/>
      <c r="AM197" s="565"/>
      <c r="AN197" s="565"/>
      <c r="AO197" s="565"/>
      <c r="AP197" s="565"/>
      <c r="AQ197" s="565"/>
      <c r="AR197" s="565"/>
      <c r="AS197" s="565"/>
      <c r="AT197" s="565"/>
      <c r="AU197" s="565"/>
      <c r="AV197" s="565"/>
      <c r="AW197" s="565"/>
      <c r="AX197" s="565"/>
      <c r="AY197" s="565"/>
      <c r="AZ197" s="565"/>
      <c r="BA197" s="565"/>
      <c r="BB197" s="565"/>
      <c r="BC197" s="565"/>
      <c r="BD197" s="565"/>
      <c r="BE197" s="565"/>
      <c r="BF197" s="565"/>
      <c r="BG197" s="565"/>
      <c r="BH197" s="565"/>
      <c r="BI197" s="565"/>
      <c r="BJ197" s="565"/>
      <c r="BK197" s="565"/>
      <c r="BL197" s="565"/>
      <c r="BM197" s="565"/>
      <c r="BN197" s="565"/>
      <c r="BO197" s="565"/>
      <c r="BP197" s="565"/>
      <c r="BQ197" s="565"/>
      <c r="BR197" s="565"/>
      <c r="BS197" s="565"/>
      <c r="BT197" s="565"/>
      <c r="BU197" s="565"/>
      <c r="BV197" s="565"/>
      <c r="BW197" s="565"/>
      <c r="BX197" s="565"/>
      <c r="BY197" s="565"/>
      <c r="BZ197" s="565"/>
      <c r="CA197" s="565"/>
      <c r="CB197" s="565"/>
      <c r="CC197" s="565"/>
      <c r="CD197" s="565"/>
      <c r="CE197" s="565"/>
      <c r="CF197" s="565"/>
      <c r="CG197" s="565"/>
      <c r="CH197" s="565"/>
      <c r="CI197" s="565"/>
      <c r="CJ197" s="565"/>
      <c r="CK197" s="565"/>
      <c r="CL197" s="565"/>
      <c r="CM197" s="565"/>
      <c r="CN197" s="565"/>
      <c r="CO197" s="565"/>
      <c r="CP197" s="565"/>
      <c r="CQ197" s="565"/>
      <c r="CR197" s="565"/>
      <c r="CS197" s="565"/>
      <c r="CT197" s="565"/>
      <c r="CU197" s="565"/>
      <c r="CV197" s="565"/>
      <c r="CW197" s="565"/>
      <c r="CX197" s="565"/>
      <c r="CY197" s="565"/>
      <c r="CZ197" s="565"/>
      <c r="DA197" s="565"/>
      <c r="DB197" s="565"/>
      <c r="DC197" s="565"/>
      <c r="DD197" s="565"/>
      <c r="DE197" s="565"/>
      <c r="DF197" s="565"/>
      <c r="DG197" s="565"/>
      <c r="DH197" s="565"/>
      <c r="DI197" s="565"/>
      <c r="DJ197" s="565"/>
      <c r="DK197" s="565"/>
      <c r="DL197" s="565"/>
      <c r="DM197" s="565"/>
      <c r="DN197" s="565"/>
      <c r="DO197" s="565"/>
      <c r="DP197" s="565"/>
      <c r="DQ197" s="565"/>
      <c r="DR197" s="565"/>
      <c r="DS197" s="565"/>
      <c r="DT197" s="565"/>
      <c r="DU197" s="565"/>
      <c r="DV197" s="565"/>
      <c r="DW197" s="565"/>
      <c r="DX197" s="565"/>
      <c r="DY197" s="565"/>
      <c r="DZ197" s="565"/>
      <c r="EA197" s="565"/>
      <c r="EB197" s="565"/>
      <c r="EC197" s="565"/>
      <c r="ED197" s="565"/>
      <c r="EE197" s="565"/>
      <c r="EF197" s="565"/>
      <c r="EG197" s="565"/>
      <c r="EH197" s="565"/>
      <c r="EI197" s="565"/>
      <c r="EJ197" s="565"/>
      <c r="EK197" s="565"/>
      <c r="EL197" s="565"/>
      <c r="EM197" s="565"/>
      <c r="EN197" s="565"/>
      <c r="EO197" s="565"/>
      <c r="EP197" s="565"/>
      <c r="EQ197" s="565"/>
      <c r="ER197" s="565"/>
      <c r="ES197" s="565"/>
      <c r="ET197" s="565"/>
      <c r="EU197" s="565"/>
      <c r="EV197" s="565"/>
      <c r="EW197" s="565"/>
      <c r="EX197" s="565"/>
      <c r="EY197" s="565"/>
      <c r="EZ197" s="565"/>
      <c r="FA197" s="565"/>
      <c r="FB197" s="565"/>
      <c r="FC197" s="565"/>
      <c r="FD197" s="565"/>
      <c r="FE197" s="565"/>
      <c r="FF197" s="565"/>
      <c r="FG197" s="565"/>
      <c r="FH197" s="565"/>
      <c r="FI197" s="565"/>
      <c r="FJ197" s="565"/>
      <c r="FK197" s="565"/>
      <c r="FL197" s="565"/>
      <c r="FM197" s="565"/>
      <c r="FN197" s="565"/>
      <c r="FO197" s="565"/>
      <c r="FP197" s="565"/>
      <c r="FQ197" s="565"/>
      <c r="FR197" s="565"/>
      <c r="FS197" s="565"/>
      <c r="FT197" s="565"/>
      <c r="FU197" s="565"/>
      <c r="FV197" s="565"/>
      <c r="FW197" s="565"/>
      <c r="FX197" s="565"/>
      <c r="FY197" s="565"/>
      <c r="FZ197" s="565"/>
      <c r="GA197" s="565"/>
      <c r="GB197" s="565"/>
      <c r="GC197" s="565"/>
      <c r="GD197" s="565"/>
      <c r="GE197" s="565"/>
      <c r="GF197" s="565"/>
      <c r="GG197" s="565"/>
      <c r="GH197" s="565"/>
      <c r="GI197" s="565"/>
      <c r="GJ197" s="565"/>
      <c r="GK197" s="565"/>
      <c r="GL197" s="565"/>
      <c r="GM197" s="565"/>
      <c r="GN197" s="565"/>
      <c r="GO197" s="565"/>
      <c r="GP197" s="565"/>
      <c r="GQ197" s="565"/>
      <c r="GR197" s="565"/>
      <c r="GS197" s="565"/>
      <c r="GT197" s="565"/>
      <c r="GU197" s="565"/>
      <c r="GV197" s="565"/>
      <c r="GW197" s="565"/>
      <c r="GX197" s="565"/>
      <c r="GY197" s="565"/>
      <c r="GZ197" s="565"/>
      <c r="HA197" s="565"/>
      <c r="HB197" s="565"/>
      <c r="HC197" s="565"/>
      <c r="HD197" s="565"/>
      <c r="HE197" s="565"/>
      <c r="HF197" s="565"/>
      <c r="HG197" s="565"/>
      <c r="HH197" s="565"/>
      <c r="HI197" s="565"/>
      <c r="HJ197" s="565"/>
      <c r="HK197" s="565"/>
      <c r="HL197" s="565"/>
      <c r="HM197" s="565"/>
      <c r="HN197" s="565"/>
      <c r="HO197" s="565"/>
      <c r="HP197" s="565"/>
      <c r="HQ197" s="565"/>
      <c r="HR197" s="565"/>
      <c r="HS197" s="565"/>
      <c r="HT197" s="565"/>
      <c r="HU197" s="565"/>
      <c r="HV197" s="565"/>
      <c r="HW197" s="565"/>
      <c r="HX197" s="565"/>
      <c r="HY197" s="565"/>
      <c r="HZ197" s="565"/>
      <c r="IA197" s="565"/>
      <c r="IB197" s="565"/>
      <c r="IC197" s="565"/>
      <c r="ID197" s="565"/>
      <c r="IE197" s="565"/>
      <c r="IF197" s="565"/>
      <c r="IG197" s="565"/>
      <c r="IH197" s="565"/>
      <c r="II197" s="565"/>
      <c r="IJ197" s="565"/>
      <c r="IK197" s="565"/>
      <c r="IL197" s="565"/>
      <c r="IM197" s="565"/>
      <c r="IN197" s="565"/>
      <c r="IO197" s="565"/>
      <c r="IP197" s="565"/>
      <c r="IQ197" s="565"/>
      <c r="IR197" s="565"/>
      <c r="IS197" s="565"/>
      <c r="IT197" s="565"/>
      <c r="IU197" s="565"/>
    </row>
    <row r="198" spans="1:255">
      <c r="A198" s="562" t="s">
        <v>2308</v>
      </c>
      <c r="B198" s="559">
        <v>0</v>
      </c>
      <c r="D198" s="565"/>
      <c r="E198" s="565"/>
      <c r="F198" s="565"/>
      <c r="G198" s="565"/>
      <c r="H198" s="565"/>
      <c r="I198" s="565"/>
      <c r="J198" s="565"/>
      <c r="K198" s="565"/>
      <c r="L198" s="565"/>
      <c r="M198" s="565"/>
      <c r="N198" s="565"/>
      <c r="O198" s="565"/>
      <c r="P198" s="565"/>
      <c r="Q198" s="565"/>
      <c r="R198" s="565"/>
      <c r="S198" s="565"/>
      <c r="T198" s="565"/>
      <c r="U198" s="565"/>
      <c r="V198" s="565"/>
      <c r="W198" s="565"/>
      <c r="X198" s="565"/>
      <c r="Y198" s="565"/>
      <c r="Z198" s="565"/>
      <c r="AA198" s="565"/>
      <c r="AB198" s="565"/>
      <c r="AC198" s="565"/>
      <c r="AD198" s="565"/>
      <c r="AE198" s="565"/>
      <c r="AF198" s="565"/>
      <c r="AG198" s="565"/>
      <c r="AH198" s="565"/>
      <c r="AI198" s="565"/>
      <c r="AJ198" s="565"/>
      <c r="AK198" s="565"/>
      <c r="AL198" s="565"/>
      <c r="AM198" s="565"/>
      <c r="AN198" s="565"/>
      <c r="AO198" s="565"/>
      <c r="AP198" s="565"/>
      <c r="AQ198" s="565"/>
      <c r="AR198" s="565"/>
      <c r="AS198" s="565"/>
      <c r="AT198" s="565"/>
      <c r="AU198" s="565"/>
      <c r="AV198" s="565"/>
      <c r="AW198" s="565"/>
      <c r="AX198" s="565"/>
      <c r="AY198" s="565"/>
      <c r="AZ198" s="565"/>
      <c r="BA198" s="565"/>
      <c r="BB198" s="565"/>
      <c r="BC198" s="565"/>
      <c r="BD198" s="565"/>
      <c r="BE198" s="565"/>
      <c r="BF198" s="565"/>
      <c r="BG198" s="565"/>
      <c r="BH198" s="565"/>
      <c r="BI198" s="565"/>
      <c r="BJ198" s="565"/>
      <c r="BK198" s="565"/>
      <c r="BL198" s="565"/>
      <c r="BM198" s="565"/>
      <c r="BN198" s="565"/>
      <c r="BO198" s="565"/>
      <c r="BP198" s="565"/>
      <c r="BQ198" s="565"/>
      <c r="BR198" s="565"/>
      <c r="BS198" s="565"/>
      <c r="BT198" s="565"/>
      <c r="BU198" s="565"/>
      <c r="BV198" s="565"/>
      <c r="BW198" s="565"/>
      <c r="BX198" s="565"/>
      <c r="BY198" s="565"/>
      <c r="BZ198" s="565"/>
      <c r="CA198" s="565"/>
      <c r="CB198" s="565"/>
      <c r="CC198" s="565"/>
      <c r="CD198" s="565"/>
      <c r="CE198" s="565"/>
      <c r="CF198" s="565"/>
      <c r="CG198" s="565"/>
      <c r="CH198" s="565"/>
      <c r="CI198" s="565"/>
      <c r="CJ198" s="565"/>
      <c r="CK198" s="565"/>
      <c r="CL198" s="565"/>
      <c r="CM198" s="565"/>
      <c r="CN198" s="565"/>
      <c r="CO198" s="565"/>
      <c r="CP198" s="565"/>
      <c r="CQ198" s="565"/>
      <c r="CR198" s="565"/>
      <c r="CS198" s="565"/>
      <c r="CT198" s="565"/>
      <c r="CU198" s="565"/>
      <c r="CV198" s="565"/>
      <c r="CW198" s="565"/>
      <c r="CX198" s="565"/>
      <c r="CY198" s="565"/>
      <c r="CZ198" s="565"/>
      <c r="DA198" s="565"/>
      <c r="DB198" s="565"/>
      <c r="DC198" s="565"/>
      <c r="DD198" s="565"/>
      <c r="DE198" s="565"/>
      <c r="DF198" s="565"/>
      <c r="DG198" s="565"/>
      <c r="DH198" s="565"/>
      <c r="DI198" s="565"/>
      <c r="DJ198" s="565"/>
      <c r="DK198" s="565"/>
      <c r="DL198" s="565"/>
      <c r="DM198" s="565"/>
      <c r="DN198" s="565"/>
      <c r="DO198" s="565"/>
      <c r="DP198" s="565"/>
      <c r="DQ198" s="565"/>
      <c r="DR198" s="565"/>
      <c r="DS198" s="565"/>
      <c r="DT198" s="565"/>
      <c r="DU198" s="565"/>
      <c r="DV198" s="565"/>
      <c r="DW198" s="565"/>
      <c r="DX198" s="565"/>
      <c r="DY198" s="565"/>
      <c r="DZ198" s="565"/>
      <c r="EA198" s="565"/>
      <c r="EB198" s="565"/>
      <c r="EC198" s="565"/>
      <c r="ED198" s="565"/>
      <c r="EE198" s="565"/>
      <c r="EF198" s="565"/>
      <c r="EG198" s="565"/>
      <c r="EH198" s="565"/>
      <c r="EI198" s="565"/>
      <c r="EJ198" s="565"/>
      <c r="EK198" s="565"/>
      <c r="EL198" s="565"/>
      <c r="EM198" s="565"/>
      <c r="EN198" s="565"/>
      <c r="EO198" s="565"/>
      <c r="EP198" s="565"/>
      <c r="EQ198" s="565"/>
      <c r="ER198" s="565"/>
      <c r="ES198" s="565"/>
      <c r="ET198" s="565"/>
      <c r="EU198" s="565"/>
      <c r="EV198" s="565"/>
      <c r="EW198" s="565"/>
      <c r="EX198" s="565"/>
      <c r="EY198" s="565"/>
      <c r="EZ198" s="565"/>
      <c r="FA198" s="565"/>
      <c r="FB198" s="565"/>
      <c r="FC198" s="565"/>
      <c r="FD198" s="565"/>
      <c r="FE198" s="565"/>
      <c r="FF198" s="565"/>
      <c r="FG198" s="565"/>
      <c r="FH198" s="565"/>
      <c r="FI198" s="565"/>
      <c r="FJ198" s="565"/>
      <c r="FK198" s="565"/>
      <c r="FL198" s="565"/>
      <c r="FM198" s="565"/>
      <c r="FN198" s="565"/>
      <c r="FO198" s="565"/>
      <c r="FP198" s="565"/>
      <c r="FQ198" s="565"/>
      <c r="FR198" s="565"/>
      <c r="FS198" s="565"/>
      <c r="FT198" s="565"/>
      <c r="FU198" s="565"/>
      <c r="FV198" s="565"/>
      <c r="FW198" s="565"/>
      <c r="FX198" s="565"/>
      <c r="FY198" s="565"/>
      <c r="FZ198" s="565"/>
      <c r="GA198" s="565"/>
      <c r="GB198" s="565"/>
      <c r="GC198" s="565"/>
      <c r="GD198" s="565"/>
      <c r="GE198" s="565"/>
      <c r="GF198" s="565"/>
      <c r="GG198" s="565"/>
      <c r="GH198" s="565"/>
      <c r="GI198" s="565"/>
      <c r="GJ198" s="565"/>
      <c r="GK198" s="565"/>
      <c r="GL198" s="565"/>
      <c r="GM198" s="565"/>
      <c r="GN198" s="565"/>
      <c r="GO198" s="565"/>
      <c r="GP198" s="565"/>
      <c r="GQ198" s="565"/>
      <c r="GR198" s="565"/>
      <c r="GS198" s="565"/>
      <c r="GT198" s="565"/>
      <c r="GU198" s="565"/>
      <c r="GV198" s="565"/>
      <c r="GW198" s="565"/>
      <c r="GX198" s="565"/>
      <c r="GY198" s="565"/>
      <c r="GZ198" s="565"/>
      <c r="HA198" s="565"/>
      <c r="HB198" s="565"/>
      <c r="HC198" s="565"/>
      <c r="HD198" s="565"/>
      <c r="HE198" s="565"/>
      <c r="HF198" s="565"/>
      <c r="HG198" s="565"/>
      <c r="HH198" s="565"/>
      <c r="HI198" s="565"/>
      <c r="HJ198" s="565"/>
      <c r="HK198" s="565"/>
      <c r="HL198" s="565"/>
      <c r="HM198" s="565"/>
      <c r="HN198" s="565"/>
      <c r="HO198" s="565"/>
      <c r="HP198" s="565"/>
      <c r="HQ198" s="565"/>
      <c r="HR198" s="565"/>
      <c r="HS198" s="565"/>
      <c r="HT198" s="565"/>
      <c r="HU198" s="565"/>
      <c r="HV198" s="565"/>
      <c r="HW198" s="565"/>
      <c r="HX198" s="565"/>
      <c r="HY198" s="565"/>
      <c r="HZ198" s="565"/>
      <c r="IA198" s="565"/>
      <c r="IB198" s="565"/>
      <c r="IC198" s="565"/>
      <c r="ID198" s="565"/>
      <c r="IE198" s="565"/>
      <c r="IF198" s="565"/>
      <c r="IG198" s="565"/>
      <c r="IH198" s="565"/>
      <c r="II198" s="565"/>
      <c r="IJ198" s="565"/>
      <c r="IK198" s="565"/>
      <c r="IL198" s="565"/>
      <c r="IM198" s="565"/>
      <c r="IN198" s="565"/>
      <c r="IO198" s="565"/>
      <c r="IP198" s="565"/>
      <c r="IQ198" s="565"/>
      <c r="IR198" s="565"/>
      <c r="IS198" s="565"/>
      <c r="IT198" s="565"/>
      <c r="IU198" s="565"/>
    </row>
    <row r="199" spans="1:255">
      <c r="A199" s="562" t="s">
        <v>2309</v>
      </c>
      <c r="B199" s="559">
        <v>0</v>
      </c>
      <c r="D199" s="565"/>
      <c r="E199" s="565"/>
      <c r="F199" s="565"/>
      <c r="G199" s="565"/>
      <c r="H199" s="565"/>
      <c r="I199" s="565"/>
      <c r="J199" s="565"/>
      <c r="K199" s="565"/>
      <c r="L199" s="565"/>
      <c r="M199" s="565"/>
      <c r="N199" s="565"/>
      <c r="O199" s="565"/>
      <c r="P199" s="565"/>
      <c r="Q199" s="565"/>
      <c r="R199" s="565"/>
      <c r="S199" s="565"/>
      <c r="T199" s="565"/>
      <c r="U199" s="565"/>
      <c r="V199" s="565"/>
      <c r="W199" s="565"/>
      <c r="X199" s="565"/>
      <c r="Y199" s="565"/>
      <c r="Z199" s="565"/>
      <c r="AA199" s="565"/>
      <c r="AB199" s="565"/>
      <c r="AC199" s="565"/>
      <c r="AD199" s="565"/>
      <c r="AE199" s="565"/>
      <c r="AF199" s="565"/>
      <c r="AG199" s="565"/>
      <c r="AH199" s="565"/>
      <c r="AI199" s="565"/>
      <c r="AJ199" s="565"/>
      <c r="AK199" s="565"/>
      <c r="AL199" s="565"/>
      <c r="AM199" s="565"/>
      <c r="AN199" s="565"/>
      <c r="AO199" s="565"/>
      <c r="AP199" s="565"/>
      <c r="AQ199" s="565"/>
      <c r="AR199" s="565"/>
      <c r="AS199" s="565"/>
      <c r="AT199" s="565"/>
      <c r="AU199" s="565"/>
      <c r="AV199" s="565"/>
      <c r="AW199" s="565"/>
      <c r="AX199" s="565"/>
      <c r="AY199" s="565"/>
      <c r="AZ199" s="565"/>
      <c r="BA199" s="565"/>
      <c r="BB199" s="565"/>
      <c r="BC199" s="565"/>
      <c r="BD199" s="565"/>
      <c r="BE199" s="565"/>
      <c r="BF199" s="565"/>
      <c r="BG199" s="565"/>
      <c r="BH199" s="565"/>
      <c r="BI199" s="565"/>
      <c r="BJ199" s="565"/>
      <c r="BK199" s="565"/>
      <c r="BL199" s="565"/>
      <c r="BM199" s="565"/>
      <c r="BN199" s="565"/>
      <c r="BO199" s="565"/>
      <c r="BP199" s="565"/>
      <c r="BQ199" s="565"/>
      <c r="BR199" s="565"/>
      <c r="BS199" s="565"/>
      <c r="BT199" s="565"/>
      <c r="BU199" s="565"/>
      <c r="BV199" s="565"/>
      <c r="BW199" s="565"/>
      <c r="BX199" s="565"/>
      <c r="BY199" s="565"/>
      <c r="BZ199" s="565"/>
      <c r="CA199" s="565"/>
      <c r="CB199" s="565"/>
      <c r="CC199" s="565"/>
      <c r="CD199" s="565"/>
      <c r="CE199" s="565"/>
      <c r="CF199" s="565"/>
      <c r="CG199" s="565"/>
      <c r="CH199" s="565"/>
      <c r="CI199" s="565"/>
      <c r="CJ199" s="565"/>
      <c r="CK199" s="565"/>
      <c r="CL199" s="565"/>
      <c r="CM199" s="565"/>
      <c r="CN199" s="565"/>
      <c r="CO199" s="565"/>
      <c r="CP199" s="565"/>
      <c r="CQ199" s="565"/>
      <c r="CR199" s="565"/>
      <c r="CS199" s="565"/>
      <c r="CT199" s="565"/>
      <c r="CU199" s="565"/>
      <c r="CV199" s="565"/>
      <c r="CW199" s="565"/>
      <c r="CX199" s="565"/>
      <c r="CY199" s="565"/>
      <c r="CZ199" s="565"/>
      <c r="DA199" s="565"/>
      <c r="DB199" s="565"/>
      <c r="DC199" s="565"/>
      <c r="DD199" s="565"/>
      <c r="DE199" s="565"/>
      <c r="DF199" s="565"/>
      <c r="DG199" s="565"/>
      <c r="DH199" s="565"/>
      <c r="DI199" s="565"/>
      <c r="DJ199" s="565"/>
      <c r="DK199" s="565"/>
      <c r="DL199" s="565"/>
      <c r="DM199" s="565"/>
      <c r="DN199" s="565"/>
      <c r="DO199" s="565"/>
      <c r="DP199" s="565"/>
      <c r="DQ199" s="565"/>
      <c r="DR199" s="565"/>
      <c r="DS199" s="565"/>
      <c r="DT199" s="565"/>
      <c r="DU199" s="565"/>
      <c r="DV199" s="565"/>
      <c r="DW199" s="565"/>
      <c r="DX199" s="565"/>
      <c r="DY199" s="565"/>
      <c r="DZ199" s="565"/>
      <c r="EA199" s="565"/>
      <c r="EB199" s="565"/>
      <c r="EC199" s="565"/>
      <c r="ED199" s="565"/>
      <c r="EE199" s="565"/>
      <c r="EF199" s="565"/>
      <c r="EG199" s="565"/>
      <c r="EH199" s="565"/>
      <c r="EI199" s="565"/>
      <c r="EJ199" s="565"/>
      <c r="EK199" s="565"/>
      <c r="EL199" s="565"/>
      <c r="EM199" s="565"/>
      <c r="EN199" s="565"/>
      <c r="EO199" s="565"/>
      <c r="EP199" s="565"/>
      <c r="EQ199" s="565"/>
      <c r="ER199" s="565"/>
      <c r="ES199" s="565"/>
      <c r="ET199" s="565"/>
      <c r="EU199" s="565"/>
      <c r="EV199" s="565"/>
      <c r="EW199" s="565"/>
      <c r="EX199" s="565"/>
      <c r="EY199" s="565"/>
      <c r="EZ199" s="565"/>
      <c r="FA199" s="565"/>
      <c r="FB199" s="565"/>
      <c r="FC199" s="565"/>
      <c r="FD199" s="565"/>
      <c r="FE199" s="565"/>
      <c r="FF199" s="565"/>
      <c r="FG199" s="565"/>
      <c r="FH199" s="565"/>
      <c r="FI199" s="565"/>
      <c r="FJ199" s="565"/>
      <c r="FK199" s="565"/>
      <c r="FL199" s="565"/>
      <c r="FM199" s="565"/>
      <c r="FN199" s="565"/>
      <c r="FO199" s="565"/>
      <c r="FP199" s="565"/>
      <c r="FQ199" s="565"/>
      <c r="FR199" s="565"/>
      <c r="FS199" s="565"/>
      <c r="FT199" s="565"/>
      <c r="FU199" s="565"/>
      <c r="FV199" s="565"/>
      <c r="FW199" s="565"/>
      <c r="FX199" s="565"/>
      <c r="FY199" s="565"/>
      <c r="FZ199" s="565"/>
      <c r="GA199" s="565"/>
      <c r="GB199" s="565"/>
      <c r="GC199" s="565"/>
      <c r="GD199" s="565"/>
      <c r="GE199" s="565"/>
      <c r="GF199" s="565"/>
      <c r="GG199" s="565"/>
      <c r="GH199" s="565"/>
      <c r="GI199" s="565"/>
      <c r="GJ199" s="565"/>
      <c r="GK199" s="565"/>
      <c r="GL199" s="565"/>
      <c r="GM199" s="565"/>
      <c r="GN199" s="565"/>
      <c r="GO199" s="565"/>
      <c r="GP199" s="565"/>
      <c r="GQ199" s="565"/>
      <c r="GR199" s="565"/>
      <c r="GS199" s="565"/>
      <c r="GT199" s="565"/>
      <c r="GU199" s="565"/>
      <c r="GV199" s="565"/>
      <c r="GW199" s="565"/>
      <c r="GX199" s="565"/>
      <c r="GY199" s="565"/>
      <c r="GZ199" s="565"/>
      <c r="HA199" s="565"/>
      <c r="HB199" s="565"/>
      <c r="HC199" s="565"/>
      <c r="HD199" s="565"/>
      <c r="HE199" s="565"/>
      <c r="HF199" s="565"/>
      <c r="HG199" s="565"/>
      <c r="HH199" s="565"/>
      <c r="HI199" s="565"/>
      <c r="HJ199" s="565"/>
      <c r="HK199" s="565"/>
      <c r="HL199" s="565"/>
      <c r="HM199" s="565"/>
      <c r="HN199" s="565"/>
      <c r="HO199" s="565"/>
      <c r="HP199" s="565"/>
      <c r="HQ199" s="565"/>
      <c r="HR199" s="565"/>
      <c r="HS199" s="565"/>
      <c r="HT199" s="565"/>
      <c r="HU199" s="565"/>
      <c r="HV199" s="565"/>
      <c r="HW199" s="565"/>
      <c r="HX199" s="565"/>
      <c r="HY199" s="565"/>
      <c r="HZ199" s="565"/>
      <c r="IA199" s="565"/>
      <c r="IB199" s="565"/>
      <c r="IC199" s="565"/>
      <c r="ID199" s="565"/>
      <c r="IE199" s="565"/>
      <c r="IF199" s="565"/>
      <c r="IG199" s="565"/>
      <c r="IH199" s="565"/>
      <c r="II199" s="565"/>
      <c r="IJ199" s="565"/>
      <c r="IK199" s="565"/>
      <c r="IL199" s="565"/>
      <c r="IM199" s="565"/>
      <c r="IN199" s="565"/>
      <c r="IO199" s="565"/>
      <c r="IP199" s="565"/>
      <c r="IQ199" s="565"/>
      <c r="IR199" s="565"/>
      <c r="IS199" s="565"/>
      <c r="IT199" s="565"/>
      <c r="IU199" s="565"/>
    </row>
    <row r="200" spans="1:255">
      <c r="A200" s="562" t="s">
        <v>2310</v>
      </c>
      <c r="B200" s="559">
        <v>0</v>
      </c>
      <c r="D200" s="565"/>
      <c r="E200" s="565"/>
      <c r="F200" s="565"/>
      <c r="G200" s="565"/>
      <c r="H200" s="565"/>
      <c r="I200" s="565"/>
      <c r="J200" s="565"/>
      <c r="K200" s="565"/>
      <c r="L200" s="565"/>
      <c r="M200" s="565"/>
      <c r="N200" s="565"/>
      <c r="O200" s="565"/>
      <c r="P200" s="565"/>
      <c r="Q200" s="565"/>
      <c r="R200" s="565"/>
      <c r="S200" s="565"/>
      <c r="T200" s="565"/>
      <c r="U200" s="565"/>
      <c r="V200" s="565"/>
      <c r="W200" s="565"/>
      <c r="X200" s="565"/>
      <c r="Y200" s="565"/>
      <c r="Z200" s="565"/>
      <c r="AA200" s="565"/>
      <c r="AB200" s="565"/>
      <c r="AC200" s="565"/>
      <c r="AD200" s="565"/>
      <c r="AE200" s="565"/>
      <c r="AF200" s="565"/>
      <c r="AG200" s="565"/>
      <c r="AH200" s="565"/>
      <c r="AI200" s="565"/>
      <c r="AJ200" s="565"/>
      <c r="AK200" s="565"/>
      <c r="AL200" s="565"/>
      <c r="AM200" s="565"/>
      <c r="AN200" s="565"/>
      <c r="AO200" s="565"/>
      <c r="AP200" s="565"/>
      <c r="AQ200" s="565"/>
      <c r="AR200" s="565"/>
      <c r="AS200" s="565"/>
      <c r="AT200" s="565"/>
      <c r="AU200" s="565"/>
      <c r="AV200" s="565"/>
      <c r="AW200" s="565"/>
      <c r="AX200" s="565"/>
      <c r="AY200" s="565"/>
      <c r="AZ200" s="565"/>
      <c r="BA200" s="565"/>
      <c r="BB200" s="565"/>
      <c r="BC200" s="565"/>
      <c r="BD200" s="565"/>
      <c r="BE200" s="565"/>
      <c r="BF200" s="565"/>
      <c r="BG200" s="565"/>
      <c r="BH200" s="565"/>
      <c r="BI200" s="565"/>
      <c r="BJ200" s="565"/>
      <c r="BK200" s="565"/>
      <c r="BL200" s="565"/>
      <c r="BM200" s="565"/>
      <c r="BN200" s="565"/>
      <c r="BO200" s="565"/>
      <c r="BP200" s="565"/>
      <c r="BQ200" s="565"/>
      <c r="BR200" s="565"/>
      <c r="BS200" s="565"/>
      <c r="BT200" s="565"/>
      <c r="BU200" s="565"/>
      <c r="BV200" s="565"/>
      <c r="BW200" s="565"/>
      <c r="BX200" s="565"/>
      <c r="BY200" s="565"/>
      <c r="BZ200" s="565"/>
      <c r="CA200" s="565"/>
      <c r="CB200" s="565"/>
      <c r="CC200" s="565"/>
      <c r="CD200" s="565"/>
      <c r="CE200" s="565"/>
      <c r="CF200" s="565"/>
      <c r="CG200" s="565"/>
      <c r="CH200" s="565"/>
      <c r="CI200" s="565"/>
      <c r="CJ200" s="565"/>
      <c r="CK200" s="565"/>
      <c r="CL200" s="565"/>
      <c r="CM200" s="565"/>
      <c r="CN200" s="565"/>
      <c r="CO200" s="565"/>
      <c r="CP200" s="565"/>
      <c r="CQ200" s="565"/>
      <c r="CR200" s="565"/>
      <c r="CS200" s="565"/>
      <c r="CT200" s="565"/>
      <c r="CU200" s="565"/>
      <c r="CV200" s="565"/>
      <c r="CW200" s="565"/>
      <c r="CX200" s="565"/>
      <c r="CY200" s="565"/>
      <c r="CZ200" s="565"/>
      <c r="DA200" s="565"/>
      <c r="DB200" s="565"/>
      <c r="DC200" s="565"/>
      <c r="DD200" s="565"/>
      <c r="DE200" s="565"/>
      <c r="DF200" s="565"/>
      <c r="DG200" s="565"/>
      <c r="DH200" s="565"/>
      <c r="DI200" s="565"/>
      <c r="DJ200" s="565"/>
      <c r="DK200" s="565"/>
      <c r="DL200" s="565"/>
      <c r="DM200" s="565"/>
      <c r="DN200" s="565"/>
      <c r="DO200" s="565"/>
      <c r="DP200" s="565"/>
      <c r="DQ200" s="565"/>
      <c r="DR200" s="565"/>
      <c r="DS200" s="565"/>
      <c r="DT200" s="565"/>
      <c r="DU200" s="565"/>
      <c r="DV200" s="565"/>
      <c r="DW200" s="565"/>
      <c r="DX200" s="565"/>
      <c r="DY200" s="565"/>
      <c r="DZ200" s="565"/>
      <c r="EA200" s="565"/>
      <c r="EB200" s="565"/>
      <c r="EC200" s="565"/>
      <c r="ED200" s="565"/>
      <c r="EE200" s="565"/>
      <c r="EF200" s="565"/>
      <c r="EG200" s="565"/>
      <c r="EH200" s="565"/>
      <c r="EI200" s="565"/>
      <c r="EJ200" s="565"/>
      <c r="EK200" s="565"/>
      <c r="EL200" s="565"/>
      <c r="EM200" s="565"/>
      <c r="EN200" s="565"/>
      <c r="EO200" s="565"/>
      <c r="EP200" s="565"/>
      <c r="EQ200" s="565"/>
      <c r="ER200" s="565"/>
      <c r="ES200" s="565"/>
      <c r="ET200" s="565"/>
      <c r="EU200" s="565"/>
      <c r="EV200" s="565"/>
      <c r="EW200" s="565"/>
      <c r="EX200" s="565"/>
      <c r="EY200" s="565"/>
      <c r="EZ200" s="565"/>
      <c r="FA200" s="565"/>
      <c r="FB200" s="565"/>
      <c r="FC200" s="565"/>
      <c r="FD200" s="565"/>
      <c r="FE200" s="565"/>
      <c r="FF200" s="565"/>
      <c r="FG200" s="565"/>
      <c r="FH200" s="565"/>
      <c r="FI200" s="565"/>
      <c r="FJ200" s="565"/>
      <c r="FK200" s="565"/>
      <c r="FL200" s="565"/>
      <c r="FM200" s="565"/>
      <c r="FN200" s="565"/>
      <c r="FO200" s="565"/>
      <c r="FP200" s="565"/>
      <c r="FQ200" s="565"/>
      <c r="FR200" s="565"/>
      <c r="FS200" s="565"/>
      <c r="FT200" s="565"/>
      <c r="FU200" s="565"/>
      <c r="FV200" s="565"/>
      <c r="FW200" s="565"/>
      <c r="FX200" s="565"/>
      <c r="FY200" s="565"/>
      <c r="FZ200" s="565"/>
      <c r="GA200" s="565"/>
      <c r="GB200" s="565"/>
      <c r="GC200" s="565"/>
      <c r="GD200" s="565"/>
      <c r="GE200" s="565"/>
      <c r="GF200" s="565"/>
      <c r="GG200" s="565"/>
      <c r="GH200" s="565"/>
      <c r="GI200" s="565"/>
      <c r="GJ200" s="565"/>
      <c r="GK200" s="565"/>
      <c r="GL200" s="565"/>
      <c r="GM200" s="565"/>
      <c r="GN200" s="565"/>
      <c r="GO200" s="565"/>
      <c r="GP200" s="565"/>
      <c r="GQ200" s="565"/>
      <c r="GR200" s="565"/>
      <c r="GS200" s="565"/>
      <c r="GT200" s="565"/>
      <c r="GU200" s="565"/>
      <c r="GV200" s="565"/>
      <c r="GW200" s="565"/>
      <c r="GX200" s="565"/>
      <c r="GY200" s="565"/>
      <c r="GZ200" s="565"/>
      <c r="HA200" s="565"/>
      <c r="HB200" s="565"/>
      <c r="HC200" s="565"/>
      <c r="HD200" s="565"/>
      <c r="HE200" s="565"/>
      <c r="HF200" s="565"/>
      <c r="HG200" s="565"/>
      <c r="HH200" s="565"/>
      <c r="HI200" s="565"/>
      <c r="HJ200" s="565"/>
      <c r="HK200" s="565"/>
      <c r="HL200" s="565"/>
      <c r="HM200" s="565"/>
      <c r="HN200" s="565"/>
      <c r="HO200" s="565"/>
      <c r="HP200" s="565"/>
      <c r="HQ200" s="565"/>
      <c r="HR200" s="565"/>
      <c r="HS200" s="565"/>
      <c r="HT200" s="565"/>
      <c r="HU200" s="565"/>
      <c r="HV200" s="565"/>
      <c r="HW200" s="565"/>
      <c r="HX200" s="565"/>
      <c r="HY200" s="565"/>
      <c r="HZ200" s="565"/>
      <c r="IA200" s="565"/>
      <c r="IB200" s="565"/>
      <c r="IC200" s="565"/>
      <c r="ID200" s="565"/>
      <c r="IE200" s="565"/>
      <c r="IF200" s="565"/>
      <c r="IG200" s="565"/>
      <c r="IH200" s="565"/>
      <c r="II200" s="565"/>
      <c r="IJ200" s="565"/>
      <c r="IK200" s="565"/>
      <c r="IL200" s="565"/>
      <c r="IM200" s="565"/>
      <c r="IN200" s="565"/>
      <c r="IO200" s="565"/>
      <c r="IP200" s="565"/>
      <c r="IQ200" s="565"/>
      <c r="IR200" s="565"/>
      <c r="IS200" s="565"/>
      <c r="IT200" s="565"/>
      <c r="IU200" s="565"/>
    </row>
    <row r="201" spans="1:255">
      <c r="A201" s="562" t="s">
        <v>1385</v>
      </c>
      <c r="B201" s="559">
        <v>341</v>
      </c>
      <c r="D201" s="565"/>
      <c r="E201" s="565"/>
      <c r="F201" s="565"/>
      <c r="G201" s="565"/>
      <c r="H201" s="565"/>
      <c r="I201" s="565"/>
      <c r="J201" s="565"/>
      <c r="K201" s="565"/>
      <c r="L201" s="565"/>
      <c r="M201" s="565"/>
      <c r="N201" s="565"/>
      <c r="O201" s="565"/>
      <c r="P201" s="565"/>
      <c r="Q201" s="565"/>
      <c r="R201" s="565"/>
      <c r="S201" s="565"/>
      <c r="T201" s="565"/>
      <c r="U201" s="565"/>
      <c r="V201" s="565"/>
      <c r="W201" s="565"/>
      <c r="X201" s="565"/>
      <c r="Y201" s="565"/>
      <c r="Z201" s="565"/>
      <c r="AA201" s="565"/>
      <c r="AB201" s="565"/>
      <c r="AC201" s="565"/>
      <c r="AD201" s="565"/>
      <c r="AE201" s="565"/>
      <c r="AF201" s="565"/>
      <c r="AG201" s="565"/>
      <c r="AH201" s="565"/>
      <c r="AI201" s="565"/>
      <c r="AJ201" s="565"/>
      <c r="AK201" s="565"/>
      <c r="AL201" s="565"/>
      <c r="AM201" s="565"/>
      <c r="AN201" s="565"/>
      <c r="AO201" s="565"/>
      <c r="AP201" s="565"/>
      <c r="AQ201" s="565"/>
      <c r="AR201" s="565"/>
      <c r="AS201" s="565"/>
      <c r="AT201" s="565"/>
      <c r="AU201" s="565"/>
      <c r="AV201" s="565"/>
      <c r="AW201" s="565"/>
      <c r="AX201" s="565"/>
      <c r="AY201" s="565"/>
      <c r="AZ201" s="565"/>
      <c r="BA201" s="565"/>
      <c r="BB201" s="565"/>
      <c r="BC201" s="565"/>
      <c r="BD201" s="565"/>
      <c r="BE201" s="565"/>
      <c r="BF201" s="565"/>
      <c r="BG201" s="565"/>
      <c r="BH201" s="565"/>
      <c r="BI201" s="565"/>
      <c r="BJ201" s="565"/>
      <c r="BK201" s="565"/>
      <c r="BL201" s="565"/>
      <c r="BM201" s="565"/>
      <c r="BN201" s="565"/>
      <c r="BO201" s="565"/>
      <c r="BP201" s="565"/>
      <c r="BQ201" s="565"/>
      <c r="BR201" s="565"/>
      <c r="BS201" s="565"/>
      <c r="BT201" s="565"/>
      <c r="BU201" s="565"/>
      <c r="BV201" s="565"/>
      <c r="BW201" s="565"/>
      <c r="BX201" s="565"/>
      <c r="BY201" s="565"/>
      <c r="BZ201" s="565"/>
      <c r="CA201" s="565"/>
      <c r="CB201" s="565"/>
      <c r="CC201" s="565"/>
      <c r="CD201" s="565"/>
      <c r="CE201" s="565"/>
      <c r="CF201" s="565"/>
      <c r="CG201" s="565"/>
      <c r="CH201" s="565"/>
      <c r="CI201" s="565"/>
      <c r="CJ201" s="565"/>
      <c r="CK201" s="565"/>
      <c r="CL201" s="565"/>
      <c r="CM201" s="565"/>
      <c r="CN201" s="565"/>
      <c r="CO201" s="565"/>
      <c r="CP201" s="565"/>
      <c r="CQ201" s="565"/>
      <c r="CR201" s="565"/>
      <c r="CS201" s="565"/>
      <c r="CT201" s="565"/>
      <c r="CU201" s="565"/>
      <c r="CV201" s="565"/>
      <c r="CW201" s="565"/>
      <c r="CX201" s="565"/>
      <c r="CY201" s="565"/>
      <c r="CZ201" s="565"/>
      <c r="DA201" s="565"/>
      <c r="DB201" s="565"/>
      <c r="DC201" s="565"/>
      <c r="DD201" s="565"/>
      <c r="DE201" s="565"/>
      <c r="DF201" s="565"/>
      <c r="DG201" s="565"/>
      <c r="DH201" s="565"/>
      <c r="DI201" s="565"/>
      <c r="DJ201" s="565"/>
      <c r="DK201" s="565"/>
      <c r="DL201" s="565"/>
      <c r="DM201" s="565"/>
      <c r="DN201" s="565"/>
      <c r="DO201" s="565"/>
      <c r="DP201" s="565"/>
      <c r="DQ201" s="565"/>
      <c r="DR201" s="565"/>
      <c r="DS201" s="565"/>
      <c r="DT201" s="565"/>
      <c r="DU201" s="565"/>
      <c r="DV201" s="565"/>
      <c r="DW201" s="565"/>
      <c r="DX201" s="565"/>
      <c r="DY201" s="565"/>
      <c r="DZ201" s="565"/>
      <c r="EA201" s="565"/>
      <c r="EB201" s="565"/>
      <c r="EC201" s="565"/>
      <c r="ED201" s="565"/>
      <c r="EE201" s="565"/>
      <c r="EF201" s="565"/>
      <c r="EG201" s="565"/>
      <c r="EH201" s="565"/>
      <c r="EI201" s="565"/>
      <c r="EJ201" s="565"/>
      <c r="EK201" s="565"/>
      <c r="EL201" s="565"/>
      <c r="EM201" s="565"/>
      <c r="EN201" s="565"/>
      <c r="EO201" s="565"/>
      <c r="EP201" s="565"/>
      <c r="EQ201" s="565"/>
      <c r="ER201" s="565"/>
      <c r="ES201" s="565"/>
      <c r="ET201" s="565"/>
      <c r="EU201" s="565"/>
      <c r="EV201" s="565"/>
      <c r="EW201" s="565"/>
      <c r="EX201" s="565"/>
      <c r="EY201" s="565"/>
      <c r="EZ201" s="565"/>
      <c r="FA201" s="565"/>
      <c r="FB201" s="565"/>
      <c r="FC201" s="565"/>
      <c r="FD201" s="565"/>
      <c r="FE201" s="565"/>
      <c r="FF201" s="565"/>
      <c r="FG201" s="565"/>
      <c r="FH201" s="565"/>
      <c r="FI201" s="565"/>
      <c r="FJ201" s="565"/>
      <c r="FK201" s="565"/>
      <c r="FL201" s="565"/>
      <c r="FM201" s="565"/>
      <c r="FN201" s="565"/>
      <c r="FO201" s="565"/>
      <c r="FP201" s="565"/>
      <c r="FQ201" s="565"/>
      <c r="FR201" s="565"/>
      <c r="FS201" s="565"/>
      <c r="FT201" s="565"/>
      <c r="FU201" s="565"/>
      <c r="FV201" s="565"/>
      <c r="FW201" s="565"/>
      <c r="FX201" s="565"/>
      <c r="FY201" s="565"/>
      <c r="FZ201" s="565"/>
      <c r="GA201" s="565"/>
      <c r="GB201" s="565"/>
      <c r="GC201" s="565"/>
      <c r="GD201" s="565"/>
      <c r="GE201" s="565"/>
      <c r="GF201" s="565"/>
      <c r="GG201" s="565"/>
      <c r="GH201" s="565"/>
      <c r="GI201" s="565"/>
      <c r="GJ201" s="565"/>
      <c r="GK201" s="565"/>
      <c r="GL201" s="565"/>
      <c r="GM201" s="565"/>
      <c r="GN201" s="565"/>
      <c r="GO201" s="565"/>
      <c r="GP201" s="565"/>
      <c r="GQ201" s="565"/>
      <c r="GR201" s="565"/>
      <c r="GS201" s="565"/>
      <c r="GT201" s="565"/>
      <c r="GU201" s="565"/>
      <c r="GV201" s="565"/>
      <c r="GW201" s="565"/>
      <c r="GX201" s="565"/>
      <c r="GY201" s="565"/>
      <c r="GZ201" s="565"/>
      <c r="HA201" s="565"/>
      <c r="HB201" s="565"/>
      <c r="HC201" s="565"/>
      <c r="HD201" s="565"/>
      <c r="HE201" s="565"/>
      <c r="HF201" s="565"/>
      <c r="HG201" s="565"/>
      <c r="HH201" s="565"/>
      <c r="HI201" s="565"/>
      <c r="HJ201" s="565"/>
      <c r="HK201" s="565"/>
      <c r="HL201" s="565"/>
      <c r="HM201" s="565"/>
      <c r="HN201" s="565"/>
      <c r="HO201" s="565"/>
      <c r="HP201" s="565"/>
      <c r="HQ201" s="565"/>
      <c r="HR201" s="565"/>
      <c r="HS201" s="565"/>
      <c r="HT201" s="565"/>
      <c r="HU201" s="565"/>
      <c r="HV201" s="565"/>
      <c r="HW201" s="565"/>
      <c r="HX201" s="565"/>
      <c r="HY201" s="565"/>
      <c r="HZ201" s="565"/>
      <c r="IA201" s="565"/>
      <c r="IB201" s="565"/>
      <c r="IC201" s="565"/>
      <c r="ID201" s="565"/>
      <c r="IE201" s="565"/>
      <c r="IF201" s="565"/>
      <c r="IG201" s="565"/>
      <c r="IH201" s="565"/>
      <c r="II201" s="565"/>
      <c r="IJ201" s="565"/>
      <c r="IK201" s="565"/>
      <c r="IL201" s="565"/>
      <c r="IM201" s="565"/>
      <c r="IN201" s="565"/>
      <c r="IO201" s="565"/>
      <c r="IP201" s="565"/>
      <c r="IQ201" s="565"/>
      <c r="IR201" s="565"/>
      <c r="IS201" s="565"/>
      <c r="IT201" s="565"/>
      <c r="IU201" s="565"/>
    </row>
    <row r="202" spans="1:255">
      <c r="A202" s="562" t="s">
        <v>2311</v>
      </c>
      <c r="B202" s="559">
        <v>0</v>
      </c>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565"/>
      <c r="Z202" s="565"/>
      <c r="AA202" s="565"/>
      <c r="AB202" s="565"/>
      <c r="AC202" s="565"/>
      <c r="AD202" s="565"/>
      <c r="AE202" s="565"/>
      <c r="AF202" s="565"/>
      <c r="AG202" s="565"/>
      <c r="AH202" s="565"/>
      <c r="AI202" s="565"/>
      <c r="AJ202" s="565"/>
      <c r="AK202" s="565"/>
      <c r="AL202" s="565"/>
      <c r="AM202" s="565"/>
      <c r="AN202" s="565"/>
      <c r="AO202" s="565"/>
      <c r="AP202" s="565"/>
      <c r="AQ202" s="565"/>
      <c r="AR202" s="565"/>
      <c r="AS202" s="565"/>
      <c r="AT202" s="565"/>
      <c r="AU202" s="565"/>
      <c r="AV202" s="565"/>
      <c r="AW202" s="565"/>
      <c r="AX202" s="565"/>
      <c r="AY202" s="565"/>
      <c r="AZ202" s="565"/>
      <c r="BA202" s="565"/>
      <c r="BB202" s="565"/>
      <c r="BC202" s="565"/>
      <c r="BD202" s="565"/>
      <c r="BE202" s="565"/>
      <c r="BF202" s="565"/>
      <c r="BG202" s="565"/>
      <c r="BH202" s="565"/>
      <c r="BI202" s="565"/>
      <c r="BJ202" s="565"/>
      <c r="BK202" s="565"/>
      <c r="BL202" s="565"/>
      <c r="BM202" s="565"/>
      <c r="BN202" s="565"/>
      <c r="BO202" s="565"/>
      <c r="BP202" s="565"/>
      <c r="BQ202" s="565"/>
      <c r="BR202" s="565"/>
      <c r="BS202" s="565"/>
      <c r="BT202" s="565"/>
      <c r="BU202" s="565"/>
      <c r="BV202" s="565"/>
      <c r="BW202" s="565"/>
      <c r="BX202" s="565"/>
      <c r="BY202" s="565"/>
      <c r="BZ202" s="565"/>
      <c r="CA202" s="565"/>
      <c r="CB202" s="565"/>
      <c r="CC202" s="565"/>
      <c r="CD202" s="565"/>
      <c r="CE202" s="565"/>
      <c r="CF202" s="565"/>
      <c r="CG202" s="565"/>
      <c r="CH202" s="565"/>
      <c r="CI202" s="565"/>
      <c r="CJ202" s="565"/>
      <c r="CK202" s="565"/>
      <c r="CL202" s="565"/>
      <c r="CM202" s="565"/>
      <c r="CN202" s="565"/>
      <c r="CO202" s="565"/>
      <c r="CP202" s="565"/>
      <c r="CQ202" s="565"/>
      <c r="CR202" s="565"/>
      <c r="CS202" s="565"/>
      <c r="CT202" s="565"/>
      <c r="CU202" s="565"/>
      <c r="CV202" s="565"/>
      <c r="CW202" s="565"/>
      <c r="CX202" s="565"/>
      <c r="CY202" s="565"/>
      <c r="CZ202" s="565"/>
      <c r="DA202" s="565"/>
      <c r="DB202" s="565"/>
      <c r="DC202" s="565"/>
      <c r="DD202" s="565"/>
      <c r="DE202" s="565"/>
      <c r="DF202" s="565"/>
      <c r="DG202" s="565"/>
      <c r="DH202" s="565"/>
      <c r="DI202" s="565"/>
      <c r="DJ202" s="565"/>
      <c r="DK202" s="565"/>
      <c r="DL202" s="565"/>
      <c r="DM202" s="565"/>
      <c r="DN202" s="565"/>
      <c r="DO202" s="565"/>
      <c r="DP202" s="565"/>
      <c r="DQ202" s="565"/>
      <c r="DR202" s="565"/>
      <c r="DS202" s="565"/>
      <c r="DT202" s="565"/>
      <c r="DU202" s="565"/>
      <c r="DV202" s="565"/>
      <c r="DW202" s="565"/>
      <c r="DX202" s="565"/>
      <c r="DY202" s="565"/>
      <c r="DZ202" s="565"/>
      <c r="EA202" s="565"/>
      <c r="EB202" s="565"/>
      <c r="EC202" s="565"/>
      <c r="ED202" s="565"/>
      <c r="EE202" s="565"/>
      <c r="EF202" s="565"/>
      <c r="EG202" s="565"/>
      <c r="EH202" s="565"/>
      <c r="EI202" s="565"/>
      <c r="EJ202" s="565"/>
      <c r="EK202" s="565"/>
      <c r="EL202" s="565"/>
      <c r="EM202" s="565"/>
      <c r="EN202" s="565"/>
      <c r="EO202" s="565"/>
      <c r="EP202" s="565"/>
      <c r="EQ202" s="565"/>
      <c r="ER202" s="565"/>
      <c r="ES202" s="565"/>
      <c r="ET202" s="565"/>
      <c r="EU202" s="565"/>
      <c r="EV202" s="565"/>
      <c r="EW202" s="565"/>
      <c r="EX202" s="565"/>
      <c r="EY202" s="565"/>
      <c r="EZ202" s="565"/>
      <c r="FA202" s="565"/>
      <c r="FB202" s="565"/>
      <c r="FC202" s="565"/>
      <c r="FD202" s="565"/>
      <c r="FE202" s="565"/>
      <c r="FF202" s="565"/>
      <c r="FG202" s="565"/>
      <c r="FH202" s="565"/>
      <c r="FI202" s="565"/>
      <c r="FJ202" s="565"/>
      <c r="FK202" s="565"/>
      <c r="FL202" s="565"/>
      <c r="FM202" s="565"/>
      <c r="FN202" s="565"/>
      <c r="FO202" s="565"/>
      <c r="FP202" s="565"/>
      <c r="FQ202" s="565"/>
      <c r="FR202" s="565"/>
      <c r="FS202" s="565"/>
      <c r="FT202" s="565"/>
      <c r="FU202" s="565"/>
      <c r="FV202" s="565"/>
      <c r="FW202" s="565"/>
      <c r="FX202" s="565"/>
      <c r="FY202" s="565"/>
      <c r="FZ202" s="565"/>
      <c r="GA202" s="565"/>
      <c r="GB202" s="565"/>
      <c r="GC202" s="565"/>
      <c r="GD202" s="565"/>
      <c r="GE202" s="565"/>
      <c r="GF202" s="565"/>
      <c r="GG202" s="565"/>
      <c r="GH202" s="565"/>
      <c r="GI202" s="565"/>
      <c r="GJ202" s="565"/>
      <c r="GK202" s="565"/>
      <c r="GL202" s="565"/>
      <c r="GM202" s="565"/>
      <c r="GN202" s="565"/>
      <c r="GO202" s="565"/>
      <c r="GP202" s="565"/>
      <c r="GQ202" s="565"/>
      <c r="GR202" s="565"/>
      <c r="GS202" s="565"/>
      <c r="GT202" s="565"/>
      <c r="GU202" s="565"/>
      <c r="GV202" s="565"/>
      <c r="GW202" s="565"/>
      <c r="GX202" s="565"/>
      <c r="GY202" s="565"/>
      <c r="GZ202" s="565"/>
      <c r="HA202" s="565"/>
      <c r="HB202" s="565"/>
      <c r="HC202" s="565"/>
      <c r="HD202" s="565"/>
      <c r="HE202" s="565"/>
      <c r="HF202" s="565"/>
      <c r="HG202" s="565"/>
      <c r="HH202" s="565"/>
      <c r="HI202" s="565"/>
      <c r="HJ202" s="565"/>
      <c r="HK202" s="565"/>
      <c r="HL202" s="565"/>
      <c r="HM202" s="565"/>
      <c r="HN202" s="565"/>
      <c r="HO202" s="565"/>
      <c r="HP202" s="565"/>
      <c r="HQ202" s="565"/>
      <c r="HR202" s="565"/>
      <c r="HS202" s="565"/>
      <c r="HT202" s="565"/>
      <c r="HU202" s="565"/>
      <c r="HV202" s="565"/>
      <c r="HW202" s="565"/>
      <c r="HX202" s="565"/>
      <c r="HY202" s="565"/>
      <c r="HZ202" s="565"/>
      <c r="IA202" s="565"/>
      <c r="IB202" s="565"/>
      <c r="IC202" s="565"/>
      <c r="ID202" s="565"/>
      <c r="IE202" s="565"/>
      <c r="IF202" s="565"/>
      <c r="IG202" s="565"/>
      <c r="IH202" s="565"/>
      <c r="II202" s="565"/>
      <c r="IJ202" s="565"/>
      <c r="IK202" s="565"/>
      <c r="IL202" s="565"/>
      <c r="IM202" s="565"/>
      <c r="IN202" s="565"/>
      <c r="IO202" s="565"/>
      <c r="IP202" s="565"/>
      <c r="IQ202" s="565"/>
      <c r="IR202" s="565"/>
      <c r="IS202" s="565"/>
      <c r="IT202" s="565"/>
      <c r="IU202" s="565"/>
    </row>
    <row r="203" spans="1:255">
      <c r="A203" s="566"/>
      <c r="B203" s="566"/>
      <c r="D203" s="565"/>
      <c r="E203" s="565"/>
      <c r="F203" s="565"/>
      <c r="G203" s="565"/>
      <c r="H203" s="565"/>
      <c r="I203" s="565"/>
      <c r="J203" s="565"/>
      <c r="K203" s="565"/>
      <c r="L203" s="565"/>
      <c r="M203" s="565"/>
      <c r="N203" s="565"/>
      <c r="O203" s="565"/>
      <c r="P203" s="565"/>
      <c r="Q203" s="565"/>
      <c r="R203" s="565"/>
      <c r="S203" s="565"/>
      <c r="T203" s="565"/>
      <c r="U203" s="565"/>
      <c r="V203" s="565"/>
      <c r="W203" s="565"/>
      <c r="X203" s="565"/>
      <c r="Y203" s="565"/>
      <c r="Z203" s="565"/>
      <c r="AA203" s="565"/>
      <c r="AB203" s="565"/>
      <c r="AC203" s="565"/>
      <c r="AD203" s="565"/>
      <c r="AE203" s="565"/>
      <c r="AF203" s="565"/>
      <c r="AG203" s="565"/>
      <c r="AH203" s="565"/>
      <c r="AI203" s="565"/>
      <c r="AJ203" s="565"/>
      <c r="AK203" s="565"/>
      <c r="AL203" s="565"/>
      <c r="AM203" s="565"/>
      <c r="AN203" s="565"/>
      <c r="AO203" s="565"/>
      <c r="AP203" s="565"/>
      <c r="AQ203" s="565"/>
      <c r="AR203" s="565"/>
      <c r="AS203" s="565"/>
      <c r="AT203" s="565"/>
      <c r="AU203" s="565"/>
      <c r="AV203" s="565"/>
      <c r="AW203" s="565"/>
      <c r="AX203" s="565"/>
      <c r="AY203" s="565"/>
      <c r="AZ203" s="565"/>
      <c r="BA203" s="565"/>
      <c r="BB203" s="565"/>
      <c r="BC203" s="565"/>
      <c r="BD203" s="565"/>
      <c r="BE203" s="565"/>
      <c r="BF203" s="565"/>
      <c r="BG203" s="565"/>
      <c r="BH203" s="565"/>
      <c r="BI203" s="565"/>
      <c r="BJ203" s="565"/>
      <c r="BK203" s="565"/>
      <c r="BL203" s="565"/>
      <c r="BM203" s="565"/>
      <c r="BN203" s="565"/>
      <c r="BO203" s="565"/>
      <c r="BP203" s="565"/>
      <c r="BQ203" s="565"/>
      <c r="BR203" s="565"/>
      <c r="BS203" s="565"/>
      <c r="BT203" s="565"/>
      <c r="BU203" s="565"/>
      <c r="BV203" s="565"/>
      <c r="BW203" s="565"/>
      <c r="BX203" s="565"/>
      <c r="BY203" s="565"/>
      <c r="BZ203" s="565"/>
      <c r="CA203" s="565"/>
      <c r="CB203" s="565"/>
      <c r="CC203" s="565"/>
      <c r="CD203" s="565"/>
      <c r="CE203" s="565"/>
      <c r="CF203" s="565"/>
      <c r="CG203" s="565"/>
      <c r="CH203" s="565"/>
      <c r="CI203" s="565"/>
      <c r="CJ203" s="565"/>
      <c r="CK203" s="565"/>
      <c r="CL203" s="565"/>
      <c r="CM203" s="565"/>
      <c r="CN203" s="565"/>
      <c r="CO203" s="565"/>
      <c r="CP203" s="565"/>
      <c r="CQ203" s="565"/>
      <c r="CR203" s="565"/>
      <c r="CS203" s="565"/>
      <c r="CT203" s="565"/>
      <c r="CU203" s="565"/>
      <c r="CV203" s="565"/>
      <c r="CW203" s="565"/>
      <c r="CX203" s="565"/>
      <c r="CY203" s="565"/>
      <c r="CZ203" s="565"/>
      <c r="DA203" s="565"/>
      <c r="DB203" s="565"/>
      <c r="DC203" s="565"/>
      <c r="DD203" s="565"/>
      <c r="DE203" s="565"/>
      <c r="DF203" s="565"/>
      <c r="DG203" s="565"/>
      <c r="DH203" s="565"/>
      <c r="DI203" s="565"/>
      <c r="DJ203" s="565"/>
      <c r="DK203" s="565"/>
      <c r="DL203" s="565"/>
      <c r="DM203" s="565"/>
      <c r="DN203" s="565"/>
      <c r="DO203" s="565"/>
      <c r="DP203" s="565"/>
      <c r="DQ203" s="565"/>
      <c r="DR203" s="565"/>
      <c r="DS203" s="565"/>
      <c r="DT203" s="565"/>
      <c r="DU203" s="565"/>
      <c r="DV203" s="565"/>
      <c r="DW203" s="565"/>
      <c r="DX203" s="565"/>
      <c r="DY203" s="565"/>
      <c r="DZ203" s="565"/>
      <c r="EA203" s="565"/>
      <c r="EB203" s="565"/>
      <c r="EC203" s="565"/>
      <c r="ED203" s="565"/>
      <c r="EE203" s="565"/>
      <c r="EF203" s="565"/>
      <c r="EG203" s="565"/>
      <c r="EH203" s="565"/>
      <c r="EI203" s="565"/>
      <c r="EJ203" s="565"/>
      <c r="EK203" s="565"/>
      <c r="EL203" s="565"/>
      <c r="EM203" s="565"/>
      <c r="EN203" s="565"/>
      <c r="EO203" s="565"/>
      <c r="EP203" s="565"/>
      <c r="EQ203" s="565"/>
      <c r="ER203" s="565"/>
      <c r="ES203" s="565"/>
      <c r="ET203" s="565"/>
      <c r="EU203" s="565"/>
      <c r="EV203" s="565"/>
      <c r="EW203" s="565"/>
      <c r="EX203" s="565"/>
      <c r="EY203" s="565"/>
      <c r="EZ203" s="565"/>
      <c r="FA203" s="565"/>
      <c r="FB203" s="565"/>
      <c r="FC203" s="565"/>
      <c r="FD203" s="565"/>
      <c r="FE203" s="565"/>
      <c r="FF203" s="565"/>
      <c r="FG203" s="565"/>
      <c r="FH203" s="565"/>
      <c r="FI203" s="565"/>
      <c r="FJ203" s="565"/>
      <c r="FK203" s="565"/>
      <c r="FL203" s="565"/>
      <c r="FM203" s="565"/>
      <c r="FN203" s="565"/>
      <c r="FO203" s="565"/>
      <c r="FP203" s="565"/>
      <c r="FQ203" s="565"/>
      <c r="FR203" s="565"/>
      <c r="FS203" s="565"/>
      <c r="FT203" s="565"/>
      <c r="FU203" s="565"/>
      <c r="FV203" s="565"/>
      <c r="FW203" s="565"/>
      <c r="FX203" s="565"/>
      <c r="FY203" s="565"/>
      <c r="FZ203" s="565"/>
      <c r="GA203" s="565"/>
      <c r="GB203" s="565"/>
      <c r="GC203" s="565"/>
      <c r="GD203" s="565"/>
      <c r="GE203" s="565"/>
      <c r="GF203" s="565"/>
      <c r="GG203" s="565"/>
      <c r="GH203" s="565"/>
      <c r="GI203" s="565"/>
      <c r="GJ203" s="565"/>
      <c r="GK203" s="565"/>
      <c r="GL203" s="565"/>
      <c r="GM203" s="565"/>
      <c r="GN203" s="565"/>
      <c r="GO203" s="565"/>
      <c r="GP203" s="565"/>
      <c r="GQ203" s="565"/>
      <c r="GR203" s="565"/>
      <c r="GS203" s="565"/>
      <c r="GT203" s="565"/>
      <c r="GU203" s="565"/>
      <c r="GV203" s="565"/>
      <c r="GW203" s="565"/>
      <c r="GX203" s="565"/>
      <c r="GY203" s="565"/>
      <c r="GZ203" s="565"/>
      <c r="HA203" s="565"/>
      <c r="HB203" s="565"/>
      <c r="HC203" s="565"/>
      <c r="HD203" s="565"/>
      <c r="HE203" s="565"/>
      <c r="HF203" s="565"/>
      <c r="HG203" s="565"/>
      <c r="HH203" s="565"/>
      <c r="HI203" s="565"/>
      <c r="HJ203" s="565"/>
      <c r="HK203" s="565"/>
      <c r="HL203" s="565"/>
      <c r="HM203" s="565"/>
      <c r="HN203" s="565"/>
      <c r="HO203" s="565"/>
      <c r="HP203" s="565"/>
      <c r="HQ203" s="565"/>
      <c r="HR203" s="565"/>
      <c r="HS203" s="565"/>
      <c r="HT203" s="565"/>
      <c r="HU203" s="565"/>
      <c r="HV203" s="565"/>
      <c r="HW203" s="565"/>
      <c r="HX203" s="565"/>
      <c r="HY203" s="565"/>
      <c r="HZ203" s="565"/>
      <c r="IA203" s="565"/>
      <c r="IB203" s="565"/>
      <c r="IC203" s="565"/>
      <c r="ID203" s="565"/>
      <c r="IE203" s="565"/>
      <c r="IF203" s="565"/>
      <c r="IG203" s="565"/>
      <c r="IH203" s="565"/>
      <c r="II203" s="565"/>
      <c r="IJ203" s="565"/>
      <c r="IK203" s="565"/>
      <c r="IL203" s="565"/>
      <c r="IM203" s="565"/>
      <c r="IN203" s="565"/>
      <c r="IO203" s="565"/>
      <c r="IP203" s="565"/>
      <c r="IQ203" s="565"/>
      <c r="IR203" s="565"/>
      <c r="IS203" s="565"/>
      <c r="IT203" s="565"/>
      <c r="IU203" s="565"/>
    </row>
    <row r="204" spans="1:255">
      <c r="A204" s="580" t="s">
        <v>2162</v>
      </c>
      <c r="B204" s="564">
        <v>6374448</v>
      </c>
      <c r="C204" s="567"/>
    </row>
    <row r="205" spans="1:255">
      <c r="A205" s="563" t="s">
        <v>2312</v>
      </c>
      <c r="B205" s="564">
        <v>0</v>
      </c>
      <c r="C205" s="567"/>
    </row>
    <row r="206" spans="1:255">
      <c r="A206" s="563" t="s">
        <v>2313</v>
      </c>
      <c r="B206" s="564">
        <v>0</v>
      </c>
      <c r="C206" s="567"/>
    </row>
    <row r="207" spans="1:255">
      <c r="A207" s="563" t="s">
        <v>2314</v>
      </c>
      <c r="B207" s="564">
        <v>4188612</v>
      </c>
      <c r="C207" s="567"/>
    </row>
    <row r="208" spans="1:255">
      <c r="A208" s="563" t="s">
        <v>2315</v>
      </c>
      <c r="B208" s="564">
        <v>0</v>
      </c>
      <c r="C208" s="567"/>
    </row>
    <row r="209" spans="1:3">
      <c r="A209" s="563" t="s">
        <v>2316</v>
      </c>
      <c r="B209" s="564">
        <v>0</v>
      </c>
      <c r="C209" s="567"/>
    </row>
    <row r="210" spans="1:3">
      <c r="A210" s="563" t="s">
        <v>1395</v>
      </c>
      <c r="B210" s="564">
        <v>0</v>
      </c>
      <c r="C210" s="567"/>
    </row>
    <row r="211" spans="1:3">
      <c r="A211" s="563"/>
      <c r="B211" s="568"/>
      <c r="C211" s="567"/>
    </row>
    <row r="212" spans="1:3">
      <c r="A212" s="563" t="s">
        <v>2317</v>
      </c>
      <c r="B212" s="564">
        <v>0</v>
      </c>
      <c r="C212" s="567"/>
    </row>
    <row r="213" spans="1:3">
      <c r="A213" s="563" t="s">
        <v>2318</v>
      </c>
      <c r="B213" s="564">
        <v>0</v>
      </c>
      <c r="C213" s="567"/>
    </row>
    <row r="214" spans="1:3">
      <c r="A214" s="563" t="s">
        <v>2319</v>
      </c>
      <c r="B214" s="564">
        <v>0</v>
      </c>
      <c r="C214" s="567"/>
    </row>
    <row r="215" spans="1:3">
      <c r="A215" s="563" t="s">
        <v>2320</v>
      </c>
      <c r="B215" s="564">
        <v>5066420</v>
      </c>
      <c r="C215" s="567"/>
    </row>
    <row r="216" spans="1:3">
      <c r="A216" s="566" t="s">
        <v>2321</v>
      </c>
      <c r="B216" s="564">
        <v>15629480</v>
      </c>
      <c r="C216" s="567"/>
    </row>
    <row r="217" spans="1:3">
      <c r="C217" s="567"/>
    </row>
    <row r="218" spans="1:3">
      <c r="C218" s="567"/>
    </row>
  </sheetData>
  <mergeCells count="1">
    <mergeCell ref="A1:C1"/>
  </mergeCells>
  <phoneticPr fontId="62"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sheetPr>
    <pageSetUpPr fitToPage="1"/>
  </sheetPr>
  <dimension ref="B19"/>
  <sheetViews>
    <sheetView zoomScaleSheetLayoutView="100" workbookViewId="0">
      <selection activeCell="I19" sqref="I19"/>
    </sheetView>
  </sheetViews>
  <sheetFormatPr defaultColWidth="9" defaultRowHeight="14.25"/>
  <sheetData>
    <row r="19" spans="2:2" ht="35.25">
      <c r="B19" s="252" t="s">
        <v>1416</v>
      </c>
    </row>
  </sheetData>
  <phoneticPr fontId="62" type="noConversion"/>
  <printOptions horizontalCentered="1"/>
  <pageMargins left="7.8472222222222221E-2" right="7.8472222222222221E-2" top="0.74791666666666667" bottom="0.74791666666666667" header="0.31458333333333333" footer="0.31458333333333333"/>
  <pageSetup paperSize="9" orientation="landscape"/>
  <headerFooter scaleWithDoc="0" alignWithMargins="0">
    <oddFooter>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R17"/>
  <sheetViews>
    <sheetView showGridLines="0" showZeros="0" zoomScaleSheetLayoutView="100" workbookViewId="0">
      <selection sqref="A1:F1"/>
    </sheetView>
  </sheetViews>
  <sheetFormatPr defaultColWidth="25.125" defaultRowHeight="14.25"/>
  <cols>
    <col min="1" max="1" width="26.625" style="255" customWidth="1"/>
    <col min="2" max="3" width="14.625" style="255" customWidth="1"/>
    <col min="4" max="4" width="31.625" style="255" customWidth="1"/>
    <col min="5" max="6" width="14" style="255" customWidth="1"/>
    <col min="7" max="251" width="9.125" style="256" customWidth="1"/>
    <col min="252" max="252" width="25.75" style="256" customWidth="1"/>
  </cols>
  <sheetData>
    <row r="1" spans="1:14" s="278" customFormat="1" ht="33.75" customHeight="1">
      <c r="A1" s="609" t="s">
        <v>2468</v>
      </c>
      <c r="B1" s="609"/>
      <c r="C1" s="609"/>
      <c r="D1" s="609"/>
      <c r="E1" s="609"/>
      <c r="F1" s="609"/>
    </row>
    <row r="2" spans="1:14" s="278" customFormat="1" ht="23.1" customHeight="1">
      <c r="A2" s="293"/>
      <c r="B2" s="280"/>
      <c r="C2" s="280"/>
      <c r="D2" s="280"/>
      <c r="E2" s="280"/>
      <c r="F2" s="281" t="s">
        <v>1417</v>
      </c>
    </row>
    <row r="3" spans="1:14" s="278" customFormat="1" ht="26.25" customHeight="1">
      <c r="A3" s="282" t="s">
        <v>1418</v>
      </c>
      <c r="B3" s="282" t="s">
        <v>1231</v>
      </c>
      <c r="C3" s="282" t="s">
        <v>1419</v>
      </c>
      <c r="D3" s="282" t="s">
        <v>1418</v>
      </c>
      <c r="E3" s="282" t="s">
        <v>1231</v>
      </c>
      <c r="F3" s="282" t="s">
        <v>1419</v>
      </c>
    </row>
    <row r="4" spans="1:14" s="278" customFormat="1" ht="26.25" customHeight="1">
      <c r="A4" s="290" t="s">
        <v>1420</v>
      </c>
      <c r="B4" s="284">
        <v>244855</v>
      </c>
      <c r="C4" s="284">
        <f>'4.国资预算明细表 '!B4</f>
        <v>285657</v>
      </c>
      <c r="D4" s="283" t="s">
        <v>1421</v>
      </c>
      <c r="E4" s="284">
        <v>10478</v>
      </c>
      <c r="F4" s="284">
        <v>13272</v>
      </c>
    </row>
    <row r="5" spans="1:14" s="278" customFormat="1" ht="26.25" customHeight="1">
      <c r="A5" s="290" t="s">
        <v>1422</v>
      </c>
      <c r="B5" s="284">
        <v>123941</v>
      </c>
      <c r="C5" s="284">
        <f>'4.国资预算明细表 '!B35</f>
        <v>117816</v>
      </c>
      <c r="D5" s="283" t="s">
        <v>1423</v>
      </c>
      <c r="E5" s="284">
        <v>361800</v>
      </c>
      <c r="F5" s="284">
        <v>357800</v>
      </c>
    </row>
    <row r="6" spans="1:14" s="278" customFormat="1" ht="26.25" customHeight="1">
      <c r="A6" s="290" t="s">
        <v>1424</v>
      </c>
      <c r="B6" s="284"/>
      <c r="C6" s="284">
        <v>0</v>
      </c>
      <c r="D6" s="283" t="s">
        <v>1425</v>
      </c>
      <c r="E6" s="284">
        <v>20000</v>
      </c>
      <c r="F6" s="284"/>
    </row>
    <row r="7" spans="1:14" s="278" customFormat="1" ht="26.25" customHeight="1">
      <c r="A7" s="290" t="s">
        <v>1426</v>
      </c>
      <c r="B7" s="284"/>
      <c r="C7" s="284">
        <v>0</v>
      </c>
      <c r="D7" s="283" t="s">
        <v>1427</v>
      </c>
      <c r="E7" s="284">
        <v>0</v>
      </c>
      <c r="F7" s="284">
        <v>0</v>
      </c>
    </row>
    <row r="8" spans="1:14" s="278" customFormat="1" ht="26.25" customHeight="1">
      <c r="A8" s="285" t="s">
        <v>1428</v>
      </c>
      <c r="B8" s="286">
        <v>4100</v>
      </c>
      <c r="C8" s="286">
        <f>'4.国资预算明细表 '!B49</f>
        <v>4871</v>
      </c>
      <c r="D8" s="285" t="s">
        <v>1393</v>
      </c>
      <c r="E8" s="286">
        <v>107942</v>
      </c>
      <c r="F8" s="286">
        <v>107942</v>
      </c>
    </row>
    <row r="9" spans="1:14" s="278" customFormat="1" ht="26.25" customHeight="1">
      <c r="A9" s="290"/>
      <c r="B9" s="284"/>
      <c r="C9" s="284"/>
      <c r="D9" s="283" t="s">
        <v>1429</v>
      </c>
      <c r="E9" s="284">
        <v>2700</v>
      </c>
      <c r="F9" s="284">
        <v>2691</v>
      </c>
    </row>
    <row r="10" spans="1:14" s="279" customFormat="1" ht="26.25" customHeight="1">
      <c r="A10" s="287" t="s">
        <v>1430</v>
      </c>
      <c r="B10" s="288">
        <f>SUM(B4:B8)</f>
        <v>372896</v>
      </c>
      <c r="C10" s="288">
        <f>SUM(C4:C8)</f>
        <v>408344</v>
      </c>
      <c r="D10" s="287" t="s">
        <v>1431</v>
      </c>
      <c r="E10" s="288">
        <f>SUM(E4:E9)</f>
        <v>502920</v>
      </c>
      <c r="F10" s="288">
        <f>SUM(F4:F9)</f>
        <v>481705</v>
      </c>
      <c r="H10" s="289"/>
      <c r="I10" s="289"/>
      <c r="K10" s="289"/>
      <c r="L10" s="289"/>
      <c r="N10" s="289"/>
    </row>
    <row r="11" spans="1:14" s="278" customFormat="1" ht="26.25" customHeight="1">
      <c r="A11" s="290" t="s">
        <v>1390</v>
      </c>
      <c r="B11" s="284">
        <v>130052</v>
      </c>
      <c r="C11" s="284">
        <f>'4.国资预算明细表 '!B51</f>
        <v>143164.58138100011</v>
      </c>
      <c r="D11" s="290" t="s">
        <v>1432</v>
      </c>
      <c r="E11" s="284">
        <v>28</v>
      </c>
      <c r="F11" s="284">
        <f>C16-F10</f>
        <v>69803.581381000113</v>
      </c>
    </row>
    <row r="12" spans="1:14" s="278" customFormat="1" ht="26.25" customHeight="1">
      <c r="A12" s="290"/>
      <c r="B12" s="284"/>
      <c r="C12" s="284"/>
      <c r="D12" s="294"/>
      <c r="E12" s="295"/>
      <c r="F12" s="295"/>
    </row>
    <row r="13" spans="1:14" s="278" customFormat="1" ht="26.25" customHeight="1">
      <c r="A13" s="290"/>
      <c r="B13" s="284"/>
      <c r="C13" s="284"/>
      <c r="D13" s="290"/>
      <c r="E13" s="284"/>
      <c r="F13" s="284"/>
    </row>
    <row r="14" spans="1:14" s="278" customFormat="1" ht="26.25" customHeight="1">
      <c r="A14" s="290"/>
      <c r="B14" s="284"/>
      <c r="C14" s="284"/>
      <c r="D14" s="290"/>
      <c r="E14" s="284"/>
      <c r="F14" s="284"/>
    </row>
    <row r="15" spans="1:14" s="278" customFormat="1" ht="26.25" customHeight="1">
      <c r="A15" s="290"/>
      <c r="B15" s="284"/>
      <c r="C15" s="284"/>
      <c r="D15" s="290"/>
      <c r="E15" s="284"/>
      <c r="F15" s="284"/>
    </row>
    <row r="16" spans="1:14" s="279" customFormat="1" ht="26.25" customHeight="1">
      <c r="A16" s="291" t="s">
        <v>1433</v>
      </c>
      <c r="B16" s="292">
        <f>B10+B11</f>
        <v>502948</v>
      </c>
      <c r="C16" s="292">
        <f>C10+C11</f>
        <v>551508.58138100011</v>
      </c>
      <c r="D16" s="291" t="s">
        <v>1434</v>
      </c>
      <c r="E16" s="292">
        <f>E10+E11</f>
        <v>502948</v>
      </c>
      <c r="F16" s="292">
        <f>F10+F11</f>
        <v>551508.58138100011</v>
      </c>
    </row>
    <row r="17" spans="1:6">
      <c r="A17" s="256"/>
      <c r="B17" s="256"/>
      <c r="C17" s="256"/>
      <c r="D17" s="256"/>
      <c r="E17" s="256"/>
      <c r="F17" s="256"/>
    </row>
  </sheetData>
  <mergeCells count="1">
    <mergeCell ref="A1:F1"/>
  </mergeCells>
  <phoneticPr fontId="62" type="noConversion"/>
  <printOptions horizontalCentered="1"/>
  <pageMargins left="7.8472222222222221E-2" right="7.8472222222222221E-2" top="0.74791666666666667" bottom="0.74791666666666667" header="0.31458333333333333" footer="0.31458333333333333"/>
  <pageSetup paperSize="9" orientation="landscape"/>
  <headerFooter scaleWithDoc="0" alignWithMargins="0">
    <oddFooter>第 &amp;P 页，共 &amp;N 页</oddFooter>
  </headerFooter>
</worksheet>
</file>

<file path=xl/worksheets/sheet27.xml><?xml version="1.0" encoding="utf-8"?>
<worksheet xmlns="http://schemas.openxmlformats.org/spreadsheetml/2006/main" xmlns:r="http://schemas.openxmlformats.org/officeDocument/2006/relationships">
  <dimension ref="A1:IS17"/>
  <sheetViews>
    <sheetView topLeftCell="A10" zoomScaleSheetLayoutView="100" workbookViewId="0">
      <selection sqref="A1:C1"/>
    </sheetView>
  </sheetViews>
  <sheetFormatPr defaultColWidth="25.125" defaultRowHeight="14.25"/>
  <cols>
    <col min="1" max="1" width="26.625" style="255" customWidth="1"/>
    <col min="2" max="3" width="27.5" style="255" customWidth="1"/>
    <col min="4" max="248" width="9.125" style="256" customWidth="1"/>
    <col min="249" max="249" width="25.75" style="256" customWidth="1"/>
  </cols>
  <sheetData>
    <row r="1" spans="1:11" s="278" customFormat="1" ht="33.75" customHeight="1">
      <c r="A1" s="609" t="s">
        <v>2469</v>
      </c>
      <c r="B1" s="609"/>
      <c r="C1" s="609"/>
    </row>
    <row r="2" spans="1:11" s="278" customFormat="1" ht="23.1" customHeight="1">
      <c r="A2" s="293"/>
      <c r="B2" s="280"/>
      <c r="C2" s="281" t="s">
        <v>1417</v>
      </c>
    </row>
    <row r="3" spans="1:11" s="278" customFormat="1" ht="26.25" customHeight="1">
      <c r="A3" s="282" t="s">
        <v>1418</v>
      </c>
      <c r="B3" s="282" t="s">
        <v>1231</v>
      </c>
      <c r="C3" s="282" t="s">
        <v>1419</v>
      </c>
    </row>
    <row r="4" spans="1:11" s="278" customFormat="1" ht="26.25" customHeight="1">
      <c r="A4" s="290" t="s">
        <v>1420</v>
      </c>
      <c r="B4" s="284">
        <v>244855</v>
      </c>
      <c r="C4" s="284">
        <v>285657</v>
      </c>
    </row>
    <row r="5" spans="1:11" s="278" customFormat="1" ht="26.25" customHeight="1">
      <c r="A5" s="290" t="s">
        <v>1422</v>
      </c>
      <c r="B5" s="284">
        <v>123941</v>
      </c>
      <c r="C5" s="284">
        <v>117816</v>
      </c>
    </row>
    <row r="6" spans="1:11" s="278" customFormat="1" ht="26.25" customHeight="1">
      <c r="A6" s="290" t="s">
        <v>1424</v>
      </c>
      <c r="B6" s="284"/>
      <c r="C6" s="284">
        <v>0</v>
      </c>
    </row>
    <row r="7" spans="1:11" s="278" customFormat="1" ht="26.25" customHeight="1">
      <c r="A7" s="290" t="s">
        <v>1426</v>
      </c>
      <c r="B7" s="284"/>
      <c r="C7" s="284">
        <v>0</v>
      </c>
    </row>
    <row r="8" spans="1:11" s="278" customFormat="1" ht="26.25" customHeight="1">
      <c r="A8" s="285" t="s">
        <v>1428</v>
      </c>
      <c r="B8" s="286">
        <v>4100</v>
      </c>
      <c r="C8" s="286">
        <v>4871</v>
      </c>
    </row>
    <row r="9" spans="1:11" s="278" customFormat="1" ht="26.25" customHeight="1">
      <c r="A9" s="290"/>
      <c r="B9" s="284"/>
      <c r="C9" s="284"/>
    </row>
    <row r="10" spans="1:11" s="279" customFormat="1" ht="26.25" customHeight="1">
      <c r="A10" s="287" t="s">
        <v>1430</v>
      </c>
      <c r="B10" s="288">
        <v>372896</v>
      </c>
      <c r="C10" s="288">
        <v>408344</v>
      </c>
      <c r="E10" s="289"/>
      <c r="F10" s="289"/>
      <c r="H10" s="289"/>
      <c r="I10" s="289"/>
      <c r="K10" s="289"/>
    </row>
    <row r="11" spans="1:11" s="278" customFormat="1" ht="26.25" customHeight="1">
      <c r="A11" s="290" t="s">
        <v>1390</v>
      </c>
      <c r="B11" s="284">
        <v>130052</v>
      </c>
      <c r="C11" s="284">
        <v>143164.58138100011</v>
      </c>
    </row>
    <row r="12" spans="1:11" s="278" customFormat="1" ht="26.25" customHeight="1">
      <c r="A12" s="290"/>
      <c r="B12" s="284"/>
      <c r="C12" s="284"/>
    </row>
    <row r="13" spans="1:11" s="278" customFormat="1" ht="26.25" customHeight="1">
      <c r="A13" s="290"/>
      <c r="B13" s="284"/>
      <c r="C13" s="284"/>
    </row>
    <row r="14" spans="1:11" s="278" customFormat="1" ht="26.25" customHeight="1">
      <c r="A14" s="290"/>
      <c r="B14" s="284"/>
      <c r="C14" s="284"/>
    </row>
    <row r="15" spans="1:11" s="278" customFormat="1" ht="26.25" customHeight="1">
      <c r="A15" s="290"/>
      <c r="B15" s="284"/>
      <c r="C15" s="284"/>
    </row>
    <row r="16" spans="1:11" s="279" customFormat="1" ht="26.25" customHeight="1">
      <c r="A16" s="291" t="s">
        <v>1433</v>
      </c>
      <c r="B16" s="292">
        <v>502948</v>
      </c>
      <c r="C16" s="292">
        <v>551508.58138100011</v>
      </c>
    </row>
    <row r="17" spans="250:253" s="256" customFormat="1">
      <c r="IP17"/>
      <c r="IQ17"/>
      <c r="IR17"/>
      <c r="IS17"/>
    </row>
  </sheetData>
  <mergeCells count="1">
    <mergeCell ref="A1:C1"/>
  </mergeCells>
  <phoneticPr fontId="62" type="noConversion"/>
  <pageMargins left="0.75" right="0.75" top="1" bottom="1" header="0.5" footer="0.5"/>
</worksheet>
</file>

<file path=xl/worksheets/sheet28.xml><?xml version="1.0" encoding="utf-8"?>
<worksheet xmlns="http://schemas.openxmlformats.org/spreadsheetml/2006/main" xmlns:r="http://schemas.openxmlformats.org/officeDocument/2006/relationships">
  <dimension ref="A1:IS14"/>
  <sheetViews>
    <sheetView topLeftCell="A4" zoomScaleSheetLayoutView="100" workbookViewId="0">
      <selection sqref="A1:C1"/>
    </sheetView>
  </sheetViews>
  <sheetFormatPr defaultColWidth="25.125" defaultRowHeight="14.25"/>
  <cols>
    <col min="1" max="1" width="31.625" style="255" customWidth="1"/>
    <col min="2" max="3" width="26.25" style="255" customWidth="1"/>
    <col min="4" max="248" width="9.125" style="256" customWidth="1"/>
    <col min="249" max="249" width="25.75" style="256" customWidth="1"/>
  </cols>
  <sheetData>
    <row r="1" spans="1:253" s="278" customFormat="1" ht="33.75" customHeight="1">
      <c r="A1" s="610" t="s">
        <v>2470</v>
      </c>
      <c r="B1" s="610"/>
      <c r="C1" s="610"/>
    </row>
    <row r="2" spans="1:253" s="278" customFormat="1" ht="23.1" customHeight="1">
      <c r="A2" s="280"/>
      <c r="B2" s="280"/>
      <c r="C2" s="281" t="s">
        <v>1417</v>
      </c>
    </row>
    <row r="3" spans="1:253" s="278" customFormat="1" ht="26.25" customHeight="1">
      <c r="A3" s="282" t="s">
        <v>1418</v>
      </c>
      <c r="B3" s="282" t="s">
        <v>1231</v>
      </c>
      <c r="C3" s="282" t="s">
        <v>1419</v>
      </c>
    </row>
    <row r="4" spans="1:253" s="278" customFormat="1" ht="26.25" customHeight="1">
      <c r="A4" s="283" t="s">
        <v>1421</v>
      </c>
      <c r="B4" s="284">
        <v>10478</v>
      </c>
      <c r="C4" s="284">
        <v>13272</v>
      </c>
    </row>
    <row r="5" spans="1:253" s="278" customFormat="1" ht="26.25" customHeight="1">
      <c r="A5" s="283" t="s">
        <v>1423</v>
      </c>
      <c r="B5" s="284">
        <v>361800</v>
      </c>
      <c r="C5" s="284">
        <v>357800</v>
      </c>
    </row>
    <row r="6" spans="1:253" s="278" customFormat="1" ht="26.25" customHeight="1">
      <c r="A6" s="283" t="s">
        <v>1425</v>
      </c>
      <c r="B6" s="284">
        <v>20000</v>
      </c>
      <c r="C6" s="284"/>
    </row>
    <row r="7" spans="1:253" s="278" customFormat="1" ht="26.25" customHeight="1">
      <c r="A7" s="283" t="s">
        <v>1427</v>
      </c>
      <c r="B7" s="284">
        <v>0</v>
      </c>
      <c r="C7" s="284">
        <v>0</v>
      </c>
    </row>
    <row r="8" spans="1:253" s="278" customFormat="1" ht="26.25" customHeight="1">
      <c r="A8" s="285" t="s">
        <v>1393</v>
      </c>
      <c r="B8" s="286">
        <v>107942</v>
      </c>
      <c r="C8" s="286">
        <v>107942</v>
      </c>
    </row>
    <row r="9" spans="1:253" s="278" customFormat="1" ht="26.25" customHeight="1">
      <c r="A9" s="283" t="s">
        <v>1429</v>
      </c>
      <c r="B9" s="284">
        <v>2700</v>
      </c>
      <c r="C9" s="284">
        <v>2691</v>
      </c>
    </row>
    <row r="10" spans="1:253" s="279" customFormat="1" ht="26.25" customHeight="1">
      <c r="A10" s="287" t="s">
        <v>1431</v>
      </c>
      <c r="B10" s="288">
        <v>502920</v>
      </c>
      <c r="C10" s="288">
        <v>481705</v>
      </c>
      <c r="E10" s="289"/>
      <c r="F10" s="289"/>
      <c r="H10" s="289"/>
      <c r="I10" s="289"/>
      <c r="K10" s="289"/>
    </row>
    <row r="11" spans="1:253" s="278" customFormat="1" ht="26.25" customHeight="1">
      <c r="A11" s="290" t="s">
        <v>1432</v>
      </c>
      <c r="B11" s="284">
        <v>28</v>
      </c>
      <c r="C11" s="284">
        <v>69803.581381000113</v>
      </c>
    </row>
    <row r="12" spans="1:253" s="278" customFormat="1" ht="26.25" customHeight="1">
      <c r="A12" s="290"/>
      <c r="B12" s="284"/>
      <c r="C12" s="284"/>
    </row>
    <row r="13" spans="1:253" s="279" customFormat="1" ht="26.25" customHeight="1">
      <c r="A13" s="291" t="s">
        <v>1434</v>
      </c>
      <c r="B13" s="292">
        <v>502948</v>
      </c>
      <c r="C13" s="292">
        <v>551508.58138100011</v>
      </c>
    </row>
    <row r="14" spans="1:253" s="256" customFormat="1">
      <c r="IP14"/>
      <c r="IQ14"/>
      <c r="IR14"/>
      <c r="IS14"/>
    </row>
  </sheetData>
  <mergeCells count="1">
    <mergeCell ref="A1:C1"/>
  </mergeCells>
  <phoneticPr fontId="62" type="noConversion"/>
  <pageMargins left="0.75" right="0.75" top="1" bottom="1" header="0.5" footer="0.5"/>
</worksheet>
</file>

<file path=xl/worksheets/sheet29.xml><?xml version="1.0" encoding="utf-8"?>
<worksheet xmlns="http://schemas.openxmlformats.org/spreadsheetml/2006/main" xmlns:r="http://schemas.openxmlformats.org/officeDocument/2006/relationships">
  <sheetPr>
    <pageSetUpPr fitToPage="1"/>
  </sheetPr>
  <dimension ref="A1:IP55"/>
  <sheetViews>
    <sheetView showGridLines="0" showZeros="0" topLeftCell="A43" zoomScaleSheetLayoutView="100" workbookViewId="0">
      <selection sqref="A1:H1"/>
    </sheetView>
  </sheetViews>
  <sheetFormatPr defaultColWidth="9.125" defaultRowHeight="14.25"/>
  <cols>
    <col min="1" max="1" width="34.5" style="255" customWidth="1"/>
    <col min="2" max="4" width="15.75" style="255" customWidth="1"/>
    <col min="5" max="5" width="33.125" style="255" customWidth="1"/>
    <col min="6" max="8" width="15.125" style="255" customWidth="1"/>
    <col min="9" max="250" width="9.125" style="256"/>
  </cols>
  <sheetData>
    <row r="1" spans="1:8" ht="36" customHeight="1">
      <c r="A1" s="610" t="s">
        <v>2471</v>
      </c>
      <c r="B1" s="610"/>
      <c r="C1" s="610"/>
      <c r="D1" s="610"/>
      <c r="E1" s="610"/>
      <c r="F1" s="610"/>
      <c r="G1" s="610"/>
      <c r="H1" s="610"/>
    </row>
    <row r="2" spans="1:8" ht="23.1" customHeight="1">
      <c r="A2" s="257"/>
      <c r="B2" s="257"/>
      <c r="C2" s="257"/>
      <c r="D2" s="257"/>
      <c r="E2" s="257"/>
      <c r="F2" s="257"/>
      <c r="G2" s="257"/>
      <c r="H2" s="258" t="s">
        <v>1417</v>
      </c>
    </row>
    <row r="3" spans="1:8" s="253" customFormat="1" ht="30" customHeight="1">
      <c r="A3" s="259" t="s">
        <v>1418</v>
      </c>
      <c r="B3" s="259" t="s">
        <v>1119</v>
      </c>
      <c r="C3" s="259" t="s">
        <v>1435</v>
      </c>
      <c r="D3" s="260" t="s">
        <v>20</v>
      </c>
      <c r="E3" s="259" t="s">
        <v>1418</v>
      </c>
      <c r="F3" s="259" t="s">
        <v>1119</v>
      </c>
      <c r="G3" s="259" t="s">
        <v>1435</v>
      </c>
      <c r="H3" s="260" t="s">
        <v>20</v>
      </c>
    </row>
    <row r="4" spans="1:8" ht="17.649999999999999" customHeight="1">
      <c r="A4" s="261" t="s">
        <v>1420</v>
      </c>
      <c r="B4" s="262">
        <v>285657</v>
      </c>
      <c r="C4" s="263">
        <v>227356.94507800002</v>
      </c>
      <c r="D4" s="264">
        <f>B4/C4-1</f>
        <v>0.2564252211516953</v>
      </c>
      <c r="E4" s="265" t="s">
        <v>1421</v>
      </c>
      <c r="F4" s="265">
        <v>13272</v>
      </c>
      <c r="G4" s="265">
        <v>8411</v>
      </c>
      <c r="H4" s="264">
        <f>F4/G4-1</f>
        <v>0.57793365830460108</v>
      </c>
    </row>
    <row r="5" spans="1:8" ht="17.649999999999999" customHeight="1">
      <c r="A5" s="265" t="s">
        <v>1436</v>
      </c>
      <c r="B5" s="262"/>
      <c r="C5" s="262"/>
      <c r="D5" s="264"/>
      <c r="E5" s="265" t="s">
        <v>1437</v>
      </c>
      <c r="F5" s="265"/>
      <c r="G5" s="265"/>
      <c r="H5" s="264"/>
    </row>
    <row r="6" spans="1:8" ht="17.649999999999999" customHeight="1">
      <c r="A6" s="265" t="s">
        <v>1438</v>
      </c>
      <c r="B6" s="262"/>
      <c r="C6" s="262"/>
      <c r="D6" s="264"/>
      <c r="E6" s="265" t="s">
        <v>1439</v>
      </c>
      <c r="F6" s="265"/>
      <c r="G6" s="265"/>
      <c r="H6" s="264"/>
    </row>
    <row r="7" spans="1:8" ht="17.649999999999999" customHeight="1">
      <c r="A7" s="265" t="s">
        <v>1440</v>
      </c>
      <c r="B7" s="262"/>
      <c r="C7" s="262"/>
      <c r="D7" s="264"/>
      <c r="E7" s="265" t="s">
        <v>1441</v>
      </c>
      <c r="F7" s="265">
        <v>196</v>
      </c>
      <c r="G7" s="265">
        <v>112</v>
      </c>
      <c r="H7" s="264">
        <f>F7/G7-1</f>
        <v>0.75</v>
      </c>
    </row>
    <row r="8" spans="1:8" ht="17.649999999999999" customHeight="1">
      <c r="A8" s="265" t="s">
        <v>1442</v>
      </c>
      <c r="B8" s="262"/>
      <c r="C8" s="262"/>
      <c r="D8" s="264"/>
      <c r="E8" s="265" t="s">
        <v>1443</v>
      </c>
      <c r="F8" s="265"/>
      <c r="G8" s="265"/>
      <c r="H8" s="264"/>
    </row>
    <row r="9" spans="1:8" ht="17.649999999999999" customHeight="1">
      <c r="A9" s="265" t="s">
        <v>1444</v>
      </c>
      <c r="B9" s="262"/>
      <c r="C9" s="262"/>
      <c r="D9" s="264"/>
      <c r="E9" s="265" t="s">
        <v>1445</v>
      </c>
      <c r="F9" s="265"/>
      <c r="G9" s="265"/>
      <c r="H9" s="264"/>
    </row>
    <row r="10" spans="1:8" ht="17.649999999999999" customHeight="1">
      <c r="A10" s="265" t="s">
        <v>1446</v>
      </c>
      <c r="B10" s="262"/>
      <c r="C10" s="262"/>
      <c r="D10" s="264"/>
      <c r="E10" s="265" t="s">
        <v>1447</v>
      </c>
      <c r="F10" s="265"/>
      <c r="G10" s="265"/>
      <c r="H10" s="264"/>
    </row>
    <row r="11" spans="1:8" ht="17.649999999999999" customHeight="1">
      <c r="A11" s="265" t="s">
        <v>1448</v>
      </c>
      <c r="B11" s="262"/>
      <c r="C11" s="262"/>
      <c r="D11" s="264"/>
      <c r="E11" s="265" t="s">
        <v>1449</v>
      </c>
      <c r="F11" s="265">
        <v>113</v>
      </c>
      <c r="G11" s="265"/>
      <c r="H11" s="264"/>
    </row>
    <row r="12" spans="1:8" ht="17.649999999999999" customHeight="1">
      <c r="A12" s="265" t="s">
        <v>1450</v>
      </c>
      <c r="B12" s="262"/>
      <c r="C12" s="262"/>
      <c r="D12" s="264"/>
      <c r="E12" s="265" t="s">
        <v>1451</v>
      </c>
      <c r="F12" s="265"/>
      <c r="G12" s="265"/>
      <c r="H12" s="264"/>
    </row>
    <row r="13" spans="1:8" ht="17.649999999999999" customHeight="1">
      <c r="A13" s="265" t="s">
        <v>1452</v>
      </c>
      <c r="B13" s="262"/>
      <c r="C13" s="262"/>
      <c r="D13" s="264"/>
      <c r="E13" s="265" t="s">
        <v>1453</v>
      </c>
      <c r="F13" s="265">
        <v>12963</v>
      </c>
      <c r="G13" s="265">
        <v>8299</v>
      </c>
      <c r="H13" s="264">
        <f>F13/G13-1</f>
        <v>0.56199542113507661</v>
      </c>
    </row>
    <row r="14" spans="1:8" ht="17.649999999999999" customHeight="1">
      <c r="A14" s="265" t="s">
        <v>1454</v>
      </c>
      <c r="B14" s="262"/>
      <c r="C14" s="262"/>
      <c r="D14" s="264"/>
      <c r="E14" s="265" t="s">
        <v>1423</v>
      </c>
      <c r="F14" s="265">
        <v>357800</v>
      </c>
      <c r="G14" s="265">
        <v>356296</v>
      </c>
      <c r="H14" s="264">
        <f>F14/G14-1</f>
        <v>4.2212093315669996E-3</v>
      </c>
    </row>
    <row r="15" spans="1:8" ht="17.649999999999999" customHeight="1">
      <c r="A15" s="265" t="s">
        <v>1455</v>
      </c>
      <c r="B15" s="262"/>
      <c r="C15" s="262"/>
      <c r="D15" s="264"/>
      <c r="E15" s="265" t="s">
        <v>1456</v>
      </c>
      <c r="F15" s="265">
        <v>302800</v>
      </c>
      <c r="G15" s="265">
        <v>281296</v>
      </c>
      <c r="H15" s="264">
        <f>F15/G15-1</f>
        <v>7.6446163471930006E-2</v>
      </c>
    </row>
    <row r="16" spans="1:8" ht="17.649999999999999" customHeight="1">
      <c r="A16" s="265" t="s">
        <v>1457</v>
      </c>
      <c r="B16" s="262"/>
      <c r="C16" s="262"/>
      <c r="D16" s="264"/>
      <c r="E16" s="265" t="s">
        <v>1458</v>
      </c>
      <c r="F16" s="265">
        <v>5000</v>
      </c>
      <c r="G16" s="265">
        <v>50000</v>
      </c>
      <c r="H16" s="264">
        <f>F16/G16-1</f>
        <v>-0.9</v>
      </c>
    </row>
    <row r="17" spans="1:8" ht="17.649999999999999" customHeight="1">
      <c r="A17" s="265" t="s">
        <v>1459</v>
      </c>
      <c r="B17" s="262"/>
      <c r="C17" s="262"/>
      <c r="D17" s="264"/>
      <c r="E17" s="265" t="s">
        <v>1460</v>
      </c>
      <c r="F17" s="265">
        <v>50000</v>
      </c>
      <c r="G17" s="265"/>
      <c r="H17" s="264"/>
    </row>
    <row r="18" spans="1:8" ht="17.649999999999999" customHeight="1">
      <c r="A18" s="265" t="s">
        <v>1461</v>
      </c>
      <c r="B18" s="262"/>
      <c r="C18" s="262"/>
      <c r="D18" s="264"/>
      <c r="E18" s="265" t="s">
        <v>1462</v>
      </c>
      <c r="F18" s="265"/>
      <c r="G18" s="265"/>
      <c r="H18" s="264"/>
    </row>
    <row r="19" spans="1:8" ht="17.649999999999999" customHeight="1">
      <c r="A19" s="265" t="s">
        <v>1463</v>
      </c>
      <c r="B19" s="262"/>
      <c r="C19" s="262"/>
      <c r="D19" s="264"/>
      <c r="E19" s="265" t="s">
        <v>1464</v>
      </c>
      <c r="F19" s="265"/>
      <c r="G19" s="265"/>
      <c r="H19" s="264"/>
    </row>
    <row r="20" spans="1:8" ht="17.649999999999999" customHeight="1">
      <c r="A20" s="265" t="s">
        <v>1465</v>
      </c>
      <c r="B20" s="262"/>
      <c r="C20" s="262"/>
      <c r="D20" s="264"/>
      <c r="E20" s="265" t="s">
        <v>1466</v>
      </c>
      <c r="F20" s="265"/>
      <c r="G20" s="265"/>
      <c r="H20" s="264"/>
    </row>
    <row r="21" spans="1:8" ht="17.649999999999999" customHeight="1">
      <c r="A21" s="265" t="s">
        <v>1467</v>
      </c>
      <c r="B21" s="262"/>
      <c r="C21" s="262"/>
      <c r="D21" s="264"/>
      <c r="E21" s="265" t="s">
        <v>1468</v>
      </c>
      <c r="F21" s="265"/>
      <c r="G21" s="265">
        <v>25000</v>
      </c>
      <c r="H21" s="264">
        <f>F21/G21-1</f>
        <v>-1</v>
      </c>
    </row>
    <row r="22" spans="1:8" ht="17.649999999999999" customHeight="1">
      <c r="A22" s="265" t="s">
        <v>1469</v>
      </c>
      <c r="B22" s="262"/>
      <c r="C22" s="262"/>
      <c r="D22" s="264"/>
      <c r="E22" s="265" t="s">
        <v>1470</v>
      </c>
      <c r="F22" s="265"/>
      <c r="G22" s="265"/>
      <c r="H22" s="264"/>
    </row>
    <row r="23" spans="1:8" ht="17.649999999999999" customHeight="1">
      <c r="A23" s="265" t="s">
        <v>1471</v>
      </c>
      <c r="B23" s="262"/>
      <c r="C23" s="262"/>
      <c r="D23" s="264"/>
      <c r="E23" s="265" t="s">
        <v>1472</v>
      </c>
      <c r="F23" s="265"/>
      <c r="G23" s="265">
        <v>10000</v>
      </c>
      <c r="H23" s="264">
        <f>F23/G23-1</f>
        <v>-1</v>
      </c>
    </row>
    <row r="24" spans="1:8" ht="17.649999999999999" customHeight="1">
      <c r="A24" s="265" t="s">
        <v>1473</v>
      </c>
      <c r="B24" s="262"/>
      <c r="C24" s="262"/>
      <c r="D24" s="264"/>
      <c r="E24" s="265" t="s">
        <v>1474</v>
      </c>
      <c r="F24" s="265"/>
      <c r="G24" s="265">
        <v>10000</v>
      </c>
      <c r="H24" s="264">
        <f>F24/G24-1</f>
        <v>-1</v>
      </c>
    </row>
    <row r="25" spans="1:8" ht="17.649999999999999" customHeight="1">
      <c r="A25" s="265" t="s">
        <v>1475</v>
      </c>
      <c r="B25" s="262"/>
      <c r="C25" s="262"/>
      <c r="D25" s="264"/>
      <c r="E25" s="265" t="s">
        <v>1427</v>
      </c>
      <c r="F25" s="265"/>
      <c r="G25" s="265"/>
      <c r="H25" s="264"/>
    </row>
    <row r="26" spans="1:8" ht="17.649999999999999" customHeight="1">
      <c r="A26" s="265" t="s">
        <v>1476</v>
      </c>
      <c r="B26" s="262"/>
      <c r="C26" s="262"/>
      <c r="D26" s="264"/>
      <c r="E26" s="265" t="s">
        <v>1477</v>
      </c>
      <c r="F26" s="265"/>
      <c r="G26" s="265"/>
      <c r="H26" s="264"/>
    </row>
    <row r="27" spans="1:8" ht="17.649999999999999" customHeight="1">
      <c r="A27" s="265" t="s">
        <v>1478</v>
      </c>
      <c r="B27" s="262"/>
      <c r="C27" s="262"/>
      <c r="D27" s="264"/>
      <c r="E27" s="265" t="s">
        <v>1479</v>
      </c>
      <c r="F27" s="265"/>
      <c r="G27" s="265"/>
      <c r="H27" s="264"/>
    </row>
    <row r="28" spans="1:8" ht="17.649999999999999" customHeight="1">
      <c r="A28" s="265" t="s">
        <v>1480</v>
      </c>
      <c r="B28" s="262"/>
      <c r="C28" s="262"/>
      <c r="D28" s="264"/>
      <c r="E28" s="265" t="s">
        <v>1481</v>
      </c>
      <c r="F28" s="265"/>
      <c r="G28" s="265"/>
      <c r="H28" s="264"/>
    </row>
    <row r="29" spans="1:8" ht="17.649999999999999" customHeight="1">
      <c r="A29" s="265" t="s">
        <v>1482</v>
      </c>
      <c r="B29" s="262"/>
      <c r="C29" s="262"/>
      <c r="D29" s="264"/>
      <c r="E29" s="265" t="s">
        <v>1483</v>
      </c>
      <c r="F29" s="265">
        <v>2691</v>
      </c>
      <c r="G29" s="265">
        <v>1734</v>
      </c>
      <c r="H29" s="264">
        <f>F29/G29-1</f>
        <v>0.55190311418685112</v>
      </c>
    </row>
    <row r="30" spans="1:8" ht="17.649999999999999" customHeight="1">
      <c r="A30" s="265" t="s">
        <v>1484</v>
      </c>
      <c r="B30" s="262"/>
      <c r="C30" s="262"/>
      <c r="D30" s="264"/>
      <c r="E30" s="265" t="s">
        <v>1485</v>
      </c>
      <c r="F30" s="265">
        <v>2691</v>
      </c>
      <c r="G30" s="265">
        <v>1734</v>
      </c>
      <c r="H30" s="264">
        <f>F30/G30-1</f>
        <v>0.55190311418685112</v>
      </c>
    </row>
    <row r="31" spans="1:8" ht="17.649999999999999" customHeight="1">
      <c r="A31" s="265" t="s">
        <v>1486</v>
      </c>
      <c r="B31" s="262"/>
      <c r="C31" s="262"/>
      <c r="D31" s="264"/>
      <c r="E31" s="265"/>
      <c r="F31" s="265"/>
      <c r="G31" s="265"/>
      <c r="H31" s="264"/>
    </row>
    <row r="32" spans="1:8" ht="17.649999999999999" customHeight="1">
      <c r="A32" s="265" t="s">
        <v>1487</v>
      </c>
      <c r="B32" s="262"/>
      <c r="C32" s="262"/>
      <c r="D32" s="264"/>
      <c r="E32" s="265"/>
      <c r="F32" s="265"/>
      <c r="G32" s="265"/>
      <c r="H32" s="264"/>
    </row>
    <row r="33" spans="1:8" ht="17.649999999999999" customHeight="1">
      <c r="A33" s="265" t="s">
        <v>1488</v>
      </c>
      <c r="B33" s="262"/>
      <c r="C33" s="262"/>
      <c r="D33" s="264"/>
      <c r="E33" s="265"/>
      <c r="F33" s="265"/>
      <c r="G33" s="265"/>
      <c r="H33" s="264"/>
    </row>
    <row r="34" spans="1:8" ht="17.649999999999999" customHeight="1">
      <c r="A34" s="265" t="s">
        <v>1489</v>
      </c>
      <c r="B34" s="262">
        <v>285657</v>
      </c>
      <c r="C34" s="263">
        <v>227356.94507800002</v>
      </c>
      <c r="D34" s="264">
        <f t="shared" ref="D34:D39" si="0">B34/C34-1</f>
        <v>0.2564252211516953</v>
      </c>
      <c r="E34" s="265"/>
      <c r="F34" s="265"/>
      <c r="G34" s="265"/>
      <c r="H34" s="264"/>
    </row>
    <row r="35" spans="1:8" ht="17.649999999999999" customHeight="1">
      <c r="A35" s="261" t="s">
        <v>1422</v>
      </c>
      <c r="B35" s="262">
        <v>117816</v>
      </c>
      <c r="C35" s="266">
        <v>118042.826088</v>
      </c>
      <c r="D35" s="264">
        <f t="shared" si="0"/>
        <v>-1.9215575864890422E-3</v>
      </c>
      <c r="E35" s="265"/>
      <c r="F35" s="265"/>
      <c r="G35" s="265"/>
      <c r="H35" s="264"/>
    </row>
    <row r="36" spans="1:8" ht="17.649999999999999" customHeight="1">
      <c r="A36" s="265" t="s">
        <v>1490</v>
      </c>
      <c r="B36" s="262"/>
      <c r="C36" s="262"/>
      <c r="D36" s="264"/>
      <c r="E36" s="265"/>
      <c r="F36" s="265"/>
      <c r="G36" s="265"/>
      <c r="H36" s="264"/>
    </row>
    <row r="37" spans="1:8" ht="17.649999999999999" customHeight="1">
      <c r="A37" s="265" t="s">
        <v>1491</v>
      </c>
      <c r="B37" s="262"/>
      <c r="C37" s="262"/>
      <c r="D37" s="264"/>
      <c r="E37" s="265"/>
      <c r="F37" s="265"/>
      <c r="G37" s="265"/>
      <c r="H37" s="264"/>
    </row>
    <row r="38" spans="1:8" ht="17.649999999999999" customHeight="1">
      <c r="A38" s="265" t="s">
        <v>1492</v>
      </c>
      <c r="B38" s="262"/>
      <c r="C38" s="262"/>
      <c r="D38" s="264"/>
      <c r="E38" s="265"/>
      <c r="F38" s="265"/>
      <c r="G38" s="265"/>
      <c r="H38" s="264"/>
    </row>
    <row r="39" spans="1:8" ht="17.649999999999999" customHeight="1">
      <c r="A39" s="265" t="s">
        <v>1493</v>
      </c>
      <c r="B39" s="262">
        <v>117816</v>
      </c>
      <c r="C39" s="266">
        <v>118042.826088</v>
      </c>
      <c r="D39" s="264">
        <f t="shared" si="0"/>
        <v>-1.9215575864890422E-3</v>
      </c>
      <c r="E39" s="265"/>
      <c r="F39" s="265"/>
      <c r="G39" s="265"/>
      <c r="H39" s="264"/>
    </row>
    <row r="40" spans="1:8" ht="17.649999999999999" customHeight="1">
      <c r="A40" s="261" t="s">
        <v>1424</v>
      </c>
      <c r="B40" s="262"/>
      <c r="C40" s="262"/>
      <c r="D40" s="264"/>
      <c r="E40" s="265"/>
      <c r="F40" s="265"/>
      <c r="G40" s="265"/>
      <c r="H40" s="264"/>
    </row>
    <row r="41" spans="1:8" ht="17.649999999999999" customHeight="1">
      <c r="A41" s="265" t="s">
        <v>1494</v>
      </c>
      <c r="B41" s="262"/>
      <c r="C41" s="262"/>
      <c r="D41" s="264"/>
      <c r="E41" s="265"/>
      <c r="F41" s="265"/>
      <c r="G41" s="265"/>
      <c r="H41" s="264"/>
    </row>
    <row r="42" spans="1:8" ht="17.649999999999999" customHeight="1">
      <c r="A42" s="265" t="s">
        <v>1495</v>
      </c>
      <c r="B42" s="262"/>
      <c r="C42" s="262"/>
      <c r="D42" s="264"/>
      <c r="E42" s="265"/>
      <c r="F42" s="265"/>
      <c r="G42" s="265"/>
      <c r="H42" s="264"/>
    </row>
    <row r="43" spans="1:8" ht="17.649999999999999" customHeight="1">
      <c r="A43" s="267" t="s">
        <v>1496</v>
      </c>
      <c r="B43" s="262"/>
      <c r="C43" s="262"/>
      <c r="D43" s="264"/>
      <c r="E43" s="265"/>
      <c r="F43" s="265"/>
      <c r="G43" s="265"/>
      <c r="H43" s="264"/>
    </row>
    <row r="44" spans="1:8" ht="17.649999999999999" customHeight="1">
      <c r="A44" s="265" t="s">
        <v>1497</v>
      </c>
      <c r="B44" s="262"/>
      <c r="C44" s="262"/>
      <c r="D44" s="264"/>
      <c r="E44" s="265"/>
      <c r="F44" s="265"/>
      <c r="G44" s="265"/>
      <c r="H44" s="264"/>
    </row>
    <row r="45" spans="1:8" ht="17.649999999999999" customHeight="1">
      <c r="A45" s="261" t="s">
        <v>1426</v>
      </c>
      <c r="B45" s="262"/>
      <c r="C45" s="262"/>
      <c r="D45" s="264"/>
      <c r="E45" s="265"/>
      <c r="F45" s="265"/>
      <c r="G45" s="265"/>
      <c r="H45" s="264"/>
    </row>
    <row r="46" spans="1:8" ht="17.649999999999999" customHeight="1">
      <c r="A46" s="265" t="s">
        <v>1498</v>
      </c>
      <c r="B46" s="262"/>
      <c r="C46" s="262"/>
      <c r="D46" s="264"/>
      <c r="E46" s="265"/>
      <c r="F46" s="265"/>
      <c r="G46" s="265"/>
      <c r="H46" s="264"/>
    </row>
    <row r="47" spans="1:8" ht="17.649999999999999" customHeight="1">
      <c r="A47" s="265" t="s">
        <v>1499</v>
      </c>
      <c r="B47" s="262"/>
      <c r="C47" s="262"/>
      <c r="D47" s="264"/>
      <c r="E47" s="265"/>
      <c r="F47" s="265"/>
      <c r="G47" s="265"/>
      <c r="H47" s="264"/>
    </row>
    <row r="48" spans="1:8" ht="17.649999999999999" customHeight="1">
      <c r="A48" s="265" t="s">
        <v>1500</v>
      </c>
      <c r="B48" s="262"/>
      <c r="C48" s="262"/>
      <c r="D48" s="264"/>
      <c r="E48" s="265"/>
      <c r="F48" s="265"/>
      <c r="G48" s="265"/>
      <c r="H48" s="264"/>
    </row>
    <row r="49" spans="1:8" ht="17.649999999999999" customHeight="1">
      <c r="A49" s="261" t="s">
        <v>1428</v>
      </c>
      <c r="B49" s="262">
        <v>4871</v>
      </c>
      <c r="C49" s="266">
        <f>8561.793757+22</f>
        <v>8583.7937569999995</v>
      </c>
      <c r="D49" s="264">
        <f>B49/C49-1</f>
        <v>-0.43253529407929359</v>
      </c>
      <c r="E49" s="265"/>
      <c r="F49" s="265"/>
      <c r="G49" s="265"/>
      <c r="H49" s="264"/>
    </row>
    <row r="50" spans="1:8" ht="17.649999999999999" customHeight="1">
      <c r="A50" s="268" t="s">
        <v>1430</v>
      </c>
      <c r="B50" s="269">
        <f>B4+B35+B40+B45+B49</f>
        <v>408344</v>
      </c>
      <c r="C50" s="269">
        <f>C4+C35+C40+C45+C49</f>
        <v>353983.56492300006</v>
      </c>
      <c r="D50" s="264">
        <f>B50/C50-1</f>
        <v>0.15356768071654581</v>
      </c>
      <c r="E50" s="265" t="s">
        <v>1431</v>
      </c>
      <c r="F50" s="265">
        <f>SUM(F4,F14,F23,F29)</f>
        <v>373763</v>
      </c>
      <c r="G50" s="265">
        <f>SUM(G4,G14,G23,G29)</f>
        <v>376441</v>
      </c>
      <c r="H50" s="264">
        <f>F50/G50-1</f>
        <v>-7.1139966156714696E-3</v>
      </c>
    </row>
    <row r="51" spans="1:8" ht="17.649999999999999" customHeight="1">
      <c r="A51" s="270" t="s">
        <v>1390</v>
      </c>
      <c r="B51" s="271">
        <f>G52</f>
        <v>143164.58138100011</v>
      </c>
      <c r="C51" s="272">
        <f>175498.016458+58</f>
        <v>175556.016458</v>
      </c>
      <c r="D51" s="264">
        <f>B51/C51-1</f>
        <v>-0.1845076900839181</v>
      </c>
      <c r="E51" s="265" t="s">
        <v>1393</v>
      </c>
      <c r="F51" s="265">
        <v>107942</v>
      </c>
      <c r="G51" s="273">
        <v>9934</v>
      </c>
      <c r="H51" s="264">
        <f>F51/G51-1</f>
        <v>9.8659150392591108</v>
      </c>
    </row>
    <row r="52" spans="1:8" ht="17.649999999999999" customHeight="1">
      <c r="A52" s="270"/>
      <c r="B52" s="271"/>
      <c r="C52" s="271"/>
      <c r="D52" s="274"/>
      <c r="E52" s="265" t="s">
        <v>1432</v>
      </c>
      <c r="F52" s="273">
        <f>B55-F50-F51</f>
        <v>69803.581381000113</v>
      </c>
      <c r="G52" s="273">
        <f>C55-G50-G51</f>
        <v>143164.58138100011</v>
      </c>
      <c r="H52" s="264">
        <f>F52/G52-1</f>
        <v>-0.51242422736365434</v>
      </c>
    </row>
    <row r="53" spans="1:8" ht="17.649999999999999" customHeight="1">
      <c r="A53" s="270"/>
      <c r="B53" s="271"/>
      <c r="C53" s="271"/>
      <c r="D53" s="274"/>
      <c r="E53" s="265"/>
      <c r="F53" s="265"/>
      <c r="G53" s="265"/>
      <c r="H53" s="264"/>
    </row>
    <row r="54" spans="1:8" ht="17.850000000000001" customHeight="1">
      <c r="A54" s="270"/>
      <c r="B54" s="271"/>
      <c r="C54" s="271"/>
      <c r="D54" s="274"/>
      <c r="E54" s="265"/>
      <c r="F54" s="265"/>
      <c r="G54" s="265"/>
      <c r="H54" s="264"/>
    </row>
    <row r="55" spans="1:8" s="254" customFormat="1" ht="17.649999999999999" customHeight="1">
      <c r="A55" s="275" t="s">
        <v>86</v>
      </c>
      <c r="B55" s="276">
        <f>B50+B51</f>
        <v>551508.58138100011</v>
      </c>
      <c r="C55" s="276">
        <f>C50+C51</f>
        <v>529539.58138100011</v>
      </c>
      <c r="D55" s="277">
        <f>B55/C55-1</f>
        <v>4.1486983735392391E-2</v>
      </c>
      <c r="E55" s="275" t="s">
        <v>1431</v>
      </c>
      <c r="F55" s="275">
        <f>F50+F51+F52</f>
        <v>551508.58138100011</v>
      </c>
      <c r="G55" s="261">
        <f>SUM(G50:G54)</f>
        <v>529539.58138100011</v>
      </c>
      <c r="H55" s="277">
        <f>F55/G55-1</f>
        <v>4.1486983735392391E-2</v>
      </c>
    </row>
  </sheetData>
  <mergeCells count="1">
    <mergeCell ref="A1:H1"/>
  </mergeCells>
  <phoneticPr fontId="62" type="noConversion"/>
  <printOptions horizontalCentered="1"/>
  <pageMargins left="7.8472222222222221E-2" right="7.8472222222222221E-2" top="0.74791666666666667" bottom="0.74791666666666667" header="0.31458333333333333" footer="0.31458333333333333"/>
  <pageSetup paperSize="9" scale="84" fitToHeight="0" orientation="landscape"/>
  <headerFooter scaleWithDoc="0" alignWithMargins="0">
    <oddFooter>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L47"/>
  <sheetViews>
    <sheetView showZeros="0" topLeftCell="E1" zoomScale="110" zoomScaleSheetLayoutView="100" workbookViewId="0">
      <pane ySplit="3" topLeftCell="A34" activePane="bottomLeft" state="frozen"/>
      <selection pane="bottomLeft" activeCell="O43" sqref="O43"/>
    </sheetView>
  </sheetViews>
  <sheetFormatPr defaultRowHeight="14.25"/>
  <cols>
    <col min="1" max="1" width="25.625" style="501" customWidth="1"/>
    <col min="2" max="7" width="14" style="501" customWidth="1"/>
    <col min="8" max="8" width="10.625" style="503" hidden="1" customWidth="1"/>
    <col min="9" max="9" width="26.5" style="501" customWidth="1"/>
    <col min="10" max="15" width="13.625" style="501" customWidth="1"/>
    <col min="16" max="16" width="9" style="501"/>
    <col min="17" max="17" width="30.75" style="501" customWidth="1"/>
    <col min="18" max="16384" width="9" style="501"/>
  </cols>
  <sheetData>
    <row r="1" spans="1:246" ht="42" customHeight="1">
      <c r="A1" s="584" t="s">
        <v>12</v>
      </c>
      <c r="B1" s="584"/>
      <c r="C1" s="584"/>
      <c r="D1" s="584"/>
      <c r="E1" s="584"/>
      <c r="F1" s="584"/>
      <c r="G1" s="584"/>
      <c r="H1" s="584"/>
      <c r="I1" s="584"/>
      <c r="J1" s="584"/>
      <c r="K1" s="584"/>
      <c r="L1" s="584"/>
      <c r="M1" s="584"/>
      <c r="N1" s="584"/>
      <c r="O1" s="584"/>
    </row>
    <row r="2" spans="1:246" ht="14.25" customHeight="1">
      <c r="A2" s="504"/>
      <c r="B2" s="504"/>
      <c r="C2" s="504"/>
      <c r="D2" s="504"/>
      <c r="E2" s="504"/>
      <c r="F2" s="504"/>
      <c r="G2" s="504"/>
      <c r="H2" s="433"/>
      <c r="I2" s="504"/>
      <c r="J2" s="505"/>
      <c r="K2" s="505"/>
      <c r="L2" s="505"/>
      <c r="M2" s="505"/>
      <c r="N2" s="505"/>
      <c r="O2" s="436" t="s">
        <v>13</v>
      </c>
    </row>
    <row r="3" spans="1:246" ht="37.9" customHeight="1">
      <c r="A3" s="361" t="s">
        <v>14</v>
      </c>
      <c r="B3" s="327" t="s">
        <v>15</v>
      </c>
      <c r="C3" s="327" t="s">
        <v>16</v>
      </c>
      <c r="D3" s="327" t="s">
        <v>17</v>
      </c>
      <c r="E3" s="327" t="s">
        <v>18</v>
      </c>
      <c r="F3" s="506" t="s">
        <v>19</v>
      </c>
      <c r="G3" s="327" t="s">
        <v>20</v>
      </c>
      <c r="H3" s="327" t="s">
        <v>21</v>
      </c>
      <c r="I3" s="361" t="s">
        <v>22</v>
      </c>
      <c r="J3" s="327" t="s">
        <v>15</v>
      </c>
      <c r="K3" s="327" t="s">
        <v>16</v>
      </c>
      <c r="L3" s="327" t="s">
        <v>17</v>
      </c>
      <c r="M3" s="327" t="s">
        <v>18</v>
      </c>
      <c r="N3" s="506" t="s">
        <v>19</v>
      </c>
      <c r="O3" s="327" t="s">
        <v>20</v>
      </c>
    </row>
    <row r="4" spans="1:246" s="502" customFormat="1" ht="17.25" customHeight="1">
      <c r="A4" s="365" t="s">
        <v>23</v>
      </c>
      <c r="B4" s="458">
        <v>29349254</v>
      </c>
      <c r="C4" s="458">
        <v>29297269</v>
      </c>
      <c r="D4" s="458">
        <v>28996334</v>
      </c>
      <c r="E4" s="484">
        <f>D4/C4</f>
        <v>0.98972822347366229</v>
      </c>
      <c r="F4" s="458">
        <v>26548905</v>
      </c>
      <c r="G4" s="484">
        <f t="shared" ref="G4:G14" si="0">D4/F4-1</f>
        <v>9.2185685247659022E-2</v>
      </c>
      <c r="H4" s="459">
        <v>201</v>
      </c>
      <c r="I4" s="459" t="s">
        <v>24</v>
      </c>
      <c r="J4" s="273">
        <v>3544488</v>
      </c>
      <c r="K4" s="273">
        <v>3643312</v>
      </c>
      <c r="L4" s="273">
        <v>3583981</v>
      </c>
      <c r="M4" s="333">
        <f t="shared" ref="M4:M23" si="1">L4/K4</f>
        <v>0.98371509220182074</v>
      </c>
      <c r="N4" s="273">
        <v>2836330</v>
      </c>
      <c r="O4" s="333">
        <f t="shared" ref="O4:O23" si="2">L4/N4-1</f>
        <v>0.26359802984843084</v>
      </c>
    </row>
    <row r="5" spans="1:246" ht="17.25" customHeight="1">
      <c r="A5" s="368" t="s">
        <v>25</v>
      </c>
      <c r="B5" s="273">
        <v>11048768</v>
      </c>
      <c r="C5" s="273">
        <v>11023428</v>
      </c>
      <c r="D5" s="273">
        <v>10469728</v>
      </c>
      <c r="E5" s="487">
        <f>D5/C5</f>
        <v>0.94977061581932587</v>
      </c>
      <c r="F5" s="273">
        <v>9912775</v>
      </c>
      <c r="G5" s="487">
        <f t="shared" si="0"/>
        <v>5.6185376950450339E-2</v>
      </c>
      <c r="H5" s="378">
        <v>20101</v>
      </c>
      <c r="I5" s="459" t="s">
        <v>26</v>
      </c>
      <c r="J5" s="273">
        <v>0</v>
      </c>
      <c r="K5" s="273">
        <v>0</v>
      </c>
      <c r="L5" s="273">
        <v>0</v>
      </c>
      <c r="M5" s="333"/>
      <c r="N5" s="273">
        <v>0</v>
      </c>
      <c r="O5" s="333"/>
    </row>
    <row r="6" spans="1:246" ht="17.25" customHeight="1">
      <c r="A6" s="368" t="s">
        <v>27</v>
      </c>
      <c r="B6" s="273">
        <v>7697919</v>
      </c>
      <c r="C6" s="273">
        <v>7674125</v>
      </c>
      <c r="D6" s="273">
        <v>6806150</v>
      </c>
      <c r="E6" s="487">
        <f>D6/C6</f>
        <v>0.88689590018406006</v>
      </c>
      <c r="F6" s="273">
        <v>6678536</v>
      </c>
      <c r="G6" s="487">
        <f t="shared" si="0"/>
        <v>1.9108079974413661E-2</v>
      </c>
      <c r="H6" s="378">
        <v>2010101</v>
      </c>
      <c r="I6" s="459" t="s">
        <v>28</v>
      </c>
      <c r="J6" s="273">
        <v>9601</v>
      </c>
      <c r="K6" s="273">
        <v>11839</v>
      </c>
      <c r="L6" s="273">
        <v>11589</v>
      </c>
      <c r="M6" s="333">
        <f t="shared" si="1"/>
        <v>0.97888335163442863</v>
      </c>
      <c r="N6" s="273">
        <v>14960</v>
      </c>
      <c r="O6" s="333">
        <f t="shared" si="2"/>
        <v>-0.22533422459893049</v>
      </c>
    </row>
    <row r="7" spans="1:246" ht="17.25" customHeight="1">
      <c r="A7" s="368" t="s">
        <v>29</v>
      </c>
      <c r="B7" s="273">
        <v>3779292</v>
      </c>
      <c r="C7" s="273">
        <v>3774870</v>
      </c>
      <c r="D7" s="273">
        <v>3734303</v>
      </c>
      <c r="E7" s="487">
        <f>D7/C7</f>
        <v>0.98925340475301138</v>
      </c>
      <c r="F7" s="273">
        <v>3343287</v>
      </c>
      <c r="G7" s="487">
        <f t="shared" si="0"/>
        <v>0.11695555900525445</v>
      </c>
      <c r="H7" s="378">
        <v>2010102</v>
      </c>
      <c r="I7" s="459" t="s">
        <v>30</v>
      </c>
      <c r="J7" s="273">
        <v>3317899</v>
      </c>
      <c r="K7" s="273">
        <v>3020298</v>
      </c>
      <c r="L7" s="273">
        <v>2902905</v>
      </c>
      <c r="M7" s="333">
        <f t="shared" si="1"/>
        <v>0.9611319810164427</v>
      </c>
      <c r="N7" s="273">
        <v>2670136</v>
      </c>
      <c r="O7" s="333">
        <f t="shared" si="2"/>
        <v>8.7174960376550148E-2</v>
      </c>
    </row>
    <row r="8" spans="1:246" ht="17.25" customHeight="1">
      <c r="A8" s="519" t="s">
        <v>31</v>
      </c>
      <c r="B8" s="273">
        <v>50</v>
      </c>
      <c r="C8" s="273">
        <v>50</v>
      </c>
      <c r="D8" s="273">
        <v>35</v>
      </c>
      <c r="E8" s="487">
        <f>D8/C8</f>
        <v>0.7</v>
      </c>
      <c r="F8" s="273">
        <v>41</v>
      </c>
      <c r="G8" s="487">
        <f t="shared" si="0"/>
        <v>-0.14634146341463417</v>
      </c>
      <c r="H8" s="378"/>
      <c r="I8" s="459" t="s">
        <v>32</v>
      </c>
      <c r="J8" s="273">
        <v>6371926</v>
      </c>
      <c r="K8" s="273">
        <v>6146076</v>
      </c>
      <c r="L8" s="273">
        <v>5845062</v>
      </c>
      <c r="M8" s="333">
        <f t="shared" si="1"/>
        <v>0.95102338467666203</v>
      </c>
      <c r="N8" s="273">
        <v>5090971</v>
      </c>
      <c r="O8" s="333">
        <f t="shared" si="2"/>
        <v>0.14812321657302707</v>
      </c>
    </row>
    <row r="9" spans="1:246" ht="17.25" customHeight="1">
      <c r="A9" s="368" t="s">
        <v>33</v>
      </c>
      <c r="B9" s="273">
        <v>1519825</v>
      </c>
      <c r="C9" s="273">
        <v>1522885</v>
      </c>
      <c r="D9" s="273">
        <v>1596511</v>
      </c>
      <c r="E9" s="487"/>
      <c r="F9" s="273">
        <v>1385594</v>
      </c>
      <c r="G9" s="487">
        <f t="shared" si="0"/>
        <v>0.15222135777146839</v>
      </c>
      <c r="H9" s="378">
        <v>2010103</v>
      </c>
      <c r="I9" s="459" t="s">
        <v>34</v>
      </c>
      <c r="J9" s="273">
        <v>3170571</v>
      </c>
      <c r="K9" s="273">
        <v>5668807</v>
      </c>
      <c r="L9" s="273">
        <v>5549818</v>
      </c>
      <c r="M9" s="333">
        <f t="shared" si="1"/>
        <v>0.97900986927231781</v>
      </c>
      <c r="N9" s="273">
        <v>3518252</v>
      </c>
      <c r="O9" s="333">
        <f t="shared" si="2"/>
        <v>0.57743618137643349</v>
      </c>
    </row>
    <row r="10" spans="1:246" ht="17.25" customHeight="1">
      <c r="A10" s="368" t="s">
        <v>35</v>
      </c>
      <c r="B10" s="273">
        <v>440311</v>
      </c>
      <c r="C10" s="273">
        <v>446886</v>
      </c>
      <c r="D10" s="273">
        <v>771496</v>
      </c>
      <c r="E10" s="487">
        <f>D10/C10</f>
        <v>1.7263821198247429</v>
      </c>
      <c r="F10" s="273">
        <v>609378</v>
      </c>
      <c r="G10" s="487">
        <f t="shared" si="0"/>
        <v>0.26603848514386796</v>
      </c>
      <c r="H10" s="378">
        <v>2010104</v>
      </c>
      <c r="I10" s="459" t="s">
        <v>36</v>
      </c>
      <c r="J10" s="273">
        <v>609970</v>
      </c>
      <c r="K10" s="273">
        <v>673353</v>
      </c>
      <c r="L10" s="273">
        <v>659109</v>
      </c>
      <c r="M10" s="333">
        <f t="shared" si="1"/>
        <v>0.97884616241406808</v>
      </c>
      <c r="N10" s="273">
        <v>571218</v>
      </c>
      <c r="O10" s="333">
        <f t="shared" si="2"/>
        <v>0.15386594960242839</v>
      </c>
    </row>
    <row r="11" spans="1:246" ht="17.25" customHeight="1">
      <c r="A11" s="368" t="s">
        <v>37</v>
      </c>
      <c r="B11" s="273">
        <v>375680</v>
      </c>
      <c r="C11" s="273">
        <v>375108</v>
      </c>
      <c r="D11" s="273">
        <v>454756</v>
      </c>
      <c r="E11" s="487"/>
      <c r="F11" s="273">
        <v>433428</v>
      </c>
      <c r="G11" s="487">
        <f t="shared" si="0"/>
        <v>4.9207711546092936E-2</v>
      </c>
      <c r="H11" s="378">
        <v>2010105</v>
      </c>
      <c r="I11" s="459" t="s">
        <v>38</v>
      </c>
      <c r="J11" s="273">
        <v>1771671</v>
      </c>
      <c r="K11" s="273">
        <v>1995878</v>
      </c>
      <c r="L11" s="273">
        <v>1977496</v>
      </c>
      <c r="M11" s="333">
        <f t="shared" si="1"/>
        <v>0.99079001822756707</v>
      </c>
      <c r="N11" s="273">
        <v>2397159</v>
      </c>
      <c r="O11" s="333">
        <f t="shared" si="2"/>
        <v>-0.17506681867994567</v>
      </c>
    </row>
    <row r="12" spans="1:246" ht="17.25" customHeight="1">
      <c r="A12" s="368" t="s">
        <v>39</v>
      </c>
      <c r="B12" s="273">
        <v>108049</v>
      </c>
      <c r="C12" s="273">
        <v>106776</v>
      </c>
      <c r="D12" s="273">
        <v>87958</v>
      </c>
      <c r="E12" s="487"/>
      <c r="F12" s="273">
        <v>108181</v>
      </c>
      <c r="G12" s="487">
        <f t="shared" si="0"/>
        <v>-0.18693670792468176</v>
      </c>
      <c r="H12" s="378">
        <v>2010106</v>
      </c>
      <c r="I12" s="459" t="s">
        <v>40</v>
      </c>
      <c r="J12" s="273">
        <v>2917339</v>
      </c>
      <c r="K12" s="273">
        <v>2885406</v>
      </c>
      <c r="L12" s="273">
        <v>2814988</v>
      </c>
      <c r="M12" s="333">
        <f t="shared" si="1"/>
        <v>0.97559511555739464</v>
      </c>
      <c r="N12" s="273">
        <v>2442264</v>
      </c>
      <c r="O12" s="333">
        <f t="shared" si="2"/>
        <v>0.15261413180557049</v>
      </c>
    </row>
    <row r="13" spans="1:246" ht="17.25" customHeight="1">
      <c r="A13" s="368" t="s">
        <v>41</v>
      </c>
      <c r="B13" s="273">
        <v>2883996</v>
      </c>
      <c r="C13" s="273">
        <v>2888327</v>
      </c>
      <c r="D13" s="273">
        <v>3277188</v>
      </c>
      <c r="E13" s="487">
        <f>D13/C13</f>
        <v>1.1346319166770245</v>
      </c>
      <c r="F13" s="273">
        <v>2593181</v>
      </c>
      <c r="G13" s="487">
        <f t="shared" si="0"/>
        <v>0.26377140662375664</v>
      </c>
      <c r="H13" s="378">
        <v>2010107</v>
      </c>
      <c r="I13" s="459" t="s">
        <v>42</v>
      </c>
      <c r="J13" s="273">
        <v>1751533</v>
      </c>
      <c r="K13" s="273">
        <v>2544556</v>
      </c>
      <c r="L13" s="273">
        <v>2524860</v>
      </c>
      <c r="M13" s="333">
        <f t="shared" si="1"/>
        <v>0.99225955333661353</v>
      </c>
      <c r="N13" s="273">
        <v>2130427</v>
      </c>
      <c r="O13" s="333">
        <f t="shared" si="2"/>
        <v>0.18514269674576966</v>
      </c>
    </row>
    <row r="14" spans="1:246" ht="17.25" customHeight="1">
      <c r="A14" s="368" t="s">
        <v>43</v>
      </c>
      <c r="B14" s="273">
        <v>164000</v>
      </c>
      <c r="C14" s="273">
        <v>164000</v>
      </c>
      <c r="D14" s="273">
        <v>145938</v>
      </c>
      <c r="E14" s="487">
        <f>D14/C14</f>
        <v>0.88986585365853654</v>
      </c>
      <c r="F14" s="273">
        <v>176375</v>
      </c>
      <c r="G14" s="487">
        <f t="shared" si="0"/>
        <v>-0.17256980864635008</v>
      </c>
      <c r="H14" s="378">
        <v>2010108</v>
      </c>
      <c r="I14" s="459" t="s">
        <v>44</v>
      </c>
      <c r="J14" s="273">
        <v>8223717</v>
      </c>
      <c r="K14" s="273">
        <v>8368759</v>
      </c>
      <c r="L14" s="273">
        <v>8213591</v>
      </c>
      <c r="M14" s="333">
        <f t="shared" si="1"/>
        <v>0.98145866071660082</v>
      </c>
      <c r="N14" s="273">
        <v>9829642</v>
      </c>
      <c r="O14" s="333">
        <f t="shared" si="2"/>
        <v>-0.1644058857891264</v>
      </c>
    </row>
    <row r="15" spans="1:246" ht="17.25" customHeight="1">
      <c r="A15" s="368" t="s">
        <v>45</v>
      </c>
      <c r="B15" s="273">
        <v>0</v>
      </c>
      <c r="C15" s="273">
        <v>0</v>
      </c>
      <c r="D15" s="273">
        <v>1202</v>
      </c>
      <c r="E15" s="487"/>
      <c r="F15" s="273">
        <v>0</v>
      </c>
      <c r="G15" s="487"/>
      <c r="H15" s="378">
        <v>2010109</v>
      </c>
      <c r="I15" s="459" t="s">
        <v>46</v>
      </c>
      <c r="J15" s="273">
        <v>910204</v>
      </c>
      <c r="K15" s="273">
        <v>803493</v>
      </c>
      <c r="L15" s="273">
        <v>788779</v>
      </c>
      <c r="M15" s="333">
        <f t="shared" si="1"/>
        <v>0.98168745714026129</v>
      </c>
      <c r="N15" s="273">
        <v>763260</v>
      </c>
      <c r="O15" s="333">
        <f t="shared" si="2"/>
        <v>3.3434216387600468E-2</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17.25" customHeight="1">
      <c r="A16" s="368" t="s">
        <v>47</v>
      </c>
      <c r="B16" s="508">
        <v>1325414</v>
      </c>
      <c r="C16" s="508">
        <v>1314864</v>
      </c>
      <c r="D16" s="508">
        <v>1647303</v>
      </c>
      <c r="E16" s="487">
        <f>D16/C16</f>
        <v>1.2528314715438251</v>
      </c>
      <c r="F16" s="508">
        <v>1308129</v>
      </c>
      <c r="G16" s="487">
        <f>D16/F16-1</f>
        <v>0.25928176808250569</v>
      </c>
      <c r="H16" s="378">
        <v>2010109</v>
      </c>
      <c r="I16" s="459" t="s">
        <v>48</v>
      </c>
      <c r="J16" s="273">
        <v>2091620</v>
      </c>
      <c r="K16" s="273">
        <v>2399902</v>
      </c>
      <c r="L16" s="273">
        <v>2266757</v>
      </c>
      <c r="M16" s="333">
        <f t="shared" si="1"/>
        <v>0.94452065125992646</v>
      </c>
      <c r="N16" s="273">
        <v>3182690</v>
      </c>
      <c r="O16" s="333">
        <f t="shared" si="2"/>
        <v>-0.28778580383260699</v>
      </c>
    </row>
    <row r="17" spans="1:15" customFormat="1" ht="17.25" customHeight="1">
      <c r="A17" s="485" t="s">
        <v>49</v>
      </c>
      <c r="B17" s="508">
        <v>5950</v>
      </c>
      <c r="C17" s="508">
        <v>5950</v>
      </c>
      <c r="D17" s="508">
        <v>3766</v>
      </c>
      <c r="E17" s="484"/>
      <c r="F17" s="508"/>
      <c r="G17" s="484"/>
      <c r="H17" s="378"/>
      <c r="I17" s="459" t="s">
        <v>50</v>
      </c>
      <c r="J17" s="273">
        <v>1291812</v>
      </c>
      <c r="K17" s="273">
        <v>1224683</v>
      </c>
      <c r="L17" s="273">
        <v>1182516</v>
      </c>
      <c r="M17" s="333">
        <f t="shared" si="1"/>
        <v>0.9655690492968384</v>
      </c>
      <c r="N17" s="273">
        <v>2216429</v>
      </c>
      <c r="O17" s="333">
        <f t="shared" si="2"/>
        <v>-0.46647693203797636</v>
      </c>
    </row>
    <row r="18" spans="1:15" customFormat="1" ht="17.25" customHeight="1">
      <c r="A18" s="482" t="s">
        <v>51</v>
      </c>
      <c r="B18" s="458">
        <v>5307000</v>
      </c>
      <c r="C18" s="458">
        <v>5308900</v>
      </c>
      <c r="D18" s="458">
        <v>6388080</v>
      </c>
      <c r="E18" s="484">
        <f t="shared" ref="E18:E31" si="3">D18/C18</f>
        <v>1.2032775151161257</v>
      </c>
      <c r="F18" s="458">
        <v>6772398</v>
      </c>
      <c r="G18" s="484">
        <f t="shared" ref="G18:G31" si="4">D18/F18-1</f>
        <v>-5.6747698525692059E-2</v>
      </c>
      <c r="H18" s="378"/>
      <c r="I18" s="459" t="s">
        <v>52</v>
      </c>
      <c r="J18" s="273">
        <v>377675</v>
      </c>
      <c r="K18" s="273">
        <v>243480</v>
      </c>
      <c r="L18" s="273">
        <v>196519</v>
      </c>
      <c r="M18" s="333">
        <f t="shared" si="1"/>
        <v>0.80712584195827175</v>
      </c>
      <c r="N18" s="273">
        <v>437290</v>
      </c>
      <c r="O18" s="333">
        <f t="shared" si="2"/>
        <v>-0.55059800132635095</v>
      </c>
    </row>
    <row r="19" spans="1:15" customFormat="1" ht="17.25" customHeight="1">
      <c r="A19" s="485" t="s">
        <v>53</v>
      </c>
      <c r="B19" s="273">
        <v>3605888</v>
      </c>
      <c r="C19" s="273">
        <v>3605888</v>
      </c>
      <c r="D19" s="273">
        <v>3891746</v>
      </c>
      <c r="E19" s="487">
        <f t="shared" si="3"/>
        <v>1.0792753407759752</v>
      </c>
      <c r="F19" s="273">
        <v>3721265</v>
      </c>
      <c r="G19" s="487">
        <f t="shared" si="4"/>
        <v>4.5812647043411259E-2</v>
      </c>
      <c r="H19" s="378"/>
      <c r="I19" s="459" t="s">
        <v>54</v>
      </c>
      <c r="J19" s="273">
        <v>89670</v>
      </c>
      <c r="K19" s="273">
        <v>264499</v>
      </c>
      <c r="L19" s="273">
        <v>263644</v>
      </c>
      <c r="M19" s="333">
        <f t="shared" si="1"/>
        <v>0.99676747360103446</v>
      </c>
      <c r="N19" s="273">
        <v>110491</v>
      </c>
      <c r="O19" s="333">
        <f t="shared" si="2"/>
        <v>1.3861128960729832</v>
      </c>
    </row>
    <row r="20" spans="1:15" s="502" customFormat="1" ht="17.25" customHeight="1">
      <c r="A20" s="485" t="s">
        <v>55</v>
      </c>
      <c r="B20" s="273">
        <v>217620</v>
      </c>
      <c r="C20" s="273">
        <v>217620</v>
      </c>
      <c r="D20" s="273">
        <v>341452</v>
      </c>
      <c r="E20" s="487">
        <f t="shared" si="3"/>
        <v>1.5690285819318077</v>
      </c>
      <c r="F20" s="273">
        <v>267919</v>
      </c>
      <c r="G20" s="487">
        <f t="shared" si="4"/>
        <v>0.27445981807934494</v>
      </c>
      <c r="H20" s="459">
        <v>2010150</v>
      </c>
      <c r="I20" s="459" t="s">
        <v>56</v>
      </c>
      <c r="J20" s="273">
        <v>218993</v>
      </c>
      <c r="K20" s="273">
        <v>434377</v>
      </c>
      <c r="L20" s="273">
        <v>434377</v>
      </c>
      <c r="M20" s="333">
        <f t="shared" si="1"/>
        <v>1</v>
      </c>
      <c r="N20" s="273">
        <v>689370</v>
      </c>
      <c r="O20" s="333">
        <f t="shared" si="2"/>
        <v>-0.36989280067307828</v>
      </c>
    </row>
    <row r="21" spans="1:15" ht="17.25" customHeight="1">
      <c r="A21" s="485" t="s">
        <v>57</v>
      </c>
      <c r="B21" s="273">
        <v>217734</v>
      </c>
      <c r="C21" s="273">
        <v>217534</v>
      </c>
      <c r="D21" s="273">
        <v>470714</v>
      </c>
      <c r="E21" s="487">
        <f t="shared" si="3"/>
        <v>2.1638640396443773</v>
      </c>
      <c r="F21" s="273">
        <v>339210</v>
      </c>
      <c r="G21" s="487">
        <f t="shared" si="4"/>
        <v>0.38767725008107079</v>
      </c>
      <c r="H21" s="378">
        <v>2010199</v>
      </c>
      <c r="I21" s="459" t="s">
        <v>58</v>
      </c>
      <c r="J21" s="273">
        <v>160599</v>
      </c>
      <c r="K21" s="273">
        <v>216286</v>
      </c>
      <c r="L21" s="273">
        <v>210736</v>
      </c>
      <c r="M21" s="333">
        <f t="shared" si="1"/>
        <v>0.97433953191607414</v>
      </c>
      <c r="N21" s="273">
        <v>171155</v>
      </c>
      <c r="O21" s="333">
        <f t="shared" si="2"/>
        <v>0.23125821623674447</v>
      </c>
    </row>
    <row r="22" spans="1:15" ht="17.25" customHeight="1">
      <c r="A22" s="368" t="s">
        <v>59</v>
      </c>
      <c r="B22" s="273">
        <v>28000</v>
      </c>
      <c r="C22" s="273">
        <v>28000</v>
      </c>
      <c r="D22" s="273">
        <v>143978</v>
      </c>
      <c r="E22" s="487">
        <f t="shared" si="3"/>
        <v>5.1420714285714286</v>
      </c>
      <c r="F22" s="273">
        <v>3795</v>
      </c>
      <c r="G22" s="487">
        <f t="shared" si="4"/>
        <v>36.93886693017128</v>
      </c>
      <c r="H22" s="378">
        <v>20102</v>
      </c>
      <c r="I22" s="459" t="s">
        <v>60</v>
      </c>
      <c r="J22" s="273">
        <v>2811551</v>
      </c>
      <c r="K22" s="273">
        <v>2642174</v>
      </c>
      <c r="L22" s="273">
        <v>2632245</v>
      </c>
      <c r="M22" s="333">
        <f t="shared" si="1"/>
        <v>0.99624210971722527</v>
      </c>
      <c r="N22" s="273">
        <v>5565458</v>
      </c>
      <c r="O22" s="333">
        <f t="shared" si="2"/>
        <v>-0.52703892473898817</v>
      </c>
    </row>
    <row r="23" spans="1:15" ht="17.25" customHeight="1">
      <c r="A23" s="368" t="s">
        <v>61</v>
      </c>
      <c r="B23" s="273">
        <v>752518</v>
      </c>
      <c r="C23" s="273">
        <v>751918</v>
      </c>
      <c r="D23" s="273">
        <v>904214</v>
      </c>
      <c r="E23" s="487">
        <f t="shared" si="3"/>
        <v>1.2025433624411173</v>
      </c>
      <c r="F23" s="273">
        <v>1551947</v>
      </c>
      <c r="G23" s="487">
        <f t="shared" si="4"/>
        <v>-0.41736799001512292</v>
      </c>
      <c r="H23" s="378">
        <v>2010201</v>
      </c>
      <c r="I23" s="459" t="s">
        <v>62</v>
      </c>
      <c r="J23" s="273">
        <v>114356</v>
      </c>
      <c r="K23" s="273">
        <v>113582</v>
      </c>
      <c r="L23" s="273">
        <v>113582</v>
      </c>
      <c r="M23" s="333">
        <f t="shared" si="1"/>
        <v>1</v>
      </c>
      <c r="N23" s="273">
        <v>114653</v>
      </c>
      <c r="O23" s="333">
        <f t="shared" si="2"/>
        <v>-9.3412296232980863E-3</v>
      </c>
    </row>
    <row r="24" spans="1:15" ht="17.25" customHeight="1">
      <c r="A24" s="368" t="s">
        <v>63</v>
      </c>
      <c r="B24" s="273">
        <v>485240</v>
      </c>
      <c r="C24" s="273">
        <v>487940</v>
      </c>
      <c r="D24" s="273">
        <v>635976</v>
      </c>
      <c r="E24" s="487">
        <f t="shared" si="3"/>
        <v>1.3033897610361931</v>
      </c>
      <c r="F24" s="273">
        <v>888262</v>
      </c>
      <c r="G24" s="487">
        <f t="shared" si="4"/>
        <v>-0.2840220565553857</v>
      </c>
      <c r="H24" s="378">
        <v>2010202</v>
      </c>
      <c r="I24" s="459" t="s">
        <v>64</v>
      </c>
      <c r="J24" s="273">
        <v>510778</v>
      </c>
      <c r="K24" s="273">
        <v>0</v>
      </c>
      <c r="L24" s="273">
        <v>0</v>
      </c>
      <c r="M24" s="333"/>
      <c r="N24" s="273">
        <v>0</v>
      </c>
      <c r="O24" s="333"/>
    </row>
    <row r="25" spans="1:15" ht="17.25" customHeight="1">
      <c r="A25" s="344"/>
      <c r="B25" s="272"/>
      <c r="C25" s="272"/>
      <c r="D25" s="272"/>
      <c r="E25" s="484"/>
      <c r="F25" s="272"/>
      <c r="G25" s="484"/>
      <c r="H25" s="378">
        <v>2010203</v>
      </c>
      <c r="I25" s="459" t="s">
        <v>65</v>
      </c>
      <c r="J25" s="273">
        <v>2029204</v>
      </c>
      <c r="K25" s="273">
        <v>647952</v>
      </c>
      <c r="L25" s="273">
        <v>614116</v>
      </c>
      <c r="M25" s="333">
        <f>L25/K25</f>
        <v>0.94778008247524503</v>
      </c>
      <c r="N25" s="273">
        <v>1134432</v>
      </c>
      <c r="O25" s="333">
        <f>L25/N25-1</f>
        <v>-0.45865772474683364</v>
      </c>
    </row>
    <row r="26" spans="1:15" ht="17.25" customHeight="1">
      <c r="A26" s="368"/>
      <c r="B26" s="494"/>
      <c r="C26" s="494"/>
      <c r="D26" s="494"/>
      <c r="E26" s="484"/>
      <c r="F26" s="494"/>
      <c r="G26" s="484"/>
      <c r="H26" s="378">
        <v>2010204</v>
      </c>
      <c r="I26" s="459" t="s">
        <v>66</v>
      </c>
      <c r="J26" s="273">
        <v>49137</v>
      </c>
      <c r="K26" s="273">
        <v>38818</v>
      </c>
      <c r="L26" s="273">
        <v>38818</v>
      </c>
      <c r="M26" s="333">
        <f>L26/K26</f>
        <v>1</v>
      </c>
      <c r="N26" s="273">
        <v>51416</v>
      </c>
      <c r="O26" s="333">
        <f>L26/N26-1</f>
        <v>-0.24502100513458847</v>
      </c>
    </row>
    <row r="27" spans="1:15" ht="17.25" customHeight="1">
      <c r="A27" s="368"/>
      <c r="B27" s="494"/>
      <c r="C27" s="494"/>
      <c r="D27" s="494"/>
      <c r="E27" s="484"/>
      <c r="F27" s="494"/>
      <c r="G27" s="484"/>
      <c r="H27" s="378">
        <v>2010205</v>
      </c>
      <c r="I27" s="459" t="s">
        <v>67</v>
      </c>
      <c r="J27" s="273">
        <v>0</v>
      </c>
      <c r="K27" s="273">
        <v>110</v>
      </c>
      <c r="L27" s="273">
        <v>110</v>
      </c>
      <c r="M27" s="333">
        <f>L27/K27</f>
        <v>1</v>
      </c>
      <c r="N27" s="273">
        <v>0</v>
      </c>
      <c r="O27" s="330"/>
    </row>
    <row r="28" spans="1:15" ht="17.25" customHeight="1">
      <c r="A28" s="344"/>
      <c r="B28" s="272"/>
      <c r="C28" s="272"/>
      <c r="D28" s="272"/>
      <c r="E28" s="484"/>
      <c r="F28" s="272"/>
      <c r="G28" s="484"/>
      <c r="H28" s="378">
        <v>2010206</v>
      </c>
      <c r="I28" s="507"/>
      <c r="J28" s="508"/>
      <c r="K28" s="508"/>
      <c r="L28" s="508"/>
      <c r="M28" s="509"/>
      <c r="N28" s="508"/>
      <c r="O28" s="509"/>
    </row>
    <row r="29" spans="1:15" ht="17.25" customHeight="1">
      <c r="A29" s="344"/>
      <c r="B29" s="272"/>
      <c r="C29" s="272"/>
      <c r="D29" s="272"/>
      <c r="E29" s="484"/>
      <c r="F29" s="272"/>
      <c r="G29" s="484"/>
      <c r="H29" s="378">
        <v>2010250</v>
      </c>
      <c r="I29" s="378"/>
      <c r="J29" s="273"/>
      <c r="K29" s="273"/>
      <c r="L29" s="273"/>
      <c r="M29" s="333"/>
      <c r="N29" s="273"/>
      <c r="O29" s="333"/>
    </row>
    <row r="30" spans="1:15" ht="17.25" customHeight="1">
      <c r="A30" s="344"/>
      <c r="B30" s="272"/>
      <c r="C30" s="272"/>
      <c r="D30" s="272"/>
      <c r="E30" s="484"/>
      <c r="F30" s="272"/>
      <c r="G30" s="484"/>
      <c r="H30" s="378">
        <v>2010299</v>
      </c>
      <c r="I30" s="510"/>
      <c r="J30" s="458"/>
      <c r="K30" s="458"/>
      <c r="L30" s="458"/>
      <c r="M30" s="511"/>
      <c r="N30" s="458"/>
      <c r="O30" s="511"/>
    </row>
    <row r="31" spans="1:15" ht="17.25" customHeight="1">
      <c r="A31" s="470" t="s">
        <v>68</v>
      </c>
      <c r="B31" s="458">
        <f>B4+B18</f>
        <v>34656254</v>
      </c>
      <c r="C31" s="458">
        <f>C4+C18</f>
        <v>34606169</v>
      </c>
      <c r="D31" s="458">
        <f>D4+D18</f>
        <v>35384414</v>
      </c>
      <c r="E31" s="484">
        <f t="shared" si="3"/>
        <v>1.0224886204537693</v>
      </c>
      <c r="F31" s="458">
        <v>33321303</v>
      </c>
      <c r="G31" s="484">
        <f t="shared" si="4"/>
        <v>6.19156759866204E-2</v>
      </c>
      <c r="H31" s="378">
        <v>20103</v>
      </c>
      <c r="I31" s="510" t="s">
        <v>69</v>
      </c>
      <c r="J31" s="458">
        <f>SUM(J4:J27)</f>
        <v>42344314</v>
      </c>
      <c r="K31" s="458">
        <f>SUM(K4:K27)</f>
        <v>43987640</v>
      </c>
      <c r="L31" s="458">
        <f>SUM(L4:L27)</f>
        <v>42825598</v>
      </c>
      <c r="M31" s="330">
        <f>L31/K31</f>
        <v>0.97358253363899494</v>
      </c>
      <c r="N31" s="458">
        <v>45938003</v>
      </c>
      <c r="O31" s="330">
        <f t="shared" ref="O31:O40" si="5">L31/N31-1</f>
        <v>-6.775229214905143E-2</v>
      </c>
    </row>
    <row r="32" spans="1:15" ht="17.25" customHeight="1">
      <c r="A32" s="470"/>
      <c r="B32" s="494"/>
      <c r="C32" s="494"/>
      <c r="D32" s="494"/>
      <c r="E32" s="520"/>
      <c r="F32" s="494"/>
      <c r="G32" s="520"/>
      <c r="H32" s="512">
        <v>2010301</v>
      </c>
      <c r="I32" s="470"/>
      <c r="J32" s="513"/>
      <c r="K32" s="513"/>
      <c r="L32" s="513"/>
      <c r="M32" s="330"/>
      <c r="N32" s="513"/>
      <c r="O32" s="330"/>
    </row>
    <row r="33" spans="1:15" ht="17.25" customHeight="1">
      <c r="A33" s="521" t="s">
        <v>70</v>
      </c>
      <c r="B33" s="472">
        <f>SUM(B34:B39)</f>
        <v>13471329</v>
      </c>
      <c r="C33" s="472">
        <f>SUM(C34:C39)</f>
        <v>16576960</v>
      </c>
      <c r="D33" s="472">
        <f>SUM(D34:D39)</f>
        <v>17274829</v>
      </c>
      <c r="E33" s="484">
        <f t="shared" ref="E33:E39" si="6">D33/C33</f>
        <v>1.0420987322162809</v>
      </c>
      <c r="F33" s="472">
        <v>22793903</v>
      </c>
      <c r="G33" s="484">
        <f t="shared" ref="G33:G39" si="7">D33/F33-1</f>
        <v>-0.24212939749721674</v>
      </c>
      <c r="H33" s="514">
        <v>2010302</v>
      </c>
      <c r="I33" s="515" t="s">
        <v>71</v>
      </c>
      <c r="J33" s="472">
        <f>SUM(J34:J40)</f>
        <v>5783272.0600000005</v>
      </c>
      <c r="K33" s="472">
        <f>SUM(K34:K40)</f>
        <v>7195489</v>
      </c>
      <c r="L33" s="472">
        <f>SUM(L34:L40)</f>
        <v>9833645</v>
      </c>
      <c r="M33" s="330">
        <f t="shared" ref="M33:M40" si="8">L33/K33</f>
        <v>1.3666402658665728</v>
      </c>
      <c r="N33" s="472">
        <v>10177203</v>
      </c>
      <c r="O33" s="330">
        <f t="shared" si="5"/>
        <v>-3.3757605110166344E-2</v>
      </c>
    </row>
    <row r="34" spans="1:15" s="502" customFormat="1" ht="17.25" customHeight="1">
      <c r="A34" s="522" t="s">
        <v>72</v>
      </c>
      <c r="B34" s="523">
        <f>2495249-69000</f>
        <v>2426249</v>
      </c>
      <c r="C34" s="523">
        <f>B34</f>
        <v>2426249</v>
      </c>
      <c r="D34" s="523">
        <v>2868138</v>
      </c>
      <c r="E34" s="484">
        <f t="shared" si="6"/>
        <v>1.182128462494987</v>
      </c>
      <c r="F34" s="523">
        <v>2909548</v>
      </c>
      <c r="G34" s="484">
        <f t="shared" si="7"/>
        <v>-1.4232451226101062E-2</v>
      </c>
      <c r="H34" s="516"/>
      <c r="I34" s="473" t="s">
        <v>73</v>
      </c>
      <c r="J34" s="494">
        <v>1600000</v>
      </c>
      <c r="K34" s="494">
        <f t="shared" ref="K34:K39" si="9">J34</f>
        <v>1600000</v>
      </c>
      <c r="L34" s="494">
        <v>1512634</v>
      </c>
      <c r="M34" s="333">
        <f t="shared" si="8"/>
        <v>0.94539625000000005</v>
      </c>
      <c r="N34" s="494">
        <v>1532283</v>
      </c>
      <c r="O34" s="333">
        <f t="shared" si="5"/>
        <v>-1.282334921160122E-2</v>
      </c>
    </row>
    <row r="35" spans="1:15" ht="17.25" customHeight="1">
      <c r="A35" s="522" t="s">
        <v>74</v>
      </c>
      <c r="B35" s="523">
        <v>69000</v>
      </c>
      <c r="C35" s="523">
        <f>B35</f>
        <v>69000</v>
      </c>
      <c r="D35" s="523">
        <v>324980</v>
      </c>
      <c r="E35" s="484">
        <f t="shared" si="6"/>
        <v>4.7098550724637684</v>
      </c>
      <c r="F35" s="523">
        <v>171690</v>
      </c>
      <c r="G35" s="484">
        <f t="shared" si="7"/>
        <v>0.89283010076300307</v>
      </c>
      <c r="H35" s="513"/>
      <c r="I35" s="473" t="s">
        <v>75</v>
      </c>
      <c r="J35" s="494">
        <f>3005249-J34</f>
        <v>1405249</v>
      </c>
      <c r="K35" s="494">
        <f t="shared" si="9"/>
        <v>1405249</v>
      </c>
      <c r="L35" s="494">
        <v>737862</v>
      </c>
      <c r="M35" s="333">
        <f t="shared" si="8"/>
        <v>0.52507562716643097</v>
      </c>
      <c r="N35" s="494">
        <v>754781</v>
      </c>
      <c r="O35" s="333">
        <f t="shared" si="5"/>
        <v>-2.241577358200586E-2</v>
      </c>
    </row>
    <row r="36" spans="1:15" s="502" customFormat="1" ht="17.25" customHeight="1">
      <c r="A36" s="522" t="s">
        <v>76</v>
      </c>
      <c r="B36" s="523">
        <v>0</v>
      </c>
      <c r="C36" s="523">
        <f>D36</f>
        <v>130000</v>
      </c>
      <c r="D36" s="523">
        <v>130000</v>
      </c>
      <c r="E36" s="484">
        <f t="shared" si="6"/>
        <v>1</v>
      </c>
      <c r="F36" s="523"/>
      <c r="G36" s="484"/>
      <c r="H36" s="516"/>
      <c r="I36" s="473" t="s">
        <v>77</v>
      </c>
      <c r="J36" s="494">
        <v>230000</v>
      </c>
      <c r="K36" s="494">
        <f t="shared" si="9"/>
        <v>230000</v>
      </c>
      <c r="L36" s="494">
        <v>230000</v>
      </c>
      <c r="M36" s="333">
        <f t="shared" si="8"/>
        <v>1</v>
      </c>
      <c r="N36" s="494">
        <v>260000</v>
      </c>
      <c r="O36" s="333">
        <f t="shared" si="5"/>
        <v>-0.11538461538461542</v>
      </c>
    </row>
    <row r="37" spans="1:15" ht="17.25" customHeight="1">
      <c r="A37" s="522" t="s">
        <v>78</v>
      </c>
      <c r="B37" s="523">
        <v>6573682</v>
      </c>
      <c r="C37" s="523">
        <f>D37</f>
        <v>7357715</v>
      </c>
      <c r="D37" s="523">
        <v>7357715</v>
      </c>
      <c r="E37" s="484">
        <f t="shared" si="6"/>
        <v>1</v>
      </c>
      <c r="F37" s="523">
        <v>10013422</v>
      </c>
      <c r="G37" s="484">
        <f t="shared" si="7"/>
        <v>-0.26521472879101671</v>
      </c>
      <c r="H37" s="513"/>
      <c r="I37" s="476" t="s">
        <v>79</v>
      </c>
      <c r="J37" s="494">
        <v>53517</v>
      </c>
      <c r="K37" s="494">
        <v>53517</v>
      </c>
      <c r="L37" s="494">
        <v>6168362</v>
      </c>
      <c r="M37" s="333">
        <f t="shared" si="8"/>
        <v>115.25986135246744</v>
      </c>
      <c r="N37" s="494">
        <v>6152002</v>
      </c>
      <c r="O37" s="333">
        <f t="shared" si="5"/>
        <v>2.6592969248060427E-3</v>
      </c>
    </row>
    <row r="38" spans="1:15" ht="17.25" customHeight="1">
      <c r="A38" s="522" t="s">
        <v>80</v>
      </c>
      <c r="B38" s="523">
        <f>9902036-B37</f>
        <v>3328354</v>
      </c>
      <c r="C38" s="523">
        <f>D38</f>
        <v>5236988</v>
      </c>
      <c r="D38" s="523">
        <v>5236988</v>
      </c>
      <c r="E38" s="484">
        <f t="shared" si="6"/>
        <v>1</v>
      </c>
      <c r="F38" s="523">
        <v>8054662</v>
      </c>
      <c r="G38" s="484">
        <f t="shared" si="7"/>
        <v>-0.34981902406333132</v>
      </c>
      <c r="H38" s="513"/>
      <c r="I38" s="473" t="s">
        <v>81</v>
      </c>
      <c r="J38" s="494">
        <v>2402305.7000000002</v>
      </c>
      <c r="K38" s="494">
        <f t="shared" si="9"/>
        <v>2402305.7000000002</v>
      </c>
      <c r="L38" s="494">
        <v>545</v>
      </c>
      <c r="M38" s="333">
        <f t="shared" si="8"/>
        <v>2.2686538187042556E-4</v>
      </c>
      <c r="N38" s="494">
        <v>1129</v>
      </c>
      <c r="O38" s="333">
        <f t="shared" si="5"/>
        <v>-0.51727192205491579</v>
      </c>
    </row>
    <row r="39" spans="1:15" ht="17.25" customHeight="1">
      <c r="A39" s="522" t="s">
        <v>82</v>
      </c>
      <c r="B39" s="523">
        <v>1074044</v>
      </c>
      <c r="C39" s="523">
        <v>1357008</v>
      </c>
      <c r="D39" s="523">
        <v>1357008</v>
      </c>
      <c r="E39" s="484">
        <f t="shared" si="6"/>
        <v>1</v>
      </c>
      <c r="F39" s="523">
        <v>1644581</v>
      </c>
      <c r="G39" s="484">
        <f t="shared" si="7"/>
        <v>-0.17486095242496413</v>
      </c>
      <c r="H39" s="513"/>
      <c r="I39" s="476" t="s">
        <v>83</v>
      </c>
      <c r="J39" s="494">
        <v>92200</v>
      </c>
      <c r="K39" s="494">
        <f t="shared" si="9"/>
        <v>92200</v>
      </c>
      <c r="L39" s="494">
        <v>22200</v>
      </c>
      <c r="M39" s="333">
        <f t="shared" si="8"/>
        <v>0.24078091106290672</v>
      </c>
      <c r="N39" s="494">
        <v>120000</v>
      </c>
      <c r="O39" s="333">
        <f t="shared" si="5"/>
        <v>-0.81499999999999995</v>
      </c>
    </row>
    <row r="40" spans="1:15" ht="17.25" customHeight="1">
      <c r="A40" s="522"/>
      <c r="B40" s="273"/>
      <c r="C40" s="273"/>
      <c r="D40" s="273"/>
      <c r="E40" s="524"/>
      <c r="F40" s="273"/>
      <c r="G40" s="524"/>
      <c r="H40" s="513"/>
      <c r="I40" s="476" t="s">
        <v>84</v>
      </c>
      <c r="J40" s="517">
        <v>0.36</v>
      </c>
      <c r="K40" s="517">
        <f>C43-K31-K34-K35-K36-K37-K38-K39</f>
        <v>1412217.2999999998</v>
      </c>
      <c r="L40" s="494">
        <v>1162042</v>
      </c>
      <c r="M40" s="333">
        <f t="shared" si="8"/>
        <v>0.82284928813717273</v>
      </c>
      <c r="N40" s="494">
        <v>1357008</v>
      </c>
      <c r="O40" s="333">
        <f t="shared" si="5"/>
        <v>-0.14367343449707004</v>
      </c>
    </row>
    <row r="41" spans="1:15" ht="17.25" customHeight="1">
      <c r="A41" s="521"/>
      <c r="B41" s="494"/>
      <c r="C41" s="494"/>
      <c r="D41" s="494"/>
      <c r="E41" s="524"/>
      <c r="F41" s="494"/>
      <c r="G41" s="524"/>
      <c r="H41" s="513"/>
      <c r="I41" s="476" t="s">
        <v>85</v>
      </c>
      <c r="J41" s="273"/>
      <c r="K41" s="273"/>
      <c r="L41" s="273"/>
      <c r="M41" s="333"/>
      <c r="N41" s="273"/>
      <c r="O41" s="333"/>
    </row>
    <row r="42" spans="1:15" ht="17.25" customHeight="1">
      <c r="A42" s="521"/>
      <c r="B42" s="494"/>
      <c r="C42" s="494"/>
      <c r="D42" s="494"/>
      <c r="E42" s="524"/>
      <c r="F42" s="494"/>
      <c r="G42" s="524"/>
      <c r="H42" s="513"/>
      <c r="I42" s="476"/>
      <c r="J42" s="273"/>
      <c r="K42" s="273"/>
      <c r="L42" s="273"/>
      <c r="M42" s="333"/>
      <c r="N42" s="273"/>
      <c r="O42" s="333"/>
    </row>
    <row r="43" spans="1:15" ht="17.25" customHeight="1">
      <c r="A43" s="525" t="s">
        <v>86</v>
      </c>
      <c r="B43" s="472">
        <f>B31+B33</f>
        <v>48127583</v>
      </c>
      <c r="C43" s="472">
        <f>C31+C33</f>
        <v>51183129</v>
      </c>
      <c r="D43" s="472">
        <f>D31+D33</f>
        <v>52659243</v>
      </c>
      <c r="E43" s="484">
        <f>D43/C43</f>
        <v>1.0288398546325686</v>
      </c>
      <c r="F43" s="472">
        <v>56115206</v>
      </c>
      <c r="G43" s="484">
        <f>D43/F43-1</f>
        <v>-6.1586925297930861E-2</v>
      </c>
      <c r="I43" s="480" t="s">
        <v>87</v>
      </c>
      <c r="J43" s="472">
        <f>J31+J33</f>
        <v>48127586.060000002</v>
      </c>
      <c r="K43" s="472">
        <f>C43</f>
        <v>51183129</v>
      </c>
      <c r="L43" s="472">
        <f>L31+L33</f>
        <v>52659243</v>
      </c>
      <c r="M43" s="330">
        <f>L43/K43</f>
        <v>1.0288398546325686</v>
      </c>
      <c r="N43" s="472">
        <v>56115206</v>
      </c>
      <c r="O43" s="330">
        <f>L43/N43-1</f>
        <v>-6.1586925297930861E-2</v>
      </c>
    </row>
    <row r="44" spans="1:15" ht="17.25" customHeight="1"/>
    <row r="45" spans="1:15" ht="17.25" customHeight="1">
      <c r="I45" s="502"/>
      <c r="J45" s="502"/>
      <c r="K45" s="502"/>
      <c r="L45" s="502"/>
      <c r="M45" s="502"/>
      <c r="N45" s="502"/>
      <c r="O45" s="502"/>
    </row>
    <row r="46" spans="1:15" ht="17.25" customHeight="1"/>
    <row r="47" spans="1:15" s="502" customFormat="1" ht="19.149999999999999" customHeight="1">
      <c r="A47" s="501"/>
      <c r="B47" s="501"/>
      <c r="C47" s="501"/>
      <c r="D47" s="501"/>
      <c r="E47" s="501"/>
      <c r="F47" s="501"/>
      <c r="G47" s="501"/>
      <c r="H47" s="518"/>
      <c r="I47" s="501"/>
      <c r="J47" s="501"/>
      <c r="K47" s="501"/>
      <c r="L47" s="501"/>
      <c r="M47" s="501"/>
      <c r="N47" s="501"/>
      <c r="O47" s="501"/>
    </row>
  </sheetData>
  <mergeCells count="1">
    <mergeCell ref="A1:O1"/>
  </mergeCells>
  <phoneticPr fontId="62" type="noConversion"/>
  <printOptions horizontalCentered="1"/>
  <pageMargins left="7.8472222222222221E-2" right="7.8472222222222221E-2" top="0.74791666666666667" bottom="0.74791666666666667" header="0.31458333333333333" footer="0.31458333333333333"/>
  <pageSetup paperSize="9" scale="60" orientation="landscape"/>
  <headerFooter scaleWithDoc="0" alignWithMargins="0">
    <oddFooter>第 &amp;P 页，共 &amp;N 页</oddFooter>
  </headerFooter>
</worksheet>
</file>

<file path=xl/worksheets/sheet30.xml><?xml version="1.0" encoding="utf-8"?>
<worksheet xmlns="http://schemas.openxmlformats.org/spreadsheetml/2006/main" xmlns:r="http://schemas.openxmlformats.org/officeDocument/2006/relationships">
  <dimension ref="A1:IV69"/>
  <sheetViews>
    <sheetView topLeftCell="A37" workbookViewId="0">
      <selection activeCell="A57" sqref="A57"/>
    </sheetView>
  </sheetViews>
  <sheetFormatPr defaultColWidth="16.5" defaultRowHeight="14.25"/>
  <cols>
    <col min="1" max="1" width="51.875" style="526" customWidth="1"/>
    <col min="2" max="2" width="28.875" style="526" customWidth="1"/>
    <col min="3" max="3" width="19.625" style="526" customWidth="1"/>
    <col min="4" max="248" width="9.125" style="530" customWidth="1"/>
    <col min="249" max="249" width="12.125" style="530" customWidth="1"/>
    <col min="250" max="250" width="39.75" style="530" customWidth="1"/>
    <col min="251" max="253" width="16.5" style="530" customWidth="1"/>
    <col min="254" max="254" width="12.125" style="530" customWidth="1"/>
    <col min="255" max="255" width="37.25" style="530" customWidth="1"/>
    <col min="256" max="16384" width="16.5" style="530"/>
  </cols>
  <sheetData>
    <row r="1" spans="1:256" ht="33.75" customHeight="1">
      <c r="A1" s="611" t="s">
        <v>2415</v>
      </c>
      <c r="B1" s="608"/>
      <c r="C1" s="608"/>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526"/>
      <c r="DK1" s="526"/>
      <c r="DL1" s="526"/>
      <c r="DM1" s="526"/>
      <c r="DN1" s="526"/>
      <c r="DO1" s="526"/>
      <c r="DP1" s="526"/>
      <c r="DQ1" s="526"/>
      <c r="DR1" s="526"/>
      <c r="DS1" s="526"/>
      <c r="DT1" s="526"/>
      <c r="DU1" s="526"/>
      <c r="DV1" s="526"/>
      <c r="DW1" s="526"/>
      <c r="DX1" s="526"/>
      <c r="DY1" s="526"/>
      <c r="DZ1" s="526"/>
      <c r="EA1" s="526"/>
      <c r="EB1" s="526"/>
      <c r="EC1" s="526"/>
      <c r="ED1" s="526"/>
      <c r="EE1" s="526"/>
      <c r="EF1" s="526"/>
      <c r="EG1" s="526"/>
      <c r="EH1" s="526"/>
      <c r="EI1" s="526"/>
      <c r="EJ1" s="526"/>
      <c r="EK1" s="526"/>
      <c r="EL1" s="526"/>
      <c r="EM1" s="526"/>
      <c r="EN1" s="526"/>
      <c r="EO1" s="526"/>
      <c r="EP1" s="526"/>
      <c r="EQ1" s="526"/>
      <c r="ER1" s="526"/>
      <c r="ES1" s="526"/>
      <c r="ET1" s="526"/>
      <c r="EU1" s="526"/>
      <c r="EV1" s="526"/>
      <c r="EW1" s="526"/>
      <c r="EX1" s="526"/>
      <c r="EY1" s="526"/>
      <c r="EZ1" s="526"/>
      <c r="FA1" s="526"/>
      <c r="FB1" s="526"/>
      <c r="FC1" s="526"/>
      <c r="FD1" s="526"/>
      <c r="FE1" s="526"/>
      <c r="FF1" s="526"/>
      <c r="FG1" s="526"/>
      <c r="FH1" s="526"/>
      <c r="FI1" s="526"/>
      <c r="FJ1" s="526"/>
      <c r="FK1" s="526"/>
      <c r="FL1" s="526"/>
      <c r="FM1" s="526"/>
      <c r="FN1" s="526"/>
      <c r="FO1" s="526"/>
      <c r="FP1" s="526"/>
      <c r="FQ1" s="526"/>
      <c r="FR1" s="526"/>
      <c r="FS1" s="526"/>
      <c r="FT1" s="526"/>
      <c r="FU1" s="526"/>
      <c r="FV1" s="526"/>
      <c r="FW1" s="526"/>
      <c r="FX1" s="526"/>
      <c r="FY1" s="526"/>
      <c r="FZ1" s="526"/>
      <c r="GA1" s="526"/>
      <c r="GB1" s="526"/>
      <c r="GC1" s="526"/>
      <c r="GD1" s="526"/>
      <c r="GE1" s="526"/>
      <c r="GF1" s="526"/>
      <c r="GG1" s="526"/>
      <c r="GH1" s="526"/>
      <c r="GI1" s="526"/>
      <c r="GJ1" s="526"/>
      <c r="GK1" s="526"/>
      <c r="GL1" s="526"/>
      <c r="GM1" s="526"/>
      <c r="GN1" s="526"/>
      <c r="GO1" s="526"/>
      <c r="GP1" s="526"/>
      <c r="GQ1" s="526"/>
      <c r="GR1" s="526"/>
      <c r="GS1" s="526"/>
      <c r="GT1" s="526"/>
      <c r="GU1" s="526"/>
      <c r="GV1" s="526"/>
      <c r="GW1" s="526"/>
      <c r="GX1" s="526"/>
      <c r="GY1" s="526"/>
      <c r="GZ1" s="526"/>
      <c r="HA1" s="526"/>
      <c r="HB1" s="526"/>
      <c r="HC1" s="526"/>
      <c r="HD1" s="526"/>
      <c r="HE1" s="526"/>
      <c r="HF1" s="526"/>
      <c r="HG1" s="526"/>
      <c r="HH1" s="526"/>
      <c r="HI1" s="526"/>
      <c r="HJ1" s="526"/>
      <c r="HK1" s="526"/>
      <c r="HL1" s="526"/>
      <c r="HM1" s="526"/>
      <c r="HN1" s="526"/>
      <c r="HO1" s="526"/>
      <c r="HP1" s="526"/>
      <c r="HQ1" s="526"/>
      <c r="HR1" s="526"/>
      <c r="HS1" s="526"/>
      <c r="HT1" s="526"/>
      <c r="HU1" s="526"/>
      <c r="HV1" s="526"/>
      <c r="HW1" s="526"/>
      <c r="HX1" s="526"/>
      <c r="HY1" s="526"/>
      <c r="HZ1" s="526"/>
      <c r="IA1" s="526"/>
      <c r="IB1" s="526"/>
      <c r="IC1" s="526"/>
      <c r="ID1" s="526"/>
      <c r="IE1" s="526"/>
      <c r="IF1" s="526"/>
      <c r="IG1" s="526"/>
      <c r="IH1" s="526"/>
      <c r="II1" s="526"/>
      <c r="IJ1" s="526"/>
      <c r="IK1" s="526"/>
      <c r="IL1" s="526"/>
      <c r="IM1" s="526"/>
      <c r="IN1" s="526"/>
      <c r="IO1" s="526"/>
      <c r="IP1" s="526"/>
      <c r="IQ1" s="526"/>
      <c r="IR1" s="526"/>
      <c r="IS1" s="526"/>
      <c r="IT1" s="526"/>
      <c r="IU1" s="526"/>
      <c r="IV1" s="526"/>
    </row>
    <row r="2" spans="1:256">
      <c r="A2" s="612"/>
      <c r="B2" s="612"/>
      <c r="C2" s="612"/>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6"/>
      <c r="BG2" s="526"/>
      <c r="BH2" s="526"/>
      <c r="BI2" s="526"/>
      <c r="BJ2" s="526"/>
      <c r="BK2" s="526"/>
      <c r="BL2" s="526"/>
      <c r="BM2" s="526"/>
      <c r="BN2" s="526"/>
      <c r="BO2" s="526"/>
      <c r="BP2" s="526"/>
      <c r="BQ2" s="526"/>
      <c r="BR2" s="526"/>
      <c r="BS2" s="526"/>
      <c r="BT2" s="526"/>
      <c r="BU2" s="526"/>
      <c r="BV2" s="526"/>
      <c r="BW2" s="526"/>
      <c r="BX2" s="526"/>
      <c r="BY2" s="526"/>
      <c r="BZ2" s="526"/>
      <c r="CA2" s="526"/>
      <c r="CB2" s="526"/>
      <c r="CC2" s="526"/>
      <c r="CD2" s="526"/>
      <c r="CE2" s="526"/>
      <c r="CF2" s="526"/>
      <c r="CG2" s="526"/>
      <c r="CH2" s="526"/>
      <c r="CI2" s="526"/>
      <c r="CJ2" s="526"/>
      <c r="CK2" s="526"/>
      <c r="CL2" s="526"/>
      <c r="CM2" s="526"/>
      <c r="CN2" s="526"/>
      <c r="CO2" s="526"/>
      <c r="CP2" s="526"/>
      <c r="CQ2" s="526"/>
      <c r="CR2" s="526"/>
      <c r="CS2" s="526"/>
      <c r="CT2" s="526"/>
      <c r="CU2" s="526"/>
      <c r="CV2" s="526"/>
      <c r="CW2" s="526"/>
      <c r="CX2" s="526"/>
      <c r="CY2" s="526"/>
      <c r="CZ2" s="526"/>
      <c r="DA2" s="526"/>
      <c r="DB2" s="526"/>
      <c r="DC2" s="526"/>
      <c r="DD2" s="526"/>
      <c r="DE2" s="526"/>
      <c r="DF2" s="526"/>
      <c r="DG2" s="526"/>
      <c r="DH2" s="526"/>
      <c r="DI2" s="526"/>
      <c r="DJ2" s="526"/>
      <c r="DK2" s="526"/>
      <c r="DL2" s="526"/>
      <c r="DM2" s="526"/>
      <c r="DN2" s="526"/>
      <c r="DO2" s="526"/>
      <c r="DP2" s="526"/>
      <c r="DQ2" s="526"/>
      <c r="DR2" s="526"/>
      <c r="DS2" s="526"/>
      <c r="DT2" s="526"/>
      <c r="DU2" s="526"/>
      <c r="DV2" s="526"/>
      <c r="DW2" s="526"/>
      <c r="DX2" s="526"/>
      <c r="DY2" s="526"/>
      <c r="DZ2" s="526"/>
      <c r="EA2" s="526"/>
      <c r="EB2" s="526"/>
      <c r="EC2" s="526"/>
      <c r="ED2" s="526"/>
      <c r="EE2" s="526"/>
      <c r="EF2" s="526"/>
      <c r="EG2" s="526"/>
      <c r="EH2" s="526"/>
      <c r="EI2" s="526"/>
      <c r="EJ2" s="526"/>
      <c r="EK2" s="526"/>
      <c r="EL2" s="526"/>
      <c r="EM2" s="526"/>
      <c r="EN2" s="526"/>
      <c r="EO2" s="526"/>
      <c r="EP2" s="526"/>
      <c r="EQ2" s="526"/>
      <c r="ER2" s="526"/>
      <c r="ES2" s="526"/>
      <c r="ET2" s="526"/>
      <c r="EU2" s="526"/>
      <c r="EV2" s="526"/>
      <c r="EW2" s="526"/>
      <c r="EX2" s="526"/>
      <c r="EY2" s="526"/>
      <c r="EZ2" s="526"/>
      <c r="FA2" s="526"/>
      <c r="FB2" s="526"/>
      <c r="FC2" s="526"/>
      <c r="FD2" s="526"/>
      <c r="FE2" s="526"/>
      <c r="FF2" s="526"/>
      <c r="FG2" s="526"/>
      <c r="FH2" s="526"/>
      <c r="FI2" s="526"/>
      <c r="FJ2" s="526"/>
      <c r="FK2" s="526"/>
      <c r="FL2" s="526"/>
      <c r="FM2" s="526"/>
      <c r="FN2" s="526"/>
      <c r="FO2" s="526"/>
      <c r="FP2" s="526"/>
      <c r="FQ2" s="526"/>
      <c r="FR2" s="526"/>
      <c r="FS2" s="526"/>
      <c r="FT2" s="526"/>
      <c r="FU2" s="526"/>
      <c r="FV2" s="526"/>
      <c r="FW2" s="526"/>
      <c r="FX2" s="526"/>
      <c r="FY2" s="526"/>
      <c r="FZ2" s="526"/>
      <c r="GA2" s="526"/>
      <c r="GB2" s="526"/>
      <c r="GC2" s="526"/>
      <c r="GD2" s="526"/>
      <c r="GE2" s="526"/>
      <c r="GF2" s="526"/>
      <c r="GG2" s="526"/>
      <c r="GH2" s="526"/>
      <c r="GI2" s="526"/>
      <c r="GJ2" s="526"/>
      <c r="GK2" s="526"/>
      <c r="GL2" s="526"/>
      <c r="GM2" s="526"/>
      <c r="GN2" s="526"/>
      <c r="GO2" s="526"/>
      <c r="GP2" s="526"/>
      <c r="GQ2" s="526"/>
      <c r="GR2" s="526"/>
      <c r="GS2" s="526"/>
      <c r="GT2" s="526"/>
      <c r="GU2" s="526"/>
      <c r="GV2" s="526"/>
      <c r="GW2" s="526"/>
      <c r="GX2" s="526"/>
      <c r="GY2" s="526"/>
      <c r="GZ2" s="526"/>
      <c r="HA2" s="526"/>
      <c r="HB2" s="526"/>
      <c r="HC2" s="526"/>
      <c r="HD2" s="526"/>
      <c r="HE2" s="526"/>
      <c r="HF2" s="526"/>
      <c r="HG2" s="526"/>
      <c r="HH2" s="526"/>
      <c r="HI2" s="526"/>
      <c r="HJ2" s="526"/>
      <c r="HK2" s="526"/>
      <c r="HL2" s="526"/>
      <c r="HM2" s="526"/>
      <c r="HN2" s="526"/>
      <c r="HO2" s="526"/>
      <c r="HP2" s="526"/>
      <c r="HQ2" s="526"/>
      <c r="HR2" s="526"/>
      <c r="HS2" s="526"/>
      <c r="HT2" s="526"/>
      <c r="HU2" s="526"/>
      <c r="HV2" s="526"/>
      <c r="HW2" s="526"/>
      <c r="HX2" s="526"/>
      <c r="HY2" s="526"/>
      <c r="HZ2" s="526"/>
      <c r="IA2" s="526"/>
      <c r="IB2" s="526"/>
      <c r="IC2" s="526"/>
      <c r="ID2" s="526"/>
      <c r="IE2" s="526"/>
      <c r="IF2" s="526"/>
      <c r="IG2" s="526"/>
      <c r="IH2" s="526"/>
      <c r="II2" s="526"/>
      <c r="IJ2" s="526"/>
      <c r="IK2" s="526"/>
      <c r="IL2" s="526"/>
      <c r="IM2" s="526"/>
      <c r="IN2" s="526"/>
      <c r="IO2" s="526"/>
      <c r="IP2" s="526"/>
      <c r="IQ2" s="526"/>
      <c r="IR2" s="526"/>
      <c r="IS2" s="526"/>
      <c r="IT2" s="526"/>
      <c r="IU2" s="526"/>
      <c r="IV2" s="526"/>
    </row>
    <row r="3" spans="1:256">
      <c r="A3" s="565"/>
      <c r="B3" s="569" t="s">
        <v>13</v>
      </c>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26"/>
      <c r="ED3" s="526"/>
      <c r="EE3" s="526"/>
      <c r="EF3" s="526"/>
      <c r="EG3" s="526"/>
      <c r="EH3" s="526"/>
      <c r="EI3" s="526"/>
      <c r="EJ3" s="526"/>
      <c r="EK3" s="526"/>
      <c r="EL3" s="526"/>
      <c r="EM3" s="526"/>
      <c r="EN3" s="526"/>
      <c r="EO3" s="526"/>
      <c r="EP3" s="526"/>
      <c r="EQ3" s="526"/>
      <c r="ER3" s="526"/>
      <c r="ES3" s="526"/>
      <c r="ET3" s="526"/>
      <c r="EU3" s="526"/>
      <c r="EV3" s="526"/>
      <c r="EW3" s="526"/>
      <c r="EX3" s="526"/>
      <c r="EY3" s="526"/>
      <c r="EZ3" s="526"/>
      <c r="FA3" s="526"/>
      <c r="FB3" s="526"/>
      <c r="FC3" s="526"/>
      <c r="FD3" s="526"/>
      <c r="FE3" s="526"/>
      <c r="FF3" s="526"/>
      <c r="FG3" s="526"/>
      <c r="FH3" s="526"/>
      <c r="FI3" s="526"/>
      <c r="FJ3" s="526"/>
      <c r="FK3" s="526"/>
      <c r="FL3" s="526"/>
      <c r="FM3" s="526"/>
      <c r="FN3" s="526"/>
      <c r="FO3" s="526"/>
      <c r="FP3" s="526"/>
      <c r="FQ3" s="526"/>
      <c r="FR3" s="526"/>
      <c r="FS3" s="526"/>
      <c r="FT3" s="526"/>
      <c r="FU3" s="526"/>
      <c r="FV3" s="526"/>
      <c r="FW3" s="526"/>
      <c r="FX3" s="526"/>
      <c r="FY3" s="526"/>
      <c r="FZ3" s="526"/>
      <c r="GA3" s="526"/>
      <c r="GB3" s="526"/>
      <c r="GC3" s="526"/>
      <c r="GD3" s="526"/>
      <c r="GE3" s="526"/>
      <c r="GF3" s="526"/>
      <c r="GG3" s="526"/>
      <c r="GH3" s="526"/>
      <c r="GI3" s="526"/>
      <c r="GJ3" s="526"/>
      <c r="GK3" s="526"/>
      <c r="GL3" s="526"/>
      <c r="GM3" s="526"/>
      <c r="GN3" s="526"/>
      <c r="GO3" s="526"/>
      <c r="GP3" s="526"/>
      <c r="GQ3" s="526"/>
      <c r="GR3" s="526"/>
      <c r="GS3" s="526"/>
      <c r="GT3" s="526"/>
      <c r="GU3" s="526"/>
      <c r="GV3" s="526"/>
      <c r="GW3" s="526"/>
      <c r="GX3" s="526"/>
      <c r="GY3" s="526"/>
      <c r="GZ3" s="526"/>
      <c r="HA3" s="526"/>
      <c r="HB3" s="526"/>
      <c r="HC3" s="526"/>
      <c r="HD3" s="526"/>
      <c r="HE3" s="526"/>
      <c r="HF3" s="526"/>
      <c r="HG3" s="526"/>
      <c r="HH3" s="526"/>
      <c r="HI3" s="526"/>
      <c r="HJ3" s="526"/>
      <c r="HK3" s="526"/>
      <c r="HL3" s="526"/>
      <c r="HM3" s="526"/>
      <c r="HN3" s="526"/>
      <c r="HO3" s="526"/>
      <c r="HP3" s="526"/>
      <c r="HQ3" s="526"/>
      <c r="HR3" s="526"/>
      <c r="HS3" s="526"/>
      <c r="HT3" s="526"/>
      <c r="HU3" s="526"/>
      <c r="HV3" s="526"/>
      <c r="HW3" s="526"/>
      <c r="HX3" s="526"/>
      <c r="HY3" s="526"/>
      <c r="HZ3" s="526"/>
      <c r="IA3" s="526"/>
      <c r="IB3" s="526"/>
      <c r="IC3" s="526"/>
      <c r="ID3" s="526"/>
      <c r="IE3" s="526"/>
      <c r="IF3" s="526"/>
      <c r="IG3" s="526"/>
      <c r="IH3" s="526"/>
      <c r="II3" s="526"/>
      <c r="IJ3" s="526"/>
      <c r="IK3" s="526"/>
      <c r="IL3" s="526"/>
      <c r="IM3" s="526"/>
      <c r="IN3" s="526"/>
      <c r="IO3" s="526"/>
      <c r="IP3" s="526"/>
      <c r="IQ3" s="526"/>
      <c r="IR3" s="526"/>
      <c r="IS3" s="526"/>
      <c r="IT3" s="526"/>
      <c r="IU3" s="526"/>
    </row>
    <row r="4" spans="1:256">
      <c r="A4" s="557" t="s">
        <v>1418</v>
      </c>
      <c r="B4" s="557" t="s">
        <v>1419</v>
      </c>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c r="CA4" s="526"/>
      <c r="CB4" s="526"/>
      <c r="CC4" s="526"/>
      <c r="CD4" s="526"/>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6"/>
      <c r="DE4" s="526"/>
      <c r="DF4" s="526"/>
      <c r="DG4" s="526"/>
      <c r="DH4" s="526"/>
      <c r="DI4" s="526"/>
      <c r="DJ4" s="526"/>
      <c r="DK4" s="526"/>
      <c r="DL4" s="526"/>
      <c r="DM4" s="526"/>
      <c r="DN4" s="526"/>
      <c r="DO4" s="526"/>
      <c r="DP4" s="526"/>
      <c r="DQ4" s="526"/>
      <c r="DR4" s="526"/>
      <c r="DS4" s="526"/>
      <c r="DT4" s="526"/>
      <c r="DU4" s="526"/>
      <c r="DV4" s="526"/>
      <c r="DW4" s="526"/>
      <c r="DX4" s="526"/>
      <c r="DY4" s="526"/>
      <c r="DZ4" s="526"/>
      <c r="EA4" s="526"/>
      <c r="EB4" s="526"/>
      <c r="EC4" s="526"/>
      <c r="ED4" s="526"/>
      <c r="EE4" s="526"/>
      <c r="EF4" s="526"/>
      <c r="EG4" s="526"/>
      <c r="EH4" s="526"/>
      <c r="EI4" s="526"/>
      <c r="EJ4" s="526"/>
      <c r="EK4" s="526"/>
      <c r="EL4" s="526"/>
      <c r="EM4" s="526"/>
      <c r="EN4" s="526"/>
      <c r="EO4" s="526"/>
      <c r="EP4" s="526"/>
      <c r="EQ4" s="526"/>
      <c r="ER4" s="526"/>
      <c r="ES4" s="526"/>
      <c r="ET4" s="526"/>
      <c r="EU4" s="526"/>
      <c r="EV4" s="526"/>
      <c r="EW4" s="526"/>
      <c r="EX4" s="526"/>
      <c r="EY4" s="526"/>
      <c r="EZ4" s="526"/>
      <c r="FA4" s="526"/>
      <c r="FB4" s="526"/>
      <c r="FC4" s="526"/>
      <c r="FD4" s="526"/>
      <c r="FE4" s="526"/>
      <c r="FF4" s="526"/>
      <c r="FG4" s="526"/>
      <c r="FH4" s="526"/>
      <c r="FI4" s="526"/>
      <c r="FJ4" s="526"/>
      <c r="FK4" s="526"/>
      <c r="FL4" s="526"/>
      <c r="FM4" s="526"/>
      <c r="FN4" s="526"/>
      <c r="FO4" s="526"/>
      <c r="FP4" s="526"/>
      <c r="FQ4" s="526"/>
      <c r="FR4" s="526"/>
      <c r="FS4" s="526"/>
      <c r="FT4" s="526"/>
      <c r="FU4" s="526"/>
      <c r="FV4" s="526"/>
      <c r="FW4" s="526"/>
      <c r="FX4" s="526"/>
      <c r="FY4" s="526"/>
      <c r="FZ4" s="526"/>
      <c r="GA4" s="526"/>
      <c r="GB4" s="526"/>
      <c r="GC4" s="526"/>
      <c r="GD4" s="526"/>
      <c r="GE4" s="526"/>
      <c r="GF4" s="526"/>
      <c r="GG4" s="526"/>
      <c r="GH4" s="526"/>
      <c r="GI4" s="526"/>
      <c r="GJ4" s="526"/>
      <c r="GK4" s="526"/>
      <c r="GL4" s="526"/>
      <c r="GM4" s="526"/>
      <c r="GN4" s="526"/>
      <c r="GO4" s="526"/>
      <c r="GP4" s="526"/>
      <c r="GQ4" s="526"/>
      <c r="GR4" s="526"/>
      <c r="GS4" s="526"/>
      <c r="GT4" s="526"/>
      <c r="GU4" s="526"/>
      <c r="GV4" s="526"/>
      <c r="GW4" s="526"/>
      <c r="GX4" s="526"/>
      <c r="GY4" s="526"/>
      <c r="GZ4" s="526"/>
      <c r="HA4" s="526"/>
      <c r="HB4" s="526"/>
      <c r="HC4" s="526"/>
      <c r="HD4" s="526"/>
      <c r="HE4" s="526"/>
      <c r="HF4" s="526"/>
      <c r="HG4" s="526"/>
      <c r="HH4" s="526"/>
      <c r="HI4" s="526"/>
      <c r="HJ4" s="526"/>
      <c r="HK4" s="526"/>
      <c r="HL4" s="526"/>
      <c r="HM4" s="526"/>
      <c r="HN4" s="526"/>
      <c r="HO4" s="526"/>
      <c r="HP4" s="526"/>
      <c r="HQ4" s="526"/>
      <c r="HR4" s="526"/>
      <c r="HS4" s="526"/>
      <c r="HT4" s="526"/>
      <c r="HU4" s="526"/>
      <c r="HV4" s="526"/>
      <c r="HW4" s="526"/>
      <c r="HX4" s="526"/>
      <c r="HY4" s="526"/>
      <c r="HZ4" s="526"/>
      <c r="IA4" s="526"/>
      <c r="IB4" s="526"/>
      <c r="IC4" s="526"/>
      <c r="ID4" s="526"/>
      <c r="IE4" s="526"/>
      <c r="IF4" s="526"/>
      <c r="IG4" s="526"/>
      <c r="IH4" s="526"/>
      <c r="II4" s="526"/>
      <c r="IJ4" s="526"/>
      <c r="IK4" s="526"/>
      <c r="IL4" s="526"/>
      <c r="IM4" s="526"/>
      <c r="IN4" s="526"/>
      <c r="IO4" s="526"/>
      <c r="IP4" s="526"/>
      <c r="IQ4" s="526"/>
      <c r="IR4" s="526"/>
      <c r="IS4" s="526"/>
      <c r="IT4" s="526"/>
      <c r="IU4" s="526"/>
    </row>
    <row r="5" spans="1:256">
      <c r="A5" s="557" t="s">
        <v>2322</v>
      </c>
      <c r="B5" s="559">
        <f>B6</f>
        <v>466330</v>
      </c>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6"/>
      <c r="CC5" s="526"/>
      <c r="CD5" s="526"/>
      <c r="CE5" s="526"/>
      <c r="CF5" s="526"/>
      <c r="CG5" s="526"/>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c r="DN5" s="526"/>
      <c r="DO5" s="526"/>
      <c r="DP5" s="526"/>
      <c r="DQ5" s="526"/>
      <c r="DR5" s="526"/>
      <c r="DS5" s="526"/>
      <c r="DT5" s="526"/>
      <c r="DU5" s="526"/>
      <c r="DV5" s="526"/>
      <c r="DW5" s="526"/>
      <c r="DX5" s="526"/>
      <c r="DY5" s="526"/>
      <c r="DZ5" s="526"/>
      <c r="EA5" s="526"/>
      <c r="EB5" s="526"/>
      <c r="EC5" s="526"/>
      <c r="ED5" s="526"/>
      <c r="EE5" s="526"/>
      <c r="EF5" s="526"/>
      <c r="EG5" s="526"/>
      <c r="EH5" s="526"/>
      <c r="EI5" s="526"/>
      <c r="EJ5" s="526"/>
      <c r="EK5" s="526"/>
      <c r="EL5" s="526"/>
      <c r="EM5" s="526"/>
      <c r="EN5" s="526"/>
      <c r="EO5" s="526"/>
      <c r="EP5" s="526"/>
      <c r="EQ5" s="526"/>
      <c r="ER5" s="526"/>
      <c r="ES5" s="526"/>
      <c r="ET5" s="526"/>
      <c r="EU5" s="526"/>
      <c r="EV5" s="526"/>
      <c r="EW5" s="526"/>
      <c r="EX5" s="526"/>
      <c r="EY5" s="526"/>
      <c r="EZ5" s="526"/>
      <c r="FA5" s="526"/>
      <c r="FB5" s="526"/>
      <c r="FC5" s="526"/>
      <c r="FD5" s="526"/>
      <c r="FE5" s="526"/>
      <c r="FF5" s="526"/>
      <c r="FG5" s="526"/>
      <c r="FH5" s="526"/>
      <c r="FI5" s="526"/>
      <c r="FJ5" s="526"/>
      <c r="FK5" s="526"/>
      <c r="FL5" s="526"/>
      <c r="FM5" s="526"/>
      <c r="FN5" s="526"/>
      <c r="FO5" s="526"/>
      <c r="FP5" s="526"/>
      <c r="FQ5" s="526"/>
      <c r="FR5" s="526"/>
      <c r="FS5" s="526"/>
      <c r="FT5" s="526"/>
      <c r="FU5" s="526"/>
      <c r="FV5" s="526"/>
      <c r="FW5" s="526"/>
      <c r="FX5" s="526"/>
      <c r="FY5" s="526"/>
      <c r="FZ5" s="526"/>
      <c r="GA5" s="526"/>
      <c r="GB5" s="526"/>
      <c r="GC5" s="526"/>
      <c r="GD5" s="526"/>
      <c r="GE5" s="526"/>
      <c r="GF5" s="526"/>
      <c r="GG5" s="526"/>
      <c r="GH5" s="526"/>
      <c r="GI5" s="526"/>
      <c r="GJ5" s="526"/>
      <c r="GK5" s="526"/>
      <c r="GL5" s="526"/>
      <c r="GM5" s="526"/>
      <c r="GN5" s="526"/>
      <c r="GO5" s="526"/>
      <c r="GP5" s="526"/>
      <c r="GQ5" s="526"/>
      <c r="GR5" s="526"/>
      <c r="GS5" s="526"/>
      <c r="GT5" s="526"/>
      <c r="GU5" s="526"/>
      <c r="GV5" s="526"/>
      <c r="GW5" s="526"/>
      <c r="GX5" s="526"/>
      <c r="GY5" s="526"/>
      <c r="GZ5" s="526"/>
      <c r="HA5" s="526"/>
      <c r="HB5" s="526"/>
      <c r="HC5" s="526"/>
      <c r="HD5" s="526"/>
      <c r="HE5" s="526"/>
      <c r="HF5" s="526"/>
      <c r="HG5" s="526"/>
      <c r="HH5" s="526"/>
      <c r="HI5" s="526"/>
      <c r="HJ5" s="526"/>
      <c r="HK5" s="526"/>
      <c r="HL5" s="526"/>
      <c r="HM5" s="526"/>
      <c r="HN5" s="526"/>
      <c r="HO5" s="526"/>
      <c r="HP5" s="526"/>
      <c r="HQ5" s="526"/>
      <c r="HR5" s="526"/>
      <c r="HS5" s="526"/>
      <c r="HT5" s="526"/>
      <c r="HU5" s="526"/>
      <c r="HV5" s="526"/>
      <c r="HW5" s="526"/>
      <c r="HX5" s="526"/>
      <c r="HY5" s="526"/>
      <c r="HZ5" s="526"/>
      <c r="IA5" s="526"/>
      <c r="IB5" s="526"/>
      <c r="IC5" s="526"/>
      <c r="ID5" s="526"/>
      <c r="IE5" s="526"/>
      <c r="IF5" s="526"/>
      <c r="IG5" s="526"/>
      <c r="IH5" s="526"/>
      <c r="II5" s="526"/>
      <c r="IJ5" s="526"/>
      <c r="IK5" s="526"/>
      <c r="IL5" s="526"/>
      <c r="IM5" s="526"/>
      <c r="IN5" s="526"/>
      <c r="IO5" s="526"/>
      <c r="IP5" s="526"/>
      <c r="IQ5" s="526"/>
      <c r="IR5" s="526"/>
      <c r="IS5" s="526"/>
      <c r="IT5" s="526"/>
      <c r="IU5" s="526"/>
    </row>
    <row r="6" spans="1:256">
      <c r="A6" s="561" t="s">
        <v>2323</v>
      </c>
      <c r="B6" s="559">
        <f>B7</f>
        <v>466330</v>
      </c>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c r="CT6" s="526"/>
      <c r="CU6" s="526"/>
      <c r="CV6" s="526"/>
      <c r="CW6" s="526"/>
      <c r="CX6" s="526"/>
      <c r="CY6" s="526"/>
      <c r="CZ6" s="526"/>
      <c r="DA6" s="526"/>
      <c r="DB6" s="526"/>
      <c r="DC6" s="526"/>
      <c r="DD6" s="526"/>
      <c r="DE6" s="526"/>
      <c r="DF6" s="526"/>
      <c r="DG6" s="526"/>
      <c r="DH6" s="526"/>
      <c r="DI6" s="526"/>
      <c r="DJ6" s="526"/>
      <c r="DK6" s="526"/>
      <c r="DL6" s="526"/>
      <c r="DM6" s="526"/>
      <c r="DN6" s="526"/>
      <c r="DO6" s="526"/>
      <c r="DP6" s="526"/>
      <c r="DQ6" s="526"/>
      <c r="DR6" s="526"/>
      <c r="DS6" s="526"/>
      <c r="DT6" s="526"/>
      <c r="DU6" s="526"/>
      <c r="DV6" s="526"/>
      <c r="DW6" s="526"/>
      <c r="DX6" s="526"/>
      <c r="DY6" s="526"/>
      <c r="DZ6" s="526"/>
      <c r="EA6" s="526"/>
      <c r="EB6" s="526"/>
      <c r="EC6" s="526"/>
      <c r="ED6" s="526"/>
      <c r="EE6" s="526"/>
      <c r="EF6" s="526"/>
      <c r="EG6" s="526"/>
      <c r="EH6" s="526"/>
      <c r="EI6" s="526"/>
      <c r="EJ6" s="526"/>
      <c r="EK6" s="526"/>
      <c r="EL6" s="526"/>
      <c r="EM6" s="526"/>
      <c r="EN6" s="526"/>
      <c r="EO6" s="526"/>
      <c r="EP6" s="526"/>
      <c r="EQ6" s="526"/>
      <c r="ER6" s="526"/>
      <c r="ES6" s="526"/>
      <c r="ET6" s="526"/>
      <c r="EU6" s="526"/>
      <c r="EV6" s="526"/>
      <c r="EW6" s="526"/>
      <c r="EX6" s="526"/>
      <c r="EY6" s="526"/>
      <c r="EZ6" s="526"/>
      <c r="FA6" s="526"/>
      <c r="FB6" s="526"/>
      <c r="FC6" s="526"/>
      <c r="FD6" s="526"/>
      <c r="FE6" s="526"/>
      <c r="FF6" s="526"/>
      <c r="FG6" s="526"/>
      <c r="FH6" s="526"/>
      <c r="FI6" s="526"/>
      <c r="FJ6" s="526"/>
      <c r="FK6" s="526"/>
      <c r="FL6" s="526"/>
      <c r="FM6" s="526"/>
      <c r="FN6" s="526"/>
      <c r="FO6" s="526"/>
      <c r="FP6" s="526"/>
      <c r="FQ6" s="526"/>
      <c r="FR6" s="526"/>
      <c r="FS6" s="526"/>
      <c r="FT6" s="526"/>
      <c r="FU6" s="526"/>
      <c r="FV6" s="526"/>
      <c r="FW6" s="526"/>
      <c r="FX6" s="526"/>
      <c r="FY6" s="526"/>
      <c r="FZ6" s="526"/>
      <c r="GA6" s="526"/>
      <c r="GB6" s="526"/>
      <c r="GC6" s="526"/>
      <c r="GD6" s="526"/>
      <c r="GE6" s="526"/>
      <c r="GF6" s="526"/>
      <c r="GG6" s="526"/>
      <c r="GH6" s="526"/>
      <c r="GI6" s="526"/>
      <c r="GJ6" s="526"/>
      <c r="GK6" s="526"/>
      <c r="GL6" s="526"/>
      <c r="GM6" s="526"/>
      <c r="GN6" s="526"/>
      <c r="GO6" s="526"/>
      <c r="GP6" s="526"/>
      <c r="GQ6" s="526"/>
      <c r="GR6" s="526"/>
      <c r="GS6" s="526"/>
      <c r="GT6" s="526"/>
      <c r="GU6" s="526"/>
      <c r="GV6" s="526"/>
      <c r="GW6" s="526"/>
      <c r="GX6" s="526"/>
      <c r="GY6" s="526"/>
      <c r="GZ6" s="526"/>
      <c r="HA6" s="526"/>
      <c r="HB6" s="526"/>
      <c r="HC6" s="526"/>
      <c r="HD6" s="526"/>
      <c r="HE6" s="526"/>
      <c r="HF6" s="526"/>
      <c r="HG6" s="526"/>
      <c r="HH6" s="526"/>
      <c r="HI6" s="526"/>
      <c r="HJ6" s="526"/>
      <c r="HK6" s="526"/>
      <c r="HL6" s="526"/>
      <c r="HM6" s="526"/>
      <c r="HN6" s="526"/>
      <c r="HO6" s="526"/>
      <c r="HP6" s="526"/>
      <c r="HQ6" s="526"/>
      <c r="HR6" s="526"/>
      <c r="HS6" s="526"/>
      <c r="HT6" s="526"/>
      <c r="HU6" s="526"/>
      <c r="HV6" s="526"/>
      <c r="HW6" s="526"/>
      <c r="HX6" s="526"/>
      <c r="HY6" s="526"/>
      <c r="HZ6" s="526"/>
      <c r="IA6" s="526"/>
      <c r="IB6" s="526"/>
      <c r="IC6" s="526"/>
      <c r="ID6" s="526"/>
      <c r="IE6" s="526"/>
      <c r="IF6" s="526"/>
      <c r="IG6" s="526"/>
      <c r="IH6" s="526"/>
      <c r="II6" s="526"/>
      <c r="IJ6" s="526"/>
      <c r="IK6" s="526"/>
      <c r="IL6" s="526"/>
      <c r="IM6" s="526"/>
      <c r="IN6" s="526"/>
      <c r="IO6" s="526"/>
      <c r="IP6" s="526"/>
      <c r="IQ6" s="526"/>
      <c r="IR6" s="526"/>
      <c r="IS6" s="526"/>
      <c r="IT6" s="526"/>
      <c r="IU6" s="526"/>
    </row>
    <row r="7" spans="1:256">
      <c r="A7" s="561" t="s">
        <v>2324</v>
      </c>
      <c r="B7" s="559">
        <f>B8+B40+B45+B51+B55</f>
        <v>466330</v>
      </c>
      <c r="D7" s="526"/>
      <c r="E7" s="526"/>
      <c r="F7" s="526"/>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O7" s="526"/>
      <c r="BP7" s="526"/>
      <c r="BQ7" s="526"/>
      <c r="BR7" s="526"/>
      <c r="BS7" s="526"/>
      <c r="BT7" s="526"/>
      <c r="BU7" s="526"/>
      <c r="BV7" s="526"/>
      <c r="BW7" s="526"/>
      <c r="BX7" s="526"/>
      <c r="BY7" s="526"/>
      <c r="BZ7" s="526"/>
      <c r="CA7" s="526"/>
      <c r="CB7" s="526"/>
      <c r="CC7" s="526"/>
      <c r="CD7" s="526"/>
      <c r="CE7" s="526"/>
      <c r="CF7" s="526"/>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26"/>
      <c r="DF7" s="526"/>
      <c r="DG7" s="526"/>
      <c r="DH7" s="526"/>
      <c r="DI7" s="526"/>
      <c r="DJ7" s="526"/>
      <c r="DK7" s="526"/>
      <c r="DL7" s="526"/>
      <c r="DM7" s="526"/>
      <c r="DN7" s="526"/>
      <c r="DO7" s="526"/>
      <c r="DP7" s="526"/>
      <c r="DQ7" s="526"/>
      <c r="DR7" s="526"/>
      <c r="DS7" s="526"/>
      <c r="DT7" s="526"/>
      <c r="DU7" s="526"/>
      <c r="DV7" s="526"/>
      <c r="DW7" s="526"/>
      <c r="DX7" s="526"/>
      <c r="DY7" s="526"/>
      <c r="DZ7" s="526"/>
      <c r="EA7" s="526"/>
      <c r="EB7" s="526"/>
      <c r="EC7" s="526"/>
      <c r="ED7" s="526"/>
      <c r="EE7" s="526"/>
      <c r="EF7" s="526"/>
      <c r="EG7" s="526"/>
      <c r="EH7" s="526"/>
      <c r="EI7" s="526"/>
      <c r="EJ7" s="526"/>
      <c r="EK7" s="526"/>
      <c r="EL7" s="526"/>
      <c r="EM7" s="526"/>
      <c r="EN7" s="526"/>
      <c r="EO7" s="526"/>
      <c r="EP7" s="526"/>
      <c r="EQ7" s="526"/>
      <c r="ER7" s="526"/>
      <c r="ES7" s="526"/>
      <c r="ET7" s="526"/>
      <c r="EU7" s="526"/>
      <c r="EV7" s="526"/>
      <c r="EW7" s="526"/>
      <c r="EX7" s="526"/>
      <c r="EY7" s="526"/>
      <c r="EZ7" s="526"/>
      <c r="FA7" s="526"/>
      <c r="FB7" s="526"/>
      <c r="FC7" s="526"/>
      <c r="FD7" s="526"/>
      <c r="FE7" s="526"/>
      <c r="FF7" s="526"/>
      <c r="FG7" s="526"/>
      <c r="FH7" s="526"/>
      <c r="FI7" s="526"/>
      <c r="FJ7" s="526"/>
      <c r="FK7" s="526"/>
      <c r="FL7" s="526"/>
      <c r="FM7" s="526"/>
      <c r="FN7" s="526"/>
      <c r="FO7" s="526"/>
      <c r="FP7" s="526"/>
      <c r="FQ7" s="526"/>
      <c r="FR7" s="526"/>
      <c r="FS7" s="526"/>
      <c r="FT7" s="526"/>
      <c r="FU7" s="526"/>
      <c r="FV7" s="526"/>
      <c r="FW7" s="526"/>
      <c r="FX7" s="526"/>
      <c r="FY7" s="526"/>
      <c r="FZ7" s="526"/>
      <c r="GA7" s="526"/>
      <c r="GB7" s="526"/>
      <c r="GC7" s="526"/>
      <c r="GD7" s="526"/>
      <c r="GE7" s="526"/>
      <c r="GF7" s="526"/>
      <c r="GG7" s="526"/>
      <c r="GH7" s="526"/>
      <c r="GI7" s="526"/>
      <c r="GJ7" s="526"/>
      <c r="GK7" s="526"/>
      <c r="GL7" s="526"/>
      <c r="GM7" s="526"/>
      <c r="GN7" s="526"/>
      <c r="GO7" s="526"/>
      <c r="GP7" s="526"/>
      <c r="GQ7" s="526"/>
      <c r="GR7" s="526"/>
      <c r="GS7" s="526"/>
      <c r="GT7" s="526"/>
      <c r="GU7" s="526"/>
      <c r="GV7" s="526"/>
      <c r="GW7" s="526"/>
      <c r="GX7" s="526"/>
      <c r="GY7" s="526"/>
      <c r="GZ7" s="526"/>
      <c r="HA7" s="526"/>
      <c r="HB7" s="526"/>
      <c r="HC7" s="526"/>
      <c r="HD7" s="526"/>
      <c r="HE7" s="526"/>
      <c r="HF7" s="526"/>
      <c r="HG7" s="526"/>
      <c r="HH7" s="526"/>
      <c r="HI7" s="526"/>
      <c r="HJ7" s="526"/>
      <c r="HK7" s="526"/>
      <c r="HL7" s="526"/>
      <c r="HM7" s="526"/>
      <c r="HN7" s="526"/>
      <c r="HO7" s="526"/>
      <c r="HP7" s="526"/>
      <c r="HQ7" s="526"/>
      <c r="HR7" s="526"/>
      <c r="HS7" s="526"/>
      <c r="HT7" s="526"/>
      <c r="HU7" s="526"/>
      <c r="HV7" s="526"/>
      <c r="HW7" s="526"/>
      <c r="HX7" s="526"/>
      <c r="HY7" s="526"/>
      <c r="HZ7" s="526"/>
      <c r="IA7" s="526"/>
      <c r="IB7" s="526"/>
      <c r="IC7" s="526"/>
      <c r="ID7" s="526"/>
      <c r="IE7" s="526"/>
      <c r="IF7" s="526"/>
      <c r="IG7" s="526"/>
      <c r="IH7" s="526"/>
      <c r="II7" s="526"/>
      <c r="IJ7" s="526"/>
      <c r="IK7" s="526"/>
      <c r="IL7" s="526"/>
      <c r="IM7" s="526"/>
      <c r="IN7" s="526"/>
      <c r="IO7" s="526"/>
      <c r="IP7" s="526"/>
      <c r="IQ7" s="526"/>
      <c r="IR7" s="526"/>
      <c r="IS7" s="526"/>
      <c r="IT7" s="526"/>
      <c r="IU7" s="526"/>
    </row>
    <row r="8" spans="1:256">
      <c r="A8" s="561" t="s">
        <v>2325</v>
      </c>
      <c r="B8" s="559">
        <f>SUM(B9:B39)</f>
        <v>338370</v>
      </c>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6"/>
      <c r="AY8" s="526"/>
      <c r="AZ8" s="526"/>
      <c r="BA8" s="526"/>
      <c r="BB8" s="526"/>
      <c r="BC8" s="526"/>
      <c r="BD8" s="526"/>
      <c r="BE8" s="526"/>
      <c r="BF8" s="526"/>
      <c r="BG8" s="526"/>
      <c r="BH8" s="526"/>
      <c r="BI8" s="526"/>
      <c r="BJ8" s="526"/>
      <c r="BK8" s="526"/>
      <c r="BL8" s="526"/>
      <c r="BM8" s="526"/>
      <c r="BN8" s="526"/>
      <c r="BO8" s="526"/>
      <c r="BP8" s="526"/>
      <c r="BQ8" s="526"/>
      <c r="BR8" s="526"/>
      <c r="BS8" s="526"/>
      <c r="BT8" s="526"/>
      <c r="BU8" s="526"/>
      <c r="BV8" s="526"/>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6"/>
      <c r="CW8" s="526"/>
      <c r="CX8" s="526"/>
      <c r="CY8" s="526"/>
      <c r="CZ8" s="526"/>
      <c r="DA8" s="526"/>
      <c r="DB8" s="526"/>
      <c r="DC8" s="526"/>
      <c r="DD8" s="526"/>
      <c r="DE8" s="526"/>
      <c r="DF8" s="526"/>
      <c r="DG8" s="526"/>
      <c r="DH8" s="526"/>
      <c r="DI8" s="526"/>
      <c r="DJ8" s="526"/>
      <c r="DK8" s="526"/>
      <c r="DL8" s="526"/>
      <c r="DM8" s="526"/>
      <c r="DN8" s="526"/>
      <c r="DO8" s="526"/>
      <c r="DP8" s="526"/>
      <c r="DQ8" s="526"/>
      <c r="DR8" s="526"/>
      <c r="DS8" s="526"/>
      <c r="DT8" s="526"/>
      <c r="DU8" s="526"/>
      <c r="DV8" s="526"/>
      <c r="DW8" s="526"/>
      <c r="DX8" s="526"/>
      <c r="DY8" s="526"/>
      <c r="DZ8" s="526"/>
      <c r="EA8" s="526"/>
      <c r="EB8" s="526"/>
      <c r="EC8" s="526"/>
      <c r="ED8" s="526"/>
      <c r="EE8" s="526"/>
      <c r="EF8" s="526"/>
      <c r="EG8" s="526"/>
      <c r="EH8" s="526"/>
      <c r="EI8" s="526"/>
      <c r="EJ8" s="526"/>
      <c r="EK8" s="526"/>
      <c r="EL8" s="526"/>
      <c r="EM8" s="526"/>
      <c r="EN8" s="526"/>
      <c r="EO8" s="526"/>
      <c r="EP8" s="526"/>
      <c r="EQ8" s="526"/>
      <c r="ER8" s="526"/>
      <c r="ES8" s="526"/>
      <c r="ET8" s="526"/>
      <c r="EU8" s="526"/>
      <c r="EV8" s="526"/>
      <c r="EW8" s="526"/>
      <c r="EX8" s="526"/>
      <c r="EY8" s="526"/>
      <c r="EZ8" s="526"/>
      <c r="FA8" s="526"/>
      <c r="FB8" s="526"/>
      <c r="FC8" s="526"/>
      <c r="FD8" s="526"/>
      <c r="FE8" s="526"/>
      <c r="FF8" s="526"/>
      <c r="FG8" s="526"/>
      <c r="FH8" s="526"/>
      <c r="FI8" s="526"/>
      <c r="FJ8" s="526"/>
      <c r="FK8" s="526"/>
      <c r="FL8" s="526"/>
      <c r="FM8" s="526"/>
      <c r="FN8" s="526"/>
      <c r="FO8" s="526"/>
      <c r="FP8" s="526"/>
      <c r="FQ8" s="526"/>
      <c r="FR8" s="526"/>
      <c r="FS8" s="526"/>
      <c r="FT8" s="526"/>
      <c r="FU8" s="526"/>
      <c r="FV8" s="526"/>
      <c r="FW8" s="526"/>
      <c r="FX8" s="526"/>
      <c r="FY8" s="526"/>
      <c r="FZ8" s="526"/>
      <c r="GA8" s="526"/>
      <c r="GB8" s="526"/>
      <c r="GC8" s="526"/>
      <c r="GD8" s="526"/>
      <c r="GE8" s="526"/>
      <c r="GF8" s="526"/>
      <c r="GG8" s="526"/>
      <c r="GH8" s="526"/>
      <c r="GI8" s="526"/>
      <c r="GJ8" s="526"/>
      <c r="GK8" s="526"/>
      <c r="GL8" s="526"/>
      <c r="GM8" s="526"/>
      <c r="GN8" s="526"/>
      <c r="GO8" s="526"/>
      <c r="GP8" s="526"/>
      <c r="GQ8" s="526"/>
      <c r="GR8" s="526"/>
      <c r="GS8" s="526"/>
      <c r="GT8" s="526"/>
      <c r="GU8" s="526"/>
      <c r="GV8" s="526"/>
      <c r="GW8" s="526"/>
      <c r="GX8" s="526"/>
      <c r="GY8" s="526"/>
      <c r="GZ8" s="526"/>
      <c r="HA8" s="526"/>
      <c r="HB8" s="526"/>
      <c r="HC8" s="526"/>
      <c r="HD8" s="526"/>
      <c r="HE8" s="526"/>
      <c r="HF8" s="526"/>
      <c r="HG8" s="526"/>
      <c r="HH8" s="526"/>
      <c r="HI8" s="526"/>
      <c r="HJ8" s="526"/>
      <c r="HK8" s="526"/>
      <c r="HL8" s="526"/>
      <c r="HM8" s="526"/>
      <c r="HN8" s="526"/>
      <c r="HO8" s="526"/>
      <c r="HP8" s="526"/>
      <c r="HQ8" s="526"/>
      <c r="HR8" s="526"/>
      <c r="HS8" s="526"/>
      <c r="HT8" s="526"/>
      <c r="HU8" s="526"/>
      <c r="HV8" s="526"/>
      <c r="HW8" s="526"/>
      <c r="HX8" s="526"/>
      <c r="HY8" s="526"/>
      <c r="HZ8" s="526"/>
      <c r="IA8" s="526"/>
      <c r="IB8" s="526"/>
      <c r="IC8" s="526"/>
      <c r="ID8" s="526"/>
      <c r="IE8" s="526"/>
      <c r="IF8" s="526"/>
      <c r="IG8" s="526"/>
      <c r="IH8" s="526"/>
      <c r="II8" s="526"/>
      <c r="IJ8" s="526"/>
      <c r="IK8" s="526"/>
      <c r="IL8" s="526"/>
      <c r="IM8" s="526"/>
      <c r="IN8" s="526"/>
      <c r="IO8" s="526"/>
      <c r="IP8" s="526"/>
      <c r="IQ8" s="526"/>
      <c r="IR8" s="526"/>
      <c r="IS8" s="526"/>
      <c r="IT8" s="526"/>
      <c r="IU8" s="526"/>
    </row>
    <row r="9" spans="1:256">
      <c r="A9" s="562" t="s">
        <v>2326</v>
      </c>
      <c r="B9" s="559">
        <v>0</v>
      </c>
      <c r="D9" s="526"/>
      <c r="E9" s="526"/>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526"/>
      <c r="AZ9" s="526"/>
      <c r="BA9" s="526"/>
      <c r="BB9" s="526"/>
      <c r="BC9" s="526"/>
      <c r="BD9" s="526"/>
      <c r="BE9" s="526"/>
      <c r="BF9" s="526"/>
      <c r="BG9" s="526"/>
      <c r="BH9" s="526"/>
      <c r="BI9" s="526"/>
      <c r="BJ9" s="526"/>
      <c r="BK9" s="526"/>
      <c r="BL9" s="526"/>
      <c r="BM9" s="526"/>
      <c r="BN9" s="526"/>
      <c r="BO9" s="526"/>
      <c r="BP9" s="526"/>
      <c r="BQ9" s="526"/>
      <c r="BR9" s="526"/>
      <c r="BS9" s="526"/>
      <c r="BT9" s="526"/>
      <c r="BU9" s="526"/>
      <c r="BV9" s="526"/>
      <c r="BW9" s="526"/>
      <c r="BX9" s="526"/>
      <c r="BY9" s="526"/>
      <c r="BZ9" s="526"/>
      <c r="CA9" s="526"/>
      <c r="CB9" s="526"/>
      <c r="CC9" s="526"/>
      <c r="CD9" s="526"/>
      <c r="CE9" s="526"/>
      <c r="CF9" s="526"/>
      <c r="CG9" s="526"/>
      <c r="CH9" s="526"/>
      <c r="CI9" s="526"/>
      <c r="CJ9" s="526"/>
      <c r="CK9" s="526"/>
      <c r="CL9" s="526"/>
      <c r="CM9" s="526"/>
      <c r="CN9" s="526"/>
      <c r="CO9" s="526"/>
      <c r="CP9" s="526"/>
      <c r="CQ9" s="526"/>
      <c r="CR9" s="526"/>
      <c r="CS9" s="526"/>
      <c r="CT9" s="526"/>
      <c r="CU9" s="526"/>
      <c r="CV9" s="526"/>
      <c r="CW9" s="526"/>
      <c r="CX9" s="526"/>
      <c r="CY9" s="526"/>
      <c r="CZ9" s="526"/>
      <c r="DA9" s="526"/>
      <c r="DB9" s="526"/>
      <c r="DC9" s="526"/>
      <c r="DD9" s="526"/>
      <c r="DE9" s="526"/>
      <c r="DF9" s="526"/>
      <c r="DG9" s="526"/>
      <c r="DH9" s="526"/>
      <c r="DI9" s="526"/>
      <c r="DJ9" s="526"/>
      <c r="DK9" s="526"/>
      <c r="DL9" s="526"/>
      <c r="DM9" s="526"/>
      <c r="DN9" s="526"/>
      <c r="DO9" s="526"/>
      <c r="DP9" s="526"/>
      <c r="DQ9" s="526"/>
      <c r="DR9" s="526"/>
      <c r="DS9" s="526"/>
      <c r="DT9" s="526"/>
      <c r="DU9" s="526"/>
      <c r="DV9" s="526"/>
      <c r="DW9" s="526"/>
      <c r="DX9" s="526"/>
      <c r="DY9" s="526"/>
      <c r="DZ9" s="526"/>
      <c r="EA9" s="526"/>
      <c r="EB9" s="526"/>
      <c r="EC9" s="526"/>
      <c r="ED9" s="526"/>
      <c r="EE9" s="526"/>
      <c r="EF9" s="526"/>
      <c r="EG9" s="526"/>
      <c r="EH9" s="526"/>
      <c r="EI9" s="526"/>
      <c r="EJ9" s="526"/>
      <c r="EK9" s="526"/>
      <c r="EL9" s="526"/>
      <c r="EM9" s="526"/>
      <c r="EN9" s="526"/>
      <c r="EO9" s="526"/>
      <c r="EP9" s="526"/>
      <c r="EQ9" s="526"/>
      <c r="ER9" s="526"/>
      <c r="ES9" s="526"/>
      <c r="ET9" s="526"/>
      <c r="EU9" s="526"/>
      <c r="EV9" s="526"/>
      <c r="EW9" s="526"/>
      <c r="EX9" s="526"/>
      <c r="EY9" s="526"/>
      <c r="EZ9" s="526"/>
      <c r="FA9" s="526"/>
      <c r="FB9" s="526"/>
      <c r="FC9" s="526"/>
      <c r="FD9" s="526"/>
      <c r="FE9" s="526"/>
      <c r="FF9" s="526"/>
      <c r="FG9" s="526"/>
      <c r="FH9" s="526"/>
      <c r="FI9" s="526"/>
      <c r="FJ9" s="526"/>
      <c r="FK9" s="526"/>
      <c r="FL9" s="526"/>
      <c r="FM9" s="526"/>
      <c r="FN9" s="526"/>
      <c r="FO9" s="526"/>
      <c r="FP9" s="526"/>
      <c r="FQ9" s="526"/>
      <c r="FR9" s="526"/>
      <c r="FS9" s="526"/>
      <c r="FT9" s="526"/>
      <c r="FU9" s="526"/>
      <c r="FV9" s="526"/>
      <c r="FW9" s="526"/>
      <c r="FX9" s="526"/>
      <c r="FY9" s="526"/>
      <c r="FZ9" s="526"/>
      <c r="GA9" s="526"/>
      <c r="GB9" s="526"/>
      <c r="GC9" s="526"/>
      <c r="GD9" s="526"/>
      <c r="GE9" s="526"/>
      <c r="GF9" s="526"/>
      <c r="GG9" s="526"/>
      <c r="GH9" s="526"/>
      <c r="GI9" s="526"/>
      <c r="GJ9" s="526"/>
      <c r="GK9" s="526"/>
      <c r="GL9" s="526"/>
      <c r="GM9" s="526"/>
      <c r="GN9" s="526"/>
      <c r="GO9" s="526"/>
      <c r="GP9" s="526"/>
      <c r="GQ9" s="526"/>
      <c r="GR9" s="526"/>
      <c r="GS9" s="526"/>
      <c r="GT9" s="526"/>
      <c r="GU9" s="526"/>
      <c r="GV9" s="526"/>
      <c r="GW9" s="526"/>
      <c r="GX9" s="526"/>
      <c r="GY9" s="526"/>
      <c r="GZ9" s="526"/>
      <c r="HA9" s="526"/>
      <c r="HB9" s="526"/>
      <c r="HC9" s="526"/>
      <c r="HD9" s="526"/>
      <c r="HE9" s="526"/>
      <c r="HF9" s="526"/>
      <c r="HG9" s="526"/>
      <c r="HH9" s="526"/>
      <c r="HI9" s="526"/>
      <c r="HJ9" s="526"/>
      <c r="HK9" s="526"/>
      <c r="HL9" s="526"/>
      <c r="HM9" s="526"/>
      <c r="HN9" s="526"/>
      <c r="HO9" s="526"/>
      <c r="HP9" s="526"/>
      <c r="HQ9" s="526"/>
      <c r="HR9" s="526"/>
      <c r="HS9" s="526"/>
      <c r="HT9" s="526"/>
      <c r="HU9" s="526"/>
      <c r="HV9" s="526"/>
      <c r="HW9" s="526"/>
      <c r="HX9" s="526"/>
      <c r="HY9" s="526"/>
      <c r="HZ9" s="526"/>
      <c r="IA9" s="526"/>
      <c r="IB9" s="526"/>
      <c r="IC9" s="526"/>
      <c r="ID9" s="526"/>
      <c r="IE9" s="526"/>
      <c r="IF9" s="526"/>
      <c r="IG9" s="526"/>
      <c r="IH9" s="526"/>
      <c r="II9" s="526"/>
      <c r="IJ9" s="526"/>
      <c r="IK9" s="526"/>
      <c r="IL9" s="526"/>
      <c r="IM9" s="526"/>
      <c r="IN9" s="526"/>
      <c r="IO9" s="526"/>
      <c r="IP9" s="526"/>
      <c r="IQ9" s="526"/>
      <c r="IR9" s="526"/>
      <c r="IS9" s="526"/>
      <c r="IT9" s="526"/>
      <c r="IU9" s="526"/>
    </row>
    <row r="10" spans="1:256">
      <c r="A10" s="562" t="s">
        <v>2327</v>
      </c>
      <c r="B10" s="559">
        <v>0</v>
      </c>
      <c r="D10" s="526"/>
      <c r="E10" s="526"/>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c r="BS10" s="526"/>
      <c r="BT10" s="526"/>
      <c r="BU10" s="526"/>
      <c r="BV10" s="526"/>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6"/>
      <c r="CW10" s="526"/>
      <c r="CX10" s="526"/>
      <c r="CY10" s="526"/>
      <c r="CZ10" s="526"/>
      <c r="DA10" s="526"/>
      <c r="DB10" s="526"/>
      <c r="DC10" s="526"/>
      <c r="DD10" s="526"/>
      <c r="DE10" s="526"/>
      <c r="DF10" s="526"/>
      <c r="DG10" s="526"/>
      <c r="DH10" s="526"/>
      <c r="DI10" s="526"/>
      <c r="DJ10" s="526"/>
      <c r="DK10" s="526"/>
      <c r="DL10" s="526"/>
      <c r="DM10" s="526"/>
      <c r="DN10" s="526"/>
      <c r="DO10" s="526"/>
      <c r="DP10" s="526"/>
      <c r="DQ10" s="526"/>
      <c r="DR10" s="526"/>
      <c r="DS10" s="526"/>
      <c r="DT10" s="526"/>
      <c r="DU10" s="526"/>
      <c r="DV10" s="526"/>
      <c r="DW10" s="526"/>
      <c r="DX10" s="526"/>
      <c r="DY10" s="526"/>
      <c r="DZ10" s="526"/>
      <c r="EA10" s="526"/>
      <c r="EB10" s="526"/>
      <c r="EC10" s="526"/>
      <c r="ED10" s="526"/>
      <c r="EE10" s="526"/>
      <c r="EF10" s="526"/>
      <c r="EG10" s="526"/>
      <c r="EH10" s="526"/>
      <c r="EI10" s="526"/>
      <c r="EJ10" s="526"/>
      <c r="EK10" s="526"/>
      <c r="EL10" s="526"/>
      <c r="EM10" s="526"/>
      <c r="EN10" s="526"/>
      <c r="EO10" s="526"/>
      <c r="EP10" s="526"/>
      <c r="EQ10" s="526"/>
      <c r="ER10" s="526"/>
      <c r="ES10" s="526"/>
      <c r="ET10" s="526"/>
      <c r="EU10" s="526"/>
      <c r="EV10" s="526"/>
      <c r="EW10" s="526"/>
      <c r="EX10" s="526"/>
      <c r="EY10" s="526"/>
      <c r="EZ10" s="526"/>
      <c r="FA10" s="526"/>
      <c r="FB10" s="526"/>
      <c r="FC10" s="526"/>
      <c r="FD10" s="526"/>
      <c r="FE10" s="526"/>
      <c r="FF10" s="526"/>
      <c r="FG10" s="526"/>
      <c r="FH10" s="526"/>
      <c r="FI10" s="526"/>
      <c r="FJ10" s="526"/>
      <c r="FK10" s="526"/>
      <c r="FL10" s="526"/>
      <c r="FM10" s="526"/>
      <c r="FN10" s="526"/>
      <c r="FO10" s="526"/>
      <c r="FP10" s="526"/>
      <c r="FQ10" s="526"/>
      <c r="FR10" s="526"/>
      <c r="FS10" s="526"/>
      <c r="FT10" s="526"/>
      <c r="FU10" s="526"/>
      <c r="FV10" s="526"/>
      <c r="FW10" s="526"/>
      <c r="FX10" s="526"/>
      <c r="FY10" s="526"/>
      <c r="FZ10" s="526"/>
      <c r="GA10" s="526"/>
      <c r="GB10" s="526"/>
      <c r="GC10" s="526"/>
      <c r="GD10" s="526"/>
      <c r="GE10" s="526"/>
      <c r="GF10" s="526"/>
      <c r="GG10" s="526"/>
      <c r="GH10" s="526"/>
      <c r="GI10" s="526"/>
      <c r="GJ10" s="526"/>
      <c r="GK10" s="526"/>
      <c r="GL10" s="526"/>
      <c r="GM10" s="526"/>
      <c r="GN10" s="526"/>
      <c r="GO10" s="526"/>
      <c r="GP10" s="526"/>
      <c r="GQ10" s="526"/>
      <c r="GR10" s="526"/>
      <c r="GS10" s="526"/>
      <c r="GT10" s="526"/>
      <c r="GU10" s="526"/>
      <c r="GV10" s="526"/>
      <c r="GW10" s="526"/>
      <c r="GX10" s="526"/>
      <c r="GY10" s="526"/>
      <c r="GZ10" s="526"/>
      <c r="HA10" s="526"/>
      <c r="HB10" s="526"/>
      <c r="HC10" s="526"/>
      <c r="HD10" s="526"/>
      <c r="HE10" s="526"/>
      <c r="HF10" s="526"/>
      <c r="HG10" s="526"/>
      <c r="HH10" s="526"/>
      <c r="HI10" s="526"/>
      <c r="HJ10" s="526"/>
      <c r="HK10" s="526"/>
      <c r="HL10" s="526"/>
      <c r="HM10" s="526"/>
      <c r="HN10" s="526"/>
      <c r="HO10" s="526"/>
      <c r="HP10" s="526"/>
      <c r="HQ10" s="526"/>
      <c r="HR10" s="526"/>
      <c r="HS10" s="526"/>
      <c r="HT10" s="526"/>
      <c r="HU10" s="526"/>
      <c r="HV10" s="526"/>
      <c r="HW10" s="526"/>
      <c r="HX10" s="526"/>
      <c r="HY10" s="526"/>
      <c r="HZ10" s="526"/>
      <c r="IA10" s="526"/>
      <c r="IB10" s="526"/>
      <c r="IC10" s="526"/>
      <c r="ID10" s="526"/>
      <c r="IE10" s="526"/>
      <c r="IF10" s="526"/>
      <c r="IG10" s="526"/>
      <c r="IH10" s="526"/>
      <c r="II10" s="526"/>
      <c r="IJ10" s="526"/>
      <c r="IK10" s="526"/>
      <c r="IL10" s="526"/>
      <c r="IM10" s="526"/>
      <c r="IN10" s="526"/>
      <c r="IO10" s="526"/>
      <c r="IP10" s="526"/>
      <c r="IQ10" s="526"/>
      <c r="IR10" s="526"/>
      <c r="IS10" s="526"/>
      <c r="IT10" s="526"/>
      <c r="IU10" s="526"/>
    </row>
    <row r="11" spans="1:256">
      <c r="A11" s="562" t="s">
        <v>2328</v>
      </c>
      <c r="B11" s="559">
        <v>0</v>
      </c>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6"/>
      <c r="BE11" s="526"/>
      <c r="BF11" s="526"/>
      <c r="BG11" s="526"/>
      <c r="BH11" s="526"/>
      <c r="BI11" s="526"/>
      <c r="BJ11" s="526"/>
      <c r="BK11" s="526"/>
      <c r="BL11" s="526"/>
      <c r="BM11" s="526"/>
      <c r="BN11" s="526"/>
      <c r="BO11" s="526"/>
      <c r="BP11" s="526"/>
      <c r="BQ11" s="526"/>
      <c r="BR11" s="526"/>
      <c r="BS11" s="526"/>
      <c r="BT11" s="526"/>
      <c r="BU11" s="526"/>
      <c r="BV11" s="526"/>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6"/>
      <c r="CU11" s="526"/>
      <c r="CV11" s="526"/>
      <c r="CW11" s="526"/>
      <c r="CX11" s="526"/>
      <c r="CY11" s="526"/>
      <c r="CZ11" s="526"/>
      <c r="DA11" s="526"/>
      <c r="DB11" s="526"/>
      <c r="DC11" s="526"/>
      <c r="DD11" s="526"/>
      <c r="DE11" s="526"/>
      <c r="DF11" s="526"/>
      <c r="DG11" s="526"/>
      <c r="DH11" s="526"/>
      <c r="DI11" s="526"/>
      <c r="DJ11" s="526"/>
      <c r="DK11" s="526"/>
      <c r="DL11" s="526"/>
      <c r="DM11" s="526"/>
      <c r="DN11" s="526"/>
      <c r="DO11" s="526"/>
      <c r="DP11" s="526"/>
      <c r="DQ11" s="526"/>
      <c r="DR11" s="526"/>
      <c r="DS11" s="526"/>
      <c r="DT11" s="526"/>
      <c r="DU11" s="526"/>
      <c r="DV11" s="526"/>
      <c r="DW11" s="526"/>
      <c r="DX11" s="526"/>
      <c r="DY11" s="526"/>
      <c r="DZ11" s="526"/>
      <c r="EA11" s="526"/>
      <c r="EB11" s="526"/>
      <c r="EC11" s="526"/>
      <c r="ED11" s="526"/>
      <c r="EE11" s="526"/>
      <c r="EF11" s="526"/>
      <c r="EG11" s="526"/>
      <c r="EH11" s="526"/>
      <c r="EI11" s="526"/>
      <c r="EJ11" s="526"/>
      <c r="EK11" s="526"/>
      <c r="EL11" s="526"/>
      <c r="EM11" s="526"/>
      <c r="EN11" s="526"/>
      <c r="EO11" s="526"/>
      <c r="EP11" s="526"/>
      <c r="EQ11" s="526"/>
      <c r="ER11" s="526"/>
      <c r="ES11" s="526"/>
      <c r="ET11" s="526"/>
      <c r="EU11" s="526"/>
      <c r="EV11" s="526"/>
      <c r="EW11" s="526"/>
      <c r="EX11" s="526"/>
      <c r="EY11" s="526"/>
      <c r="EZ11" s="526"/>
      <c r="FA11" s="526"/>
      <c r="FB11" s="526"/>
      <c r="FC11" s="526"/>
      <c r="FD11" s="526"/>
      <c r="FE11" s="526"/>
      <c r="FF11" s="526"/>
      <c r="FG11" s="526"/>
      <c r="FH11" s="526"/>
      <c r="FI11" s="526"/>
      <c r="FJ11" s="526"/>
      <c r="FK11" s="526"/>
      <c r="FL11" s="526"/>
      <c r="FM11" s="526"/>
      <c r="FN11" s="526"/>
      <c r="FO11" s="526"/>
      <c r="FP11" s="526"/>
      <c r="FQ11" s="526"/>
      <c r="FR11" s="526"/>
      <c r="FS11" s="526"/>
      <c r="FT11" s="526"/>
      <c r="FU11" s="526"/>
      <c r="FV11" s="526"/>
      <c r="FW11" s="526"/>
      <c r="FX11" s="526"/>
      <c r="FY11" s="526"/>
      <c r="FZ11" s="526"/>
      <c r="GA11" s="526"/>
      <c r="GB11" s="526"/>
      <c r="GC11" s="526"/>
      <c r="GD11" s="526"/>
      <c r="GE11" s="526"/>
      <c r="GF11" s="526"/>
      <c r="GG11" s="526"/>
      <c r="GH11" s="526"/>
      <c r="GI11" s="526"/>
      <c r="GJ11" s="526"/>
      <c r="GK11" s="526"/>
      <c r="GL11" s="526"/>
      <c r="GM11" s="526"/>
      <c r="GN11" s="526"/>
      <c r="GO11" s="526"/>
      <c r="GP11" s="526"/>
      <c r="GQ11" s="526"/>
      <c r="GR11" s="526"/>
      <c r="GS11" s="526"/>
      <c r="GT11" s="526"/>
      <c r="GU11" s="526"/>
      <c r="GV11" s="526"/>
      <c r="GW11" s="526"/>
      <c r="GX11" s="526"/>
      <c r="GY11" s="526"/>
      <c r="GZ11" s="526"/>
      <c r="HA11" s="526"/>
      <c r="HB11" s="526"/>
      <c r="HC11" s="526"/>
      <c r="HD11" s="526"/>
      <c r="HE11" s="526"/>
      <c r="HF11" s="526"/>
      <c r="HG11" s="526"/>
      <c r="HH11" s="526"/>
      <c r="HI11" s="526"/>
      <c r="HJ11" s="526"/>
      <c r="HK11" s="526"/>
      <c r="HL11" s="526"/>
      <c r="HM11" s="526"/>
      <c r="HN11" s="526"/>
      <c r="HO11" s="526"/>
      <c r="HP11" s="526"/>
      <c r="HQ11" s="526"/>
      <c r="HR11" s="526"/>
      <c r="HS11" s="526"/>
      <c r="HT11" s="526"/>
      <c r="HU11" s="526"/>
      <c r="HV11" s="526"/>
      <c r="HW11" s="526"/>
      <c r="HX11" s="526"/>
      <c r="HY11" s="526"/>
      <c r="HZ11" s="526"/>
      <c r="IA11" s="526"/>
      <c r="IB11" s="526"/>
      <c r="IC11" s="526"/>
      <c r="ID11" s="526"/>
      <c r="IE11" s="526"/>
      <c r="IF11" s="526"/>
      <c r="IG11" s="526"/>
      <c r="IH11" s="526"/>
      <c r="II11" s="526"/>
      <c r="IJ11" s="526"/>
      <c r="IK11" s="526"/>
      <c r="IL11" s="526"/>
      <c r="IM11" s="526"/>
      <c r="IN11" s="526"/>
      <c r="IO11" s="526"/>
      <c r="IP11" s="526"/>
      <c r="IQ11" s="526"/>
      <c r="IR11" s="526"/>
      <c r="IS11" s="526"/>
      <c r="IT11" s="526"/>
      <c r="IU11" s="526"/>
    </row>
    <row r="12" spans="1:256">
      <c r="A12" s="562" t="s">
        <v>2329</v>
      </c>
      <c r="B12" s="559">
        <v>0</v>
      </c>
      <c r="D12" s="526"/>
      <c r="E12" s="526"/>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526"/>
      <c r="BO12" s="526"/>
      <c r="BP12" s="526"/>
      <c r="BQ12" s="526"/>
      <c r="BR12" s="526"/>
      <c r="BS12" s="526"/>
      <c r="BT12" s="526"/>
      <c r="BU12" s="526"/>
      <c r="BV12" s="526"/>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6"/>
      <c r="CW12" s="526"/>
      <c r="CX12" s="526"/>
      <c r="CY12" s="526"/>
      <c r="CZ12" s="526"/>
      <c r="DA12" s="526"/>
      <c r="DB12" s="526"/>
      <c r="DC12" s="526"/>
      <c r="DD12" s="526"/>
      <c r="DE12" s="526"/>
      <c r="DF12" s="526"/>
      <c r="DG12" s="526"/>
      <c r="DH12" s="526"/>
      <c r="DI12" s="526"/>
      <c r="DJ12" s="526"/>
      <c r="DK12" s="526"/>
      <c r="DL12" s="526"/>
      <c r="DM12" s="526"/>
      <c r="DN12" s="526"/>
      <c r="DO12" s="526"/>
      <c r="DP12" s="526"/>
      <c r="DQ12" s="526"/>
      <c r="DR12" s="526"/>
      <c r="DS12" s="526"/>
      <c r="DT12" s="526"/>
      <c r="DU12" s="526"/>
      <c r="DV12" s="526"/>
      <c r="DW12" s="526"/>
      <c r="DX12" s="526"/>
      <c r="DY12" s="526"/>
      <c r="DZ12" s="526"/>
      <c r="EA12" s="526"/>
      <c r="EB12" s="526"/>
      <c r="EC12" s="526"/>
      <c r="ED12" s="526"/>
      <c r="EE12" s="526"/>
      <c r="EF12" s="526"/>
      <c r="EG12" s="526"/>
      <c r="EH12" s="526"/>
      <c r="EI12" s="526"/>
      <c r="EJ12" s="526"/>
      <c r="EK12" s="526"/>
      <c r="EL12" s="526"/>
      <c r="EM12" s="526"/>
      <c r="EN12" s="526"/>
      <c r="EO12" s="526"/>
      <c r="EP12" s="526"/>
      <c r="EQ12" s="526"/>
      <c r="ER12" s="526"/>
      <c r="ES12" s="526"/>
      <c r="ET12" s="526"/>
      <c r="EU12" s="526"/>
      <c r="EV12" s="526"/>
      <c r="EW12" s="526"/>
      <c r="EX12" s="526"/>
      <c r="EY12" s="526"/>
      <c r="EZ12" s="526"/>
      <c r="FA12" s="526"/>
      <c r="FB12" s="526"/>
      <c r="FC12" s="526"/>
      <c r="FD12" s="526"/>
      <c r="FE12" s="526"/>
      <c r="FF12" s="526"/>
      <c r="FG12" s="526"/>
      <c r="FH12" s="526"/>
      <c r="FI12" s="526"/>
      <c r="FJ12" s="526"/>
      <c r="FK12" s="526"/>
      <c r="FL12" s="526"/>
      <c r="FM12" s="526"/>
      <c r="FN12" s="526"/>
      <c r="FO12" s="526"/>
      <c r="FP12" s="526"/>
      <c r="FQ12" s="526"/>
      <c r="FR12" s="526"/>
      <c r="FS12" s="526"/>
      <c r="FT12" s="526"/>
      <c r="FU12" s="526"/>
      <c r="FV12" s="526"/>
      <c r="FW12" s="526"/>
      <c r="FX12" s="526"/>
      <c r="FY12" s="526"/>
      <c r="FZ12" s="526"/>
      <c r="GA12" s="526"/>
      <c r="GB12" s="526"/>
      <c r="GC12" s="526"/>
      <c r="GD12" s="526"/>
      <c r="GE12" s="526"/>
      <c r="GF12" s="526"/>
      <c r="GG12" s="526"/>
      <c r="GH12" s="526"/>
      <c r="GI12" s="526"/>
      <c r="GJ12" s="526"/>
      <c r="GK12" s="526"/>
      <c r="GL12" s="526"/>
      <c r="GM12" s="526"/>
      <c r="GN12" s="526"/>
      <c r="GO12" s="526"/>
      <c r="GP12" s="526"/>
      <c r="GQ12" s="526"/>
      <c r="GR12" s="526"/>
      <c r="GS12" s="526"/>
      <c r="GT12" s="526"/>
      <c r="GU12" s="526"/>
      <c r="GV12" s="526"/>
      <c r="GW12" s="526"/>
      <c r="GX12" s="526"/>
      <c r="GY12" s="526"/>
      <c r="GZ12" s="526"/>
      <c r="HA12" s="526"/>
      <c r="HB12" s="526"/>
      <c r="HC12" s="526"/>
      <c r="HD12" s="526"/>
      <c r="HE12" s="526"/>
      <c r="HF12" s="526"/>
      <c r="HG12" s="526"/>
      <c r="HH12" s="526"/>
      <c r="HI12" s="526"/>
      <c r="HJ12" s="526"/>
      <c r="HK12" s="526"/>
      <c r="HL12" s="526"/>
      <c r="HM12" s="526"/>
      <c r="HN12" s="526"/>
      <c r="HO12" s="526"/>
      <c r="HP12" s="526"/>
      <c r="HQ12" s="526"/>
      <c r="HR12" s="526"/>
      <c r="HS12" s="526"/>
      <c r="HT12" s="526"/>
      <c r="HU12" s="526"/>
      <c r="HV12" s="526"/>
      <c r="HW12" s="526"/>
      <c r="HX12" s="526"/>
      <c r="HY12" s="526"/>
      <c r="HZ12" s="526"/>
      <c r="IA12" s="526"/>
      <c r="IB12" s="526"/>
      <c r="IC12" s="526"/>
      <c r="ID12" s="526"/>
      <c r="IE12" s="526"/>
      <c r="IF12" s="526"/>
      <c r="IG12" s="526"/>
      <c r="IH12" s="526"/>
      <c r="II12" s="526"/>
      <c r="IJ12" s="526"/>
      <c r="IK12" s="526"/>
      <c r="IL12" s="526"/>
      <c r="IM12" s="526"/>
      <c r="IN12" s="526"/>
      <c r="IO12" s="526"/>
      <c r="IP12" s="526"/>
      <c r="IQ12" s="526"/>
      <c r="IR12" s="526"/>
      <c r="IS12" s="526"/>
      <c r="IT12" s="526"/>
      <c r="IU12" s="526"/>
    </row>
    <row r="13" spans="1:256">
      <c r="A13" s="562" t="s">
        <v>2330</v>
      </c>
      <c r="B13" s="559">
        <v>0</v>
      </c>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6"/>
      <c r="BQ13" s="526"/>
      <c r="BR13" s="526"/>
      <c r="BS13" s="526"/>
      <c r="BT13" s="526"/>
      <c r="BU13" s="526"/>
      <c r="BV13" s="526"/>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6"/>
      <c r="CW13" s="526"/>
      <c r="CX13" s="526"/>
      <c r="CY13" s="526"/>
      <c r="CZ13" s="526"/>
      <c r="DA13" s="526"/>
      <c r="DB13" s="526"/>
      <c r="DC13" s="526"/>
      <c r="DD13" s="526"/>
      <c r="DE13" s="526"/>
      <c r="DF13" s="526"/>
      <c r="DG13" s="526"/>
      <c r="DH13" s="526"/>
      <c r="DI13" s="526"/>
      <c r="DJ13" s="526"/>
      <c r="DK13" s="526"/>
      <c r="DL13" s="526"/>
      <c r="DM13" s="526"/>
      <c r="DN13" s="526"/>
      <c r="DO13" s="526"/>
      <c r="DP13" s="526"/>
      <c r="DQ13" s="526"/>
      <c r="DR13" s="526"/>
      <c r="DS13" s="526"/>
      <c r="DT13" s="526"/>
      <c r="DU13" s="526"/>
      <c r="DV13" s="526"/>
      <c r="DW13" s="526"/>
      <c r="DX13" s="526"/>
      <c r="DY13" s="526"/>
      <c r="DZ13" s="526"/>
      <c r="EA13" s="526"/>
      <c r="EB13" s="526"/>
      <c r="EC13" s="526"/>
      <c r="ED13" s="526"/>
      <c r="EE13" s="526"/>
      <c r="EF13" s="526"/>
      <c r="EG13" s="526"/>
      <c r="EH13" s="526"/>
      <c r="EI13" s="526"/>
      <c r="EJ13" s="526"/>
      <c r="EK13" s="526"/>
      <c r="EL13" s="526"/>
      <c r="EM13" s="526"/>
      <c r="EN13" s="526"/>
      <c r="EO13" s="526"/>
      <c r="EP13" s="526"/>
      <c r="EQ13" s="526"/>
      <c r="ER13" s="526"/>
      <c r="ES13" s="526"/>
      <c r="ET13" s="526"/>
      <c r="EU13" s="526"/>
      <c r="EV13" s="526"/>
      <c r="EW13" s="526"/>
      <c r="EX13" s="526"/>
      <c r="EY13" s="526"/>
      <c r="EZ13" s="526"/>
      <c r="FA13" s="526"/>
      <c r="FB13" s="526"/>
      <c r="FC13" s="526"/>
      <c r="FD13" s="526"/>
      <c r="FE13" s="526"/>
      <c r="FF13" s="526"/>
      <c r="FG13" s="526"/>
      <c r="FH13" s="526"/>
      <c r="FI13" s="526"/>
      <c r="FJ13" s="526"/>
      <c r="FK13" s="526"/>
      <c r="FL13" s="526"/>
      <c r="FM13" s="526"/>
      <c r="FN13" s="526"/>
      <c r="FO13" s="526"/>
      <c r="FP13" s="526"/>
      <c r="FQ13" s="526"/>
      <c r="FR13" s="526"/>
      <c r="FS13" s="526"/>
      <c r="FT13" s="526"/>
      <c r="FU13" s="526"/>
      <c r="FV13" s="526"/>
      <c r="FW13" s="526"/>
      <c r="FX13" s="526"/>
      <c r="FY13" s="526"/>
      <c r="FZ13" s="526"/>
      <c r="GA13" s="526"/>
      <c r="GB13" s="526"/>
      <c r="GC13" s="526"/>
      <c r="GD13" s="526"/>
      <c r="GE13" s="526"/>
      <c r="GF13" s="526"/>
      <c r="GG13" s="526"/>
      <c r="GH13" s="526"/>
      <c r="GI13" s="526"/>
      <c r="GJ13" s="526"/>
      <c r="GK13" s="526"/>
      <c r="GL13" s="526"/>
      <c r="GM13" s="526"/>
      <c r="GN13" s="526"/>
      <c r="GO13" s="526"/>
      <c r="GP13" s="526"/>
      <c r="GQ13" s="526"/>
      <c r="GR13" s="526"/>
      <c r="GS13" s="526"/>
      <c r="GT13" s="526"/>
      <c r="GU13" s="526"/>
      <c r="GV13" s="526"/>
      <c r="GW13" s="526"/>
      <c r="GX13" s="526"/>
      <c r="GY13" s="526"/>
      <c r="GZ13" s="526"/>
      <c r="HA13" s="526"/>
      <c r="HB13" s="526"/>
      <c r="HC13" s="526"/>
      <c r="HD13" s="526"/>
      <c r="HE13" s="526"/>
      <c r="HF13" s="526"/>
      <c r="HG13" s="526"/>
      <c r="HH13" s="526"/>
      <c r="HI13" s="526"/>
      <c r="HJ13" s="526"/>
      <c r="HK13" s="526"/>
      <c r="HL13" s="526"/>
      <c r="HM13" s="526"/>
      <c r="HN13" s="526"/>
      <c r="HO13" s="526"/>
      <c r="HP13" s="526"/>
      <c r="HQ13" s="526"/>
      <c r="HR13" s="526"/>
      <c r="HS13" s="526"/>
      <c r="HT13" s="526"/>
      <c r="HU13" s="526"/>
      <c r="HV13" s="526"/>
      <c r="HW13" s="526"/>
      <c r="HX13" s="526"/>
      <c r="HY13" s="526"/>
      <c r="HZ13" s="526"/>
      <c r="IA13" s="526"/>
      <c r="IB13" s="526"/>
      <c r="IC13" s="526"/>
      <c r="ID13" s="526"/>
      <c r="IE13" s="526"/>
      <c r="IF13" s="526"/>
      <c r="IG13" s="526"/>
      <c r="IH13" s="526"/>
      <c r="II13" s="526"/>
      <c r="IJ13" s="526"/>
      <c r="IK13" s="526"/>
      <c r="IL13" s="526"/>
      <c r="IM13" s="526"/>
      <c r="IN13" s="526"/>
      <c r="IO13" s="526"/>
      <c r="IP13" s="526"/>
      <c r="IQ13" s="526"/>
      <c r="IR13" s="526"/>
      <c r="IS13" s="526"/>
      <c r="IT13" s="526"/>
      <c r="IU13" s="526"/>
    </row>
    <row r="14" spans="1:256">
      <c r="A14" s="562" t="s">
        <v>2331</v>
      </c>
      <c r="B14" s="559">
        <v>0</v>
      </c>
      <c r="D14" s="526"/>
      <c r="E14" s="526"/>
      <c r="F14" s="526"/>
      <c r="G14" s="526"/>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6"/>
      <c r="AX14" s="526"/>
      <c r="AY14" s="526"/>
      <c r="AZ14" s="526"/>
      <c r="BA14" s="526"/>
      <c r="BB14" s="526"/>
      <c r="BC14" s="526"/>
      <c r="BD14" s="526"/>
      <c r="BE14" s="526"/>
      <c r="BF14" s="526"/>
      <c r="BG14" s="526"/>
      <c r="BH14" s="526"/>
      <c r="BI14" s="526"/>
      <c r="BJ14" s="526"/>
      <c r="BK14" s="526"/>
      <c r="BL14" s="526"/>
      <c r="BM14" s="526"/>
      <c r="BN14" s="526"/>
      <c r="BO14" s="526"/>
      <c r="BP14" s="526"/>
      <c r="BQ14" s="526"/>
      <c r="BR14" s="526"/>
      <c r="BS14" s="526"/>
      <c r="BT14" s="526"/>
      <c r="BU14" s="526"/>
      <c r="BV14" s="526"/>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6"/>
      <c r="DF14" s="526"/>
      <c r="DG14" s="526"/>
      <c r="DH14" s="526"/>
      <c r="DI14" s="526"/>
      <c r="DJ14" s="526"/>
      <c r="DK14" s="526"/>
      <c r="DL14" s="526"/>
      <c r="DM14" s="526"/>
      <c r="DN14" s="526"/>
      <c r="DO14" s="526"/>
      <c r="DP14" s="526"/>
      <c r="DQ14" s="526"/>
      <c r="DR14" s="526"/>
      <c r="DS14" s="526"/>
      <c r="DT14" s="526"/>
      <c r="DU14" s="526"/>
      <c r="DV14" s="526"/>
      <c r="DW14" s="526"/>
      <c r="DX14" s="526"/>
      <c r="DY14" s="526"/>
      <c r="DZ14" s="526"/>
      <c r="EA14" s="526"/>
      <c r="EB14" s="526"/>
      <c r="EC14" s="526"/>
      <c r="ED14" s="526"/>
      <c r="EE14" s="526"/>
      <c r="EF14" s="526"/>
      <c r="EG14" s="526"/>
      <c r="EH14" s="526"/>
      <c r="EI14" s="526"/>
      <c r="EJ14" s="526"/>
      <c r="EK14" s="526"/>
      <c r="EL14" s="526"/>
      <c r="EM14" s="526"/>
      <c r="EN14" s="526"/>
      <c r="EO14" s="526"/>
      <c r="EP14" s="526"/>
      <c r="EQ14" s="526"/>
      <c r="ER14" s="526"/>
      <c r="ES14" s="526"/>
      <c r="ET14" s="526"/>
      <c r="EU14" s="526"/>
      <c r="EV14" s="526"/>
      <c r="EW14" s="526"/>
      <c r="EX14" s="526"/>
      <c r="EY14" s="526"/>
      <c r="EZ14" s="526"/>
      <c r="FA14" s="526"/>
      <c r="FB14" s="526"/>
      <c r="FC14" s="526"/>
      <c r="FD14" s="526"/>
      <c r="FE14" s="526"/>
      <c r="FF14" s="526"/>
      <c r="FG14" s="526"/>
      <c r="FH14" s="526"/>
      <c r="FI14" s="526"/>
      <c r="FJ14" s="526"/>
      <c r="FK14" s="526"/>
      <c r="FL14" s="526"/>
      <c r="FM14" s="526"/>
      <c r="FN14" s="526"/>
      <c r="FO14" s="526"/>
      <c r="FP14" s="526"/>
      <c r="FQ14" s="526"/>
      <c r="FR14" s="526"/>
      <c r="FS14" s="526"/>
      <c r="FT14" s="526"/>
      <c r="FU14" s="526"/>
      <c r="FV14" s="526"/>
      <c r="FW14" s="526"/>
      <c r="FX14" s="526"/>
      <c r="FY14" s="526"/>
      <c r="FZ14" s="526"/>
      <c r="GA14" s="526"/>
      <c r="GB14" s="526"/>
      <c r="GC14" s="526"/>
      <c r="GD14" s="526"/>
      <c r="GE14" s="526"/>
      <c r="GF14" s="526"/>
      <c r="GG14" s="526"/>
      <c r="GH14" s="526"/>
      <c r="GI14" s="526"/>
      <c r="GJ14" s="526"/>
      <c r="GK14" s="526"/>
      <c r="GL14" s="526"/>
      <c r="GM14" s="526"/>
      <c r="GN14" s="526"/>
      <c r="GO14" s="526"/>
      <c r="GP14" s="526"/>
      <c r="GQ14" s="526"/>
      <c r="GR14" s="526"/>
      <c r="GS14" s="526"/>
      <c r="GT14" s="526"/>
      <c r="GU14" s="526"/>
      <c r="GV14" s="526"/>
      <c r="GW14" s="526"/>
      <c r="GX14" s="526"/>
      <c r="GY14" s="526"/>
      <c r="GZ14" s="526"/>
      <c r="HA14" s="526"/>
      <c r="HB14" s="526"/>
      <c r="HC14" s="526"/>
      <c r="HD14" s="526"/>
      <c r="HE14" s="526"/>
      <c r="HF14" s="526"/>
      <c r="HG14" s="526"/>
      <c r="HH14" s="526"/>
      <c r="HI14" s="526"/>
      <c r="HJ14" s="526"/>
      <c r="HK14" s="526"/>
      <c r="HL14" s="526"/>
      <c r="HM14" s="526"/>
      <c r="HN14" s="526"/>
      <c r="HO14" s="526"/>
      <c r="HP14" s="526"/>
      <c r="HQ14" s="526"/>
      <c r="HR14" s="526"/>
      <c r="HS14" s="526"/>
      <c r="HT14" s="526"/>
      <c r="HU14" s="526"/>
      <c r="HV14" s="526"/>
      <c r="HW14" s="526"/>
      <c r="HX14" s="526"/>
      <c r="HY14" s="526"/>
      <c r="HZ14" s="526"/>
      <c r="IA14" s="526"/>
      <c r="IB14" s="526"/>
      <c r="IC14" s="526"/>
      <c r="ID14" s="526"/>
      <c r="IE14" s="526"/>
      <c r="IF14" s="526"/>
      <c r="IG14" s="526"/>
      <c r="IH14" s="526"/>
      <c r="II14" s="526"/>
      <c r="IJ14" s="526"/>
      <c r="IK14" s="526"/>
      <c r="IL14" s="526"/>
      <c r="IM14" s="526"/>
      <c r="IN14" s="526"/>
      <c r="IO14" s="526"/>
      <c r="IP14" s="526"/>
      <c r="IQ14" s="526"/>
      <c r="IR14" s="526"/>
      <c r="IS14" s="526"/>
      <c r="IT14" s="526"/>
      <c r="IU14" s="526"/>
    </row>
    <row r="15" spans="1:256">
      <c r="A15" s="562" t="s">
        <v>2332</v>
      </c>
      <c r="B15" s="559">
        <v>0</v>
      </c>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c r="BO15" s="526"/>
      <c r="BP15" s="526"/>
      <c r="BQ15" s="526"/>
      <c r="BR15" s="526"/>
      <c r="BS15" s="526"/>
      <c r="BT15" s="526"/>
      <c r="BU15" s="526"/>
      <c r="BV15" s="526"/>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6"/>
      <c r="CW15" s="526"/>
      <c r="CX15" s="526"/>
      <c r="CY15" s="526"/>
      <c r="CZ15" s="526"/>
      <c r="DA15" s="526"/>
      <c r="DB15" s="526"/>
      <c r="DC15" s="526"/>
      <c r="DD15" s="526"/>
      <c r="DE15" s="526"/>
      <c r="DF15" s="526"/>
      <c r="DG15" s="526"/>
      <c r="DH15" s="526"/>
      <c r="DI15" s="526"/>
      <c r="DJ15" s="526"/>
      <c r="DK15" s="526"/>
      <c r="DL15" s="526"/>
      <c r="DM15" s="526"/>
      <c r="DN15" s="526"/>
      <c r="DO15" s="526"/>
      <c r="DP15" s="526"/>
      <c r="DQ15" s="526"/>
      <c r="DR15" s="526"/>
      <c r="DS15" s="526"/>
      <c r="DT15" s="526"/>
      <c r="DU15" s="526"/>
      <c r="DV15" s="526"/>
      <c r="DW15" s="526"/>
      <c r="DX15" s="526"/>
      <c r="DY15" s="526"/>
      <c r="DZ15" s="526"/>
      <c r="EA15" s="526"/>
      <c r="EB15" s="526"/>
      <c r="EC15" s="526"/>
      <c r="ED15" s="526"/>
      <c r="EE15" s="526"/>
      <c r="EF15" s="526"/>
      <c r="EG15" s="526"/>
      <c r="EH15" s="526"/>
      <c r="EI15" s="526"/>
      <c r="EJ15" s="526"/>
      <c r="EK15" s="526"/>
      <c r="EL15" s="526"/>
      <c r="EM15" s="526"/>
      <c r="EN15" s="526"/>
      <c r="EO15" s="526"/>
      <c r="EP15" s="526"/>
      <c r="EQ15" s="526"/>
      <c r="ER15" s="526"/>
      <c r="ES15" s="526"/>
      <c r="ET15" s="526"/>
      <c r="EU15" s="526"/>
      <c r="EV15" s="526"/>
      <c r="EW15" s="526"/>
      <c r="EX15" s="526"/>
      <c r="EY15" s="526"/>
      <c r="EZ15" s="526"/>
      <c r="FA15" s="526"/>
      <c r="FB15" s="526"/>
      <c r="FC15" s="526"/>
      <c r="FD15" s="526"/>
      <c r="FE15" s="526"/>
      <c r="FF15" s="526"/>
      <c r="FG15" s="526"/>
      <c r="FH15" s="526"/>
      <c r="FI15" s="526"/>
      <c r="FJ15" s="526"/>
      <c r="FK15" s="526"/>
      <c r="FL15" s="526"/>
      <c r="FM15" s="526"/>
      <c r="FN15" s="526"/>
      <c r="FO15" s="526"/>
      <c r="FP15" s="526"/>
      <c r="FQ15" s="526"/>
      <c r="FR15" s="526"/>
      <c r="FS15" s="526"/>
      <c r="FT15" s="526"/>
      <c r="FU15" s="526"/>
      <c r="FV15" s="526"/>
      <c r="FW15" s="526"/>
      <c r="FX15" s="526"/>
      <c r="FY15" s="526"/>
      <c r="FZ15" s="526"/>
      <c r="GA15" s="526"/>
      <c r="GB15" s="526"/>
      <c r="GC15" s="526"/>
      <c r="GD15" s="526"/>
      <c r="GE15" s="526"/>
      <c r="GF15" s="526"/>
      <c r="GG15" s="526"/>
      <c r="GH15" s="526"/>
      <c r="GI15" s="526"/>
      <c r="GJ15" s="526"/>
      <c r="GK15" s="526"/>
      <c r="GL15" s="526"/>
      <c r="GM15" s="526"/>
      <c r="GN15" s="526"/>
      <c r="GO15" s="526"/>
      <c r="GP15" s="526"/>
      <c r="GQ15" s="526"/>
      <c r="GR15" s="526"/>
      <c r="GS15" s="526"/>
      <c r="GT15" s="526"/>
      <c r="GU15" s="526"/>
      <c r="GV15" s="526"/>
      <c r="GW15" s="526"/>
      <c r="GX15" s="526"/>
      <c r="GY15" s="526"/>
      <c r="GZ15" s="526"/>
      <c r="HA15" s="526"/>
      <c r="HB15" s="526"/>
      <c r="HC15" s="526"/>
      <c r="HD15" s="526"/>
      <c r="HE15" s="526"/>
      <c r="HF15" s="526"/>
      <c r="HG15" s="526"/>
      <c r="HH15" s="526"/>
      <c r="HI15" s="526"/>
      <c r="HJ15" s="526"/>
      <c r="HK15" s="526"/>
      <c r="HL15" s="526"/>
      <c r="HM15" s="526"/>
      <c r="HN15" s="526"/>
      <c r="HO15" s="526"/>
      <c r="HP15" s="526"/>
      <c r="HQ15" s="526"/>
      <c r="HR15" s="526"/>
      <c r="HS15" s="526"/>
      <c r="HT15" s="526"/>
      <c r="HU15" s="526"/>
      <c r="HV15" s="526"/>
      <c r="HW15" s="526"/>
      <c r="HX15" s="526"/>
      <c r="HY15" s="526"/>
      <c r="HZ15" s="526"/>
      <c r="IA15" s="526"/>
      <c r="IB15" s="526"/>
      <c r="IC15" s="526"/>
      <c r="ID15" s="526"/>
      <c r="IE15" s="526"/>
      <c r="IF15" s="526"/>
      <c r="IG15" s="526"/>
      <c r="IH15" s="526"/>
      <c r="II15" s="526"/>
      <c r="IJ15" s="526"/>
      <c r="IK15" s="526"/>
      <c r="IL15" s="526"/>
      <c r="IM15" s="526"/>
      <c r="IN15" s="526"/>
      <c r="IO15" s="526"/>
      <c r="IP15" s="526"/>
      <c r="IQ15" s="526"/>
      <c r="IR15" s="526"/>
      <c r="IS15" s="526"/>
      <c r="IT15" s="526"/>
      <c r="IU15" s="526"/>
    </row>
    <row r="16" spans="1:256">
      <c r="A16" s="562" t="s">
        <v>2333</v>
      </c>
      <c r="B16" s="559">
        <v>0</v>
      </c>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BT16" s="526"/>
      <c r="BU16" s="526"/>
      <c r="BV16" s="526"/>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6"/>
      <c r="CW16" s="526"/>
      <c r="CX16" s="526"/>
      <c r="CY16" s="526"/>
      <c r="CZ16" s="526"/>
      <c r="DA16" s="526"/>
      <c r="DB16" s="526"/>
      <c r="DC16" s="526"/>
      <c r="DD16" s="526"/>
      <c r="DE16" s="526"/>
      <c r="DF16" s="526"/>
      <c r="DG16" s="526"/>
      <c r="DH16" s="526"/>
      <c r="DI16" s="526"/>
      <c r="DJ16" s="526"/>
      <c r="DK16" s="526"/>
      <c r="DL16" s="526"/>
      <c r="DM16" s="526"/>
      <c r="DN16" s="526"/>
      <c r="DO16" s="526"/>
      <c r="DP16" s="526"/>
      <c r="DQ16" s="526"/>
      <c r="DR16" s="526"/>
      <c r="DS16" s="526"/>
      <c r="DT16" s="526"/>
      <c r="DU16" s="526"/>
      <c r="DV16" s="526"/>
      <c r="DW16" s="526"/>
      <c r="DX16" s="526"/>
      <c r="DY16" s="526"/>
      <c r="DZ16" s="526"/>
      <c r="EA16" s="526"/>
      <c r="EB16" s="526"/>
      <c r="EC16" s="526"/>
      <c r="ED16" s="526"/>
      <c r="EE16" s="526"/>
      <c r="EF16" s="526"/>
      <c r="EG16" s="526"/>
      <c r="EH16" s="526"/>
      <c r="EI16" s="526"/>
      <c r="EJ16" s="526"/>
      <c r="EK16" s="526"/>
      <c r="EL16" s="526"/>
      <c r="EM16" s="526"/>
      <c r="EN16" s="526"/>
      <c r="EO16" s="526"/>
      <c r="EP16" s="526"/>
      <c r="EQ16" s="526"/>
      <c r="ER16" s="526"/>
      <c r="ES16" s="526"/>
      <c r="ET16" s="526"/>
      <c r="EU16" s="526"/>
      <c r="EV16" s="526"/>
      <c r="EW16" s="526"/>
      <c r="EX16" s="526"/>
      <c r="EY16" s="526"/>
      <c r="EZ16" s="526"/>
      <c r="FA16" s="526"/>
      <c r="FB16" s="526"/>
      <c r="FC16" s="526"/>
      <c r="FD16" s="526"/>
      <c r="FE16" s="526"/>
      <c r="FF16" s="526"/>
      <c r="FG16" s="526"/>
      <c r="FH16" s="526"/>
      <c r="FI16" s="526"/>
      <c r="FJ16" s="526"/>
      <c r="FK16" s="526"/>
      <c r="FL16" s="526"/>
      <c r="FM16" s="526"/>
      <c r="FN16" s="526"/>
      <c r="FO16" s="526"/>
      <c r="FP16" s="526"/>
      <c r="FQ16" s="526"/>
      <c r="FR16" s="526"/>
      <c r="FS16" s="526"/>
      <c r="FT16" s="526"/>
      <c r="FU16" s="526"/>
      <c r="FV16" s="526"/>
      <c r="FW16" s="526"/>
      <c r="FX16" s="526"/>
      <c r="FY16" s="526"/>
      <c r="FZ16" s="526"/>
      <c r="GA16" s="526"/>
      <c r="GB16" s="526"/>
      <c r="GC16" s="526"/>
      <c r="GD16" s="526"/>
      <c r="GE16" s="526"/>
      <c r="GF16" s="526"/>
      <c r="GG16" s="526"/>
      <c r="GH16" s="526"/>
      <c r="GI16" s="526"/>
      <c r="GJ16" s="526"/>
      <c r="GK16" s="526"/>
      <c r="GL16" s="526"/>
      <c r="GM16" s="526"/>
      <c r="GN16" s="526"/>
      <c r="GO16" s="526"/>
      <c r="GP16" s="526"/>
      <c r="GQ16" s="526"/>
      <c r="GR16" s="526"/>
      <c r="GS16" s="526"/>
      <c r="GT16" s="526"/>
      <c r="GU16" s="526"/>
      <c r="GV16" s="526"/>
      <c r="GW16" s="526"/>
      <c r="GX16" s="526"/>
      <c r="GY16" s="526"/>
      <c r="GZ16" s="526"/>
      <c r="HA16" s="526"/>
      <c r="HB16" s="526"/>
      <c r="HC16" s="526"/>
      <c r="HD16" s="526"/>
      <c r="HE16" s="526"/>
      <c r="HF16" s="526"/>
      <c r="HG16" s="526"/>
      <c r="HH16" s="526"/>
      <c r="HI16" s="526"/>
      <c r="HJ16" s="526"/>
      <c r="HK16" s="526"/>
      <c r="HL16" s="526"/>
      <c r="HM16" s="526"/>
      <c r="HN16" s="526"/>
      <c r="HO16" s="526"/>
      <c r="HP16" s="526"/>
      <c r="HQ16" s="526"/>
      <c r="HR16" s="526"/>
      <c r="HS16" s="526"/>
      <c r="HT16" s="526"/>
      <c r="HU16" s="526"/>
      <c r="HV16" s="526"/>
      <c r="HW16" s="526"/>
      <c r="HX16" s="526"/>
      <c r="HY16" s="526"/>
      <c r="HZ16" s="526"/>
      <c r="IA16" s="526"/>
      <c r="IB16" s="526"/>
      <c r="IC16" s="526"/>
      <c r="ID16" s="526"/>
      <c r="IE16" s="526"/>
      <c r="IF16" s="526"/>
      <c r="IG16" s="526"/>
      <c r="IH16" s="526"/>
      <c r="II16" s="526"/>
      <c r="IJ16" s="526"/>
      <c r="IK16" s="526"/>
      <c r="IL16" s="526"/>
      <c r="IM16" s="526"/>
      <c r="IN16" s="526"/>
      <c r="IO16" s="526"/>
      <c r="IP16" s="526"/>
      <c r="IQ16" s="526"/>
      <c r="IR16" s="526"/>
      <c r="IS16" s="526"/>
      <c r="IT16" s="526"/>
      <c r="IU16" s="526"/>
    </row>
    <row r="17" spans="1:255">
      <c r="A17" s="562" t="s">
        <v>2334</v>
      </c>
      <c r="B17" s="559">
        <v>0</v>
      </c>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c r="BO17" s="526"/>
      <c r="BP17" s="526"/>
      <c r="BQ17" s="526"/>
      <c r="BR17" s="526"/>
      <c r="BS17" s="526"/>
      <c r="BT17" s="526"/>
      <c r="BU17" s="526"/>
      <c r="BV17" s="526"/>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6"/>
      <c r="CW17" s="526"/>
      <c r="CX17" s="526"/>
      <c r="CY17" s="526"/>
      <c r="CZ17" s="526"/>
      <c r="DA17" s="526"/>
      <c r="DB17" s="526"/>
      <c r="DC17" s="526"/>
      <c r="DD17" s="526"/>
      <c r="DE17" s="526"/>
      <c r="DF17" s="526"/>
      <c r="DG17" s="526"/>
      <c r="DH17" s="526"/>
      <c r="DI17" s="526"/>
      <c r="DJ17" s="526"/>
      <c r="DK17" s="526"/>
      <c r="DL17" s="526"/>
      <c r="DM17" s="526"/>
      <c r="DN17" s="526"/>
      <c r="DO17" s="526"/>
      <c r="DP17" s="526"/>
      <c r="DQ17" s="526"/>
      <c r="DR17" s="526"/>
      <c r="DS17" s="526"/>
      <c r="DT17" s="526"/>
      <c r="DU17" s="526"/>
      <c r="DV17" s="526"/>
      <c r="DW17" s="526"/>
      <c r="DX17" s="526"/>
      <c r="DY17" s="526"/>
      <c r="DZ17" s="526"/>
      <c r="EA17" s="526"/>
      <c r="EB17" s="526"/>
      <c r="EC17" s="526"/>
      <c r="ED17" s="526"/>
      <c r="EE17" s="526"/>
      <c r="EF17" s="526"/>
      <c r="EG17" s="526"/>
      <c r="EH17" s="526"/>
      <c r="EI17" s="526"/>
      <c r="EJ17" s="526"/>
      <c r="EK17" s="526"/>
      <c r="EL17" s="526"/>
      <c r="EM17" s="526"/>
      <c r="EN17" s="526"/>
      <c r="EO17" s="526"/>
      <c r="EP17" s="526"/>
      <c r="EQ17" s="526"/>
      <c r="ER17" s="526"/>
      <c r="ES17" s="526"/>
      <c r="ET17" s="526"/>
      <c r="EU17" s="526"/>
      <c r="EV17" s="526"/>
      <c r="EW17" s="526"/>
      <c r="EX17" s="526"/>
      <c r="EY17" s="526"/>
      <c r="EZ17" s="526"/>
      <c r="FA17" s="526"/>
      <c r="FB17" s="526"/>
      <c r="FC17" s="526"/>
      <c r="FD17" s="526"/>
      <c r="FE17" s="526"/>
      <c r="FF17" s="526"/>
      <c r="FG17" s="526"/>
      <c r="FH17" s="526"/>
      <c r="FI17" s="526"/>
      <c r="FJ17" s="526"/>
      <c r="FK17" s="526"/>
      <c r="FL17" s="526"/>
      <c r="FM17" s="526"/>
      <c r="FN17" s="526"/>
      <c r="FO17" s="526"/>
      <c r="FP17" s="526"/>
      <c r="FQ17" s="526"/>
      <c r="FR17" s="526"/>
      <c r="FS17" s="526"/>
      <c r="FT17" s="526"/>
      <c r="FU17" s="526"/>
      <c r="FV17" s="526"/>
      <c r="FW17" s="526"/>
      <c r="FX17" s="526"/>
      <c r="FY17" s="526"/>
      <c r="FZ17" s="526"/>
      <c r="GA17" s="526"/>
      <c r="GB17" s="526"/>
      <c r="GC17" s="526"/>
      <c r="GD17" s="526"/>
      <c r="GE17" s="526"/>
      <c r="GF17" s="526"/>
      <c r="GG17" s="526"/>
      <c r="GH17" s="526"/>
      <c r="GI17" s="526"/>
      <c r="GJ17" s="526"/>
      <c r="GK17" s="526"/>
      <c r="GL17" s="526"/>
      <c r="GM17" s="526"/>
      <c r="GN17" s="526"/>
      <c r="GO17" s="526"/>
      <c r="GP17" s="526"/>
      <c r="GQ17" s="526"/>
      <c r="GR17" s="526"/>
      <c r="GS17" s="526"/>
      <c r="GT17" s="526"/>
      <c r="GU17" s="526"/>
      <c r="GV17" s="526"/>
      <c r="GW17" s="526"/>
      <c r="GX17" s="526"/>
      <c r="GY17" s="526"/>
      <c r="GZ17" s="526"/>
      <c r="HA17" s="526"/>
      <c r="HB17" s="526"/>
      <c r="HC17" s="526"/>
      <c r="HD17" s="526"/>
      <c r="HE17" s="526"/>
      <c r="HF17" s="526"/>
      <c r="HG17" s="526"/>
      <c r="HH17" s="526"/>
      <c r="HI17" s="526"/>
      <c r="HJ17" s="526"/>
      <c r="HK17" s="526"/>
      <c r="HL17" s="526"/>
      <c r="HM17" s="526"/>
      <c r="HN17" s="526"/>
      <c r="HO17" s="526"/>
      <c r="HP17" s="526"/>
      <c r="HQ17" s="526"/>
      <c r="HR17" s="526"/>
      <c r="HS17" s="526"/>
      <c r="HT17" s="526"/>
      <c r="HU17" s="526"/>
      <c r="HV17" s="526"/>
      <c r="HW17" s="526"/>
      <c r="HX17" s="526"/>
      <c r="HY17" s="526"/>
      <c r="HZ17" s="526"/>
      <c r="IA17" s="526"/>
      <c r="IB17" s="526"/>
      <c r="IC17" s="526"/>
      <c r="ID17" s="526"/>
      <c r="IE17" s="526"/>
      <c r="IF17" s="526"/>
      <c r="IG17" s="526"/>
      <c r="IH17" s="526"/>
      <c r="II17" s="526"/>
      <c r="IJ17" s="526"/>
      <c r="IK17" s="526"/>
      <c r="IL17" s="526"/>
      <c r="IM17" s="526"/>
      <c r="IN17" s="526"/>
      <c r="IO17" s="526"/>
      <c r="IP17" s="526"/>
      <c r="IQ17" s="526"/>
      <c r="IR17" s="526"/>
      <c r="IS17" s="526"/>
      <c r="IT17" s="526"/>
      <c r="IU17" s="526"/>
    </row>
    <row r="18" spans="1:255">
      <c r="A18" s="562" t="s">
        <v>2335</v>
      </c>
      <c r="B18" s="559">
        <v>0</v>
      </c>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6"/>
      <c r="CW18" s="526"/>
      <c r="CX18" s="526"/>
      <c r="CY18" s="526"/>
      <c r="CZ18" s="526"/>
      <c r="DA18" s="526"/>
      <c r="DB18" s="526"/>
      <c r="DC18" s="526"/>
      <c r="DD18" s="526"/>
      <c r="DE18" s="526"/>
      <c r="DF18" s="526"/>
      <c r="DG18" s="526"/>
      <c r="DH18" s="526"/>
      <c r="DI18" s="526"/>
      <c r="DJ18" s="526"/>
      <c r="DK18" s="526"/>
      <c r="DL18" s="526"/>
      <c r="DM18" s="526"/>
      <c r="DN18" s="526"/>
      <c r="DO18" s="526"/>
      <c r="DP18" s="526"/>
      <c r="DQ18" s="526"/>
      <c r="DR18" s="526"/>
      <c r="DS18" s="526"/>
      <c r="DT18" s="526"/>
      <c r="DU18" s="526"/>
      <c r="DV18" s="526"/>
      <c r="DW18" s="526"/>
      <c r="DX18" s="526"/>
      <c r="DY18" s="526"/>
      <c r="DZ18" s="526"/>
      <c r="EA18" s="526"/>
      <c r="EB18" s="526"/>
      <c r="EC18" s="526"/>
      <c r="ED18" s="526"/>
      <c r="EE18" s="526"/>
      <c r="EF18" s="526"/>
      <c r="EG18" s="526"/>
      <c r="EH18" s="526"/>
      <c r="EI18" s="526"/>
      <c r="EJ18" s="526"/>
      <c r="EK18" s="526"/>
      <c r="EL18" s="526"/>
      <c r="EM18" s="526"/>
      <c r="EN18" s="526"/>
      <c r="EO18" s="526"/>
      <c r="EP18" s="526"/>
      <c r="EQ18" s="526"/>
      <c r="ER18" s="526"/>
      <c r="ES18" s="526"/>
      <c r="ET18" s="526"/>
      <c r="EU18" s="526"/>
      <c r="EV18" s="526"/>
      <c r="EW18" s="526"/>
      <c r="EX18" s="526"/>
      <c r="EY18" s="526"/>
      <c r="EZ18" s="526"/>
      <c r="FA18" s="526"/>
      <c r="FB18" s="526"/>
      <c r="FC18" s="526"/>
      <c r="FD18" s="526"/>
      <c r="FE18" s="526"/>
      <c r="FF18" s="526"/>
      <c r="FG18" s="526"/>
      <c r="FH18" s="526"/>
      <c r="FI18" s="526"/>
      <c r="FJ18" s="526"/>
      <c r="FK18" s="526"/>
      <c r="FL18" s="526"/>
      <c r="FM18" s="526"/>
      <c r="FN18" s="526"/>
      <c r="FO18" s="526"/>
      <c r="FP18" s="526"/>
      <c r="FQ18" s="526"/>
      <c r="FR18" s="526"/>
      <c r="FS18" s="526"/>
      <c r="FT18" s="526"/>
      <c r="FU18" s="526"/>
      <c r="FV18" s="526"/>
      <c r="FW18" s="526"/>
      <c r="FX18" s="526"/>
      <c r="FY18" s="526"/>
      <c r="FZ18" s="526"/>
      <c r="GA18" s="526"/>
      <c r="GB18" s="526"/>
      <c r="GC18" s="526"/>
      <c r="GD18" s="526"/>
      <c r="GE18" s="526"/>
      <c r="GF18" s="526"/>
      <c r="GG18" s="526"/>
      <c r="GH18" s="526"/>
      <c r="GI18" s="526"/>
      <c r="GJ18" s="526"/>
      <c r="GK18" s="526"/>
      <c r="GL18" s="526"/>
      <c r="GM18" s="526"/>
      <c r="GN18" s="526"/>
      <c r="GO18" s="526"/>
      <c r="GP18" s="526"/>
      <c r="GQ18" s="526"/>
      <c r="GR18" s="526"/>
      <c r="GS18" s="526"/>
      <c r="GT18" s="526"/>
      <c r="GU18" s="526"/>
      <c r="GV18" s="526"/>
      <c r="GW18" s="526"/>
      <c r="GX18" s="526"/>
      <c r="GY18" s="526"/>
      <c r="GZ18" s="526"/>
      <c r="HA18" s="526"/>
      <c r="HB18" s="526"/>
      <c r="HC18" s="526"/>
      <c r="HD18" s="526"/>
      <c r="HE18" s="526"/>
      <c r="HF18" s="526"/>
      <c r="HG18" s="526"/>
      <c r="HH18" s="526"/>
      <c r="HI18" s="526"/>
      <c r="HJ18" s="526"/>
      <c r="HK18" s="526"/>
      <c r="HL18" s="526"/>
      <c r="HM18" s="526"/>
      <c r="HN18" s="526"/>
      <c r="HO18" s="526"/>
      <c r="HP18" s="526"/>
      <c r="HQ18" s="526"/>
      <c r="HR18" s="526"/>
      <c r="HS18" s="526"/>
      <c r="HT18" s="526"/>
      <c r="HU18" s="526"/>
      <c r="HV18" s="526"/>
      <c r="HW18" s="526"/>
      <c r="HX18" s="526"/>
      <c r="HY18" s="526"/>
      <c r="HZ18" s="526"/>
      <c r="IA18" s="526"/>
      <c r="IB18" s="526"/>
      <c r="IC18" s="526"/>
      <c r="ID18" s="526"/>
      <c r="IE18" s="526"/>
      <c r="IF18" s="526"/>
      <c r="IG18" s="526"/>
      <c r="IH18" s="526"/>
      <c r="II18" s="526"/>
      <c r="IJ18" s="526"/>
      <c r="IK18" s="526"/>
      <c r="IL18" s="526"/>
      <c r="IM18" s="526"/>
      <c r="IN18" s="526"/>
      <c r="IO18" s="526"/>
      <c r="IP18" s="526"/>
      <c r="IQ18" s="526"/>
      <c r="IR18" s="526"/>
      <c r="IS18" s="526"/>
      <c r="IT18" s="526"/>
      <c r="IU18" s="526"/>
    </row>
    <row r="19" spans="1:255">
      <c r="A19" s="562" t="s">
        <v>2336</v>
      </c>
      <c r="B19" s="559">
        <v>0</v>
      </c>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c r="BI19" s="526"/>
      <c r="BJ19" s="526"/>
      <c r="BK19" s="526"/>
      <c r="BL19" s="526"/>
      <c r="BM19" s="526"/>
      <c r="BN19" s="526"/>
      <c r="BO19" s="526"/>
      <c r="BP19" s="526"/>
      <c r="BQ19" s="526"/>
      <c r="BR19" s="526"/>
      <c r="BS19" s="526"/>
      <c r="BT19" s="526"/>
      <c r="BU19" s="526"/>
      <c r="BV19" s="526"/>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6"/>
      <c r="CW19" s="526"/>
      <c r="CX19" s="526"/>
      <c r="CY19" s="526"/>
      <c r="CZ19" s="526"/>
      <c r="DA19" s="526"/>
      <c r="DB19" s="526"/>
      <c r="DC19" s="526"/>
      <c r="DD19" s="526"/>
      <c r="DE19" s="526"/>
      <c r="DF19" s="526"/>
      <c r="DG19" s="526"/>
      <c r="DH19" s="526"/>
      <c r="DI19" s="526"/>
      <c r="DJ19" s="526"/>
      <c r="DK19" s="526"/>
      <c r="DL19" s="526"/>
      <c r="DM19" s="526"/>
      <c r="DN19" s="526"/>
      <c r="DO19" s="526"/>
      <c r="DP19" s="526"/>
      <c r="DQ19" s="526"/>
      <c r="DR19" s="526"/>
      <c r="DS19" s="526"/>
      <c r="DT19" s="526"/>
      <c r="DU19" s="526"/>
      <c r="DV19" s="526"/>
      <c r="DW19" s="526"/>
      <c r="DX19" s="526"/>
      <c r="DY19" s="526"/>
      <c r="DZ19" s="526"/>
      <c r="EA19" s="526"/>
      <c r="EB19" s="526"/>
      <c r="EC19" s="526"/>
      <c r="ED19" s="526"/>
      <c r="EE19" s="526"/>
      <c r="EF19" s="526"/>
      <c r="EG19" s="526"/>
      <c r="EH19" s="526"/>
      <c r="EI19" s="526"/>
      <c r="EJ19" s="526"/>
      <c r="EK19" s="526"/>
      <c r="EL19" s="526"/>
      <c r="EM19" s="526"/>
      <c r="EN19" s="526"/>
      <c r="EO19" s="526"/>
      <c r="EP19" s="526"/>
      <c r="EQ19" s="526"/>
      <c r="ER19" s="526"/>
      <c r="ES19" s="526"/>
      <c r="ET19" s="526"/>
      <c r="EU19" s="526"/>
      <c r="EV19" s="526"/>
      <c r="EW19" s="526"/>
      <c r="EX19" s="526"/>
      <c r="EY19" s="526"/>
      <c r="EZ19" s="526"/>
      <c r="FA19" s="526"/>
      <c r="FB19" s="526"/>
      <c r="FC19" s="526"/>
      <c r="FD19" s="526"/>
      <c r="FE19" s="526"/>
      <c r="FF19" s="526"/>
      <c r="FG19" s="526"/>
      <c r="FH19" s="526"/>
      <c r="FI19" s="526"/>
      <c r="FJ19" s="526"/>
      <c r="FK19" s="526"/>
      <c r="FL19" s="526"/>
      <c r="FM19" s="526"/>
      <c r="FN19" s="526"/>
      <c r="FO19" s="526"/>
      <c r="FP19" s="526"/>
      <c r="FQ19" s="526"/>
      <c r="FR19" s="526"/>
      <c r="FS19" s="526"/>
      <c r="FT19" s="526"/>
      <c r="FU19" s="526"/>
      <c r="FV19" s="526"/>
      <c r="FW19" s="526"/>
      <c r="FX19" s="526"/>
      <c r="FY19" s="526"/>
      <c r="FZ19" s="526"/>
      <c r="GA19" s="526"/>
      <c r="GB19" s="526"/>
      <c r="GC19" s="526"/>
      <c r="GD19" s="526"/>
      <c r="GE19" s="526"/>
      <c r="GF19" s="526"/>
      <c r="GG19" s="526"/>
      <c r="GH19" s="526"/>
      <c r="GI19" s="526"/>
      <c r="GJ19" s="526"/>
      <c r="GK19" s="526"/>
      <c r="GL19" s="526"/>
      <c r="GM19" s="526"/>
      <c r="GN19" s="526"/>
      <c r="GO19" s="526"/>
      <c r="GP19" s="526"/>
      <c r="GQ19" s="526"/>
      <c r="GR19" s="526"/>
      <c r="GS19" s="526"/>
      <c r="GT19" s="526"/>
      <c r="GU19" s="526"/>
      <c r="GV19" s="526"/>
      <c r="GW19" s="526"/>
      <c r="GX19" s="526"/>
      <c r="GY19" s="526"/>
      <c r="GZ19" s="526"/>
      <c r="HA19" s="526"/>
      <c r="HB19" s="526"/>
      <c r="HC19" s="526"/>
      <c r="HD19" s="526"/>
      <c r="HE19" s="526"/>
      <c r="HF19" s="526"/>
      <c r="HG19" s="526"/>
      <c r="HH19" s="526"/>
      <c r="HI19" s="526"/>
      <c r="HJ19" s="526"/>
      <c r="HK19" s="526"/>
      <c r="HL19" s="526"/>
      <c r="HM19" s="526"/>
      <c r="HN19" s="526"/>
      <c r="HO19" s="526"/>
      <c r="HP19" s="526"/>
      <c r="HQ19" s="526"/>
      <c r="HR19" s="526"/>
      <c r="HS19" s="526"/>
      <c r="HT19" s="526"/>
      <c r="HU19" s="526"/>
      <c r="HV19" s="526"/>
      <c r="HW19" s="526"/>
      <c r="HX19" s="526"/>
      <c r="HY19" s="526"/>
      <c r="HZ19" s="526"/>
      <c r="IA19" s="526"/>
      <c r="IB19" s="526"/>
      <c r="IC19" s="526"/>
      <c r="ID19" s="526"/>
      <c r="IE19" s="526"/>
      <c r="IF19" s="526"/>
      <c r="IG19" s="526"/>
      <c r="IH19" s="526"/>
      <c r="II19" s="526"/>
      <c r="IJ19" s="526"/>
      <c r="IK19" s="526"/>
      <c r="IL19" s="526"/>
      <c r="IM19" s="526"/>
      <c r="IN19" s="526"/>
      <c r="IO19" s="526"/>
      <c r="IP19" s="526"/>
      <c r="IQ19" s="526"/>
      <c r="IR19" s="526"/>
      <c r="IS19" s="526"/>
      <c r="IT19" s="526"/>
      <c r="IU19" s="526"/>
    </row>
    <row r="20" spans="1:255">
      <c r="A20" s="562" t="s">
        <v>2337</v>
      </c>
      <c r="B20" s="559">
        <v>10610</v>
      </c>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526"/>
      <c r="BO20" s="526"/>
      <c r="BP20" s="526"/>
      <c r="BQ20" s="526"/>
      <c r="BR20" s="526"/>
      <c r="BS20" s="526"/>
      <c r="BT20" s="526"/>
      <c r="BU20" s="526"/>
      <c r="BV20" s="526"/>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6"/>
      <c r="CW20" s="526"/>
      <c r="CX20" s="526"/>
      <c r="CY20" s="526"/>
      <c r="CZ20" s="526"/>
      <c r="DA20" s="526"/>
      <c r="DB20" s="526"/>
      <c r="DC20" s="526"/>
      <c r="DD20" s="526"/>
      <c r="DE20" s="526"/>
      <c r="DF20" s="526"/>
      <c r="DG20" s="526"/>
      <c r="DH20" s="526"/>
      <c r="DI20" s="526"/>
      <c r="DJ20" s="526"/>
      <c r="DK20" s="526"/>
      <c r="DL20" s="526"/>
      <c r="DM20" s="526"/>
      <c r="DN20" s="526"/>
      <c r="DO20" s="526"/>
      <c r="DP20" s="526"/>
      <c r="DQ20" s="526"/>
      <c r="DR20" s="526"/>
      <c r="DS20" s="526"/>
      <c r="DT20" s="526"/>
      <c r="DU20" s="526"/>
      <c r="DV20" s="526"/>
      <c r="DW20" s="526"/>
      <c r="DX20" s="526"/>
      <c r="DY20" s="526"/>
      <c r="DZ20" s="526"/>
      <c r="EA20" s="526"/>
      <c r="EB20" s="526"/>
      <c r="EC20" s="526"/>
      <c r="ED20" s="526"/>
      <c r="EE20" s="526"/>
      <c r="EF20" s="526"/>
      <c r="EG20" s="526"/>
      <c r="EH20" s="526"/>
      <c r="EI20" s="526"/>
      <c r="EJ20" s="526"/>
      <c r="EK20" s="526"/>
      <c r="EL20" s="526"/>
      <c r="EM20" s="526"/>
      <c r="EN20" s="526"/>
      <c r="EO20" s="526"/>
      <c r="EP20" s="526"/>
      <c r="EQ20" s="526"/>
      <c r="ER20" s="526"/>
      <c r="ES20" s="526"/>
      <c r="ET20" s="526"/>
      <c r="EU20" s="526"/>
      <c r="EV20" s="526"/>
      <c r="EW20" s="526"/>
      <c r="EX20" s="526"/>
      <c r="EY20" s="526"/>
      <c r="EZ20" s="526"/>
      <c r="FA20" s="526"/>
      <c r="FB20" s="526"/>
      <c r="FC20" s="526"/>
      <c r="FD20" s="526"/>
      <c r="FE20" s="526"/>
      <c r="FF20" s="526"/>
      <c r="FG20" s="526"/>
      <c r="FH20" s="526"/>
      <c r="FI20" s="526"/>
      <c r="FJ20" s="526"/>
      <c r="FK20" s="526"/>
      <c r="FL20" s="526"/>
      <c r="FM20" s="526"/>
      <c r="FN20" s="526"/>
      <c r="FO20" s="526"/>
      <c r="FP20" s="526"/>
      <c r="FQ20" s="526"/>
      <c r="FR20" s="526"/>
      <c r="FS20" s="526"/>
      <c r="FT20" s="526"/>
      <c r="FU20" s="526"/>
      <c r="FV20" s="526"/>
      <c r="FW20" s="526"/>
      <c r="FX20" s="526"/>
      <c r="FY20" s="526"/>
      <c r="FZ20" s="526"/>
      <c r="GA20" s="526"/>
      <c r="GB20" s="526"/>
      <c r="GC20" s="526"/>
      <c r="GD20" s="526"/>
      <c r="GE20" s="526"/>
      <c r="GF20" s="526"/>
      <c r="GG20" s="526"/>
      <c r="GH20" s="526"/>
      <c r="GI20" s="526"/>
      <c r="GJ20" s="526"/>
      <c r="GK20" s="526"/>
      <c r="GL20" s="526"/>
      <c r="GM20" s="526"/>
      <c r="GN20" s="526"/>
      <c r="GO20" s="526"/>
      <c r="GP20" s="526"/>
      <c r="GQ20" s="526"/>
      <c r="GR20" s="526"/>
      <c r="GS20" s="526"/>
      <c r="GT20" s="526"/>
      <c r="GU20" s="526"/>
      <c r="GV20" s="526"/>
      <c r="GW20" s="526"/>
      <c r="GX20" s="526"/>
      <c r="GY20" s="526"/>
      <c r="GZ20" s="526"/>
      <c r="HA20" s="526"/>
      <c r="HB20" s="526"/>
      <c r="HC20" s="526"/>
      <c r="HD20" s="526"/>
      <c r="HE20" s="526"/>
      <c r="HF20" s="526"/>
      <c r="HG20" s="526"/>
      <c r="HH20" s="526"/>
      <c r="HI20" s="526"/>
      <c r="HJ20" s="526"/>
      <c r="HK20" s="526"/>
      <c r="HL20" s="526"/>
      <c r="HM20" s="526"/>
      <c r="HN20" s="526"/>
      <c r="HO20" s="526"/>
      <c r="HP20" s="526"/>
      <c r="HQ20" s="526"/>
      <c r="HR20" s="526"/>
      <c r="HS20" s="526"/>
      <c r="HT20" s="526"/>
      <c r="HU20" s="526"/>
      <c r="HV20" s="526"/>
      <c r="HW20" s="526"/>
      <c r="HX20" s="526"/>
      <c r="HY20" s="526"/>
      <c r="HZ20" s="526"/>
      <c r="IA20" s="526"/>
      <c r="IB20" s="526"/>
      <c r="IC20" s="526"/>
      <c r="ID20" s="526"/>
      <c r="IE20" s="526"/>
      <c r="IF20" s="526"/>
      <c r="IG20" s="526"/>
      <c r="IH20" s="526"/>
      <c r="II20" s="526"/>
      <c r="IJ20" s="526"/>
      <c r="IK20" s="526"/>
      <c r="IL20" s="526"/>
      <c r="IM20" s="526"/>
      <c r="IN20" s="526"/>
      <c r="IO20" s="526"/>
      <c r="IP20" s="526"/>
      <c r="IQ20" s="526"/>
      <c r="IR20" s="526"/>
      <c r="IS20" s="526"/>
      <c r="IT20" s="526"/>
      <c r="IU20" s="526"/>
    </row>
    <row r="21" spans="1:255">
      <c r="A21" s="562" t="s">
        <v>2338</v>
      </c>
      <c r="B21" s="559">
        <v>0</v>
      </c>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6"/>
      <c r="BC21" s="526"/>
      <c r="BD21" s="526"/>
      <c r="BE21" s="526"/>
      <c r="BF21" s="526"/>
      <c r="BG21" s="526"/>
      <c r="BH21" s="526"/>
      <c r="BI21" s="526"/>
      <c r="BJ21" s="526"/>
      <c r="BK21" s="526"/>
      <c r="BL21" s="526"/>
      <c r="BM21" s="526"/>
      <c r="BN21" s="526"/>
      <c r="BO21" s="526"/>
      <c r="BP21" s="526"/>
      <c r="BQ21" s="526"/>
      <c r="BR21" s="526"/>
      <c r="BS21" s="526"/>
      <c r="BT21" s="526"/>
      <c r="BU21" s="526"/>
      <c r="BV21" s="526"/>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6"/>
      <c r="CW21" s="526"/>
      <c r="CX21" s="526"/>
      <c r="CY21" s="526"/>
      <c r="CZ21" s="526"/>
      <c r="DA21" s="526"/>
      <c r="DB21" s="526"/>
      <c r="DC21" s="526"/>
      <c r="DD21" s="526"/>
      <c r="DE21" s="526"/>
      <c r="DF21" s="526"/>
      <c r="DG21" s="526"/>
      <c r="DH21" s="526"/>
      <c r="DI21" s="526"/>
      <c r="DJ21" s="526"/>
      <c r="DK21" s="526"/>
      <c r="DL21" s="526"/>
      <c r="DM21" s="526"/>
      <c r="DN21" s="526"/>
      <c r="DO21" s="526"/>
      <c r="DP21" s="526"/>
      <c r="DQ21" s="526"/>
      <c r="DR21" s="526"/>
      <c r="DS21" s="526"/>
      <c r="DT21" s="526"/>
      <c r="DU21" s="526"/>
      <c r="DV21" s="526"/>
      <c r="DW21" s="526"/>
      <c r="DX21" s="526"/>
      <c r="DY21" s="526"/>
      <c r="DZ21" s="526"/>
      <c r="EA21" s="526"/>
      <c r="EB21" s="526"/>
      <c r="EC21" s="526"/>
      <c r="ED21" s="526"/>
      <c r="EE21" s="526"/>
      <c r="EF21" s="526"/>
      <c r="EG21" s="526"/>
      <c r="EH21" s="526"/>
      <c r="EI21" s="526"/>
      <c r="EJ21" s="526"/>
      <c r="EK21" s="526"/>
      <c r="EL21" s="526"/>
      <c r="EM21" s="526"/>
      <c r="EN21" s="526"/>
      <c r="EO21" s="526"/>
      <c r="EP21" s="526"/>
      <c r="EQ21" s="526"/>
      <c r="ER21" s="526"/>
      <c r="ES21" s="526"/>
      <c r="ET21" s="526"/>
      <c r="EU21" s="526"/>
      <c r="EV21" s="526"/>
      <c r="EW21" s="526"/>
      <c r="EX21" s="526"/>
      <c r="EY21" s="526"/>
      <c r="EZ21" s="526"/>
      <c r="FA21" s="526"/>
      <c r="FB21" s="526"/>
      <c r="FC21" s="526"/>
      <c r="FD21" s="526"/>
      <c r="FE21" s="526"/>
      <c r="FF21" s="526"/>
      <c r="FG21" s="526"/>
      <c r="FH21" s="526"/>
      <c r="FI21" s="526"/>
      <c r="FJ21" s="526"/>
      <c r="FK21" s="526"/>
      <c r="FL21" s="526"/>
      <c r="FM21" s="526"/>
      <c r="FN21" s="526"/>
      <c r="FO21" s="526"/>
      <c r="FP21" s="526"/>
      <c r="FQ21" s="526"/>
      <c r="FR21" s="526"/>
      <c r="FS21" s="526"/>
      <c r="FT21" s="526"/>
      <c r="FU21" s="526"/>
      <c r="FV21" s="526"/>
      <c r="FW21" s="526"/>
      <c r="FX21" s="526"/>
      <c r="FY21" s="526"/>
      <c r="FZ21" s="526"/>
      <c r="GA21" s="526"/>
      <c r="GB21" s="526"/>
      <c r="GC21" s="526"/>
      <c r="GD21" s="526"/>
      <c r="GE21" s="526"/>
      <c r="GF21" s="526"/>
      <c r="GG21" s="526"/>
      <c r="GH21" s="526"/>
      <c r="GI21" s="526"/>
      <c r="GJ21" s="526"/>
      <c r="GK21" s="526"/>
      <c r="GL21" s="526"/>
      <c r="GM21" s="526"/>
      <c r="GN21" s="526"/>
      <c r="GO21" s="526"/>
      <c r="GP21" s="526"/>
      <c r="GQ21" s="526"/>
      <c r="GR21" s="526"/>
      <c r="GS21" s="526"/>
      <c r="GT21" s="526"/>
      <c r="GU21" s="526"/>
      <c r="GV21" s="526"/>
      <c r="GW21" s="526"/>
      <c r="GX21" s="526"/>
      <c r="GY21" s="526"/>
      <c r="GZ21" s="526"/>
      <c r="HA21" s="526"/>
      <c r="HB21" s="526"/>
      <c r="HC21" s="526"/>
      <c r="HD21" s="526"/>
      <c r="HE21" s="526"/>
      <c r="HF21" s="526"/>
      <c r="HG21" s="526"/>
      <c r="HH21" s="526"/>
      <c r="HI21" s="526"/>
      <c r="HJ21" s="526"/>
      <c r="HK21" s="526"/>
      <c r="HL21" s="526"/>
      <c r="HM21" s="526"/>
      <c r="HN21" s="526"/>
      <c r="HO21" s="526"/>
      <c r="HP21" s="526"/>
      <c r="HQ21" s="526"/>
      <c r="HR21" s="526"/>
      <c r="HS21" s="526"/>
      <c r="HT21" s="526"/>
      <c r="HU21" s="526"/>
      <c r="HV21" s="526"/>
      <c r="HW21" s="526"/>
      <c r="HX21" s="526"/>
      <c r="HY21" s="526"/>
      <c r="HZ21" s="526"/>
      <c r="IA21" s="526"/>
      <c r="IB21" s="526"/>
      <c r="IC21" s="526"/>
      <c r="ID21" s="526"/>
      <c r="IE21" s="526"/>
      <c r="IF21" s="526"/>
      <c r="IG21" s="526"/>
      <c r="IH21" s="526"/>
      <c r="II21" s="526"/>
      <c r="IJ21" s="526"/>
      <c r="IK21" s="526"/>
      <c r="IL21" s="526"/>
      <c r="IM21" s="526"/>
      <c r="IN21" s="526"/>
      <c r="IO21" s="526"/>
      <c r="IP21" s="526"/>
      <c r="IQ21" s="526"/>
      <c r="IR21" s="526"/>
      <c r="IS21" s="526"/>
      <c r="IT21" s="526"/>
      <c r="IU21" s="526"/>
    </row>
    <row r="22" spans="1:255">
      <c r="A22" s="562" t="s">
        <v>2339</v>
      </c>
      <c r="B22" s="559">
        <v>295</v>
      </c>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6"/>
      <c r="BO22" s="526"/>
      <c r="BP22" s="526"/>
      <c r="BQ22" s="526"/>
      <c r="BR22" s="526"/>
      <c r="BS22" s="526"/>
      <c r="BT22" s="526"/>
      <c r="BU22" s="526"/>
      <c r="BV22" s="526"/>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6"/>
      <c r="CW22" s="526"/>
      <c r="CX22" s="526"/>
      <c r="CY22" s="526"/>
      <c r="CZ22" s="526"/>
      <c r="DA22" s="526"/>
      <c r="DB22" s="526"/>
      <c r="DC22" s="526"/>
      <c r="DD22" s="526"/>
      <c r="DE22" s="526"/>
      <c r="DF22" s="526"/>
      <c r="DG22" s="526"/>
      <c r="DH22" s="526"/>
      <c r="DI22" s="526"/>
      <c r="DJ22" s="526"/>
      <c r="DK22" s="526"/>
      <c r="DL22" s="526"/>
      <c r="DM22" s="526"/>
      <c r="DN22" s="526"/>
      <c r="DO22" s="526"/>
      <c r="DP22" s="526"/>
      <c r="DQ22" s="526"/>
      <c r="DR22" s="526"/>
      <c r="DS22" s="526"/>
      <c r="DT22" s="526"/>
      <c r="DU22" s="526"/>
      <c r="DV22" s="526"/>
      <c r="DW22" s="526"/>
      <c r="DX22" s="526"/>
      <c r="DY22" s="526"/>
      <c r="DZ22" s="526"/>
      <c r="EA22" s="526"/>
      <c r="EB22" s="526"/>
      <c r="EC22" s="526"/>
      <c r="ED22" s="526"/>
      <c r="EE22" s="526"/>
      <c r="EF22" s="526"/>
      <c r="EG22" s="526"/>
      <c r="EH22" s="526"/>
      <c r="EI22" s="526"/>
      <c r="EJ22" s="526"/>
      <c r="EK22" s="526"/>
      <c r="EL22" s="526"/>
      <c r="EM22" s="526"/>
      <c r="EN22" s="526"/>
      <c r="EO22" s="526"/>
      <c r="EP22" s="526"/>
      <c r="EQ22" s="526"/>
      <c r="ER22" s="526"/>
      <c r="ES22" s="526"/>
      <c r="ET22" s="526"/>
      <c r="EU22" s="526"/>
      <c r="EV22" s="526"/>
      <c r="EW22" s="526"/>
      <c r="EX22" s="526"/>
      <c r="EY22" s="526"/>
      <c r="EZ22" s="526"/>
      <c r="FA22" s="526"/>
      <c r="FB22" s="526"/>
      <c r="FC22" s="526"/>
      <c r="FD22" s="526"/>
      <c r="FE22" s="526"/>
      <c r="FF22" s="526"/>
      <c r="FG22" s="526"/>
      <c r="FH22" s="526"/>
      <c r="FI22" s="526"/>
      <c r="FJ22" s="526"/>
      <c r="FK22" s="526"/>
      <c r="FL22" s="526"/>
      <c r="FM22" s="526"/>
      <c r="FN22" s="526"/>
      <c r="FO22" s="526"/>
      <c r="FP22" s="526"/>
      <c r="FQ22" s="526"/>
      <c r="FR22" s="526"/>
      <c r="FS22" s="526"/>
      <c r="FT22" s="526"/>
      <c r="FU22" s="526"/>
      <c r="FV22" s="526"/>
      <c r="FW22" s="526"/>
      <c r="FX22" s="526"/>
      <c r="FY22" s="526"/>
      <c r="FZ22" s="526"/>
      <c r="GA22" s="526"/>
      <c r="GB22" s="526"/>
      <c r="GC22" s="526"/>
      <c r="GD22" s="526"/>
      <c r="GE22" s="526"/>
      <c r="GF22" s="526"/>
      <c r="GG22" s="526"/>
      <c r="GH22" s="526"/>
      <c r="GI22" s="526"/>
      <c r="GJ22" s="526"/>
      <c r="GK22" s="526"/>
      <c r="GL22" s="526"/>
      <c r="GM22" s="526"/>
      <c r="GN22" s="526"/>
      <c r="GO22" s="526"/>
      <c r="GP22" s="526"/>
      <c r="GQ22" s="526"/>
      <c r="GR22" s="526"/>
      <c r="GS22" s="526"/>
      <c r="GT22" s="526"/>
      <c r="GU22" s="526"/>
      <c r="GV22" s="526"/>
      <c r="GW22" s="526"/>
      <c r="GX22" s="526"/>
      <c r="GY22" s="526"/>
      <c r="GZ22" s="526"/>
      <c r="HA22" s="526"/>
      <c r="HB22" s="526"/>
      <c r="HC22" s="526"/>
      <c r="HD22" s="526"/>
      <c r="HE22" s="526"/>
      <c r="HF22" s="526"/>
      <c r="HG22" s="526"/>
      <c r="HH22" s="526"/>
      <c r="HI22" s="526"/>
      <c r="HJ22" s="526"/>
      <c r="HK22" s="526"/>
      <c r="HL22" s="526"/>
      <c r="HM22" s="526"/>
      <c r="HN22" s="526"/>
      <c r="HO22" s="526"/>
      <c r="HP22" s="526"/>
      <c r="HQ22" s="526"/>
      <c r="HR22" s="526"/>
      <c r="HS22" s="526"/>
      <c r="HT22" s="526"/>
      <c r="HU22" s="526"/>
      <c r="HV22" s="526"/>
      <c r="HW22" s="526"/>
      <c r="HX22" s="526"/>
      <c r="HY22" s="526"/>
      <c r="HZ22" s="526"/>
      <c r="IA22" s="526"/>
      <c r="IB22" s="526"/>
      <c r="IC22" s="526"/>
      <c r="ID22" s="526"/>
      <c r="IE22" s="526"/>
      <c r="IF22" s="526"/>
      <c r="IG22" s="526"/>
      <c r="IH22" s="526"/>
      <c r="II22" s="526"/>
      <c r="IJ22" s="526"/>
      <c r="IK22" s="526"/>
      <c r="IL22" s="526"/>
      <c r="IM22" s="526"/>
      <c r="IN22" s="526"/>
      <c r="IO22" s="526"/>
      <c r="IP22" s="526"/>
      <c r="IQ22" s="526"/>
      <c r="IR22" s="526"/>
      <c r="IS22" s="526"/>
      <c r="IT22" s="526"/>
      <c r="IU22" s="526"/>
    </row>
    <row r="23" spans="1:255">
      <c r="A23" s="562" t="s">
        <v>2340</v>
      </c>
      <c r="B23" s="559">
        <v>0</v>
      </c>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6"/>
      <c r="AY23" s="526"/>
      <c r="AZ23" s="526"/>
      <c r="BA23" s="526"/>
      <c r="BB23" s="526"/>
      <c r="BC23" s="526"/>
      <c r="BD23" s="526"/>
      <c r="BE23" s="526"/>
      <c r="BF23" s="526"/>
      <c r="BG23" s="526"/>
      <c r="BH23" s="526"/>
      <c r="BI23" s="526"/>
      <c r="BJ23" s="526"/>
      <c r="BK23" s="526"/>
      <c r="BL23" s="526"/>
      <c r="BM23" s="526"/>
      <c r="BN23" s="526"/>
      <c r="BO23" s="526"/>
      <c r="BP23" s="526"/>
      <c r="BQ23" s="526"/>
      <c r="BR23" s="526"/>
      <c r="BS23" s="526"/>
      <c r="BT23" s="526"/>
      <c r="BU23" s="526"/>
      <c r="BV23" s="526"/>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6"/>
      <c r="CW23" s="526"/>
      <c r="CX23" s="526"/>
      <c r="CY23" s="526"/>
      <c r="CZ23" s="526"/>
      <c r="DA23" s="526"/>
      <c r="DB23" s="526"/>
      <c r="DC23" s="526"/>
      <c r="DD23" s="526"/>
      <c r="DE23" s="526"/>
      <c r="DF23" s="526"/>
      <c r="DG23" s="526"/>
      <c r="DH23" s="526"/>
      <c r="DI23" s="526"/>
      <c r="DJ23" s="526"/>
      <c r="DK23" s="526"/>
      <c r="DL23" s="526"/>
      <c r="DM23" s="526"/>
      <c r="DN23" s="526"/>
      <c r="DO23" s="526"/>
      <c r="DP23" s="526"/>
      <c r="DQ23" s="526"/>
      <c r="DR23" s="526"/>
      <c r="DS23" s="526"/>
      <c r="DT23" s="526"/>
      <c r="DU23" s="526"/>
      <c r="DV23" s="526"/>
      <c r="DW23" s="526"/>
      <c r="DX23" s="526"/>
      <c r="DY23" s="526"/>
      <c r="DZ23" s="526"/>
      <c r="EA23" s="526"/>
      <c r="EB23" s="526"/>
      <c r="EC23" s="526"/>
      <c r="ED23" s="526"/>
      <c r="EE23" s="526"/>
      <c r="EF23" s="526"/>
      <c r="EG23" s="526"/>
      <c r="EH23" s="526"/>
      <c r="EI23" s="526"/>
      <c r="EJ23" s="526"/>
      <c r="EK23" s="526"/>
      <c r="EL23" s="526"/>
      <c r="EM23" s="526"/>
      <c r="EN23" s="526"/>
      <c r="EO23" s="526"/>
      <c r="EP23" s="526"/>
      <c r="EQ23" s="526"/>
      <c r="ER23" s="526"/>
      <c r="ES23" s="526"/>
      <c r="ET23" s="526"/>
      <c r="EU23" s="526"/>
      <c r="EV23" s="526"/>
      <c r="EW23" s="526"/>
      <c r="EX23" s="526"/>
      <c r="EY23" s="526"/>
      <c r="EZ23" s="526"/>
      <c r="FA23" s="526"/>
      <c r="FB23" s="526"/>
      <c r="FC23" s="526"/>
      <c r="FD23" s="526"/>
      <c r="FE23" s="526"/>
      <c r="FF23" s="526"/>
      <c r="FG23" s="526"/>
      <c r="FH23" s="526"/>
      <c r="FI23" s="526"/>
      <c r="FJ23" s="526"/>
      <c r="FK23" s="526"/>
      <c r="FL23" s="526"/>
      <c r="FM23" s="526"/>
      <c r="FN23" s="526"/>
      <c r="FO23" s="526"/>
      <c r="FP23" s="526"/>
      <c r="FQ23" s="526"/>
      <c r="FR23" s="526"/>
      <c r="FS23" s="526"/>
      <c r="FT23" s="526"/>
      <c r="FU23" s="526"/>
      <c r="FV23" s="526"/>
      <c r="FW23" s="526"/>
      <c r="FX23" s="526"/>
      <c r="FY23" s="526"/>
      <c r="FZ23" s="526"/>
      <c r="GA23" s="526"/>
      <c r="GB23" s="526"/>
      <c r="GC23" s="526"/>
      <c r="GD23" s="526"/>
      <c r="GE23" s="526"/>
      <c r="GF23" s="526"/>
      <c r="GG23" s="526"/>
      <c r="GH23" s="526"/>
      <c r="GI23" s="526"/>
      <c r="GJ23" s="526"/>
      <c r="GK23" s="526"/>
      <c r="GL23" s="526"/>
      <c r="GM23" s="526"/>
      <c r="GN23" s="526"/>
      <c r="GO23" s="526"/>
      <c r="GP23" s="526"/>
      <c r="GQ23" s="526"/>
      <c r="GR23" s="526"/>
      <c r="GS23" s="526"/>
      <c r="GT23" s="526"/>
      <c r="GU23" s="526"/>
      <c r="GV23" s="526"/>
      <c r="GW23" s="526"/>
      <c r="GX23" s="526"/>
      <c r="GY23" s="526"/>
      <c r="GZ23" s="526"/>
      <c r="HA23" s="526"/>
      <c r="HB23" s="526"/>
      <c r="HC23" s="526"/>
      <c r="HD23" s="526"/>
      <c r="HE23" s="526"/>
      <c r="HF23" s="526"/>
      <c r="HG23" s="526"/>
      <c r="HH23" s="526"/>
      <c r="HI23" s="526"/>
      <c r="HJ23" s="526"/>
      <c r="HK23" s="526"/>
      <c r="HL23" s="526"/>
      <c r="HM23" s="526"/>
      <c r="HN23" s="526"/>
      <c r="HO23" s="526"/>
      <c r="HP23" s="526"/>
      <c r="HQ23" s="526"/>
      <c r="HR23" s="526"/>
      <c r="HS23" s="526"/>
      <c r="HT23" s="526"/>
      <c r="HU23" s="526"/>
      <c r="HV23" s="526"/>
      <c r="HW23" s="526"/>
      <c r="HX23" s="526"/>
      <c r="HY23" s="526"/>
      <c r="HZ23" s="526"/>
      <c r="IA23" s="526"/>
      <c r="IB23" s="526"/>
      <c r="IC23" s="526"/>
      <c r="ID23" s="526"/>
      <c r="IE23" s="526"/>
      <c r="IF23" s="526"/>
      <c r="IG23" s="526"/>
      <c r="IH23" s="526"/>
      <c r="II23" s="526"/>
      <c r="IJ23" s="526"/>
      <c r="IK23" s="526"/>
      <c r="IL23" s="526"/>
      <c r="IM23" s="526"/>
      <c r="IN23" s="526"/>
      <c r="IO23" s="526"/>
      <c r="IP23" s="526"/>
      <c r="IQ23" s="526"/>
      <c r="IR23" s="526"/>
      <c r="IS23" s="526"/>
      <c r="IT23" s="526"/>
      <c r="IU23" s="526"/>
    </row>
    <row r="24" spans="1:255">
      <c r="A24" s="562" t="s">
        <v>2341</v>
      </c>
      <c r="B24" s="559">
        <v>395</v>
      </c>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526"/>
      <c r="BN24" s="526"/>
      <c r="BO24" s="526"/>
      <c r="BP24" s="526"/>
      <c r="BQ24" s="526"/>
      <c r="BR24" s="526"/>
      <c r="BS24" s="526"/>
      <c r="BT24" s="526"/>
      <c r="BU24" s="526"/>
      <c r="BV24" s="526"/>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6"/>
      <c r="CW24" s="526"/>
      <c r="CX24" s="526"/>
      <c r="CY24" s="526"/>
      <c r="CZ24" s="526"/>
      <c r="DA24" s="526"/>
      <c r="DB24" s="526"/>
      <c r="DC24" s="526"/>
      <c r="DD24" s="526"/>
      <c r="DE24" s="526"/>
      <c r="DF24" s="526"/>
      <c r="DG24" s="526"/>
      <c r="DH24" s="526"/>
      <c r="DI24" s="526"/>
      <c r="DJ24" s="526"/>
      <c r="DK24" s="526"/>
      <c r="DL24" s="526"/>
      <c r="DM24" s="526"/>
      <c r="DN24" s="526"/>
      <c r="DO24" s="526"/>
      <c r="DP24" s="526"/>
      <c r="DQ24" s="526"/>
      <c r="DR24" s="526"/>
      <c r="DS24" s="526"/>
      <c r="DT24" s="526"/>
      <c r="DU24" s="526"/>
      <c r="DV24" s="526"/>
      <c r="DW24" s="526"/>
      <c r="DX24" s="526"/>
      <c r="DY24" s="526"/>
      <c r="DZ24" s="526"/>
      <c r="EA24" s="526"/>
      <c r="EB24" s="526"/>
      <c r="EC24" s="526"/>
      <c r="ED24" s="526"/>
      <c r="EE24" s="526"/>
      <c r="EF24" s="526"/>
      <c r="EG24" s="526"/>
      <c r="EH24" s="526"/>
      <c r="EI24" s="526"/>
      <c r="EJ24" s="526"/>
      <c r="EK24" s="526"/>
      <c r="EL24" s="526"/>
      <c r="EM24" s="526"/>
      <c r="EN24" s="526"/>
      <c r="EO24" s="526"/>
      <c r="EP24" s="526"/>
      <c r="EQ24" s="526"/>
      <c r="ER24" s="526"/>
      <c r="ES24" s="526"/>
      <c r="ET24" s="526"/>
      <c r="EU24" s="526"/>
      <c r="EV24" s="526"/>
      <c r="EW24" s="526"/>
      <c r="EX24" s="526"/>
      <c r="EY24" s="526"/>
      <c r="EZ24" s="526"/>
      <c r="FA24" s="526"/>
      <c r="FB24" s="526"/>
      <c r="FC24" s="526"/>
      <c r="FD24" s="526"/>
      <c r="FE24" s="526"/>
      <c r="FF24" s="526"/>
      <c r="FG24" s="526"/>
      <c r="FH24" s="526"/>
      <c r="FI24" s="526"/>
      <c r="FJ24" s="526"/>
      <c r="FK24" s="526"/>
      <c r="FL24" s="526"/>
      <c r="FM24" s="526"/>
      <c r="FN24" s="526"/>
      <c r="FO24" s="526"/>
      <c r="FP24" s="526"/>
      <c r="FQ24" s="526"/>
      <c r="FR24" s="526"/>
      <c r="FS24" s="526"/>
      <c r="FT24" s="526"/>
      <c r="FU24" s="526"/>
      <c r="FV24" s="526"/>
      <c r="FW24" s="526"/>
      <c r="FX24" s="526"/>
      <c r="FY24" s="526"/>
      <c r="FZ24" s="526"/>
      <c r="GA24" s="526"/>
      <c r="GB24" s="526"/>
      <c r="GC24" s="526"/>
      <c r="GD24" s="526"/>
      <c r="GE24" s="526"/>
      <c r="GF24" s="526"/>
      <c r="GG24" s="526"/>
      <c r="GH24" s="526"/>
      <c r="GI24" s="526"/>
      <c r="GJ24" s="526"/>
      <c r="GK24" s="526"/>
      <c r="GL24" s="526"/>
      <c r="GM24" s="526"/>
      <c r="GN24" s="526"/>
      <c r="GO24" s="526"/>
      <c r="GP24" s="526"/>
      <c r="GQ24" s="526"/>
      <c r="GR24" s="526"/>
      <c r="GS24" s="526"/>
      <c r="GT24" s="526"/>
      <c r="GU24" s="526"/>
      <c r="GV24" s="526"/>
      <c r="GW24" s="526"/>
      <c r="GX24" s="526"/>
      <c r="GY24" s="526"/>
      <c r="GZ24" s="526"/>
      <c r="HA24" s="526"/>
      <c r="HB24" s="526"/>
      <c r="HC24" s="526"/>
      <c r="HD24" s="526"/>
      <c r="HE24" s="526"/>
      <c r="HF24" s="526"/>
      <c r="HG24" s="526"/>
      <c r="HH24" s="526"/>
      <c r="HI24" s="526"/>
      <c r="HJ24" s="526"/>
      <c r="HK24" s="526"/>
      <c r="HL24" s="526"/>
      <c r="HM24" s="526"/>
      <c r="HN24" s="526"/>
      <c r="HO24" s="526"/>
      <c r="HP24" s="526"/>
      <c r="HQ24" s="526"/>
      <c r="HR24" s="526"/>
      <c r="HS24" s="526"/>
      <c r="HT24" s="526"/>
      <c r="HU24" s="526"/>
      <c r="HV24" s="526"/>
      <c r="HW24" s="526"/>
      <c r="HX24" s="526"/>
      <c r="HY24" s="526"/>
      <c r="HZ24" s="526"/>
      <c r="IA24" s="526"/>
      <c r="IB24" s="526"/>
      <c r="IC24" s="526"/>
      <c r="ID24" s="526"/>
      <c r="IE24" s="526"/>
      <c r="IF24" s="526"/>
      <c r="IG24" s="526"/>
      <c r="IH24" s="526"/>
      <c r="II24" s="526"/>
      <c r="IJ24" s="526"/>
      <c r="IK24" s="526"/>
      <c r="IL24" s="526"/>
      <c r="IM24" s="526"/>
      <c r="IN24" s="526"/>
      <c r="IO24" s="526"/>
      <c r="IP24" s="526"/>
      <c r="IQ24" s="526"/>
      <c r="IR24" s="526"/>
      <c r="IS24" s="526"/>
      <c r="IT24" s="526"/>
      <c r="IU24" s="526"/>
    </row>
    <row r="25" spans="1:255">
      <c r="A25" s="562" t="s">
        <v>2342</v>
      </c>
      <c r="B25" s="559">
        <v>0</v>
      </c>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c r="BE25" s="526"/>
      <c r="BF25" s="526"/>
      <c r="BG25" s="526"/>
      <c r="BH25" s="526"/>
      <c r="BI25" s="526"/>
      <c r="BJ25" s="526"/>
      <c r="BK25" s="526"/>
      <c r="BL25" s="526"/>
      <c r="BM25" s="526"/>
      <c r="BN25" s="526"/>
      <c r="BO25" s="526"/>
      <c r="BP25" s="526"/>
      <c r="BQ25" s="526"/>
      <c r="BR25" s="526"/>
      <c r="BS25" s="526"/>
      <c r="BT25" s="526"/>
      <c r="BU25" s="526"/>
      <c r="BV25" s="526"/>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6"/>
      <c r="CW25" s="526"/>
      <c r="CX25" s="526"/>
      <c r="CY25" s="526"/>
      <c r="CZ25" s="526"/>
      <c r="DA25" s="526"/>
      <c r="DB25" s="526"/>
      <c r="DC25" s="526"/>
      <c r="DD25" s="526"/>
      <c r="DE25" s="526"/>
      <c r="DF25" s="526"/>
      <c r="DG25" s="526"/>
      <c r="DH25" s="526"/>
      <c r="DI25" s="526"/>
      <c r="DJ25" s="526"/>
      <c r="DK25" s="526"/>
      <c r="DL25" s="526"/>
      <c r="DM25" s="526"/>
      <c r="DN25" s="526"/>
      <c r="DO25" s="526"/>
      <c r="DP25" s="526"/>
      <c r="DQ25" s="526"/>
      <c r="DR25" s="526"/>
      <c r="DS25" s="526"/>
      <c r="DT25" s="526"/>
      <c r="DU25" s="526"/>
      <c r="DV25" s="526"/>
      <c r="DW25" s="526"/>
      <c r="DX25" s="526"/>
      <c r="DY25" s="526"/>
      <c r="DZ25" s="526"/>
      <c r="EA25" s="526"/>
      <c r="EB25" s="526"/>
      <c r="EC25" s="526"/>
      <c r="ED25" s="526"/>
      <c r="EE25" s="526"/>
      <c r="EF25" s="526"/>
      <c r="EG25" s="526"/>
      <c r="EH25" s="526"/>
      <c r="EI25" s="526"/>
      <c r="EJ25" s="526"/>
      <c r="EK25" s="526"/>
      <c r="EL25" s="526"/>
      <c r="EM25" s="526"/>
      <c r="EN25" s="526"/>
      <c r="EO25" s="526"/>
      <c r="EP25" s="526"/>
      <c r="EQ25" s="526"/>
      <c r="ER25" s="526"/>
      <c r="ES25" s="526"/>
      <c r="ET25" s="526"/>
      <c r="EU25" s="526"/>
      <c r="EV25" s="526"/>
      <c r="EW25" s="526"/>
      <c r="EX25" s="526"/>
      <c r="EY25" s="526"/>
      <c r="EZ25" s="526"/>
      <c r="FA25" s="526"/>
      <c r="FB25" s="526"/>
      <c r="FC25" s="526"/>
      <c r="FD25" s="526"/>
      <c r="FE25" s="526"/>
      <c r="FF25" s="526"/>
      <c r="FG25" s="526"/>
      <c r="FH25" s="526"/>
      <c r="FI25" s="526"/>
      <c r="FJ25" s="526"/>
      <c r="FK25" s="526"/>
      <c r="FL25" s="526"/>
      <c r="FM25" s="526"/>
      <c r="FN25" s="526"/>
      <c r="FO25" s="526"/>
      <c r="FP25" s="526"/>
      <c r="FQ25" s="526"/>
      <c r="FR25" s="526"/>
      <c r="FS25" s="526"/>
      <c r="FT25" s="526"/>
      <c r="FU25" s="526"/>
      <c r="FV25" s="526"/>
      <c r="FW25" s="526"/>
      <c r="FX25" s="526"/>
      <c r="FY25" s="526"/>
      <c r="FZ25" s="526"/>
      <c r="GA25" s="526"/>
      <c r="GB25" s="526"/>
      <c r="GC25" s="526"/>
      <c r="GD25" s="526"/>
      <c r="GE25" s="526"/>
      <c r="GF25" s="526"/>
      <c r="GG25" s="526"/>
      <c r="GH25" s="526"/>
      <c r="GI25" s="526"/>
      <c r="GJ25" s="526"/>
      <c r="GK25" s="526"/>
      <c r="GL25" s="526"/>
      <c r="GM25" s="526"/>
      <c r="GN25" s="526"/>
      <c r="GO25" s="526"/>
      <c r="GP25" s="526"/>
      <c r="GQ25" s="526"/>
      <c r="GR25" s="526"/>
      <c r="GS25" s="526"/>
      <c r="GT25" s="526"/>
      <c r="GU25" s="526"/>
      <c r="GV25" s="526"/>
      <c r="GW25" s="526"/>
      <c r="GX25" s="526"/>
      <c r="GY25" s="526"/>
      <c r="GZ25" s="526"/>
      <c r="HA25" s="526"/>
      <c r="HB25" s="526"/>
      <c r="HC25" s="526"/>
      <c r="HD25" s="526"/>
      <c r="HE25" s="526"/>
      <c r="HF25" s="526"/>
      <c r="HG25" s="526"/>
      <c r="HH25" s="526"/>
      <c r="HI25" s="526"/>
      <c r="HJ25" s="526"/>
      <c r="HK25" s="526"/>
      <c r="HL25" s="526"/>
      <c r="HM25" s="526"/>
      <c r="HN25" s="526"/>
      <c r="HO25" s="526"/>
      <c r="HP25" s="526"/>
      <c r="HQ25" s="526"/>
      <c r="HR25" s="526"/>
      <c r="HS25" s="526"/>
      <c r="HT25" s="526"/>
      <c r="HU25" s="526"/>
      <c r="HV25" s="526"/>
      <c r="HW25" s="526"/>
      <c r="HX25" s="526"/>
      <c r="HY25" s="526"/>
      <c r="HZ25" s="526"/>
      <c r="IA25" s="526"/>
      <c r="IB25" s="526"/>
      <c r="IC25" s="526"/>
      <c r="ID25" s="526"/>
      <c r="IE25" s="526"/>
      <c r="IF25" s="526"/>
      <c r="IG25" s="526"/>
      <c r="IH25" s="526"/>
      <c r="II25" s="526"/>
      <c r="IJ25" s="526"/>
      <c r="IK25" s="526"/>
      <c r="IL25" s="526"/>
      <c r="IM25" s="526"/>
      <c r="IN25" s="526"/>
      <c r="IO25" s="526"/>
      <c r="IP25" s="526"/>
      <c r="IQ25" s="526"/>
      <c r="IR25" s="526"/>
      <c r="IS25" s="526"/>
      <c r="IT25" s="526"/>
      <c r="IU25" s="526"/>
    </row>
    <row r="26" spans="1:255">
      <c r="A26" s="562" t="s">
        <v>2343</v>
      </c>
      <c r="B26" s="559">
        <v>0</v>
      </c>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6"/>
      <c r="CW26" s="526"/>
      <c r="CX26" s="526"/>
      <c r="CY26" s="526"/>
      <c r="CZ26" s="526"/>
      <c r="DA26" s="526"/>
      <c r="DB26" s="526"/>
      <c r="DC26" s="526"/>
      <c r="DD26" s="526"/>
      <c r="DE26" s="526"/>
      <c r="DF26" s="526"/>
      <c r="DG26" s="526"/>
      <c r="DH26" s="526"/>
      <c r="DI26" s="526"/>
      <c r="DJ26" s="526"/>
      <c r="DK26" s="526"/>
      <c r="DL26" s="526"/>
      <c r="DM26" s="526"/>
      <c r="DN26" s="526"/>
      <c r="DO26" s="526"/>
      <c r="DP26" s="526"/>
      <c r="DQ26" s="526"/>
      <c r="DR26" s="526"/>
      <c r="DS26" s="526"/>
      <c r="DT26" s="526"/>
      <c r="DU26" s="526"/>
      <c r="DV26" s="526"/>
      <c r="DW26" s="526"/>
      <c r="DX26" s="526"/>
      <c r="DY26" s="526"/>
      <c r="DZ26" s="526"/>
      <c r="EA26" s="526"/>
      <c r="EB26" s="526"/>
      <c r="EC26" s="526"/>
      <c r="ED26" s="526"/>
      <c r="EE26" s="526"/>
      <c r="EF26" s="526"/>
      <c r="EG26" s="526"/>
      <c r="EH26" s="526"/>
      <c r="EI26" s="526"/>
      <c r="EJ26" s="526"/>
      <c r="EK26" s="526"/>
      <c r="EL26" s="526"/>
      <c r="EM26" s="526"/>
      <c r="EN26" s="526"/>
      <c r="EO26" s="526"/>
      <c r="EP26" s="526"/>
      <c r="EQ26" s="526"/>
      <c r="ER26" s="526"/>
      <c r="ES26" s="526"/>
      <c r="ET26" s="526"/>
      <c r="EU26" s="526"/>
      <c r="EV26" s="526"/>
      <c r="EW26" s="526"/>
      <c r="EX26" s="526"/>
      <c r="EY26" s="526"/>
      <c r="EZ26" s="526"/>
      <c r="FA26" s="526"/>
      <c r="FB26" s="526"/>
      <c r="FC26" s="526"/>
      <c r="FD26" s="526"/>
      <c r="FE26" s="526"/>
      <c r="FF26" s="526"/>
      <c r="FG26" s="526"/>
      <c r="FH26" s="526"/>
      <c r="FI26" s="526"/>
      <c r="FJ26" s="526"/>
      <c r="FK26" s="526"/>
      <c r="FL26" s="526"/>
      <c r="FM26" s="526"/>
      <c r="FN26" s="526"/>
      <c r="FO26" s="526"/>
      <c r="FP26" s="526"/>
      <c r="FQ26" s="526"/>
      <c r="FR26" s="526"/>
      <c r="FS26" s="526"/>
      <c r="FT26" s="526"/>
      <c r="FU26" s="526"/>
      <c r="FV26" s="526"/>
      <c r="FW26" s="526"/>
      <c r="FX26" s="526"/>
      <c r="FY26" s="526"/>
      <c r="FZ26" s="526"/>
      <c r="GA26" s="526"/>
      <c r="GB26" s="526"/>
      <c r="GC26" s="526"/>
      <c r="GD26" s="526"/>
      <c r="GE26" s="526"/>
      <c r="GF26" s="526"/>
      <c r="GG26" s="526"/>
      <c r="GH26" s="526"/>
      <c r="GI26" s="526"/>
      <c r="GJ26" s="526"/>
      <c r="GK26" s="526"/>
      <c r="GL26" s="526"/>
      <c r="GM26" s="526"/>
      <c r="GN26" s="526"/>
      <c r="GO26" s="526"/>
      <c r="GP26" s="526"/>
      <c r="GQ26" s="526"/>
      <c r="GR26" s="526"/>
      <c r="GS26" s="526"/>
      <c r="GT26" s="526"/>
      <c r="GU26" s="526"/>
      <c r="GV26" s="526"/>
      <c r="GW26" s="526"/>
      <c r="GX26" s="526"/>
      <c r="GY26" s="526"/>
      <c r="GZ26" s="526"/>
      <c r="HA26" s="526"/>
      <c r="HB26" s="526"/>
      <c r="HC26" s="526"/>
      <c r="HD26" s="526"/>
      <c r="HE26" s="526"/>
      <c r="HF26" s="526"/>
      <c r="HG26" s="526"/>
      <c r="HH26" s="526"/>
      <c r="HI26" s="526"/>
      <c r="HJ26" s="526"/>
      <c r="HK26" s="526"/>
      <c r="HL26" s="526"/>
      <c r="HM26" s="526"/>
      <c r="HN26" s="526"/>
      <c r="HO26" s="526"/>
      <c r="HP26" s="526"/>
      <c r="HQ26" s="526"/>
      <c r="HR26" s="526"/>
      <c r="HS26" s="526"/>
      <c r="HT26" s="526"/>
      <c r="HU26" s="526"/>
      <c r="HV26" s="526"/>
      <c r="HW26" s="526"/>
      <c r="HX26" s="526"/>
      <c r="HY26" s="526"/>
      <c r="HZ26" s="526"/>
      <c r="IA26" s="526"/>
      <c r="IB26" s="526"/>
      <c r="IC26" s="526"/>
      <c r="ID26" s="526"/>
      <c r="IE26" s="526"/>
      <c r="IF26" s="526"/>
      <c r="IG26" s="526"/>
      <c r="IH26" s="526"/>
      <c r="II26" s="526"/>
      <c r="IJ26" s="526"/>
      <c r="IK26" s="526"/>
      <c r="IL26" s="526"/>
      <c r="IM26" s="526"/>
      <c r="IN26" s="526"/>
      <c r="IO26" s="526"/>
      <c r="IP26" s="526"/>
      <c r="IQ26" s="526"/>
      <c r="IR26" s="526"/>
      <c r="IS26" s="526"/>
      <c r="IT26" s="526"/>
      <c r="IU26" s="526"/>
    </row>
    <row r="27" spans="1:255">
      <c r="A27" s="562" t="s">
        <v>2344</v>
      </c>
      <c r="B27" s="559">
        <v>0</v>
      </c>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526"/>
      <c r="BC27" s="526"/>
      <c r="BD27" s="526"/>
      <c r="BE27" s="526"/>
      <c r="BF27" s="526"/>
      <c r="BG27" s="526"/>
      <c r="BH27" s="526"/>
      <c r="BI27" s="526"/>
      <c r="BJ27" s="526"/>
      <c r="BK27" s="526"/>
      <c r="BL27" s="526"/>
      <c r="BM27" s="526"/>
      <c r="BN27" s="526"/>
      <c r="BO27" s="526"/>
      <c r="BP27" s="526"/>
      <c r="BQ27" s="526"/>
      <c r="BR27" s="526"/>
      <c r="BS27" s="526"/>
      <c r="BT27" s="526"/>
      <c r="BU27" s="526"/>
      <c r="BV27" s="526"/>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6"/>
      <c r="CW27" s="526"/>
      <c r="CX27" s="526"/>
      <c r="CY27" s="526"/>
      <c r="CZ27" s="526"/>
      <c r="DA27" s="526"/>
      <c r="DB27" s="526"/>
      <c r="DC27" s="526"/>
      <c r="DD27" s="526"/>
      <c r="DE27" s="526"/>
      <c r="DF27" s="526"/>
      <c r="DG27" s="526"/>
      <c r="DH27" s="526"/>
      <c r="DI27" s="526"/>
      <c r="DJ27" s="526"/>
      <c r="DK27" s="526"/>
      <c r="DL27" s="526"/>
      <c r="DM27" s="526"/>
      <c r="DN27" s="526"/>
      <c r="DO27" s="526"/>
      <c r="DP27" s="526"/>
      <c r="DQ27" s="526"/>
      <c r="DR27" s="526"/>
      <c r="DS27" s="526"/>
      <c r="DT27" s="526"/>
      <c r="DU27" s="526"/>
      <c r="DV27" s="526"/>
      <c r="DW27" s="526"/>
      <c r="DX27" s="526"/>
      <c r="DY27" s="526"/>
      <c r="DZ27" s="526"/>
      <c r="EA27" s="526"/>
      <c r="EB27" s="526"/>
      <c r="EC27" s="526"/>
      <c r="ED27" s="526"/>
      <c r="EE27" s="526"/>
      <c r="EF27" s="526"/>
      <c r="EG27" s="526"/>
      <c r="EH27" s="526"/>
      <c r="EI27" s="526"/>
      <c r="EJ27" s="526"/>
      <c r="EK27" s="526"/>
      <c r="EL27" s="526"/>
      <c r="EM27" s="526"/>
      <c r="EN27" s="526"/>
      <c r="EO27" s="526"/>
      <c r="EP27" s="526"/>
      <c r="EQ27" s="526"/>
      <c r="ER27" s="526"/>
      <c r="ES27" s="526"/>
      <c r="ET27" s="526"/>
      <c r="EU27" s="526"/>
      <c r="EV27" s="526"/>
      <c r="EW27" s="526"/>
      <c r="EX27" s="526"/>
      <c r="EY27" s="526"/>
      <c r="EZ27" s="526"/>
      <c r="FA27" s="526"/>
      <c r="FB27" s="526"/>
      <c r="FC27" s="526"/>
      <c r="FD27" s="526"/>
      <c r="FE27" s="526"/>
      <c r="FF27" s="526"/>
      <c r="FG27" s="526"/>
      <c r="FH27" s="526"/>
      <c r="FI27" s="526"/>
      <c r="FJ27" s="526"/>
      <c r="FK27" s="526"/>
      <c r="FL27" s="526"/>
      <c r="FM27" s="526"/>
      <c r="FN27" s="526"/>
      <c r="FO27" s="526"/>
      <c r="FP27" s="526"/>
      <c r="FQ27" s="526"/>
      <c r="FR27" s="526"/>
      <c r="FS27" s="526"/>
      <c r="FT27" s="526"/>
      <c r="FU27" s="526"/>
      <c r="FV27" s="526"/>
      <c r="FW27" s="526"/>
      <c r="FX27" s="526"/>
      <c r="FY27" s="526"/>
      <c r="FZ27" s="526"/>
      <c r="GA27" s="526"/>
      <c r="GB27" s="526"/>
      <c r="GC27" s="526"/>
      <c r="GD27" s="526"/>
      <c r="GE27" s="526"/>
      <c r="GF27" s="526"/>
      <c r="GG27" s="526"/>
      <c r="GH27" s="526"/>
      <c r="GI27" s="526"/>
      <c r="GJ27" s="526"/>
      <c r="GK27" s="526"/>
      <c r="GL27" s="526"/>
      <c r="GM27" s="526"/>
      <c r="GN27" s="526"/>
      <c r="GO27" s="526"/>
      <c r="GP27" s="526"/>
      <c r="GQ27" s="526"/>
      <c r="GR27" s="526"/>
      <c r="GS27" s="526"/>
      <c r="GT27" s="526"/>
      <c r="GU27" s="526"/>
      <c r="GV27" s="526"/>
      <c r="GW27" s="526"/>
      <c r="GX27" s="526"/>
      <c r="GY27" s="526"/>
      <c r="GZ27" s="526"/>
      <c r="HA27" s="526"/>
      <c r="HB27" s="526"/>
      <c r="HC27" s="526"/>
      <c r="HD27" s="526"/>
      <c r="HE27" s="526"/>
      <c r="HF27" s="526"/>
      <c r="HG27" s="526"/>
      <c r="HH27" s="526"/>
      <c r="HI27" s="526"/>
      <c r="HJ27" s="526"/>
      <c r="HK27" s="526"/>
      <c r="HL27" s="526"/>
      <c r="HM27" s="526"/>
      <c r="HN27" s="526"/>
      <c r="HO27" s="526"/>
      <c r="HP27" s="526"/>
      <c r="HQ27" s="526"/>
      <c r="HR27" s="526"/>
      <c r="HS27" s="526"/>
      <c r="HT27" s="526"/>
      <c r="HU27" s="526"/>
      <c r="HV27" s="526"/>
      <c r="HW27" s="526"/>
      <c r="HX27" s="526"/>
      <c r="HY27" s="526"/>
      <c r="HZ27" s="526"/>
      <c r="IA27" s="526"/>
      <c r="IB27" s="526"/>
      <c r="IC27" s="526"/>
      <c r="ID27" s="526"/>
      <c r="IE27" s="526"/>
      <c r="IF27" s="526"/>
      <c r="IG27" s="526"/>
      <c r="IH27" s="526"/>
      <c r="II27" s="526"/>
      <c r="IJ27" s="526"/>
      <c r="IK27" s="526"/>
      <c r="IL27" s="526"/>
      <c r="IM27" s="526"/>
      <c r="IN27" s="526"/>
      <c r="IO27" s="526"/>
      <c r="IP27" s="526"/>
      <c r="IQ27" s="526"/>
      <c r="IR27" s="526"/>
      <c r="IS27" s="526"/>
      <c r="IT27" s="526"/>
      <c r="IU27" s="526"/>
    </row>
    <row r="28" spans="1:255">
      <c r="A28" s="562" t="s">
        <v>2345</v>
      </c>
      <c r="B28" s="559">
        <v>0</v>
      </c>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6"/>
      <c r="BH28" s="526"/>
      <c r="BI28" s="526"/>
      <c r="BJ28" s="526"/>
      <c r="BK28" s="526"/>
      <c r="BL28" s="526"/>
      <c r="BM28" s="526"/>
      <c r="BN28" s="526"/>
      <c r="BO28" s="526"/>
      <c r="BP28" s="526"/>
      <c r="BQ28" s="526"/>
      <c r="BR28" s="526"/>
      <c r="BS28" s="526"/>
      <c r="BT28" s="526"/>
      <c r="BU28" s="526"/>
      <c r="BV28" s="526"/>
      <c r="BW28" s="526"/>
      <c r="BX28" s="526"/>
      <c r="BY28" s="526"/>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6"/>
      <c r="CW28" s="526"/>
      <c r="CX28" s="526"/>
      <c r="CY28" s="526"/>
      <c r="CZ28" s="526"/>
      <c r="DA28" s="526"/>
      <c r="DB28" s="526"/>
      <c r="DC28" s="526"/>
      <c r="DD28" s="526"/>
      <c r="DE28" s="526"/>
      <c r="DF28" s="526"/>
      <c r="DG28" s="526"/>
      <c r="DH28" s="526"/>
      <c r="DI28" s="526"/>
      <c r="DJ28" s="526"/>
      <c r="DK28" s="526"/>
      <c r="DL28" s="526"/>
      <c r="DM28" s="526"/>
      <c r="DN28" s="526"/>
      <c r="DO28" s="526"/>
      <c r="DP28" s="526"/>
      <c r="DQ28" s="526"/>
      <c r="DR28" s="526"/>
      <c r="DS28" s="526"/>
      <c r="DT28" s="526"/>
      <c r="DU28" s="526"/>
      <c r="DV28" s="526"/>
      <c r="DW28" s="526"/>
      <c r="DX28" s="526"/>
      <c r="DY28" s="526"/>
      <c r="DZ28" s="526"/>
      <c r="EA28" s="526"/>
      <c r="EB28" s="526"/>
      <c r="EC28" s="526"/>
      <c r="ED28" s="526"/>
      <c r="EE28" s="526"/>
      <c r="EF28" s="526"/>
      <c r="EG28" s="526"/>
      <c r="EH28" s="526"/>
      <c r="EI28" s="526"/>
      <c r="EJ28" s="526"/>
      <c r="EK28" s="526"/>
      <c r="EL28" s="526"/>
      <c r="EM28" s="526"/>
      <c r="EN28" s="526"/>
      <c r="EO28" s="526"/>
      <c r="EP28" s="526"/>
      <c r="EQ28" s="526"/>
      <c r="ER28" s="526"/>
      <c r="ES28" s="526"/>
      <c r="ET28" s="526"/>
      <c r="EU28" s="526"/>
      <c r="EV28" s="526"/>
      <c r="EW28" s="526"/>
      <c r="EX28" s="526"/>
      <c r="EY28" s="526"/>
      <c r="EZ28" s="526"/>
      <c r="FA28" s="526"/>
      <c r="FB28" s="526"/>
      <c r="FC28" s="526"/>
      <c r="FD28" s="526"/>
      <c r="FE28" s="526"/>
      <c r="FF28" s="526"/>
      <c r="FG28" s="526"/>
      <c r="FH28" s="526"/>
      <c r="FI28" s="526"/>
      <c r="FJ28" s="526"/>
      <c r="FK28" s="526"/>
      <c r="FL28" s="526"/>
      <c r="FM28" s="526"/>
      <c r="FN28" s="526"/>
      <c r="FO28" s="526"/>
      <c r="FP28" s="526"/>
      <c r="FQ28" s="526"/>
      <c r="FR28" s="526"/>
      <c r="FS28" s="526"/>
      <c r="FT28" s="526"/>
      <c r="FU28" s="526"/>
      <c r="FV28" s="526"/>
      <c r="FW28" s="526"/>
      <c r="FX28" s="526"/>
      <c r="FY28" s="526"/>
      <c r="FZ28" s="526"/>
      <c r="GA28" s="526"/>
      <c r="GB28" s="526"/>
      <c r="GC28" s="526"/>
      <c r="GD28" s="526"/>
      <c r="GE28" s="526"/>
      <c r="GF28" s="526"/>
      <c r="GG28" s="526"/>
      <c r="GH28" s="526"/>
      <c r="GI28" s="526"/>
      <c r="GJ28" s="526"/>
      <c r="GK28" s="526"/>
      <c r="GL28" s="526"/>
      <c r="GM28" s="526"/>
      <c r="GN28" s="526"/>
      <c r="GO28" s="526"/>
      <c r="GP28" s="526"/>
      <c r="GQ28" s="526"/>
      <c r="GR28" s="526"/>
      <c r="GS28" s="526"/>
      <c r="GT28" s="526"/>
      <c r="GU28" s="526"/>
      <c r="GV28" s="526"/>
      <c r="GW28" s="526"/>
      <c r="GX28" s="526"/>
      <c r="GY28" s="526"/>
      <c r="GZ28" s="526"/>
      <c r="HA28" s="526"/>
      <c r="HB28" s="526"/>
      <c r="HC28" s="526"/>
      <c r="HD28" s="526"/>
      <c r="HE28" s="526"/>
      <c r="HF28" s="526"/>
      <c r="HG28" s="526"/>
      <c r="HH28" s="526"/>
      <c r="HI28" s="526"/>
      <c r="HJ28" s="526"/>
      <c r="HK28" s="526"/>
      <c r="HL28" s="526"/>
      <c r="HM28" s="526"/>
      <c r="HN28" s="526"/>
      <c r="HO28" s="526"/>
      <c r="HP28" s="526"/>
      <c r="HQ28" s="526"/>
      <c r="HR28" s="526"/>
      <c r="HS28" s="526"/>
      <c r="HT28" s="526"/>
      <c r="HU28" s="526"/>
      <c r="HV28" s="526"/>
      <c r="HW28" s="526"/>
      <c r="HX28" s="526"/>
      <c r="HY28" s="526"/>
      <c r="HZ28" s="526"/>
      <c r="IA28" s="526"/>
      <c r="IB28" s="526"/>
      <c r="IC28" s="526"/>
      <c r="ID28" s="526"/>
      <c r="IE28" s="526"/>
      <c r="IF28" s="526"/>
      <c r="IG28" s="526"/>
      <c r="IH28" s="526"/>
      <c r="II28" s="526"/>
      <c r="IJ28" s="526"/>
      <c r="IK28" s="526"/>
      <c r="IL28" s="526"/>
      <c r="IM28" s="526"/>
      <c r="IN28" s="526"/>
      <c r="IO28" s="526"/>
      <c r="IP28" s="526"/>
      <c r="IQ28" s="526"/>
      <c r="IR28" s="526"/>
      <c r="IS28" s="526"/>
      <c r="IT28" s="526"/>
      <c r="IU28" s="526"/>
    </row>
    <row r="29" spans="1:255">
      <c r="A29" s="562" t="s">
        <v>2346</v>
      </c>
      <c r="B29" s="559">
        <v>0</v>
      </c>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6"/>
      <c r="AY29" s="526"/>
      <c r="AZ29" s="526"/>
      <c r="BA29" s="526"/>
      <c r="BB29" s="526"/>
      <c r="BC29" s="526"/>
      <c r="BD29" s="526"/>
      <c r="BE29" s="526"/>
      <c r="BF29" s="526"/>
      <c r="BG29" s="526"/>
      <c r="BH29" s="526"/>
      <c r="BI29" s="526"/>
      <c r="BJ29" s="526"/>
      <c r="BK29" s="526"/>
      <c r="BL29" s="526"/>
      <c r="BM29" s="526"/>
      <c r="BN29" s="526"/>
      <c r="BO29" s="526"/>
      <c r="BP29" s="526"/>
      <c r="BQ29" s="526"/>
      <c r="BR29" s="526"/>
      <c r="BS29" s="526"/>
      <c r="BT29" s="526"/>
      <c r="BU29" s="526"/>
      <c r="BV29" s="526"/>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6"/>
      <c r="CW29" s="526"/>
      <c r="CX29" s="526"/>
      <c r="CY29" s="526"/>
      <c r="CZ29" s="526"/>
      <c r="DA29" s="526"/>
      <c r="DB29" s="526"/>
      <c r="DC29" s="526"/>
      <c r="DD29" s="526"/>
      <c r="DE29" s="526"/>
      <c r="DF29" s="526"/>
      <c r="DG29" s="526"/>
      <c r="DH29" s="526"/>
      <c r="DI29" s="526"/>
      <c r="DJ29" s="526"/>
      <c r="DK29" s="526"/>
      <c r="DL29" s="526"/>
      <c r="DM29" s="526"/>
      <c r="DN29" s="526"/>
      <c r="DO29" s="526"/>
      <c r="DP29" s="526"/>
      <c r="DQ29" s="526"/>
      <c r="DR29" s="526"/>
      <c r="DS29" s="526"/>
      <c r="DT29" s="526"/>
      <c r="DU29" s="526"/>
      <c r="DV29" s="526"/>
      <c r="DW29" s="526"/>
      <c r="DX29" s="526"/>
      <c r="DY29" s="526"/>
      <c r="DZ29" s="526"/>
      <c r="EA29" s="526"/>
      <c r="EB29" s="526"/>
      <c r="EC29" s="526"/>
      <c r="ED29" s="526"/>
      <c r="EE29" s="526"/>
      <c r="EF29" s="526"/>
      <c r="EG29" s="526"/>
      <c r="EH29" s="526"/>
      <c r="EI29" s="526"/>
      <c r="EJ29" s="526"/>
      <c r="EK29" s="526"/>
      <c r="EL29" s="526"/>
      <c r="EM29" s="526"/>
      <c r="EN29" s="526"/>
      <c r="EO29" s="526"/>
      <c r="EP29" s="526"/>
      <c r="EQ29" s="526"/>
      <c r="ER29" s="526"/>
      <c r="ES29" s="526"/>
      <c r="ET29" s="526"/>
      <c r="EU29" s="526"/>
      <c r="EV29" s="526"/>
      <c r="EW29" s="526"/>
      <c r="EX29" s="526"/>
      <c r="EY29" s="526"/>
      <c r="EZ29" s="526"/>
      <c r="FA29" s="526"/>
      <c r="FB29" s="526"/>
      <c r="FC29" s="526"/>
      <c r="FD29" s="526"/>
      <c r="FE29" s="526"/>
      <c r="FF29" s="526"/>
      <c r="FG29" s="526"/>
      <c r="FH29" s="526"/>
      <c r="FI29" s="526"/>
      <c r="FJ29" s="526"/>
      <c r="FK29" s="526"/>
      <c r="FL29" s="526"/>
      <c r="FM29" s="526"/>
      <c r="FN29" s="526"/>
      <c r="FO29" s="526"/>
      <c r="FP29" s="526"/>
      <c r="FQ29" s="526"/>
      <c r="FR29" s="526"/>
      <c r="FS29" s="526"/>
      <c r="FT29" s="526"/>
      <c r="FU29" s="526"/>
      <c r="FV29" s="526"/>
      <c r="FW29" s="526"/>
      <c r="FX29" s="526"/>
      <c r="FY29" s="526"/>
      <c r="FZ29" s="526"/>
      <c r="GA29" s="526"/>
      <c r="GB29" s="526"/>
      <c r="GC29" s="526"/>
      <c r="GD29" s="526"/>
      <c r="GE29" s="526"/>
      <c r="GF29" s="526"/>
      <c r="GG29" s="526"/>
      <c r="GH29" s="526"/>
      <c r="GI29" s="526"/>
      <c r="GJ29" s="526"/>
      <c r="GK29" s="526"/>
      <c r="GL29" s="526"/>
      <c r="GM29" s="526"/>
      <c r="GN29" s="526"/>
      <c r="GO29" s="526"/>
      <c r="GP29" s="526"/>
      <c r="GQ29" s="526"/>
      <c r="GR29" s="526"/>
      <c r="GS29" s="526"/>
      <c r="GT29" s="526"/>
      <c r="GU29" s="526"/>
      <c r="GV29" s="526"/>
      <c r="GW29" s="526"/>
      <c r="GX29" s="526"/>
      <c r="GY29" s="526"/>
      <c r="GZ29" s="526"/>
      <c r="HA29" s="526"/>
      <c r="HB29" s="526"/>
      <c r="HC29" s="526"/>
      <c r="HD29" s="526"/>
      <c r="HE29" s="526"/>
      <c r="HF29" s="526"/>
      <c r="HG29" s="526"/>
      <c r="HH29" s="526"/>
      <c r="HI29" s="526"/>
      <c r="HJ29" s="526"/>
      <c r="HK29" s="526"/>
      <c r="HL29" s="526"/>
      <c r="HM29" s="526"/>
      <c r="HN29" s="526"/>
      <c r="HO29" s="526"/>
      <c r="HP29" s="526"/>
      <c r="HQ29" s="526"/>
      <c r="HR29" s="526"/>
      <c r="HS29" s="526"/>
      <c r="HT29" s="526"/>
      <c r="HU29" s="526"/>
      <c r="HV29" s="526"/>
      <c r="HW29" s="526"/>
      <c r="HX29" s="526"/>
      <c r="HY29" s="526"/>
      <c r="HZ29" s="526"/>
      <c r="IA29" s="526"/>
      <c r="IB29" s="526"/>
      <c r="IC29" s="526"/>
      <c r="ID29" s="526"/>
      <c r="IE29" s="526"/>
      <c r="IF29" s="526"/>
      <c r="IG29" s="526"/>
      <c r="IH29" s="526"/>
      <c r="II29" s="526"/>
      <c r="IJ29" s="526"/>
      <c r="IK29" s="526"/>
      <c r="IL29" s="526"/>
      <c r="IM29" s="526"/>
      <c r="IN29" s="526"/>
      <c r="IO29" s="526"/>
      <c r="IP29" s="526"/>
      <c r="IQ29" s="526"/>
      <c r="IR29" s="526"/>
      <c r="IS29" s="526"/>
      <c r="IT29" s="526"/>
      <c r="IU29" s="526"/>
    </row>
    <row r="30" spans="1:255">
      <c r="A30" s="562" t="s">
        <v>2347</v>
      </c>
      <c r="B30" s="559">
        <v>0</v>
      </c>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6"/>
      <c r="CW30" s="526"/>
      <c r="CX30" s="526"/>
      <c r="CY30" s="526"/>
      <c r="CZ30" s="526"/>
      <c r="DA30" s="526"/>
      <c r="DB30" s="526"/>
      <c r="DC30" s="526"/>
      <c r="DD30" s="526"/>
      <c r="DE30" s="526"/>
      <c r="DF30" s="526"/>
      <c r="DG30" s="526"/>
      <c r="DH30" s="526"/>
      <c r="DI30" s="526"/>
      <c r="DJ30" s="526"/>
      <c r="DK30" s="526"/>
      <c r="DL30" s="526"/>
      <c r="DM30" s="526"/>
      <c r="DN30" s="526"/>
      <c r="DO30" s="526"/>
      <c r="DP30" s="526"/>
      <c r="DQ30" s="526"/>
      <c r="DR30" s="526"/>
      <c r="DS30" s="526"/>
      <c r="DT30" s="526"/>
      <c r="DU30" s="526"/>
      <c r="DV30" s="526"/>
      <c r="DW30" s="526"/>
      <c r="DX30" s="526"/>
      <c r="DY30" s="526"/>
      <c r="DZ30" s="526"/>
      <c r="EA30" s="526"/>
      <c r="EB30" s="526"/>
      <c r="EC30" s="526"/>
      <c r="ED30" s="526"/>
      <c r="EE30" s="526"/>
      <c r="EF30" s="526"/>
      <c r="EG30" s="526"/>
      <c r="EH30" s="526"/>
      <c r="EI30" s="526"/>
      <c r="EJ30" s="526"/>
      <c r="EK30" s="526"/>
      <c r="EL30" s="526"/>
      <c r="EM30" s="526"/>
      <c r="EN30" s="526"/>
      <c r="EO30" s="526"/>
      <c r="EP30" s="526"/>
      <c r="EQ30" s="526"/>
      <c r="ER30" s="526"/>
      <c r="ES30" s="526"/>
      <c r="ET30" s="526"/>
      <c r="EU30" s="526"/>
      <c r="EV30" s="526"/>
      <c r="EW30" s="526"/>
      <c r="EX30" s="526"/>
      <c r="EY30" s="526"/>
      <c r="EZ30" s="526"/>
      <c r="FA30" s="526"/>
      <c r="FB30" s="526"/>
      <c r="FC30" s="526"/>
      <c r="FD30" s="526"/>
      <c r="FE30" s="526"/>
      <c r="FF30" s="526"/>
      <c r="FG30" s="526"/>
      <c r="FH30" s="526"/>
      <c r="FI30" s="526"/>
      <c r="FJ30" s="526"/>
      <c r="FK30" s="526"/>
      <c r="FL30" s="526"/>
      <c r="FM30" s="526"/>
      <c r="FN30" s="526"/>
      <c r="FO30" s="526"/>
      <c r="FP30" s="526"/>
      <c r="FQ30" s="526"/>
      <c r="FR30" s="526"/>
      <c r="FS30" s="526"/>
      <c r="FT30" s="526"/>
      <c r="FU30" s="526"/>
      <c r="FV30" s="526"/>
      <c r="FW30" s="526"/>
      <c r="FX30" s="526"/>
      <c r="FY30" s="526"/>
      <c r="FZ30" s="526"/>
      <c r="GA30" s="526"/>
      <c r="GB30" s="526"/>
      <c r="GC30" s="526"/>
      <c r="GD30" s="526"/>
      <c r="GE30" s="526"/>
      <c r="GF30" s="526"/>
      <c r="GG30" s="526"/>
      <c r="GH30" s="526"/>
      <c r="GI30" s="526"/>
      <c r="GJ30" s="526"/>
      <c r="GK30" s="526"/>
      <c r="GL30" s="526"/>
      <c r="GM30" s="526"/>
      <c r="GN30" s="526"/>
      <c r="GO30" s="526"/>
      <c r="GP30" s="526"/>
      <c r="GQ30" s="526"/>
      <c r="GR30" s="526"/>
      <c r="GS30" s="526"/>
      <c r="GT30" s="526"/>
      <c r="GU30" s="526"/>
      <c r="GV30" s="526"/>
      <c r="GW30" s="526"/>
      <c r="GX30" s="526"/>
      <c r="GY30" s="526"/>
      <c r="GZ30" s="526"/>
      <c r="HA30" s="526"/>
      <c r="HB30" s="526"/>
      <c r="HC30" s="526"/>
      <c r="HD30" s="526"/>
      <c r="HE30" s="526"/>
      <c r="HF30" s="526"/>
      <c r="HG30" s="526"/>
      <c r="HH30" s="526"/>
      <c r="HI30" s="526"/>
      <c r="HJ30" s="526"/>
      <c r="HK30" s="526"/>
      <c r="HL30" s="526"/>
      <c r="HM30" s="526"/>
      <c r="HN30" s="526"/>
      <c r="HO30" s="526"/>
      <c r="HP30" s="526"/>
      <c r="HQ30" s="526"/>
      <c r="HR30" s="526"/>
      <c r="HS30" s="526"/>
      <c r="HT30" s="526"/>
      <c r="HU30" s="526"/>
      <c r="HV30" s="526"/>
      <c r="HW30" s="526"/>
      <c r="HX30" s="526"/>
      <c r="HY30" s="526"/>
      <c r="HZ30" s="526"/>
      <c r="IA30" s="526"/>
      <c r="IB30" s="526"/>
      <c r="IC30" s="526"/>
      <c r="ID30" s="526"/>
      <c r="IE30" s="526"/>
      <c r="IF30" s="526"/>
      <c r="IG30" s="526"/>
      <c r="IH30" s="526"/>
      <c r="II30" s="526"/>
      <c r="IJ30" s="526"/>
      <c r="IK30" s="526"/>
      <c r="IL30" s="526"/>
      <c r="IM30" s="526"/>
      <c r="IN30" s="526"/>
      <c r="IO30" s="526"/>
      <c r="IP30" s="526"/>
      <c r="IQ30" s="526"/>
      <c r="IR30" s="526"/>
      <c r="IS30" s="526"/>
      <c r="IT30" s="526"/>
      <c r="IU30" s="526"/>
    </row>
    <row r="31" spans="1:255">
      <c r="A31" s="562" t="s">
        <v>2348</v>
      </c>
      <c r="B31" s="559">
        <v>0</v>
      </c>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526"/>
      <c r="BL31" s="526"/>
      <c r="BM31" s="526"/>
      <c r="BN31" s="526"/>
      <c r="BO31" s="526"/>
      <c r="BP31" s="526"/>
      <c r="BQ31" s="526"/>
      <c r="BR31" s="526"/>
      <c r="BS31" s="526"/>
      <c r="BT31" s="526"/>
      <c r="BU31" s="526"/>
      <c r="BV31" s="526"/>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6"/>
      <c r="CW31" s="526"/>
      <c r="CX31" s="526"/>
      <c r="CY31" s="526"/>
      <c r="CZ31" s="526"/>
      <c r="DA31" s="526"/>
      <c r="DB31" s="526"/>
      <c r="DC31" s="526"/>
      <c r="DD31" s="526"/>
      <c r="DE31" s="526"/>
      <c r="DF31" s="526"/>
      <c r="DG31" s="526"/>
      <c r="DH31" s="526"/>
      <c r="DI31" s="526"/>
      <c r="DJ31" s="526"/>
      <c r="DK31" s="526"/>
      <c r="DL31" s="526"/>
      <c r="DM31" s="526"/>
      <c r="DN31" s="526"/>
      <c r="DO31" s="526"/>
      <c r="DP31" s="526"/>
      <c r="DQ31" s="526"/>
      <c r="DR31" s="526"/>
      <c r="DS31" s="526"/>
      <c r="DT31" s="526"/>
      <c r="DU31" s="526"/>
      <c r="DV31" s="526"/>
      <c r="DW31" s="526"/>
      <c r="DX31" s="526"/>
      <c r="DY31" s="526"/>
      <c r="DZ31" s="526"/>
      <c r="EA31" s="526"/>
      <c r="EB31" s="526"/>
      <c r="EC31" s="526"/>
      <c r="ED31" s="526"/>
      <c r="EE31" s="526"/>
      <c r="EF31" s="526"/>
      <c r="EG31" s="526"/>
      <c r="EH31" s="526"/>
      <c r="EI31" s="526"/>
      <c r="EJ31" s="526"/>
      <c r="EK31" s="526"/>
      <c r="EL31" s="526"/>
      <c r="EM31" s="526"/>
      <c r="EN31" s="526"/>
      <c r="EO31" s="526"/>
      <c r="EP31" s="526"/>
      <c r="EQ31" s="526"/>
      <c r="ER31" s="526"/>
      <c r="ES31" s="526"/>
      <c r="ET31" s="526"/>
      <c r="EU31" s="526"/>
      <c r="EV31" s="526"/>
      <c r="EW31" s="526"/>
      <c r="EX31" s="526"/>
      <c r="EY31" s="526"/>
      <c r="EZ31" s="526"/>
      <c r="FA31" s="526"/>
      <c r="FB31" s="526"/>
      <c r="FC31" s="526"/>
      <c r="FD31" s="526"/>
      <c r="FE31" s="526"/>
      <c r="FF31" s="526"/>
      <c r="FG31" s="526"/>
      <c r="FH31" s="526"/>
      <c r="FI31" s="526"/>
      <c r="FJ31" s="526"/>
      <c r="FK31" s="526"/>
      <c r="FL31" s="526"/>
      <c r="FM31" s="526"/>
      <c r="FN31" s="526"/>
      <c r="FO31" s="526"/>
      <c r="FP31" s="526"/>
      <c r="FQ31" s="526"/>
      <c r="FR31" s="526"/>
      <c r="FS31" s="526"/>
      <c r="FT31" s="526"/>
      <c r="FU31" s="526"/>
      <c r="FV31" s="526"/>
      <c r="FW31" s="526"/>
      <c r="FX31" s="526"/>
      <c r="FY31" s="526"/>
      <c r="FZ31" s="526"/>
      <c r="GA31" s="526"/>
      <c r="GB31" s="526"/>
      <c r="GC31" s="526"/>
      <c r="GD31" s="526"/>
      <c r="GE31" s="526"/>
      <c r="GF31" s="526"/>
      <c r="GG31" s="526"/>
      <c r="GH31" s="526"/>
      <c r="GI31" s="526"/>
      <c r="GJ31" s="526"/>
      <c r="GK31" s="526"/>
      <c r="GL31" s="526"/>
      <c r="GM31" s="526"/>
      <c r="GN31" s="526"/>
      <c r="GO31" s="526"/>
      <c r="GP31" s="526"/>
      <c r="GQ31" s="526"/>
      <c r="GR31" s="526"/>
      <c r="GS31" s="526"/>
      <c r="GT31" s="526"/>
      <c r="GU31" s="526"/>
      <c r="GV31" s="526"/>
      <c r="GW31" s="526"/>
      <c r="GX31" s="526"/>
      <c r="GY31" s="526"/>
      <c r="GZ31" s="526"/>
      <c r="HA31" s="526"/>
      <c r="HB31" s="526"/>
      <c r="HC31" s="526"/>
      <c r="HD31" s="526"/>
      <c r="HE31" s="526"/>
      <c r="HF31" s="526"/>
      <c r="HG31" s="526"/>
      <c r="HH31" s="526"/>
      <c r="HI31" s="526"/>
      <c r="HJ31" s="526"/>
      <c r="HK31" s="526"/>
      <c r="HL31" s="526"/>
      <c r="HM31" s="526"/>
      <c r="HN31" s="526"/>
      <c r="HO31" s="526"/>
      <c r="HP31" s="526"/>
      <c r="HQ31" s="526"/>
      <c r="HR31" s="526"/>
      <c r="HS31" s="526"/>
      <c r="HT31" s="526"/>
      <c r="HU31" s="526"/>
      <c r="HV31" s="526"/>
      <c r="HW31" s="526"/>
      <c r="HX31" s="526"/>
      <c r="HY31" s="526"/>
      <c r="HZ31" s="526"/>
      <c r="IA31" s="526"/>
      <c r="IB31" s="526"/>
      <c r="IC31" s="526"/>
      <c r="ID31" s="526"/>
      <c r="IE31" s="526"/>
      <c r="IF31" s="526"/>
      <c r="IG31" s="526"/>
      <c r="IH31" s="526"/>
      <c r="II31" s="526"/>
      <c r="IJ31" s="526"/>
      <c r="IK31" s="526"/>
      <c r="IL31" s="526"/>
      <c r="IM31" s="526"/>
      <c r="IN31" s="526"/>
      <c r="IO31" s="526"/>
      <c r="IP31" s="526"/>
      <c r="IQ31" s="526"/>
      <c r="IR31" s="526"/>
      <c r="IS31" s="526"/>
      <c r="IT31" s="526"/>
      <c r="IU31" s="526"/>
    </row>
    <row r="32" spans="1:255">
      <c r="A32" s="562" t="s">
        <v>2349</v>
      </c>
      <c r="B32" s="559">
        <v>0</v>
      </c>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26"/>
      <c r="BU32" s="526"/>
      <c r="BV32" s="526"/>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6"/>
      <c r="CW32" s="526"/>
      <c r="CX32" s="526"/>
      <c r="CY32" s="526"/>
      <c r="CZ32" s="526"/>
      <c r="DA32" s="526"/>
      <c r="DB32" s="526"/>
      <c r="DC32" s="526"/>
      <c r="DD32" s="526"/>
      <c r="DE32" s="526"/>
      <c r="DF32" s="526"/>
      <c r="DG32" s="526"/>
      <c r="DH32" s="526"/>
      <c r="DI32" s="526"/>
      <c r="DJ32" s="526"/>
      <c r="DK32" s="526"/>
      <c r="DL32" s="526"/>
      <c r="DM32" s="526"/>
      <c r="DN32" s="526"/>
      <c r="DO32" s="526"/>
      <c r="DP32" s="526"/>
      <c r="DQ32" s="526"/>
      <c r="DR32" s="526"/>
      <c r="DS32" s="526"/>
      <c r="DT32" s="526"/>
      <c r="DU32" s="526"/>
      <c r="DV32" s="526"/>
      <c r="DW32" s="526"/>
      <c r="DX32" s="526"/>
      <c r="DY32" s="526"/>
      <c r="DZ32" s="526"/>
      <c r="EA32" s="526"/>
      <c r="EB32" s="526"/>
      <c r="EC32" s="526"/>
      <c r="ED32" s="526"/>
      <c r="EE32" s="526"/>
      <c r="EF32" s="526"/>
      <c r="EG32" s="526"/>
      <c r="EH32" s="526"/>
      <c r="EI32" s="526"/>
      <c r="EJ32" s="526"/>
      <c r="EK32" s="526"/>
      <c r="EL32" s="526"/>
      <c r="EM32" s="526"/>
      <c r="EN32" s="526"/>
      <c r="EO32" s="526"/>
      <c r="EP32" s="526"/>
      <c r="EQ32" s="526"/>
      <c r="ER32" s="526"/>
      <c r="ES32" s="526"/>
      <c r="ET32" s="526"/>
      <c r="EU32" s="526"/>
      <c r="EV32" s="526"/>
      <c r="EW32" s="526"/>
      <c r="EX32" s="526"/>
      <c r="EY32" s="526"/>
      <c r="EZ32" s="526"/>
      <c r="FA32" s="526"/>
      <c r="FB32" s="526"/>
      <c r="FC32" s="526"/>
      <c r="FD32" s="526"/>
      <c r="FE32" s="526"/>
      <c r="FF32" s="526"/>
      <c r="FG32" s="526"/>
      <c r="FH32" s="526"/>
      <c r="FI32" s="526"/>
      <c r="FJ32" s="526"/>
      <c r="FK32" s="526"/>
      <c r="FL32" s="526"/>
      <c r="FM32" s="526"/>
      <c r="FN32" s="526"/>
      <c r="FO32" s="526"/>
      <c r="FP32" s="526"/>
      <c r="FQ32" s="526"/>
      <c r="FR32" s="526"/>
      <c r="FS32" s="526"/>
      <c r="FT32" s="526"/>
      <c r="FU32" s="526"/>
      <c r="FV32" s="526"/>
      <c r="FW32" s="526"/>
      <c r="FX32" s="526"/>
      <c r="FY32" s="526"/>
      <c r="FZ32" s="526"/>
      <c r="GA32" s="526"/>
      <c r="GB32" s="526"/>
      <c r="GC32" s="526"/>
      <c r="GD32" s="526"/>
      <c r="GE32" s="526"/>
      <c r="GF32" s="526"/>
      <c r="GG32" s="526"/>
      <c r="GH32" s="526"/>
      <c r="GI32" s="526"/>
      <c r="GJ32" s="526"/>
      <c r="GK32" s="526"/>
      <c r="GL32" s="526"/>
      <c r="GM32" s="526"/>
      <c r="GN32" s="526"/>
      <c r="GO32" s="526"/>
      <c r="GP32" s="526"/>
      <c r="GQ32" s="526"/>
      <c r="GR32" s="526"/>
      <c r="GS32" s="526"/>
      <c r="GT32" s="526"/>
      <c r="GU32" s="526"/>
      <c r="GV32" s="526"/>
      <c r="GW32" s="526"/>
      <c r="GX32" s="526"/>
      <c r="GY32" s="526"/>
      <c r="GZ32" s="526"/>
      <c r="HA32" s="526"/>
      <c r="HB32" s="526"/>
      <c r="HC32" s="526"/>
      <c r="HD32" s="526"/>
      <c r="HE32" s="526"/>
      <c r="HF32" s="526"/>
      <c r="HG32" s="526"/>
      <c r="HH32" s="526"/>
      <c r="HI32" s="526"/>
      <c r="HJ32" s="526"/>
      <c r="HK32" s="526"/>
      <c r="HL32" s="526"/>
      <c r="HM32" s="526"/>
      <c r="HN32" s="526"/>
      <c r="HO32" s="526"/>
      <c r="HP32" s="526"/>
      <c r="HQ32" s="526"/>
      <c r="HR32" s="526"/>
      <c r="HS32" s="526"/>
      <c r="HT32" s="526"/>
      <c r="HU32" s="526"/>
      <c r="HV32" s="526"/>
      <c r="HW32" s="526"/>
      <c r="HX32" s="526"/>
      <c r="HY32" s="526"/>
      <c r="HZ32" s="526"/>
      <c r="IA32" s="526"/>
      <c r="IB32" s="526"/>
      <c r="IC32" s="526"/>
      <c r="ID32" s="526"/>
      <c r="IE32" s="526"/>
      <c r="IF32" s="526"/>
      <c r="IG32" s="526"/>
      <c r="IH32" s="526"/>
      <c r="II32" s="526"/>
      <c r="IJ32" s="526"/>
      <c r="IK32" s="526"/>
      <c r="IL32" s="526"/>
      <c r="IM32" s="526"/>
      <c r="IN32" s="526"/>
      <c r="IO32" s="526"/>
      <c r="IP32" s="526"/>
      <c r="IQ32" s="526"/>
      <c r="IR32" s="526"/>
      <c r="IS32" s="526"/>
      <c r="IT32" s="526"/>
      <c r="IU32" s="526"/>
    </row>
    <row r="33" spans="1:255">
      <c r="A33" s="562" t="s">
        <v>2350</v>
      </c>
      <c r="B33" s="559">
        <v>0</v>
      </c>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526"/>
      <c r="AU33" s="526"/>
      <c r="AV33" s="526"/>
      <c r="AW33" s="526"/>
      <c r="AX33" s="526"/>
      <c r="AY33" s="526"/>
      <c r="AZ33" s="526"/>
      <c r="BA33" s="526"/>
      <c r="BB33" s="526"/>
      <c r="BC33" s="526"/>
      <c r="BD33" s="526"/>
      <c r="BE33" s="526"/>
      <c r="BF33" s="526"/>
      <c r="BG33" s="526"/>
      <c r="BH33" s="526"/>
      <c r="BI33" s="526"/>
      <c r="BJ33" s="526"/>
      <c r="BK33" s="526"/>
      <c r="BL33" s="526"/>
      <c r="BM33" s="526"/>
      <c r="BN33" s="526"/>
      <c r="BO33" s="526"/>
      <c r="BP33" s="526"/>
      <c r="BQ33" s="526"/>
      <c r="BR33" s="526"/>
      <c r="BS33" s="526"/>
      <c r="BT33" s="526"/>
      <c r="BU33" s="526"/>
      <c r="BV33" s="526"/>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6"/>
      <c r="CW33" s="526"/>
      <c r="CX33" s="526"/>
      <c r="CY33" s="526"/>
      <c r="CZ33" s="526"/>
      <c r="DA33" s="526"/>
      <c r="DB33" s="526"/>
      <c r="DC33" s="526"/>
      <c r="DD33" s="526"/>
      <c r="DE33" s="526"/>
      <c r="DF33" s="526"/>
      <c r="DG33" s="526"/>
      <c r="DH33" s="526"/>
      <c r="DI33" s="526"/>
      <c r="DJ33" s="526"/>
      <c r="DK33" s="526"/>
      <c r="DL33" s="526"/>
      <c r="DM33" s="526"/>
      <c r="DN33" s="526"/>
      <c r="DO33" s="526"/>
      <c r="DP33" s="526"/>
      <c r="DQ33" s="526"/>
      <c r="DR33" s="526"/>
      <c r="DS33" s="526"/>
      <c r="DT33" s="526"/>
      <c r="DU33" s="526"/>
      <c r="DV33" s="526"/>
      <c r="DW33" s="526"/>
      <c r="DX33" s="526"/>
      <c r="DY33" s="526"/>
      <c r="DZ33" s="526"/>
      <c r="EA33" s="526"/>
      <c r="EB33" s="526"/>
      <c r="EC33" s="526"/>
      <c r="ED33" s="526"/>
      <c r="EE33" s="526"/>
      <c r="EF33" s="526"/>
      <c r="EG33" s="526"/>
      <c r="EH33" s="526"/>
      <c r="EI33" s="526"/>
      <c r="EJ33" s="526"/>
      <c r="EK33" s="526"/>
      <c r="EL33" s="526"/>
      <c r="EM33" s="526"/>
      <c r="EN33" s="526"/>
      <c r="EO33" s="526"/>
      <c r="EP33" s="526"/>
      <c r="EQ33" s="526"/>
      <c r="ER33" s="526"/>
      <c r="ES33" s="526"/>
      <c r="ET33" s="526"/>
      <c r="EU33" s="526"/>
      <c r="EV33" s="526"/>
      <c r="EW33" s="526"/>
      <c r="EX33" s="526"/>
      <c r="EY33" s="526"/>
      <c r="EZ33" s="526"/>
      <c r="FA33" s="526"/>
      <c r="FB33" s="526"/>
      <c r="FC33" s="526"/>
      <c r="FD33" s="526"/>
      <c r="FE33" s="526"/>
      <c r="FF33" s="526"/>
      <c r="FG33" s="526"/>
      <c r="FH33" s="526"/>
      <c r="FI33" s="526"/>
      <c r="FJ33" s="526"/>
      <c r="FK33" s="526"/>
      <c r="FL33" s="526"/>
      <c r="FM33" s="526"/>
      <c r="FN33" s="526"/>
      <c r="FO33" s="526"/>
      <c r="FP33" s="526"/>
      <c r="FQ33" s="526"/>
      <c r="FR33" s="526"/>
      <c r="FS33" s="526"/>
      <c r="FT33" s="526"/>
      <c r="FU33" s="526"/>
      <c r="FV33" s="526"/>
      <c r="FW33" s="526"/>
      <c r="FX33" s="526"/>
      <c r="FY33" s="526"/>
      <c r="FZ33" s="526"/>
      <c r="GA33" s="526"/>
      <c r="GB33" s="526"/>
      <c r="GC33" s="526"/>
      <c r="GD33" s="526"/>
      <c r="GE33" s="526"/>
      <c r="GF33" s="526"/>
      <c r="GG33" s="526"/>
      <c r="GH33" s="526"/>
      <c r="GI33" s="526"/>
      <c r="GJ33" s="526"/>
      <c r="GK33" s="526"/>
      <c r="GL33" s="526"/>
      <c r="GM33" s="526"/>
      <c r="GN33" s="526"/>
      <c r="GO33" s="526"/>
      <c r="GP33" s="526"/>
      <c r="GQ33" s="526"/>
      <c r="GR33" s="526"/>
      <c r="GS33" s="526"/>
      <c r="GT33" s="526"/>
      <c r="GU33" s="526"/>
      <c r="GV33" s="526"/>
      <c r="GW33" s="526"/>
      <c r="GX33" s="526"/>
      <c r="GY33" s="526"/>
      <c r="GZ33" s="526"/>
      <c r="HA33" s="526"/>
      <c r="HB33" s="526"/>
      <c r="HC33" s="526"/>
      <c r="HD33" s="526"/>
      <c r="HE33" s="526"/>
      <c r="HF33" s="526"/>
      <c r="HG33" s="526"/>
      <c r="HH33" s="526"/>
      <c r="HI33" s="526"/>
      <c r="HJ33" s="526"/>
      <c r="HK33" s="526"/>
      <c r="HL33" s="526"/>
      <c r="HM33" s="526"/>
      <c r="HN33" s="526"/>
      <c r="HO33" s="526"/>
      <c r="HP33" s="526"/>
      <c r="HQ33" s="526"/>
      <c r="HR33" s="526"/>
      <c r="HS33" s="526"/>
      <c r="HT33" s="526"/>
      <c r="HU33" s="526"/>
      <c r="HV33" s="526"/>
      <c r="HW33" s="526"/>
      <c r="HX33" s="526"/>
      <c r="HY33" s="526"/>
      <c r="HZ33" s="526"/>
      <c r="IA33" s="526"/>
      <c r="IB33" s="526"/>
      <c r="IC33" s="526"/>
      <c r="ID33" s="526"/>
      <c r="IE33" s="526"/>
      <c r="IF33" s="526"/>
      <c r="IG33" s="526"/>
      <c r="IH33" s="526"/>
      <c r="II33" s="526"/>
      <c r="IJ33" s="526"/>
      <c r="IK33" s="526"/>
      <c r="IL33" s="526"/>
      <c r="IM33" s="526"/>
      <c r="IN33" s="526"/>
      <c r="IO33" s="526"/>
      <c r="IP33" s="526"/>
      <c r="IQ33" s="526"/>
      <c r="IR33" s="526"/>
      <c r="IS33" s="526"/>
      <c r="IT33" s="526"/>
      <c r="IU33" s="526"/>
    </row>
    <row r="34" spans="1:255">
      <c r="A34" s="562" t="s">
        <v>2351</v>
      </c>
      <c r="B34" s="559">
        <v>0</v>
      </c>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6"/>
      <c r="AO34" s="526"/>
      <c r="AP34" s="526"/>
      <c r="AQ34" s="526"/>
      <c r="AR34" s="526"/>
      <c r="AS34" s="526"/>
      <c r="AT34" s="526"/>
      <c r="AU34" s="526"/>
      <c r="AV34" s="526"/>
      <c r="AW34" s="526"/>
      <c r="AX34" s="526"/>
      <c r="AY34" s="526"/>
      <c r="AZ34" s="526"/>
      <c r="BA34" s="526"/>
      <c r="BB34" s="526"/>
      <c r="BC34" s="526"/>
      <c r="BD34" s="526"/>
      <c r="BE34" s="526"/>
      <c r="BF34" s="526"/>
      <c r="BG34" s="526"/>
      <c r="BH34" s="526"/>
      <c r="BI34" s="526"/>
      <c r="BJ34" s="526"/>
      <c r="BK34" s="526"/>
      <c r="BL34" s="526"/>
      <c r="BM34" s="526"/>
      <c r="BN34" s="526"/>
      <c r="BO34" s="526"/>
      <c r="BP34" s="526"/>
      <c r="BQ34" s="526"/>
      <c r="BR34" s="526"/>
      <c r="BS34" s="526"/>
      <c r="BT34" s="526"/>
      <c r="BU34" s="526"/>
      <c r="BV34" s="526"/>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6"/>
      <c r="CW34" s="526"/>
      <c r="CX34" s="526"/>
      <c r="CY34" s="526"/>
      <c r="CZ34" s="526"/>
      <c r="DA34" s="526"/>
      <c r="DB34" s="526"/>
      <c r="DC34" s="526"/>
      <c r="DD34" s="526"/>
      <c r="DE34" s="526"/>
      <c r="DF34" s="526"/>
      <c r="DG34" s="526"/>
      <c r="DH34" s="526"/>
      <c r="DI34" s="526"/>
      <c r="DJ34" s="526"/>
      <c r="DK34" s="526"/>
      <c r="DL34" s="526"/>
      <c r="DM34" s="526"/>
      <c r="DN34" s="526"/>
      <c r="DO34" s="526"/>
      <c r="DP34" s="526"/>
      <c r="DQ34" s="526"/>
      <c r="DR34" s="526"/>
      <c r="DS34" s="526"/>
      <c r="DT34" s="526"/>
      <c r="DU34" s="526"/>
      <c r="DV34" s="526"/>
      <c r="DW34" s="526"/>
      <c r="DX34" s="526"/>
      <c r="DY34" s="526"/>
      <c r="DZ34" s="526"/>
      <c r="EA34" s="526"/>
      <c r="EB34" s="526"/>
      <c r="EC34" s="526"/>
      <c r="ED34" s="526"/>
      <c r="EE34" s="526"/>
      <c r="EF34" s="526"/>
      <c r="EG34" s="526"/>
      <c r="EH34" s="526"/>
      <c r="EI34" s="526"/>
      <c r="EJ34" s="526"/>
      <c r="EK34" s="526"/>
      <c r="EL34" s="526"/>
      <c r="EM34" s="526"/>
      <c r="EN34" s="526"/>
      <c r="EO34" s="526"/>
      <c r="EP34" s="526"/>
      <c r="EQ34" s="526"/>
      <c r="ER34" s="526"/>
      <c r="ES34" s="526"/>
      <c r="ET34" s="526"/>
      <c r="EU34" s="526"/>
      <c r="EV34" s="526"/>
      <c r="EW34" s="526"/>
      <c r="EX34" s="526"/>
      <c r="EY34" s="526"/>
      <c r="EZ34" s="526"/>
      <c r="FA34" s="526"/>
      <c r="FB34" s="526"/>
      <c r="FC34" s="526"/>
      <c r="FD34" s="526"/>
      <c r="FE34" s="526"/>
      <c r="FF34" s="526"/>
      <c r="FG34" s="526"/>
      <c r="FH34" s="526"/>
      <c r="FI34" s="526"/>
      <c r="FJ34" s="526"/>
      <c r="FK34" s="526"/>
      <c r="FL34" s="526"/>
      <c r="FM34" s="526"/>
      <c r="FN34" s="526"/>
      <c r="FO34" s="526"/>
      <c r="FP34" s="526"/>
      <c r="FQ34" s="526"/>
      <c r="FR34" s="526"/>
      <c r="FS34" s="526"/>
      <c r="FT34" s="526"/>
      <c r="FU34" s="526"/>
      <c r="FV34" s="526"/>
      <c r="FW34" s="526"/>
      <c r="FX34" s="526"/>
      <c r="FY34" s="526"/>
      <c r="FZ34" s="526"/>
      <c r="GA34" s="526"/>
      <c r="GB34" s="526"/>
      <c r="GC34" s="526"/>
      <c r="GD34" s="526"/>
      <c r="GE34" s="526"/>
      <c r="GF34" s="526"/>
      <c r="GG34" s="526"/>
      <c r="GH34" s="526"/>
      <c r="GI34" s="526"/>
      <c r="GJ34" s="526"/>
      <c r="GK34" s="526"/>
      <c r="GL34" s="526"/>
      <c r="GM34" s="526"/>
      <c r="GN34" s="526"/>
      <c r="GO34" s="526"/>
      <c r="GP34" s="526"/>
      <c r="GQ34" s="526"/>
      <c r="GR34" s="526"/>
      <c r="GS34" s="526"/>
      <c r="GT34" s="526"/>
      <c r="GU34" s="526"/>
      <c r="GV34" s="526"/>
      <c r="GW34" s="526"/>
      <c r="GX34" s="526"/>
      <c r="GY34" s="526"/>
      <c r="GZ34" s="526"/>
      <c r="HA34" s="526"/>
      <c r="HB34" s="526"/>
      <c r="HC34" s="526"/>
      <c r="HD34" s="526"/>
      <c r="HE34" s="526"/>
      <c r="HF34" s="526"/>
      <c r="HG34" s="526"/>
      <c r="HH34" s="526"/>
      <c r="HI34" s="526"/>
      <c r="HJ34" s="526"/>
      <c r="HK34" s="526"/>
      <c r="HL34" s="526"/>
      <c r="HM34" s="526"/>
      <c r="HN34" s="526"/>
      <c r="HO34" s="526"/>
      <c r="HP34" s="526"/>
      <c r="HQ34" s="526"/>
      <c r="HR34" s="526"/>
      <c r="HS34" s="526"/>
      <c r="HT34" s="526"/>
      <c r="HU34" s="526"/>
      <c r="HV34" s="526"/>
      <c r="HW34" s="526"/>
      <c r="HX34" s="526"/>
      <c r="HY34" s="526"/>
      <c r="HZ34" s="526"/>
      <c r="IA34" s="526"/>
      <c r="IB34" s="526"/>
      <c r="IC34" s="526"/>
      <c r="ID34" s="526"/>
      <c r="IE34" s="526"/>
      <c r="IF34" s="526"/>
      <c r="IG34" s="526"/>
      <c r="IH34" s="526"/>
      <c r="II34" s="526"/>
      <c r="IJ34" s="526"/>
      <c r="IK34" s="526"/>
      <c r="IL34" s="526"/>
      <c r="IM34" s="526"/>
      <c r="IN34" s="526"/>
      <c r="IO34" s="526"/>
      <c r="IP34" s="526"/>
      <c r="IQ34" s="526"/>
      <c r="IR34" s="526"/>
      <c r="IS34" s="526"/>
      <c r="IT34" s="526"/>
      <c r="IU34" s="526"/>
    </row>
    <row r="35" spans="1:255">
      <c r="A35" s="562" t="s">
        <v>2352</v>
      </c>
      <c r="B35" s="559">
        <v>0</v>
      </c>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6"/>
      <c r="BT35" s="526"/>
      <c r="BU35" s="526"/>
      <c r="BV35" s="526"/>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6"/>
      <c r="CU35" s="526"/>
      <c r="CV35" s="526"/>
      <c r="CW35" s="526"/>
      <c r="CX35" s="526"/>
      <c r="CY35" s="526"/>
      <c r="CZ35" s="526"/>
      <c r="DA35" s="526"/>
      <c r="DB35" s="526"/>
      <c r="DC35" s="526"/>
      <c r="DD35" s="526"/>
      <c r="DE35" s="526"/>
      <c r="DF35" s="526"/>
      <c r="DG35" s="526"/>
      <c r="DH35" s="526"/>
      <c r="DI35" s="526"/>
      <c r="DJ35" s="526"/>
      <c r="DK35" s="526"/>
      <c r="DL35" s="526"/>
      <c r="DM35" s="526"/>
      <c r="DN35" s="526"/>
      <c r="DO35" s="526"/>
      <c r="DP35" s="526"/>
      <c r="DQ35" s="526"/>
      <c r="DR35" s="526"/>
      <c r="DS35" s="526"/>
      <c r="DT35" s="526"/>
      <c r="DU35" s="526"/>
      <c r="DV35" s="526"/>
      <c r="DW35" s="526"/>
      <c r="DX35" s="526"/>
      <c r="DY35" s="526"/>
      <c r="DZ35" s="526"/>
      <c r="EA35" s="526"/>
      <c r="EB35" s="526"/>
      <c r="EC35" s="526"/>
      <c r="ED35" s="526"/>
      <c r="EE35" s="526"/>
      <c r="EF35" s="526"/>
      <c r="EG35" s="526"/>
      <c r="EH35" s="526"/>
      <c r="EI35" s="526"/>
      <c r="EJ35" s="526"/>
      <c r="EK35" s="526"/>
      <c r="EL35" s="526"/>
      <c r="EM35" s="526"/>
      <c r="EN35" s="526"/>
      <c r="EO35" s="526"/>
      <c r="EP35" s="526"/>
      <c r="EQ35" s="526"/>
      <c r="ER35" s="526"/>
      <c r="ES35" s="526"/>
      <c r="ET35" s="526"/>
      <c r="EU35" s="526"/>
      <c r="EV35" s="526"/>
      <c r="EW35" s="526"/>
      <c r="EX35" s="526"/>
      <c r="EY35" s="526"/>
      <c r="EZ35" s="526"/>
      <c r="FA35" s="526"/>
      <c r="FB35" s="526"/>
      <c r="FC35" s="526"/>
      <c r="FD35" s="526"/>
      <c r="FE35" s="526"/>
      <c r="FF35" s="526"/>
      <c r="FG35" s="526"/>
      <c r="FH35" s="526"/>
      <c r="FI35" s="526"/>
      <c r="FJ35" s="526"/>
      <c r="FK35" s="526"/>
      <c r="FL35" s="526"/>
      <c r="FM35" s="526"/>
      <c r="FN35" s="526"/>
      <c r="FO35" s="526"/>
      <c r="FP35" s="526"/>
      <c r="FQ35" s="526"/>
      <c r="FR35" s="526"/>
      <c r="FS35" s="526"/>
      <c r="FT35" s="526"/>
      <c r="FU35" s="526"/>
      <c r="FV35" s="526"/>
      <c r="FW35" s="526"/>
      <c r="FX35" s="526"/>
      <c r="FY35" s="526"/>
      <c r="FZ35" s="526"/>
      <c r="GA35" s="526"/>
      <c r="GB35" s="526"/>
      <c r="GC35" s="526"/>
      <c r="GD35" s="526"/>
      <c r="GE35" s="526"/>
      <c r="GF35" s="526"/>
      <c r="GG35" s="526"/>
      <c r="GH35" s="526"/>
      <c r="GI35" s="526"/>
      <c r="GJ35" s="526"/>
      <c r="GK35" s="526"/>
      <c r="GL35" s="526"/>
      <c r="GM35" s="526"/>
      <c r="GN35" s="526"/>
      <c r="GO35" s="526"/>
      <c r="GP35" s="526"/>
      <c r="GQ35" s="526"/>
      <c r="GR35" s="526"/>
      <c r="GS35" s="526"/>
      <c r="GT35" s="526"/>
      <c r="GU35" s="526"/>
      <c r="GV35" s="526"/>
      <c r="GW35" s="526"/>
      <c r="GX35" s="526"/>
      <c r="GY35" s="526"/>
      <c r="GZ35" s="526"/>
      <c r="HA35" s="526"/>
      <c r="HB35" s="526"/>
      <c r="HC35" s="526"/>
      <c r="HD35" s="526"/>
      <c r="HE35" s="526"/>
      <c r="HF35" s="526"/>
      <c r="HG35" s="526"/>
      <c r="HH35" s="526"/>
      <c r="HI35" s="526"/>
      <c r="HJ35" s="526"/>
      <c r="HK35" s="526"/>
      <c r="HL35" s="526"/>
      <c r="HM35" s="526"/>
      <c r="HN35" s="526"/>
      <c r="HO35" s="526"/>
      <c r="HP35" s="526"/>
      <c r="HQ35" s="526"/>
      <c r="HR35" s="526"/>
      <c r="HS35" s="526"/>
      <c r="HT35" s="526"/>
      <c r="HU35" s="526"/>
      <c r="HV35" s="526"/>
      <c r="HW35" s="526"/>
      <c r="HX35" s="526"/>
      <c r="HY35" s="526"/>
      <c r="HZ35" s="526"/>
      <c r="IA35" s="526"/>
      <c r="IB35" s="526"/>
      <c r="IC35" s="526"/>
      <c r="ID35" s="526"/>
      <c r="IE35" s="526"/>
      <c r="IF35" s="526"/>
      <c r="IG35" s="526"/>
      <c r="IH35" s="526"/>
      <c r="II35" s="526"/>
      <c r="IJ35" s="526"/>
      <c r="IK35" s="526"/>
      <c r="IL35" s="526"/>
      <c r="IM35" s="526"/>
      <c r="IN35" s="526"/>
      <c r="IO35" s="526"/>
      <c r="IP35" s="526"/>
      <c r="IQ35" s="526"/>
      <c r="IR35" s="526"/>
      <c r="IS35" s="526"/>
      <c r="IT35" s="526"/>
      <c r="IU35" s="526"/>
    </row>
    <row r="36" spans="1:255">
      <c r="A36" s="562" t="s">
        <v>2353</v>
      </c>
      <c r="B36" s="559">
        <v>0</v>
      </c>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6"/>
      <c r="AY36" s="526"/>
      <c r="AZ36" s="526"/>
      <c r="BA36" s="526"/>
      <c r="BB36" s="526"/>
      <c r="BC36" s="526"/>
      <c r="BD36" s="526"/>
      <c r="BE36" s="526"/>
      <c r="BF36" s="526"/>
      <c r="BG36" s="526"/>
      <c r="BH36" s="526"/>
      <c r="BI36" s="526"/>
      <c r="BJ36" s="526"/>
      <c r="BK36" s="526"/>
      <c r="BL36" s="526"/>
      <c r="BM36" s="526"/>
      <c r="BN36" s="526"/>
      <c r="BO36" s="526"/>
      <c r="BP36" s="526"/>
      <c r="BQ36" s="526"/>
      <c r="BR36" s="526"/>
      <c r="BS36" s="526"/>
      <c r="BT36" s="526"/>
      <c r="BU36" s="526"/>
      <c r="BV36" s="526"/>
      <c r="BW36" s="526"/>
      <c r="BX36" s="526"/>
      <c r="BY36" s="526"/>
      <c r="BZ36" s="526"/>
      <c r="CA36" s="526"/>
      <c r="CB36" s="526"/>
      <c r="CC36" s="526"/>
      <c r="CD36" s="526"/>
      <c r="CE36" s="526"/>
      <c r="CF36" s="526"/>
      <c r="CG36" s="526"/>
      <c r="CH36" s="526"/>
      <c r="CI36" s="526"/>
      <c r="CJ36" s="526"/>
      <c r="CK36" s="526"/>
      <c r="CL36" s="526"/>
      <c r="CM36" s="526"/>
      <c r="CN36" s="526"/>
      <c r="CO36" s="526"/>
      <c r="CP36" s="526"/>
      <c r="CQ36" s="526"/>
      <c r="CR36" s="526"/>
      <c r="CS36" s="526"/>
      <c r="CT36" s="526"/>
      <c r="CU36" s="526"/>
      <c r="CV36" s="526"/>
      <c r="CW36" s="526"/>
      <c r="CX36" s="526"/>
      <c r="CY36" s="526"/>
      <c r="CZ36" s="526"/>
      <c r="DA36" s="526"/>
      <c r="DB36" s="526"/>
      <c r="DC36" s="526"/>
      <c r="DD36" s="526"/>
      <c r="DE36" s="526"/>
      <c r="DF36" s="526"/>
      <c r="DG36" s="526"/>
      <c r="DH36" s="526"/>
      <c r="DI36" s="526"/>
      <c r="DJ36" s="526"/>
      <c r="DK36" s="526"/>
      <c r="DL36" s="526"/>
      <c r="DM36" s="526"/>
      <c r="DN36" s="526"/>
      <c r="DO36" s="526"/>
      <c r="DP36" s="526"/>
      <c r="DQ36" s="526"/>
      <c r="DR36" s="526"/>
      <c r="DS36" s="526"/>
      <c r="DT36" s="526"/>
      <c r="DU36" s="526"/>
      <c r="DV36" s="526"/>
      <c r="DW36" s="526"/>
      <c r="DX36" s="526"/>
      <c r="DY36" s="526"/>
      <c r="DZ36" s="526"/>
      <c r="EA36" s="526"/>
      <c r="EB36" s="526"/>
      <c r="EC36" s="526"/>
      <c r="ED36" s="526"/>
      <c r="EE36" s="526"/>
      <c r="EF36" s="526"/>
      <c r="EG36" s="526"/>
      <c r="EH36" s="526"/>
      <c r="EI36" s="526"/>
      <c r="EJ36" s="526"/>
      <c r="EK36" s="526"/>
      <c r="EL36" s="526"/>
      <c r="EM36" s="526"/>
      <c r="EN36" s="526"/>
      <c r="EO36" s="526"/>
      <c r="EP36" s="526"/>
      <c r="EQ36" s="526"/>
      <c r="ER36" s="526"/>
      <c r="ES36" s="526"/>
      <c r="ET36" s="526"/>
      <c r="EU36" s="526"/>
      <c r="EV36" s="526"/>
      <c r="EW36" s="526"/>
      <c r="EX36" s="526"/>
      <c r="EY36" s="526"/>
      <c r="EZ36" s="526"/>
      <c r="FA36" s="526"/>
      <c r="FB36" s="526"/>
      <c r="FC36" s="526"/>
      <c r="FD36" s="526"/>
      <c r="FE36" s="526"/>
      <c r="FF36" s="526"/>
      <c r="FG36" s="526"/>
      <c r="FH36" s="526"/>
      <c r="FI36" s="526"/>
      <c r="FJ36" s="526"/>
      <c r="FK36" s="526"/>
      <c r="FL36" s="526"/>
      <c r="FM36" s="526"/>
      <c r="FN36" s="526"/>
      <c r="FO36" s="526"/>
      <c r="FP36" s="526"/>
      <c r="FQ36" s="526"/>
      <c r="FR36" s="526"/>
      <c r="FS36" s="526"/>
      <c r="FT36" s="526"/>
      <c r="FU36" s="526"/>
      <c r="FV36" s="526"/>
      <c r="FW36" s="526"/>
      <c r="FX36" s="526"/>
      <c r="FY36" s="526"/>
      <c r="FZ36" s="526"/>
      <c r="GA36" s="526"/>
      <c r="GB36" s="526"/>
      <c r="GC36" s="526"/>
      <c r="GD36" s="526"/>
      <c r="GE36" s="526"/>
      <c r="GF36" s="526"/>
      <c r="GG36" s="526"/>
      <c r="GH36" s="526"/>
      <c r="GI36" s="526"/>
      <c r="GJ36" s="526"/>
      <c r="GK36" s="526"/>
      <c r="GL36" s="526"/>
      <c r="GM36" s="526"/>
      <c r="GN36" s="526"/>
      <c r="GO36" s="526"/>
      <c r="GP36" s="526"/>
      <c r="GQ36" s="526"/>
      <c r="GR36" s="526"/>
      <c r="GS36" s="526"/>
      <c r="GT36" s="526"/>
      <c r="GU36" s="526"/>
      <c r="GV36" s="526"/>
      <c r="GW36" s="526"/>
      <c r="GX36" s="526"/>
      <c r="GY36" s="526"/>
      <c r="GZ36" s="526"/>
      <c r="HA36" s="526"/>
      <c r="HB36" s="526"/>
      <c r="HC36" s="526"/>
      <c r="HD36" s="526"/>
      <c r="HE36" s="526"/>
      <c r="HF36" s="526"/>
      <c r="HG36" s="526"/>
      <c r="HH36" s="526"/>
      <c r="HI36" s="526"/>
      <c r="HJ36" s="526"/>
      <c r="HK36" s="526"/>
      <c r="HL36" s="526"/>
      <c r="HM36" s="526"/>
      <c r="HN36" s="526"/>
      <c r="HO36" s="526"/>
      <c r="HP36" s="526"/>
      <c r="HQ36" s="526"/>
      <c r="HR36" s="526"/>
      <c r="HS36" s="526"/>
      <c r="HT36" s="526"/>
      <c r="HU36" s="526"/>
      <c r="HV36" s="526"/>
      <c r="HW36" s="526"/>
      <c r="HX36" s="526"/>
      <c r="HY36" s="526"/>
      <c r="HZ36" s="526"/>
      <c r="IA36" s="526"/>
      <c r="IB36" s="526"/>
      <c r="IC36" s="526"/>
      <c r="ID36" s="526"/>
      <c r="IE36" s="526"/>
      <c r="IF36" s="526"/>
      <c r="IG36" s="526"/>
      <c r="IH36" s="526"/>
      <c r="II36" s="526"/>
      <c r="IJ36" s="526"/>
      <c r="IK36" s="526"/>
      <c r="IL36" s="526"/>
      <c r="IM36" s="526"/>
      <c r="IN36" s="526"/>
      <c r="IO36" s="526"/>
      <c r="IP36" s="526"/>
      <c r="IQ36" s="526"/>
      <c r="IR36" s="526"/>
      <c r="IS36" s="526"/>
      <c r="IT36" s="526"/>
      <c r="IU36" s="526"/>
    </row>
    <row r="37" spans="1:255">
      <c r="A37" s="562" t="s">
        <v>2354</v>
      </c>
      <c r="B37" s="559">
        <v>0</v>
      </c>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526"/>
      <c r="AV37" s="526"/>
      <c r="AW37" s="526"/>
      <c r="AX37" s="526"/>
      <c r="AY37" s="526"/>
      <c r="AZ37" s="526"/>
      <c r="BA37" s="526"/>
      <c r="BB37" s="526"/>
      <c r="BC37" s="526"/>
      <c r="BD37" s="526"/>
      <c r="BE37" s="526"/>
      <c r="BF37" s="526"/>
      <c r="BG37" s="526"/>
      <c r="BH37" s="526"/>
      <c r="BI37" s="526"/>
      <c r="BJ37" s="526"/>
      <c r="BK37" s="526"/>
      <c r="BL37" s="526"/>
      <c r="BM37" s="526"/>
      <c r="BN37" s="526"/>
      <c r="BO37" s="526"/>
      <c r="BP37" s="526"/>
      <c r="BQ37" s="526"/>
      <c r="BR37" s="526"/>
      <c r="BS37" s="526"/>
      <c r="BT37" s="526"/>
      <c r="BU37" s="526"/>
      <c r="BV37" s="526"/>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6"/>
      <c r="CW37" s="526"/>
      <c r="CX37" s="526"/>
      <c r="CY37" s="526"/>
      <c r="CZ37" s="526"/>
      <c r="DA37" s="526"/>
      <c r="DB37" s="526"/>
      <c r="DC37" s="526"/>
      <c r="DD37" s="526"/>
      <c r="DE37" s="526"/>
      <c r="DF37" s="526"/>
      <c r="DG37" s="526"/>
      <c r="DH37" s="526"/>
      <c r="DI37" s="526"/>
      <c r="DJ37" s="526"/>
      <c r="DK37" s="526"/>
      <c r="DL37" s="526"/>
      <c r="DM37" s="526"/>
      <c r="DN37" s="526"/>
      <c r="DO37" s="526"/>
      <c r="DP37" s="526"/>
      <c r="DQ37" s="526"/>
      <c r="DR37" s="526"/>
      <c r="DS37" s="526"/>
      <c r="DT37" s="526"/>
      <c r="DU37" s="526"/>
      <c r="DV37" s="526"/>
      <c r="DW37" s="526"/>
      <c r="DX37" s="526"/>
      <c r="DY37" s="526"/>
      <c r="DZ37" s="526"/>
      <c r="EA37" s="526"/>
      <c r="EB37" s="526"/>
      <c r="EC37" s="526"/>
      <c r="ED37" s="526"/>
      <c r="EE37" s="526"/>
      <c r="EF37" s="526"/>
      <c r="EG37" s="526"/>
      <c r="EH37" s="526"/>
      <c r="EI37" s="526"/>
      <c r="EJ37" s="526"/>
      <c r="EK37" s="526"/>
      <c r="EL37" s="526"/>
      <c r="EM37" s="526"/>
      <c r="EN37" s="526"/>
      <c r="EO37" s="526"/>
      <c r="EP37" s="526"/>
      <c r="EQ37" s="526"/>
      <c r="ER37" s="526"/>
      <c r="ES37" s="526"/>
      <c r="ET37" s="526"/>
      <c r="EU37" s="526"/>
      <c r="EV37" s="526"/>
      <c r="EW37" s="526"/>
      <c r="EX37" s="526"/>
      <c r="EY37" s="526"/>
      <c r="EZ37" s="526"/>
      <c r="FA37" s="526"/>
      <c r="FB37" s="526"/>
      <c r="FC37" s="526"/>
      <c r="FD37" s="526"/>
      <c r="FE37" s="526"/>
      <c r="FF37" s="526"/>
      <c r="FG37" s="526"/>
      <c r="FH37" s="526"/>
      <c r="FI37" s="526"/>
      <c r="FJ37" s="526"/>
      <c r="FK37" s="526"/>
      <c r="FL37" s="526"/>
      <c r="FM37" s="526"/>
      <c r="FN37" s="526"/>
      <c r="FO37" s="526"/>
      <c r="FP37" s="526"/>
      <c r="FQ37" s="526"/>
      <c r="FR37" s="526"/>
      <c r="FS37" s="526"/>
      <c r="FT37" s="526"/>
      <c r="FU37" s="526"/>
      <c r="FV37" s="526"/>
      <c r="FW37" s="526"/>
      <c r="FX37" s="526"/>
      <c r="FY37" s="526"/>
      <c r="FZ37" s="526"/>
      <c r="GA37" s="526"/>
      <c r="GB37" s="526"/>
      <c r="GC37" s="526"/>
      <c r="GD37" s="526"/>
      <c r="GE37" s="526"/>
      <c r="GF37" s="526"/>
      <c r="GG37" s="526"/>
      <c r="GH37" s="526"/>
      <c r="GI37" s="526"/>
      <c r="GJ37" s="526"/>
      <c r="GK37" s="526"/>
      <c r="GL37" s="526"/>
      <c r="GM37" s="526"/>
      <c r="GN37" s="526"/>
      <c r="GO37" s="526"/>
      <c r="GP37" s="526"/>
      <c r="GQ37" s="526"/>
      <c r="GR37" s="526"/>
      <c r="GS37" s="526"/>
      <c r="GT37" s="526"/>
      <c r="GU37" s="526"/>
      <c r="GV37" s="526"/>
      <c r="GW37" s="526"/>
      <c r="GX37" s="526"/>
      <c r="GY37" s="526"/>
      <c r="GZ37" s="526"/>
      <c r="HA37" s="526"/>
      <c r="HB37" s="526"/>
      <c r="HC37" s="526"/>
      <c r="HD37" s="526"/>
      <c r="HE37" s="526"/>
      <c r="HF37" s="526"/>
      <c r="HG37" s="526"/>
      <c r="HH37" s="526"/>
      <c r="HI37" s="526"/>
      <c r="HJ37" s="526"/>
      <c r="HK37" s="526"/>
      <c r="HL37" s="526"/>
      <c r="HM37" s="526"/>
      <c r="HN37" s="526"/>
      <c r="HO37" s="526"/>
      <c r="HP37" s="526"/>
      <c r="HQ37" s="526"/>
      <c r="HR37" s="526"/>
      <c r="HS37" s="526"/>
      <c r="HT37" s="526"/>
      <c r="HU37" s="526"/>
      <c r="HV37" s="526"/>
      <c r="HW37" s="526"/>
      <c r="HX37" s="526"/>
      <c r="HY37" s="526"/>
      <c r="HZ37" s="526"/>
      <c r="IA37" s="526"/>
      <c r="IB37" s="526"/>
      <c r="IC37" s="526"/>
      <c r="ID37" s="526"/>
      <c r="IE37" s="526"/>
      <c r="IF37" s="526"/>
      <c r="IG37" s="526"/>
      <c r="IH37" s="526"/>
      <c r="II37" s="526"/>
      <c r="IJ37" s="526"/>
      <c r="IK37" s="526"/>
      <c r="IL37" s="526"/>
      <c r="IM37" s="526"/>
      <c r="IN37" s="526"/>
      <c r="IO37" s="526"/>
      <c r="IP37" s="526"/>
      <c r="IQ37" s="526"/>
      <c r="IR37" s="526"/>
      <c r="IS37" s="526"/>
      <c r="IT37" s="526"/>
      <c r="IU37" s="526"/>
    </row>
    <row r="38" spans="1:255">
      <c r="A38" s="562" t="s">
        <v>2355</v>
      </c>
      <c r="B38" s="559">
        <v>232</v>
      </c>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526"/>
      <c r="AU38" s="526"/>
      <c r="AV38" s="526"/>
      <c r="AW38" s="526"/>
      <c r="AX38" s="526"/>
      <c r="AY38" s="526"/>
      <c r="AZ38" s="526"/>
      <c r="BA38" s="526"/>
      <c r="BB38" s="526"/>
      <c r="BC38" s="526"/>
      <c r="BD38" s="526"/>
      <c r="BE38" s="526"/>
      <c r="BF38" s="526"/>
      <c r="BG38" s="526"/>
      <c r="BH38" s="526"/>
      <c r="BI38" s="526"/>
      <c r="BJ38" s="526"/>
      <c r="BK38" s="526"/>
      <c r="BL38" s="526"/>
      <c r="BM38" s="526"/>
      <c r="BN38" s="526"/>
      <c r="BO38" s="526"/>
      <c r="BP38" s="526"/>
      <c r="BQ38" s="526"/>
      <c r="BR38" s="526"/>
      <c r="BS38" s="526"/>
      <c r="BT38" s="526"/>
      <c r="BU38" s="526"/>
      <c r="BV38" s="526"/>
      <c r="BW38" s="526"/>
      <c r="BX38" s="526"/>
      <c r="BY38" s="526"/>
      <c r="BZ38" s="526"/>
      <c r="CA38" s="526"/>
      <c r="CB38" s="526"/>
      <c r="CC38" s="526"/>
      <c r="CD38" s="526"/>
      <c r="CE38" s="526"/>
      <c r="CF38" s="526"/>
      <c r="CG38" s="526"/>
      <c r="CH38" s="526"/>
      <c r="CI38" s="526"/>
      <c r="CJ38" s="526"/>
      <c r="CK38" s="526"/>
      <c r="CL38" s="526"/>
      <c r="CM38" s="526"/>
      <c r="CN38" s="526"/>
      <c r="CO38" s="526"/>
      <c r="CP38" s="526"/>
      <c r="CQ38" s="526"/>
      <c r="CR38" s="526"/>
      <c r="CS38" s="526"/>
      <c r="CT38" s="526"/>
      <c r="CU38" s="526"/>
      <c r="CV38" s="526"/>
      <c r="CW38" s="526"/>
      <c r="CX38" s="526"/>
      <c r="CY38" s="526"/>
      <c r="CZ38" s="526"/>
      <c r="DA38" s="526"/>
      <c r="DB38" s="526"/>
      <c r="DC38" s="526"/>
      <c r="DD38" s="526"/>
      <c r="DE38" s="526"/>
      <c r="DF38" s="526"/>
      <c r="DG38" s="526"/>
      <c r="DH38" s="526"/>
      <c r="DI38" s="526"/>
      <c r="DJ38" s="526"/>
      <c r="DK38" s="526"/>
      <c r="DL38" s="526"/>
      <c r="DM38" s="526"/>
      <c r="DN38" s="526"/>
      <c r="DO38" s="526"/>
      <c r="DP38" s="526"/>
      <c r="DQ38" s="526"/>
      <c r="DR38" s="526"/>
      <c r="DS38" s="526"/>
      <c r="DT38" s="526"/>
      <c r="DU38" s="526"/>
      <c r="DV38" s="526"/>
      <c r="DW38" s="526"/>
      <c r="DX38" s="526"/>
      <c r="DY38" s="526"/>
      <c r="DZ38" s="526"/>
      <c r="EA38" s="526"/>
      <c r="EB38" s="526"/>
      <c r="EC38" s="526"/>
      <c r="ED38" s="526"/>
      <c r="EE38" s="526"/>
      <c r="EF38" s="526"/>
      <c r="EG38" s="526"/>
      <c r="EH38" s="526"/>
      <c r="EI38" s="526"/>
      <c r="EJ38" s="526"/>
      <c r="EK38" s="526"/>
      <c r="EL38" s="526"/>
      <c r="EM38" s="526"/>
      <c r="EN38" s="526"/>
      <c r="EO38" s="526"/>
      <c r="EP38" s="526"/>
      <c r="EQ38" s="526"/>
      <c r="ER38" s="526"/>
      <c r="ES38" s="526"/>
      <c r="ET38" s="526"/>
      <c r="EU38" s="526"/>
      <c r="EV38" s="526"/>
      <c r="EW38" s="526"/>
      <c r="EX38" s="526"/>
      <c r="EY38" s="526"/>
      <c r="EZ38" s="526"/>
      <c r="FA38" s="526"/>
      <c r="FB38" s="526"/>
      <c r="FC38" s="526"/>
      <c r="FD38" s="526"/>
      <c r="FE38" s="526"/>
      <c r="FF38" s="526"/>
      <c r="FG38" s="526"/>
      <c r="FH38" s="526"/>
      <c r="FI38" s="526"/>
      <c r="FJ38" s="526"/>
      <c r="FK38" s="526"/>
      <c r="FL38" s="526"/>
      <c r="FM38" s="526"/>
      <c r="FN38" s="526"/>
      <c r="FO38" s="526"/>
      <c r="FP38" s="526"/>
      <c r="FQ38" s="526"/>
      <c r="FR38" s="526"/>
      <c r="FS38" s="526"/>
      <c r="FT38" s="526"/>
      <c r="FU38" s="526"/>
      <c r="FV38" s="526"/>
      <c r="FW38" s="526"/>
      <c r="FX38" s="526"/>
      <c r="FY38" s="526"/>
      <c r="FZ38" s="526"/>
      <c r="GA38" s="526"/>
      <c r="GB38" s="526"/>
      <c r="GC38" s="526"/>
      <c r="GD38" s="526"/>
      <c r="GE38" s="526"/>
      <c r="GF38" s="526"/>
      <c r="GG38" s="526"/>
      <c r="GH38" s="526"/>
      <c r="GI38" s="526"/>
      <c r="GJ38" s="526"/>
      <c r="GK38" s="526"/>
      <c r="GL38" s="526"/>
      <c r="GM38" s="526"/>
      <c r="GN38" s="526"/>
      <c r="GO38" s="526"/>
      <c r="GP38" s="526"/>
      <c r="GQ38" s="526"/>
      <c r="GR38" s="526"/>
      <c r="GS38" s="526"/>
      <c r="GT38" s="526"/>
      <c r="GU38" s="526"/>
      <c r="GV38" s="526"/>
      <c r="GW38" s="526"/>
      <c r="GX38" s="526"/>
      <c r="GY38" s="526"/>
      <c r="GZ38" s="526"/>
      <c r="HA38" s="526"/>
      <c r="HB38" s="526"/>
      <c r="HC38" s="526"/>
      <c r="HD38" s="526"/>
      <c r="HE38" s="526"/>
      <c r="HF38" s="526"/>
      <c r="HG38" s="526"/>
      <c r="HH38" s="526"/>
      <c r="HI38" s="526"/>
      <c r="HJ38" s="526"/>
      <c r="HK38" s="526"/>
      <c r="HL38" s="526"/>
      <c r="HM38" s="526"/>
      <c r="HN38" s="526"/>
      <c r="HO38" s="526"/>
      <c r="HP38" s="526"/>
      <c r="HQ38" s="526"/>
      <c r="HR38" s="526"/>
      <c r="HS38" s="526"/>
      <c r="HT38" s="526"/>
      <c r="HU38" s="526"/>
      <c r="HV38" s="526"/>
      <c r="HW38" s="526"/>
      <c r="HX38" s="526"/>
      <c r="HY38" s="526"/>
      <c r="HZ38" s="526"/>
      <c r="IA38" s="526"/>
      <c r="IB38" s="526"/>
      <c r="IC38" s="526"/>
      <c r="ID38" s="526"/>
      <c r="IE38" s="526"/>
      <c r="IF38" s="526"/>
      <c r="IG38" s="526"/>
      <c r="IH38" s="526"/>
      <c r="II38" s="526"/>
      <c r="IJ38" s="526"/>
      <c r="IK38" s="526"/>
      <c r="IL38" s="526"/>
      <c r="IM38" s="526"/>
      <c r="IN38" s="526"/>
      <c r="IO38" s="526"/>
      <c r="IP38" s="526"/>
      <c r="IQ38" s="526"/>
      <c r="IR38" s="526"/>
      <c r="IS38" s="526"/>
      <c r="IT38" s="526"/>
      <c r="IU38" s="526"/>
    </row>
    <row r="39" spans="1:255">
      <c r="A39" s="562" t="s">
        <v>2356</v>
      </c>
      <c r="B39" s="559">
        <v>326838</v>
      </c>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6"/>
      <c r="AY39" s="526"/>
      <c r="AZ39" s="526"/>
      <c r="BA39" s="526"/>
      <c r="BB39" s="526"/>
      <c r="BC39" s="526"/>
      <c r="BD39" s="526"/>
      <c r="BE39" s="526"/>
      <c r="BF39" s="526"/>
      <c r="BG39" s="526"/>
      <c r="BH39" s="526"/>
      <c r="BI39" s="526"/>
      <c r="BJ39" s="526"/>
      <c r="BK39" s="526"/>
      <c r="BL39" s="526"/>
      <c r="BM39" s="526"/>
      <c r="BN39" s="526"/>
      <c r="BO39" s="526"/>
      <c r="BP39" s="526"/>
      <c r="BQ39" s="526"/>
      <c r="BR39" s="526"/>
      <c r="BS39" s="526"/>
      <c r="BT39" s="526"/>
      <c r="BU39" s="526"/>
      <c r="BV39" s="526"/>
      <c r="BW39" s="526"/>
      <c r="BX39" s="526"/>
      <c r="BY39" s="526"/>
      <c r="BZ39" s="526"/>
      <c r="CA39" s="526"/>
      <c r="CB39" s="526"/>
      <c r="CC39" s="526"/>
      <c r="CD39" s="526"/>
      <c r="CE39" s="526"/>
      <c r="CF39" s="526"/>
      <c r="CG39" s="526"/>
      <c r="CH39" s="526"/>
      <c r="CI39" s="526"/>
      <c r="CJ39" s="526"/>
      <c r="CK39" s="526"/>
      <c r="CL39" s="526"/>
      <c r="CM39" s="526"/>
      <c r="CN39" s="526"/>
      <c r="CO39" s="526"/>
      <c r="CP39" s="526"/>
      <c r="CQ39" s="526"/>
      <c r="CR39" s="526"/>
      <c r="CS39" s="526"/>
      <c r="CT39" s="526"/>
      <c r="CU39" s="526"/>
      <c r="CV39" s="526"/>
      <c r="CW39" s="526"/>
      <c r="CX39" s="526"/>
      <c r="CY39" s="526"/>
      <c r="CZ39" s="526"/>
      <c r="DA39" s="526"/>
      <c r="DB39" s="526"/>
      <c r="DC39" s="526"/>
      <c r="DD39" s="526"/>
      <c r="DE39" s="526"/>
      <c r="DF39" s="526"/>
      <c r="DG39" s="526"/>
      <c r="DH39" s="526"/>
      <c r="DI39" s="526"/>
      <c r="DJ39" s="526"/>
      <c r="DK39" s="526"/>
      <c r="DL39" s="526"/>
      <c r="DM39" s="526"/>
      <c r="DN39" s="526"/>
      <c r="DO39" s="526"/>
      <c r="DP39" s="526"/>
      <c r="DQ39" s="526"/>
      <c r="DR39" s="526"/>
      <c r="DS39" s="526"/>
      <c r="DT39" s="526"/>
      <c r="DU39" s="526"/>
      <c r="DV39" s="526"/>
      <c r="DW39" s="526"/>
      <c r="DX39" s="526"/>
      <c r="DY39" s="526"/>
      <c r="DZ39" s="526"/>
      <c r="EA39" s="526"/>
      <c r="EB39" s="526"/>
      <c r="EC39" s="526"/>
      <c r="ED39" s="526"/>
      <c r="EE39" s="526"/>
      <c r="EF39" s="526"/>
      <c r="EG39" s="526"/>
      <c r="EH39" s="526"/>
      <c r="EI39" s="526"/>
      <c r="EJ39" s="526"/>
      <c r="EK39" s="526"/>
      <c r="EL39" s="526"/>
      <c r="EM39" s="526"/>
      <c r="EN39" s="526"/>
      <c r="EO39" s="526"/>
      <c r="EP39" s="526"/>
      <c r="EQ39" s="526"/>
      <c r="ER39" s="526"/>
      <c r="ES39" s="526"/>
      <c r="ET39" s="526"/>
      <c r="EU39" s="526"/>
      <c r="EV39" s="526"/>
      <c r="EW39" s="526"/>
      <c r="EX39" s="526"/>
      <c r="EY39" s="526"/>
      <c r="EZ39" s="526"/>
      <c r="FA39" s="526"/>
      <c r="FB39" s="526"/>
      <c r="FC39" s="526"/>
      <c r="FD39" s="526"/>
      <c r="FE39" s="526"/>
      <c r="FF39" s="526"/>
      <c r="FG39" s="526"/>
      <c r="FH39" s="526"/>
      <c r="FI39" s="526"/>
      <c r="FJ39" s="526"/>
      <c r="FK39" s="526"/>
      <c r="FL39" s="526"/>
      <c r="FM39" s="526"/>
      <c r="FN39" s="526"/>
      <c r="FO39" s="526"/>
      <c r="FP39" s="526"/>
      <c r="FQ39" s="526"/>
      <c r="FR39" s="526"/>
      <c r="FS39" s="526"/>
      <c r="FT39" s="526"/>
      <c r="FU39" s="526"/>
      <c r="FV39" s="526"/>
      <c r="FW39" s="526"/>
      <c r="FX39" s="526"/>
      <c r="FY39" s="526"/>
      <c r="FZ39" s="526"/>
      <c r="GA39" s="526"/>
      <c r="GB39" s="526"/>
      <c r="GC39" s="526"/>
      <c r="GD39" s="526"/>
      <c r="GE39" s="526"/>
      <c r="GF39" s="526"/>
      <c r="GG39" s="526"/>
      <c r="GH39" s="526"/>
      <c r="GI39" s="526"/>
      <c r="GJ39" s="526"/>
      <c r="GK39" s="526"/>
      <c r="GL39" s="526"/>
      <c r="GM39" s="526"/>
      <c r="GN39" s="526"/>
      <c r="GO39" s="526"/>
      <c r="GP39" s="526"/>
      <c r="GQ39" s="526"/>
      <c r="GR39" s="526"/>
      <c r="GS39" s="526"/>
      <c r="GT39" s="526"/>
      <c r="GU39" s="526"/>
      <c r="GV39" s="526"/>
      <c r="GW39" s="526"/>
      <c r="GX39" s="526"/>
      <c r="GY39" s="526"/>
      <c r="GZ39" s="526"/>
      <c r="HA39" s="526"/>
      <c r="HB39" s="526"/>
      <c r="HC39" s="526"/>
      <c r="HD39" s="526"/>
      <c r="HE39" s="526"/>
      <c r="HF39" s="526"/>
      <c r="HG39" s="526"/>
      <c r="HH39" s="526"/>
      <c r="HI39" s="526"/>
      <c r="HJ39" s="526"/>
      <c r="HK39" s="526"/>
      <c r="HL39" s="526"/>
      <c r="HM39" s="526"/>
      <c r="HN39" s="526"/>
      <c r="HO39" s="526"/>
      <c r="HP39" s="526"/>
      <c r="HQ39" s="526"/>
      <c r="HR39" s="526"/>
      <c r="HS39" s="526"/>
      <c r="HT39" s="526"/>
      <c r="HU39" s="526"/>
      <c r="HV39" s="526"/>
      <c r="HW39" s="526"/>
      <c r="HX39" s="526"/>
      <c r="HY39" s="526"/>
      <c r="HZ39" s="526"/>
      <c r="IA39" s="526"/>
      <c r="IB39" s="526"/>
      <c r="IC39" s="526"/>
      <c r="ID39" s="526"/>
      <c r="IE39" s="526"/>
      <c r="IF39" s="526"/>
      <c r="IG39" s="526"/>
      <c r="IH39" s="526"/>
      <c r="II39" s="526"/>
      <c r="IJ39" s="526"/>
      <c r="IK39" s="526"/>
      <c r="IL39" s="526"/>
      <c r="IM39" s="526"/>
      <c r="IN39" s="526"/>
      <c r="IO39" s="526"/>
      <c r="IP39" s="526"/>
      <c r="IQ39" s="526"/>
      <c r="IR39" s="526"/>
      <c r="IS39" s="526"/>
      <c r="IT39" s="526"/>
      <c r="IU39" s="526"/>
    </row>
    <row r="40" spans="1:255">
      <c r="A40" s="561" t="s">
        <v>2357</v>
      </c>
      <c r="B40" s="559">
        <f>SUM(B41:B44)</f>
        <v>122833</v>
      </c>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526"/>
      <c r="AU40" s="526"/>
      <c r="AV40" s="526"/>
      <c r="AW40" s="526"/>
      <c r="AX40" s="526"/>
      <c r="AY40" s="526"/>
      <c r="AZ40" s="526"/>
      <c r="BA40" s="526"/>
      <c r="BB40" s="526"/>
      <c r="BC40" s="526"/>
      <c r="BD40" s="526"/>
      <c r="BE40" s="526"/>
      <c r="BF40" s="526"/>
      <c r="BG40" s="526"/>
      <c r="BH40" s="526"/>
      <c r="BI40" s="526"/>
      <c r="BJ40" s="526"/>
      <c r="BK40" s="526"/>
      <c r="BL40" s="526"/>
      <c r="BM40" s="526"/>
      <c r="BN40" s="526"/>
      <c r="BO40" s="526"/>
      <c r="BP40" s="526"/>
      <c r="BQ40" s="526"/>
      <c r="BR40" s="526"/>
      <c r="BS40" s="526"/>
      <c r="BT40" s="526"/>
      <c r="BU40" s="526"/>
      <c r="BV40" s="526"/>
      <c r="BW40" s="526"/>
      <c r="BX40" s="526"/>
      <c r="BY40" s="526"/>
      <c r="BZ40" s="526"/>
      <c r="CA40" s="526"/>
      <c r="CB40" s="526"/>
      <c r="CC40" s="526"/>
      <c r="CD40" s="526"/>
      <c r="CE40" s="526"/>
      <c r="CF40" s="526"/>
      <c r="CG40" s="526"/>
      <c r="CH40" s="526"/>
      <c r="CI40" s="526"/>
      <c r="CJ40" s="526"/>
      <c r="CK40" s="526"/>
      <c r="CL40" s="526"/>
      <c r="CM40" s="526"/>
      <c r="CN40" s="526"/>
      <c r="CO40" s="526"/>
      <c r="CP40" s="526"/>
      <c r="CQ40" s="526"/>
      <c r="CR40" s="526"/>
      <c r="CS40" s="526"/>
      <c r="CT40" s="526"/>
      <c r="CU40" s="526"/>
      <c r="CV40" s="526"/>
      <c r="CW40" s="526"/>
      <c r="CX40" s="526"/>
      <c r="CY40" s="526"/>
      <c r="CZ40" s="526"/>
      <c r="DA40" s="526"/>
      <c r="DB40" s="526"/>
      <c r="DC40" s="526"/>
      <c r="DD40" s="526"/>
      <c r="DE40" s="526"/>
      <c r="DF40" s="526"/>
      <c r="DG40" s="526"/>
      <c r="DH40" s="526"/>
      <c r="DI40" s="526"/>
      <c r="DJ40" s="526"/>
      <c r="DK40" s="526"/>
      <c r="DL40" s="526"/>
      <c r="DM40" s="526"/>
      <c r="DN40" s="526"/>
      <c r="DO40" s="526"/>
      <c r="DP40" s="526"/>
      <c r="DQ40" s="526"/>
      <c r="DR40" s="526"/>
      <c r="DS40" s="526"/>
      <c r="DT40" s="526"/>
      <c r="DU40" s="526"/>
      <c r="DV40" s="526"/>
      <c r="DW40" s="526"/>
      <c r="DX40" s="526"/>
      <c r="DY40" s="526"/>
      <c r="DZ40" s="526"/>
      <c r="EA40" s="526"/>
      <c r="EB40" s="526"/>
      <c r="EC40" s="526"/>
      <c r="ED40" s="526"/>
      <c r="EE40" s="526"/>
      <c r="EF40" s="526"/>
      <c r="EG40" s="526"/>
      <c r="EH40" s="526"/>
      <c r="EI40" s="526"/>
      <c r="EJ40" s="526"/>
      <c r="EK40" s="526"/>
      <c r="EL40" s="526"/>
      <c r="EM40" s="526"/>
      <c r="EN40" s="526"/>
      <c r="EO40" s="526"/>
      <c r="EP40" s="526"/>
      <c r="EQ40" s="526"/>
      <c r="ER40" s="526"/>
      <c r="ES40" s="526"/>
      <c r="ET40" s="526"/>
      <c r="EU40" s="526"/>
      <c r="EV40" s="526"/>
      <c r="EW40" s="526"/>
      <c r="EX40" s="526"/>
      <c r="EY40" s="526"/>
      <c r="EZ40" s="526"/>
      <c r="FA40" s="526"/>
      <c r="FB40" s="526"/>
      <c r="FC40" s="526"/>
      <c r="FD40" s="526"/>
      <c r="FE40" s="526"/>
      <c r="FF40" s="526"/>
      <c r="FG40" s="526"/>
      <c r="FH40" s="526"/>
      <c r="FI40" s="526"/>
      <c r="FJ40" s="526"/>
      <c r="FK40" s="526"/>
      <c r="FL40" s="526"/>
      <c r="FM40" s="526"/>
      <c r="FN40" s="526"/>
      <c r="FO40" s="526"/>
      <c r="FP40" s="526"/>
      <c r="FQ40" s="526"/>
      <c r="FR40" s="526"/>
      <c r="FS40" s="526"/>
      <c r="FT40" s="526"/>
      <c r="FU40" s="526"/>
      <c r="FV40" s="526"/>
      <c r="FW40" s="526"/>
      <c r="FX40" s="526"/>
      <c r="FY40" s="526"/>
      <c r="FZ40" s="526"/>
      <c r="GA40" s="526"/>
      <c r="GB40" s="526"/>
      <c r="GC40" s="526"/>
      <c r="GD40" s="526"/>
      <c r="GE40" s="526"/>
      <c r="GF40" s="526"/>
      <c r="GG40" s="526"/>
      <c r="GH40" s="526"/>
      <c r="GI40" s="526"/>
      <c r="GJ40" s="526"/>
      <c r="GK40" s="526"/>
      <c r="GL40" s="526"/>
      <c r="GM40" s="526"/>
      <c r="GN40" s="526"/>
      <c r="GO40" s="526"/>
      <c r="GP40" s="526"/>
      <c r="GQ40" s="526"/>
      <c r="GR40" s="526"/>
      <c r="GS40" s="526"/>
      <c r="GT40" s="526"/>
      <c r="GU40" s="526"/>
      <c r="GV40" s="526"/>
      <c r="GW40" s="526"/>
      <c r="GX40" s="526"/>
      <c r="GY40" s="526"/>
      <c r="GZ40" s="526"/>
      <c r="HA40" s="526"/>
      <c r="HB40" s="526"/>
      <c r="HC40" s="526"/>
      <c r="HD40" s="526"/>
      <c r="HE40" s="526"/>
      <c r="HF40" s="526"/>
      <c r="HG40" s="526"/>
      <c r="HH40" s="526"/>
      <c r="HI40" s="526"/>
      <c r="HJ40" s="526"/>
      <c r="HK40" s="526"/>
      <c r="HL40" s="526"/>
      <c r="HM40" s="526"/>
      <c r="HN40" s="526"/>
      <c r="HO40" s="526"/>
      <c r="HP40" s="526"/>
      <c r="HQ40" s="526"/>
      <c r="HR40" s="526"/>
      <c r="HS40" s="526"/>
      <c r="HT40" s="526"/>
      <c r="HU40" s="526"/>
      <c r="HV40" s="526"/>
      <c r="HW40" s="526"/>
      <c r="HX40" s="526"/>
      <c r="HY40" s="526"/>
      <c r="HZ40" s="526"/>
      <c r="IA40" s="526"/>
      <c r="IB40" s="526"/>
      <c r="IC40" s="526"/>
      <c r="ID40" s="526"/>
      <c r="IE40" s="526"/>
      <c r="IF40" s="526"/>
      <c r="IG40" s="526"/>
      <c r="IH40" s="526"/>
      <c r="II40" s="526"/>
      <c r="IJ40" s="526"/>
      <c r="IK40" s="526"/>
      <c r="IL40" s="526"/>
      <c r="IM40" s="526"/>
      <c r="IN40" s="526"/>
      <c r="IO40" s="526"/>
      <c r="IP40" s="526"/>
      <c r="IQ40" s="526"/>
      <c r="IR40" s="526"/>
      <c r="IS40" s="526"/>
      <c r="IT40" s="526"/>
      <c r="IU40" s="526"/>
    </row>
    <row r="41" spans="1:255">
      <c r="A41" s="562" t="s">
        <v>2358</v>
      </c>
      <c r="B41" s="559">
        <v>3524</v>
      </c>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c r="AW41" s="526"/>
      <c r="AX41" s="526"/>
      <c r="AY41" s="526"/>
      <c r="AZ41" s="526"/>
      <c r="BA41" s="526"/>
      <c r="BB41" s="526"/>
      <c r="BC41" s="526"/>
      <c r="BD41" s="526"/>
      <c r="BE41" s="526"/>
      <c r="BF41" s="526"/>
      <c r="BG41" s="526"/>
      <c r="BH41" s="526"/>
      <c r="BI41" s="526"/>
      <c r="BJ41" s="526"/>
      <c r="BK41" s="526"/>
      <c r="BL41" s="526"/>
      <c r="BM41" s="526"/>
      <c r="BN41" s="526"/>
      <c r="BO41" s="526"/>
      <c r="BP41" s="526"/>
      <c r="BQ41" s="526"/>
      <c r="BR41" s="526"/>
      <c r="BS41" s="526"/>
      <c r="BT41" s="526"/>
      <c r="BU41" s="526"/>
      <c r="BV41" s="526"/>
      <c r="BW41" s="526"/>
      <c r="BX41" s="526"/>
      <c r="BY41" s="526"/>
      <c r="BZ41" s="526"/>
      <c r="CA41" s="526"/>
      <c r="CB41" s="526"/>
      <c r="CC41" s="526"/>
      <c r="CD41" s="526"/>
      <c r="CE41" s="526"/>
      <c r="CF41" s="526"/>
      <c r="CG41" s="526"/>
      <c r="CH41" s="526"/>
      <c r="CI41" s="526"/>
      <c r="CJ41" s="526"/>
      <c r="CK41" s="526"/>
      <c r="CL41" s="526"/>
      <c r="CM41" s="526"/>
      <c r="CN41" s="526"/>
      <c r="CO41" s="526"/>
      <c r="CP41" s="526"/>
      <c r="CQ41" s="526"/>
      <c r="CR41" s="526"/>
      <c r="CS41" s="526"/>
      <c r="CT41" s="526"/>
      <c r="CU41" s="526"/>
      <c r="CV41" s="526"/>
      <c r="CW41" s="526"/>
      <c r="CX41" s="526"/>
      <c r="CY41" s="526"/>
      <c r="CZ41" s="526"/>
      <c r="DA41" s="526"/>
      <c r="DB41" s="526"/>
      <c r="DC41" s="526"/>
      <c r="DD41" s="526"/>
      <c r="DE41" s="526"/>
      <c r="DF41" s="526"/>
      <c r="DG41" s="526"/>
      <c r="DH41" s="526"/>
      <c r="DI41" s="526"/>
      <c r="DJ41" s="526"/>
      <c r="DK41" s="526"/>
      <c r="DL41" s="526"/>
      <c r="DM41" s="526"/>
      <c r="DN41" s="526"/>
      <c r="DO41" s="526"/>
      <c r="DP41" s="526"/>
      <c r="DQ41" s="526"/>
      <c r="DR41" s="526"/>
      <c r="DS41" s="526"/>
      <c r="DT41" s="526"/>
      <c r="DU41" s="526"/>
      <c r="DV41" s="526"/>
      <c r="DW41" s="526"/>
      <c r="DX41" s="526"/>
      <c r="DY41" s="526"/>
      <c r="DZ41" s="526"/>
      <c r="EA41" s="526"/>
      <c r="EB41" s="526"/>
      <c r="EC41" s="526"/>
      <c r="ED41" s="526"/>
      <c r="EE41" s="526"/>
      <c r="EF41" s="526"/>
      <c r="EG41" s="526"/>
      <c r="EH41" s="526"/>
      <c r="EI41" s="526"/>
      <c r="EJ41" s="526"/>
      <c r="EK41" s="526"/>
      <c r="EL41" s="526"/>
      <c r="EM41" s="526"/>
      <c r="EN41" s="526"/>
      <c r="EO41" s="526"/>
      <c r="EP41" s="526"/>
      <c r="EQ41" s="526"/>
      <c r="ER41" s="526"/>
      <c r="ES41" s="526"/>
      <c r="ET41" s="526"/>
      <c r="EU41" s="526"/>
      <c r="EV41" s="526"/>
      <c r="EW41" s="526"/>
      <c r="EX41" s="526"/>
      <c r="EY41" s="526"/>
      <c r="EZ41" s="526"/>
      <c r="FA41" s="526"/>
      <c r="FB41" s="526"/>
      <c r="FC41" s="526"/>
      <c r="FD41" s="526"/>
      <c r="FE41" s="526"/>
      <c r="FF41" s="526"/>
      <c r="FG41" s="526"/>
      <c r="FH41" s="526"/>
      <c r="FI41" s="526"/>
      <c r="FJ41" s="526"/>
      <c r="FK41" s="526"/>
      <c r="FL41" s="526"/>
      <c r="FM41" s="526"/>
      <c r="FN41" s="526"/>
      <c r="FO41" s="526"/>
      <c r="FP41" s="526"/>
      <c r="FQ41" s="526"/>
      <c r="FR41" s="526"/>
      <c r="FS41" s="526"/>
      <c r="FT41" s="526"/>
      <c r="FU41" s="526"/>
      <c r="FV41" s="526"/>
      <c r="FW41" s="526"/>
      <c r="FX41" s="526"/>
      <c r="FY41" s="526"/>
      <c r="FZ41" s="526"/>
      <c r="GA41" s="526"/>
      <c r="GB41" s="526"/>
      <c r="GC41" s="526"/>
      <c r="GD41" s="526"/>
      <c r="GE41" s="526"/>
      <c r="GF41" s="526"/>
      <c r="GG41" s="526"/>
      <c r="GH41" s="526"/>
      <c r="GI41" s="526"/>
      <c r="GJ41" s="526"/>
      <c r="GK41" s="526"/>
      <c r="GL41" s="526"/>
      <c r="GM41" s="526"/>
      <c r="GN41" s="526"/>
      <c r="GO41" s="526"/>
      <c r="GP41" s="526"/>
      <c r="GQ41" s="526"/>
      <c r="GR41" s="526"/>
      <c r="GS41" s="526"/>
      <c r="GT41" s="526"/>
      <c r="GU41" s="526"/>
      <c r="GV41" s="526"/>
      <c r="GW41" s="526"/>
      <c r="GX41" s="526"/>
      <c r="GY41" s="526"/>
      <c r="GZ41" s="526"/>
      <c r="HA41" s="526"/>
      <c r="HB41" s="526"/>
      <c r="HC41" s="526"/>
      <c r="HD41" s="526"/>
      <c r="HE41" s="526"/>
      <c r="HF41" s="526"/>
      <c r="HG41" s="526"/>
      <c r="HH41" s="526"/>
      <c r="HI41" s="526"/>
      <c r="HJ41" s="526"/>
      <c r="HK41" s="526"/>
      <c r="HL41" s="526"/>
      <c r="HM41" s="526"/>
      <c r="HN41" s="526"/>
      <c r="HO41" s="526"/>
      <c r="HP41" s="526"/>
      <c r="HQ41" s="526"/>
      <c r="HR41" s="526"/>
      <c r="HS41" s="526"/>
      <c r="HT41" s="526"/>
      <c r="HU41" s="526"/>
      <c r="HV41" s="526"/>
      <c r="HW41" s="526"/>
      <c r="HX41" s="526"/>
      <c r="HY41" s="526"/>
      <c r="HZ41" s="526"/>
      <c r="IA41" s="526"/>
      <c r="IB41" s="526"/>
      <c r="IC41" s="526"/>
      <c r="ID41" s="526"/>
      <c r="IE41" s="526"/>
      <c r="IF41" s="526"/>
      <c r="IG41" s="526"/>
      <c r="IH41" s="526"/>
      <c r="II41" s="526"/>
      <c r="IJ41" s="526"/>
      <c r="IK41" s="526"/>
      <c r="IL41" s="526"/>
      <c r="IM41" s="526"/>
      <c r="IN41" s="526"/>
      <c r="IO41" s="526"/>
      <c r="IP41" s="526"/>
      <c r="IQ41" s="526"/>
      <c r="IR41" s="526"/>
      <c r="IS41" s="526"/>
      <c r="IT41" s="526"/>
      <c r="IU41" s="526"/>
    </row>
    <row r="42" spans="1:255">
      <c r="A42" s="562" t="s">
        <v>2359</v>
      </c>
      <c r="B42" s="559">
        <v>867</v>
      </c>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6"/>
      <c r="AY42" s="526"/>
      <c r="AZ42" s="526"/>
      <c r="BA42" s="526"/>
      <c r="BB42" s="526"/>
      <c r="BC42" s="526"/>
      <c r="BD42" s="526"/>
      <c r="BE42" s="526"/>
      <c r="BF42" s="526"/>
      <c r="BG42" s="526"/>
      <c r="BH42" s="526"/>
      <c r="BI42" s="526"/>
      <c r="BJ42" s="526"/>
      <c r="BK42" s="526"/>
      <c r="BL42" s="526"/>
      <c r="BM42" s="526"/>
      <c r="BN42" s="526"/>
      <c r="BO42" s="526"/>
      <c r="BP42" s="526"/>
      <c r="BQ42" s="526"/>
      <c r="BR42" s="526"/>
      <c r="BS42" s="526"/>
      <c r="BT42" s="526"/>
      <c r="BU42" s="526"/>
      <c r="BV42" s="526"/>
      <c r="BW42" s="526"/>
      <c r="BX42" s="526"/>
      <c r="BY42" s="526"/>
      <c r="BZ42" s="526"/>
      <c r="CA42" s="526"/>
      <c r="CB42" s="526"/>
      <c r="CC42" s="526"/>
      <c r="CD42" s="526"/>
      <c r="CE42" s="526"/>
      <c r="CF42" s="526"/>
      <c r="CG42" s="526"/>
      <c r="CH42" s="526"/>
      <c r="CI42" s="526"/>
      <c r="CJ42" s="526"/>
      <c r="CK42" s="526"/>
      <c r="CL42" s="526"/>
      <c r="CM42" s="526"/>
      <c r="CN42" s="526"/>
      <c r="CO42" s="526"/>
      <c r="CP42" s="526"/>
      <c r="CQ42" s="526"/>
      <c r="CR42" s="526"/>
      <c r="CS42" s="526"/>
      <c r="CT42" s="526"/>
      <c r="CU42" s="526"/>
      <c r="CV42" s="526"/>
      <c r="CW42" s="526"/>
      <c r="CX42" s="526"/>
      <c r="CY42" s="526"/>
      <c r="CZ42" s="526"/>
      <c r="DA42" s="526"/>
      <c r="DB42" s="526"/>
      <c r="DC42" s="526"/>
      <c r="DD42" s="526"/>
      <c r="DE42" s="526"/>
      <c r="DF42" s="526"/>
      <c r="DG42" s="526"/>
      <c r="DH42" s="526"/>
      <c r="DI42" s="526"/>
      <c r="DJ42" s="526"/>
      <c r="DK42" s="526"/>
      <c r="DL42" s="526"/>
      <c r="DM42" s="526"/>
      <c r="DN42" s="526"/>
      <c r="DO42" s="526"/>
      <c r="DP42" s="526"/>
      <c r="DQ42" s="526"/>
      <c r="DR42" s="526"/>
      <c r="DS42" s="526"/>
      <c r="DT42" s="526"/>
      <c r="DU42" s="526"/>
      <c r="DV42" s="526"/>
      <c r="DW42" s="526"/>
      <c r="DX42" s="526"/>
      <c r="DY42" s="526"/>
      <c r="DZ42" s="526"/>
      <c r="EA42" s="526"/>
      <c r="EB42" s="526"/>
      <c r="EC42" s="526"/>
      <c r="ED42" s="526"/>
      <c r="EE42" s="526"/>
      <c r="EF42" s="526"/>
      <c r="EG42" s="526"/>
      <c r="EH42" s="526"/>
      <c r="EI42" s="526"/>
      <c r="EJ42" s="526"/>
      <c r="EK42" s="526"/>
      <c r="EL42" s="526"/>
      <c r="EM42" s="526"/>
      <c r="EN42" s="526"/>
      <c r="EO42" s="526"/>
      <c r="EP42" s="526"/>
      <c r="EQ42" s="526"/>
      <c r="ER42" s="526"/>
      <c r="ES42" s="526"/>
      <c r="ET42" s="526"/>
      <c r="EU42" s="526"/>
      <c r="EV42" s="526"/>
      <c r="EW42" s="526"/>
      <c r="EX42" s="526"/>
      <c r="EY42" s="526"/>
      <c r="EZ42" s="526"/>
      <c r="FA42" s="526"/>
      <c r="FB42" s="526"/>
      <c r="FC42" s="526"/>
      <c r="FD42" s="526"/>
      <c r="FE42" s="526"/>
      <c r="FF42" s="526"/>
      <c r="FG42" s="526"/>
      <c r="FH42" s="526"/>
      <c r="FI42" s="526"/>
      <c r="FJ42" s="526"/>
      <c r="FK42" s="526"/>
      <c r="FL42" s="526"/>
      <c r="FM42" s="526"/>
      <c r="FN42" s="526"/>
      <c r="FO42" s="526"/>
      <c r="FP42" s="526"/>
      <c r="FQ42" s="526"/>
      <c r="FR42" s="526"/>
      <c r="FS42" s="526"/>
      <c r="FT42" s="526"/>
      <c r="FU42" s="526"/>
      <c r="FV42" s="526"/>
      <c r="FW42" s="526"/>
      <c r="FX42" s="526"/>
      <c r="FY42" s="526"/>
      <c r="FZ42" s="526"/>
      <c r="GA42" s="526"/>
      <c r="GB42" s="526"/>
      <c r="GC42" s="526"/>
      <c r="GD42" s="526"/>
      <c r="GE42" s="526"/>
      <c r="GF42" s="526"/>
      <c r="GG42" s="526"/>
      <c r="GH42" s="526"/>
      <c r="GI42" s="526"/>
      <c r="GJ42" s="526"/>
      <c r="GK42" s="526"/>
      <c r="GL42" s="526"/>
      <c r="GM42" s="526"/>
      <c r="GN42" s="526"/>
      <c r="GO42" s="526"/>
      <c r="GP42" s="526"/>
      <c r="GQ42" s="526"/>
      <c r="GR42" s="526"/>
      <c r="GS42" s="526"/>
      <c r="GT42" s="526"/>
      <c r="GU42" s="526"/>
      <c r="GV42" s="526"/>
      <c r="GW42" s="526"/>
      <c r="GX42" s="526"/>
      <c r="GY42" s="526"/>
      <c r="GZ42" s="526"/>
      <c r="HA42" s="526"/>
      <c r="HB42" s="526"/>
      <c r="HC42" s="526"/>
      <c r="HD42" s="526"/>
      <c r="HE42" s="526"/>
      <c r="HF42" s="526"/>
      <c r="HG42" s="526"/>
      <c r="HH42" s="526"/>
      <c r="HI42" s="526"/>
      <c r="HJ42" s="526"/>
      <c r="HK42" s="526"/>
      <c r="HL42" s="526"/>
      <c r="HM42" s="526"/>
      <c r="HN42" s="526"/>
      <c r="HO42" s="526"/>
      <c r="HP42" s="526"/>
      <c r="HQ42" s="526"/>
      <c r="HR42" s="526"/>
      <c r="HS42" s="526"/>
      <c r="HT42" s="526"/>
      <c r="HU42" s="526"/>
      <c r="HV42" s="526"/>
      <c r="HW42" s="526"/>
      <c r="HX42" s="526"/>
      <c r="HY42" s="526"/>
      <c r="HZ42" s="526"/>
      <c r="IA42" s="526"/>
      <c r="IB42" s="526"/>
      <c r="IC42" s="526"/>
      <c r="ID42" s="526"/>
      <c r="IE42" s="526"/>
      <c r="IF42" s="526"/>
      <c r="IG42" s="526"/>
      <c r="IH42" s="526"/>
      <c r="II42" s="526"/>
      <c r="IJ42" s="526"/>
      <c r="IK42" s="526"/>
      <c r="IL42" s="526"/>
      <c r="IM42" s="526"/>
      <c r="IN42" s="526"/>
      <c r="IO42" s="526"/>
      <c r="IP42" s="526"/>
      <c r="IQ42" s="526"/>
      <c r="IR42" s="526"/>
      <c r="IS42" s="526"/>
      <c r="IT42" s="526"/>
      <c r="IU42" s="526"/>
    </row>
    <row r="43" spans="1:255">
      <c r="A43" s="562" t="s">
        <v>2360</v>
      </c>
      <c r="B43" s="559">
        <v>0</v>
      </c>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6"/>
      <c r="BF43" s="526"/>
      <c r="BG43" s="526"/>
      <c r="BH43" s="526"/>
      <c r="BI43" s="526"/>
      <c r="BJ43" s="526"/>
      <c r="BK43" s="526"/>
      <c r="BL43" s="526"/>
      <c r="BM43" s="526"/>
      <c r="BN43" s="526"/>
      <c r="BO43" s="526"/>
      <c r="BP43" s="526"/>
      <c r="BQ43" s="526"/>
      <c r="BR43" s="526"/>
      <c r="BS43" s="526"/>
      <c r="BT43" s="526"/>
      <c r="BU43" s="526"/>
      <c r="BV43" s="526"/>
      <c r="BW43" s="526"/>
      <c r="BX43" s="526"/>
      <c r="BY43" s="526"/>
      <c r="BZ43" s="526"/>
      <c r="CA43" s="526"/>
      <c r="CB43" s="526"/>
      <c r="CC43" s="526"/>
      <c r="CD43" s="526"/>
      <c r="CE43" s="526"/>
      <c r="CF43" s="526"/>
      <c r="CG43" s="526"/>
      <c r="CH43" s="526"/>
      <c r="CI43" s="526"/>
      <c r="CJ43" s="526"/>
      <c r="CK43" s="526"/>
      <c r="CL43" s="526"/>
      <c r="CM43" s="526"/>
      <c r="CN43" s="526"/>
      <c r="CO43" s="526"/>
      <c r="CP43" s="526"/>
      <c r="CQ43" s="526"/>
      <c r="CR43" s="526"/>
      <c r="CS43" s="526"/>
      <c r="CT43" s="526"/>
      <c r="CU43" s="526"/>
      <c r="CV43" s="526"/>
      <c r="CW43" s="526"/>
      <c r="CX43" s="526"/>
      <c r="CY43" s="526"/>
      <c r="CZ43" s="526"/>
      <c r="DA43" s="526"/>
      <c r="DB43" s="526"/>
      <c r="DC43" s="526"/>
      <c r="DD43" s="526"/>
      <c r="DE43" s="526"/>
      <c r="DF43" s="526"/>
      <c r="DG43" s="526"/>
      <c r="DH43" s="526"/>
      <c r="DI43" s="526"/>
      <c r="DJ43" s="526"/>
      <c r="DK43" s="526"/>
      <c r="DL43" s="526"/>
      <c r="DM43" s="526"/>
      <c r="DN43" s="526"/>
      <c r="DO43" s="526"/>
      <c r="DP43" s="526"/>
      <c r="DQ43" s="526"/>
      <c r="DR43" s="526"/>
      <c r="DS43" s="526"/>
      <c r="DT43" s="526"/>
      <c r="DU43" s="526"/>
      <c r="DV43" s="526"/>
      <c r="DW43" s="526"/>
      <c r="DX43" s="526"/>
      <c r="DY43" s="526"/>
      <c r="DZ43" s="526"/>
      <c r="EA43" s="526"/>
      <c r="EB43" s="526"/>
      <c r="EC43" s="526"/>
      <c r="ED43" s="526"/>
      <c r="EE43" s="526"/>
      <c r="EF43" s="526"/>
      <c r="EG43" s="526"/>
      <c r="EH43" s="526"/>
      <c r="EI43" s="526"/>
      <c r="EJ43" s="526"/>
      <c r="EK43" s="526"/>
      <c r="EL43" s="526"/>
      <c r="EM43" s="526"/>
      <c r="EN43" s="526"/>
      <c r="EO43" s="526"/>
      <c r="EP43" s="526"/>
      <c r="EQ43" s="526"/>
      <c r="ER43" s="526"/>
      <c r="ES43" s="526"/>
      <c r="ET43" s="526"/>
      <c r="EU43" s="526"/>
      <c r="EV43" s="526"/>
      <c r="EW43" s="526"/>
      <c r="EX43" s="526"/>
      <c r="EY43" s="526"/>
      <c r="EZ43" s="526"/>
      <c r="FA43" s="526"/>
      <c r="FB43" s="526"/>
      <c r="FC43" s="526"/>
      <c r="FD43" s="526"/>
      <c r="FE43" s="526"/>
      <c r="FF43" s="526"/>
      <c r="FG43" s="526"/>
      <c r="FH43" s="526"/>
      <c r="FI43" s="526"/>
      <c r="FJ43" s="526"/>
      <c r="FK43" s="526"/>
      <c r="FL43" s="526"/>
      <c r="FM43" s="526"/>
      <c r="FN43" s="526"/>
      <c r="FO43" s="526"/>
      <c r="FP43" s="526"/>
      <c r="FQ43" s="526"/>
      <c r="FR43" s="526"/>
      <c r="FS43" s="526"/>
      <c r="FT43" s="526"/>
      <c r="FU43" s="526"/>
      <c r="FV43" s="526"/>
      <c r="FW43" s="526"/>
      <c r="FX43" s="526"/>
      <c r="FY43" s="526"/>
      <c r="FZ43" s="526"/>
      <c r="GA43" s="526"/>
      <c r="GB43" s="526"/>
      <c r="GC43" s="526"/>
      <c r="GD43" s="526"/>
      <c r="GE43" s="526"/>
      <c r="GF43" s="526"/>
      <c r="GG43" s="526"/>
      <c r="GH43" s="526"/>
      <c r="GI43" s="526"/>
      <c r="GJ43" s="526"/>
      <c r="GK43" s="526"/>
      <c r="GL43" s="526"/>
      <c r="GM43" s="526"/>
      <c r="GN43" s="526"/>
      <c r="GO43" s="526"/>
      <c r="GP43" s="526"/>
      <c r="GQ43" s="526"/>
      <c r="GR43" s="526"/>
      <c r="GS43" s="526"/>
      <c r="GT43" s="526"/>
      <c r="GU43" s="526"/>
      <c r="GV43" s="526"/>
      <c r="GW43" s="526"/>
      <c r="GX43" s="526"/>
      <c r="GY43" s="526"/>
      <c r="GZ43" s="526"/>
      <c r="HA43" s="526"/>
      <c r="HB43" s="526"/>
      <c r="HC43" s="526"/>
      <c r="HD43" s="526"/>
      <c r="HE43" s="526"/>
      <c r="HF43" s="526"/>
      <c r="HG43" s="526"/>
      <c r="HH43" s="526"/>
      <c r="HI43" s="526"/>
      <c r="HJ43" s="526"/>
      <c r="HK43" s="526"/>
      <c r="HL43" s="526"/>
      <c r="HM43" s="526"/>
      <c r="HN43" s="526"/>
      <c r="HO43" s="526"/>
      <c r="HP43" s="526"/>
      <c r="HQ43" s="526"/>
      <c r="HR43" s="526"/>
      <c r="HS43" s="526"/>
      <c r="HT43" s="526"/>
      <c r="HU43" s="526"/>
      <c r="HV43" s="526"/>
      <c r="HW43" s="526"/>
      <c r="HX43" s="526"/>
      <c r="HY43" s="526"/>
      <c r="HZ43" s="526"/>
      <c r="IA43" s="526"/>
      <c r="IB43" s="526"/>
      <c r="IC43" s="526"/>
      <c r="ID43" s="526"/>
      <c r="IE43" s="526"/>
      <c r="IF43" s="526"/>
      <c r="IG43" s="526"/>
      <c r="IH43" s="526"/>
      <c r="II43" s="526"/>
      <c r="IJ43" s="526"/>
      <c r="IK43" s="526"/>
      <c r="IL43" s="526"/>
      <c r="IM43" s="526"/>
      <c r="IN43" s="526"/>
      <c r="IO43" s="526"/>
      <c r="IP43" s="526"/>
      <c r="IQ43" s="526"/>
      <c r="IR43" s="526"/>
      <c r="IS43" s="526"/>
      <c r="IT43" s="526"/>
      <c r="IU43" s="526"/>
    </row>
    <row r="44" spans="1:255">
      <c r="A44" s="562" t="s">
        <v>2361</v>
      </c>
      <c r="B44" s="559">
        <v>118442</v>
      </c>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6"/>
      <c r="BD44" s="526"/>
      <c r="BE44" s="526"/>
      <c r="BF44" s="526"/>
      <c r="BG44" s="526"/>
      <c r="BH44" s="526"/>
      <c r="BI44" s="526"/>
      <c r="BJ44" s="526"/>
      <c r="BK44" s="526"/>
      <c r="BL44" s="526"/>
      <c r="BM44" s="526"/>
      <c r="BN44" s="526"/>
      <c r="BO44" s="526"/>
      <c r="BP44" s="526"/>
      <c r="BQ44" s="526"/>
      <c r="BR44" s="526"/>
      <c r="BS44" s="526"/>
      <c r="BT44" s="526"/>
      <c r="BU44" s="526"/>
      <c r="BV44" s="526"/>
      <c r="BW44" s="526"/>
      <c r="BX44" s="526"/>
      <c r="BY44" s="526"/>
      <c r="BZ44" s="526"/>
      <c r="CA44" s="526"/>
      <c r="CB44" s="526"/>
      <c r="CC44" s="526"/>
      <c r="CD44" s="526"/>
      <c r="CE44" s="526"/>
      <c r="CF44" s="526"/>
      <c r="CG44" s="526"/>
      <c r="CH44" s="526"/>
      <c r="CI44" s="526"/>
      <c r="CJ44" s="526"/>
      <c r="CK44" s="526"/>
      <c r="CL44" s="526"/>
      <c r="CM44" s="526"/>
      <c r="CN44" s="526"/>
      <c r="CO44" s="526"/>
      <c r="CP44" s="526"/>
      <c r="CQ44" s="526"/>
      <c r="CR44" s="526"/>
      <c r="CS44" s="526"/>
      <c r="CT44" s="526"/>
      <c r="CU44" s="526"/>
      <c r="CV44" s="526"/>
      <c r="CW44" s="526"/>
      <c r="CX44" s="526"/>
      <c r="CY44" s="526"/>
      <c r="CZ44" s="526"/>
      <c r="DA44" s="526"/>
      <c r="DB44" s="526"/>
      <c r="DC44" s="526"/>
      <c r="DD44" s="526"/>
      <c r="DE44" s="526"/>
      <c r="DF44" s="526"/>
      <c r="DG44" s="526"/>
      <c r="DH44" s="526"/>
      <c r="DI44" s="526"/>
      <c r="DJ44" s="526"/>
      <c r="DK44" s="526"/>
      <c r="DL44" s="526"/>
      <c r="DM44" s="526"/>
      <c r="DN44" s="526"/>
      <c r="DO44" s="526"/>
      <c r="DP44" s="526"/>
      <c r="DQ44" s="526"/>
      <c r="DR44" s="526"/>
      <c r="DS44" s="526"/>
      <c r="DT44" s="526"/>
      <c r="DU44" s="526"/>
      <c r="DV44" s="526"/>
      <c r="DW44" s="526"/>
      <c r="DX44" s="526"/>
      <c r="DY44" s="526"/>
      <c r="DZ44" s="526"/>
      <c r="EA44" s="526"/>
      <c r="EB44" s="526"/>
      <c r="EC44" s="526"/>
      <c r="ED44" s="526"/>
      <c r="EE44" s="526"/>
      <c r="EF44" s="526"/>
      <c r="EG44" s="526"/>
      <c r="EH44" s="526"/>
      <c r="EI44" s="526"/>
      <c r="EJ44" s="526"/>
      <c r="EK44" s="526"/>
      <c r="EL44" s="526"/>
      <c r="EM44" s="526"/>
      <c r="EN44" s="526"/>
      <c r="EO44" s="526"/>
      <c r="EP44" s="526"/>
      <c r="EQ44" s="526"/>
      <c r="ER44" s="526"/>
      <c r="ES44" s="526"/>
      <c r="ET44" s="526"/>
      <c r="EU44" s="526"/>
      <c r="EV44" s="526"/>
      <c r="EW44" s="526"/>
      <c r="EX44" s="526"/>
      <c r="EY44" s="526"/>
      <c r="EZ44" s="526"/>
      <c r="FA44" s="526"/>
      <c r="FB44" s="526"/>
      <c r="FC44" s="526"/>
      <c r="FD44" s="526"/>
      <c r="FE44" s="526"/>
      <c r="FF44" s="526"/>
      <c r="FG44" s="526"/>
      <c r="FH44" s="526"/>
      <c r="FI44" s="526"/>
      <c r="FJ44" s="526"/>
      <c r="FK44" s="526"/>
      <c r="FL44" s="526"/>
      <c r="FM44" s="526"/>
      <c r="FN44" s="526"/>
      <c r="FO44" s="526"/>
      <c r="FP44" s="526"/>
      <c r="FQ44" s="526"/>
      <c r="FR44" s="526"/>
      <c r="FS44" s="526"/>
      <c r="FT44" s="526"/>
      <c r="FU44" s="526"/>
      <c r="FV44" s="526"/>
      <c r="FW44" s="526"/>
      <c r="FX44" s="526"/>
      <c r="FY44" s="526"/>
      <c r="FZ44" s="526"/>
      <c r="GA44" s="526"/>
      <c r="GB44" s="526"/>
      <c r="GC44" s="526"/>
      <c r="GD44" s="526"/>
      <c r="GE44" s="526"/>
      <c r="GF44" s="526"/>
      <c r="GG44" s="526"/>
      <c r="GH44" s="526"/>
      <c r="GI44" s="526"/>
      <c r="GJ44" s="526"/>
      <c r="GK44" s="526"/>
      <c r="GL44" s="526"/>
      <c r="GM44" s="526"/>
      <c r="GN44" s="526"/>
      <c r="GO44" s="526"/>
      <c r="GP44" s="526"/>
      <c r="GQ44" s="526"/>
      <c r="GR44" s="526"/>
      <c r="GS44" s="526"/>
      <c r="GT44" s="526"/>
      <c r="GU44" s="526"/>
      <c r="GV44" s="526"/>
      <c r="GW44" s="526"/>
      <c r="GX44" s="526"/>
      <c r="GY44" s="526"/>
      <c r="GZ44" s="526"/>
      <c r="HA44" s="526"/>
      <c r="HB44" s="526"/>
      <c r="HC44" s="526"/>
      <c r="HD44" s="526"/>
      <c r="HE44" s="526"/>
      <c r="HF44" s="526"/>
      <c r="HG44" s="526"/>
      <c r="HH44" s="526"/>
      <c r="HI44" s="526"/>
      <c r="HJ44" s="526"/>
      <c r="HK44" s="526"/>
      <c r="HL44" s="526"/>
      <c r="HM44" s="526"/>
      <c r="HN44" s="526"/>
      <c r="HO44" s="526"/>
      <c r="HP44" s="526"/>
      <c r="HQ44" s="526"/>
      <c r="HR44" s="526"/>
      <c r="HS44" s="526"/>
      <c r="HT44" s="526"/>
      <c r="HU44" s="526"/>
      <c r="HV44" s="526"/>
      <c r="HW44" s="526"/>
      <c r="HX44" s="526"/>
      <c r="HY44" s="526"/>
      <c r="HZ44" s="526"/>
      <c r="IA44" s="526"/>
      <c r="IB44" s="526"/>
      <c r="IC44" s="526"/>
      <c r="ID44" s="526"/>
      <c r="IE44" s="526"/>
      <c r="IF44" s="526"/>
      <c r="IG44" s="526"/>
      <c r="IH44" s="526"/>
      <c r="II44" s="526"/>
      <c r="IJ44" s="526"/>
      <c r="IK44" s="526"/>
      <c r="IL44" s="526"/>
      <c r="IM44" s="526"/>
      <c r="IN44" s="526"/>
      <c r="IO44" s="526"/>
      <c r="IP44" s="526"/>
      <c r="IQ44" s="526"/>
      <c r="IR44" s="526"/>
      <c r="IS44" s="526"/>
      <c r="IT44" s="526"/>
      <c r="IU44" s="526"/>
    </row>
    <row r="45" spans="1:255">
      <c r="A45" s="561" t="s">
        <v>2362</v>
      </c>
      <c r="B45" s="559">
        <f>SUM(B46:B50)</f>
        <v>0</v>
      </c>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c r="BC45" s="526"/>
      <c r="BD45" s="526"/>
      <c r="BE45" s="526"/>
      <c r="BF45" s="526"/>
      <c r="BG45" s="526"/>
      <c r="BH45" s="526"/>
      <c r="BI45" s="526"/>
      <c r="BJ45" s="526"/>
      <c r="BK45" s="526"/>
      <c r="BL45" s="526"/>
      <c r="BM45" s="526"/>
      <c r="BN45" s="526"/>
      <c r="BO45" s="526"/>
      <c r="BP45" s="526"/>
      <c r="BQ45" s="526"/>
      <c r="BR45" s="526"/>
      <c r="BS45" s="526"/>
      <c r="BT45" s="526"/>
      <c r="BU45" s="526"/>
      <c r="BV45" s="526"/>
      <c r="BW45" s="526"/>
      <c r="BX45" s="526"/>
      <c r="BY45" s="526"/>
      <c r="BZ45" s="526"/>
      <c r="CA45" s="526"/>
      <c r="CB45" s="526"/>
      <c r="CC45" s="526"/>
      <c r="CD45" s="526"/>
      <c r="CE45" s="526"/>
      <c r="CF45" s="526"/>
      <c r="CG45" s="526"/>
      <c r="CH45" s="526"/>
      <c r="CI45" s="526"/>
      <c r="CJ45" s="526"/>
      <c r="CK45" s="526"/>
      <c r="CL45" s="526"/>
      <c r="CM45" s="526"/>
      <c r="CN45" s="526"/>
      <c r="CO45" s="526"/>
      <c r="CP45" s="526"/>
      <c r="CQ45" s="526"/>
      <c r="CR45" s="526"/>
      <c r="CS45" s="526"/>
      <c r="CT45" s="526"/>
      <c r="CU45" s="526"/>
      <c r="CV45" s="526"/>
      <c r="CW45" s="526"/>
      <c r="CX45" s="526"/>
      <c r="CY45" s="526"/>
      <c r="CZ45" s="526"/>
      <c r="DA45" s="526"/>
      <c r="DB45" s="526"/>
      <c r="DC45" s="526"/>
      <c r="DD45" s="526"/>
      <c r="DE45" s="526"/>
      <c r="DF45" s="526"/>
      <c r="DG45" s="526"/>
      <c r="DH45" s="526"/>
      <c r="DI45" s="526"/>
      <c r="DJ45" s="526"/>
      <c r="DK45" s="526"/>
      <c r="DL45" s="526"/>
      <c r="DM45" s="526"/>
      <c r="DN45" s="526"/>
      <c r="DO45" s="526"/>
      <c r="DP45" s="526"/>
      <c r="DQ45" s="526"/>
      <c r="DR45" s="526"/>
      <c r="DS45" s="526"/>
      <c r="DT45" s="526"/>
      <c r="DU45" s="526"/>
      <c r="DV45" s="526"/>
      <c r="DW45" s="526"/>
      <c r="DX45" s="526"/>
      <c r="DY45" s="526"/>
      <c r="DZ45" s="526"/>
      <c r="EA45" s="526"/>
      <c r="EB45" s="526"/>
      <c r="EC45" s="526"/>
      <c r="ED45" s="526"/>
      <c r="EE45" s="526"/>
      <c r="EF45" s="526"/>
      <c r="EG45" s="526"/>
      <c r="EH45" s="526"/>
      <c r="EI45" s="526"/>
      <c r="EJ45" s="526"/>
      <c r="EK45" s="526"/>
      <c r="EL45" s="526"/>
      <c r="EM45" s="526"/>
      <c r="EN45" s="526"/>
      <c r="EO45" s="526"/>
      <c r="EP45" s="526"/>
      <c r="EQ45" s="526"/>
      <c r="ER45" s="526"/>
      <c r="ES45" s="526"/>
      <c r="ET45" s="526"/>
      <c r="EU45" s="526"/>
      <c r="EV45" s="526"/>
      <c r="EW45" s="526"/>
      <c r="EX45" s="526"/>
      <c r="EY45" s="526"/>
      <c r="EZ45" s="526"/>
      <c r="FA45" s="526"/>
      <c r="FB45" s="526"/>
      <c r="FC45" s="526"/>
      <c r="FD45" s="526"/>
      <c r="FE45" s="526"/>
      <c r="FF45" s="526"/>
      <c r="FG45" s="526"/>
      <c r="FH45" s="526"/>
      <c r="FI45" s="526"/>
      <c r="FJ45" s="526"/>
      <c r="FK45" s="526"/>
      <c r="FL45" s="526"/>
      <c r="FM45" s="526"/>
      <c r="FN45" s="526"/>
      <c r="FO45" s="526"/>
      <c r="FP45" s="526"/>
      <c r="FQ45" s="526"/>
      <c r="FR45" s="526"/>
      <c r="FS45" s="526"/>
      <c r="FT45" s="526"/>
      <c r="FU45" s="526"/>
      <c r="FV45" s="526"/>
      <c r="FW45" s="526"/>
      <c r="FX45" s="526"/>
      <c r="FY45" s="526"/>
      <c r="FZ45" s="526"/>
      <c r="GA45" s="526"/>
      <c r="GB45" s="526"/>
      <c r="GC45" s="526"/>
      <c r="GD45" s="526"/>
      <c r="GE45" s="526"/>
      <c r="GF45" s="526"/>
      <c r="GG45" s="526"/>
      <c r="GH45" s="526"/>
      <c r="GI45" s="526"/>
      <c r="GJ45" s="526"/>
      <c r="GK45" s="526"/>
      <c r="GL45" s="526"/>
      <c r="GM45" s="526"/>
      <c r="GN45" s="526"/>
      <c r="GO45" s="526"/>
      <c r="GP45" s="526"/>
      <c r="GQ45" s="526"/>
      <c r="GR45" s="526"/>
      <c r="GS45" s="526"/>
      <c r="GT45" s="526"/>
      <c r="GU45" s="526"/>
      <c r="GV45" s="526"/>
      <c r="GW45" s="526"/>
      <c r="GX45" s="526"/>
      <c r="GY45" s="526"/>
      <c r="GZ45" s="526"/>
      <c r="HA45" s="526"/>
      <c r="HB45" s="526"/>
      <c r="HC45" s="526"/>
      <c r="HD45" s="526"/>
      <c r="HE45" s="526"/>
      <c r="HF45" s="526"/>
      <c r="HG45" s="526"/>
      <c r="HH45" s="526"/>
      <c r="HI45" s="526"/>
      <c r="HJ45" s="526"/>
      <c r="HK45" s="526"/>
      <c r="HL45" s="526"/>
      <c r="HM45" s="526"/>
      <c r="HN45" s="526"/>
      <c r="HO45" s="526"/>
      <c r="HP45" s="526"/>
      <c r="HQ45" s="526"/>
      <c r="HR45" s="526"/>
      <c r="HS45" s="526"/>
      <c r="HT45" s="526"/>
      <c r="HU45" s="526"/>
      <c r="HV45" s="526"/>
      <c r="HW45" s="526"/>
      <c r="HX45" s="526"/>
      <c r="HY45" s="526"/>
      <c r="HZ45" s="526"/>
      <c r="IA45" s="526"/>
      <c r="IB45" s="526"/>
      <c r="IC45" s="526"/>
      <c r="ID45" s="526"/>
      <c r="IE45" s="526"/>
      <c r="IF45" s="526"/>
      <c r="IG45" s="526"/>
      <c r="IH45" s="526"/>
      <c r="II45" s="526"/>
      <c r="IJ45" s="526"/>
      <c r="IK45" s="526"/>
      <c r="IL45" s="526"/>
      <c r="IM45" s="526"/>
      <c r="IN45" s="526"/>
      <c r="IO45" s="526"/>
      <c r="IP45" s="526"/>
      <c r="IQ45" s="526"/>
      <c r="IR45" s="526"/>
      <c r="IS45" s="526"/>
      <c r="IT45" s="526"/>
      <c r="IU45" s="526"/>
    </row>
    <row r="46" spans="1:255">
      <c r="A46" s="562" t="s">
        <v>2363</v>
      </c>
      <c r="B46" s="559">
        <v>0</v>
      </c>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6"/>
      <c r="BF46" s="526"/>
      <c r="BG46" s="526"/>
      <c r="BH46" s="526"/>
      <c r="BI46" s="526"/>
      <c r="BJ46" s="526"/>
      <c r="BK46" s="526"/>
      <c r="BL46" s="526"/>
      <c r="BM46" s="526"/>
      <c r="BN46" s="526"/>
      <c r="BO46" s="526"/>
      <c r="BP46" s="526"/>
      <c r="BQ46" s="526"/>
      <c r="BR46" s="526"/>
      <c r="BS46" s="526"/>
      <c r="BT46" s="526"/>
      <c r="BU46" s="526"/>
      <c r="BV46" s="526"/>
      <c r="BW46" s="526"/>
      <c r="BX46" s="526"/>
      <c r="BY46" s="526"/>
      <c r="BZ46" s="526"/>
      <c r="CA46" s="526"/>
      <c r="CB46" s="526"/>
      <c r="CC46" s="526"/>
      <c r="CD46" s="526"/>
      <c r="CE46" s="526"/>
      <c r="CF46" s="526"/>
      <c r="CG46" s="526"/>
      <c r="CH46" s="526"/>
      <c r="CI46" s="526"/>
      <c r="CJ46" s="526"/>
      <c r="CK46" s="526"/>
      <c r="CL46" s="526"/>
      <c r="CM46" s="526"/>
      <c r="CN46" s="526"/>
      <c r="CO46" s="526"/>
      <c r="CP46" s="526"/>
      <c r="CQ46" s="526"/>
      <c r="CR46" s="526"/>
      <c r="CS46" s="526"/>
      <c r="CT46" s="526"/>
      <c r="CU46" s="526"/>
      <c r="CV46" s="526"/>
      <c r="CW46" s="526"/>
      <c r="CX46" s="526"/>
      <c r="CY46" s="526"/>
      <c r="CZ46" s="526"/>
      <c r="DA46" s="526"/>
      <c r="DB46" s="526"/>
      <c r="DC46" s="526"/>
      <c r="DD46" s="526"/>
      <c r="DE46" s="526"/>
      <c r="DF46" s="526"/>
      <c r="DG46" s="526"/>
      <c r="DH46" s="526"/>
      <c r="DI46" s="526"/>
      <c r="DJ46" s="526"/>
      <c r="DK46" s="526"/>
      <c r="DL46" s="526"/>
      <c r="DM46" s="526"/>
      <c r="DN46" s="526"/>
      <c r="DO46" s="526"/>
      <c r="DP46" s="526"/>
      <c r="DQ46" s="526"/>
      <c r="DR46" s="526"/>
      <c r="DS46" s="526"/>
      <c r="DT46" s="526"/>
      <c r="DU46" s="526"/>
      <c r="DV46" s="526"/>
      <c r="DW46" s="526"/>
      <c r="DX46" s="526"/>
      <c r="DY46" s="526"/>
      <c r="DZ46" s="526"/>
      <c r="EA46" s="526"/>
      <c r="EB46" s="526"/>
      <c r="EC46" s="526"/>
      <c r="ED46" s="526"/>
      <c r="EE46" s="526"/>
      <c r="EF46" s="526"/>
      <c r="EG46" s="526"/>
      <c r="EH46" s="526"/>
      <c r="EI46" s="526"/>
      <c r="EJ46" s="526"/>
      <c r="EK46" s="526"/>
      <c r="EL46" s="526"/>
      <c r="EM46" s="526"/>
      <c r="EN46" s="526"/>
      <c r="EO46" s="526"/>
      <c r="EP46" s="526"/>
      <c r="EQ46" s="526"/>
      <c r="ER46" s="526"/>
      <c r="ES46" s="526"/>
      <c r="ET46" s="526"/>
      <c r="EU46" s="526"/>
      <c r="EV46" s="526"/>
      <c r="EW46" s="526"/>
      <c r="EX46" s="526"/>
      <c r="EY46" s="526"/>
      <c r="EZ46" s="526"/>
      <c r="FA46" s="526"/>
      <c r="FB46" s="526"/>
      <c r="FC46" s="526"/>
      <c r="FD46" s="526"/>
      <c r="FE46" s="526"/>
      <c r="FF46" s="526"/>
      <c r="FG46" s="526"/>
      <c r="FH46" s="526"/>
      <c r="FI46" s="526"/>
      <c r="FJ46" s="526"/>
      <c r="FK46" s="526"/>
      <c r="FL46" s="526"/>
      <c r="FM46" s="526"/>
      <c r="FN46" s="526"/>
      <c r="FO46" s="526"/>
      <c r="FP46" s="526"/>
      <c r="FQ46" s="526"/>
      <c r="FR46" s="526"/>
      <c r="FS46" s="526"/>
      <c r="FT46" s="526"/>
      <c r="FU46" s="526"/>
      <c r="FV46" s="526"/>
      <c r="FW46" s="526"/>
      <c r="FX46" s="526"/>
      <c r="FY46" s="526"/>
      <c r="FZ46" s="526"/>
      <c r="GA46" s="526"/>
      <c r="GB46" s="526"/>
      <c r="GC46" s="526"/>
      <c r="GD46" s="526"/>
      <c r="GE46" s="526"/>
      <c r="GF46" s="526"/>
      <c r="GG46" s="526"/>
      <c r="GH46" s="526"/>
      <c r="GI46" s="526"/>
      <c r="GJ46" s="526"/>
      <c r="GK46" s="526"/>
      <c r="GL46" s="526"/>
      <c r="GM46" s="526"/>
      <c r="GN46" s="526"/>
      <c r="GO46" s="526"/>
      <c r="GP46" s="526"/>
      <c r="GQ46" s="526"/>
      <c r="GR46" s="526"/>
      <c r="GS46" s="526"/>
      <c r="GT46" s="526"/>
      <c r="GU46" s="526"/>
      <c r="GV46" s="526"/>
      <c r="GW46" s="526"/>
      <c r="GX46" s="526"/>
      <c r="GY46" s="526"/>
      <c r="GZ46" s="526"/>
      <c r="HA46" s="526"/>
      <c r="HB46" s="526"/>
      <c r="HC46" s="526"/>
      <c r="HD46" s="526"/>
      <c r="HE46" s="526"/>
      <c r="HF46" s="526"/>
      <c r="HG46" s="526"/>
      <c r="HH46" s="526"/>
      <c r="HI46" s="526"/>
      <c r="HJ46" s="526"/>
      <c r="HK46" s="526"/>
      <c r="HL46" s="526"/>
      <c r="HM46" s="526"/>
      <c r="HN46" s="526"/>
      <c r="HO46" s="526"/>
      <c r="HP46" s="526"/>
      <c r="HQ46" s="526"/>
      <c r="HR46" s="526"/>
      <c r="HS46" s="526"/>
      <c r="HT46" s="526"/>
      <c r="HU46" s="526"/>
      <c r="HV46" s="526"/>
      <c r="HW46" s="526"/>
      <c r="HX46" s="526"/>
      <c r="HY46" s="526"/>
      <c r="HZ46" s="526"/>
      <c r="IA46" s="526"/>
      <c r="IB46" s="526"/>
      <c r="IC46" s="526"/>
      <c r="ID46" s="526"/>
      <c r="IE46" s="526"/>
      <c r="IF46" s="526"/>
      <c r="IG46" s="526"/>
      <c r="IH46" s="526"/>
      <c r="II46" s="526"/>
      <c r="IJ46" s="526"/>
      <c r="IK46" s="526"/>
      <c r="IL46" s="526"/>
      <c r="IM46" s="526"/>
      <c r="IN46" s="526"/>
      <c r="IO46" s="526"/>
      <c r="IP46" s="526"/>
      <c r="IQ46" s="526"/>
      <c r="IR46" s="526"/>
      <c r="IS46" s="526"/>
      <c r="IT46" s="526"/>
      <c r="IU46" s="526"/>
    </row>
    <row r="47" spans="1:255">
      <c r="A47" s="562" t="s">
        <v>2364</v>
      </c>
      <c r="B47" s="559">
        <v>0</v>
      </c>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6"/>
      <c r="BF47" s="526"/>
      <c r="BG47" s="526"/>
      <c r="BH47" s="526"/>
      <c r="BI47" s="526"/>
      <c r="BJ47" s="526"/>
      <c r="BK47" s="526"/>
      <c r="BL47" s="526"/>
      <c r="BM47" s="526"/>
      <c r="BN47" s="526"/>
      <c r="BO47" s="526"/>
      <c r="BP47" s="526"/>
      <c r="BQ47" s="526"/>
      <c r="BR47" s="526"/>
      <c r="BS47" s="526"/>
      <c r="BT47" s="526"/>
      <c r="BU47" s="526"/>
      <c r="BV47" s="526"/>
      <c r="BW47" s="526"/>
      <c r="BX47" s="526"/>
      <c r="BY47" s="526"/>
      <c r="BZ47" s="526"/>
      <c r="CA47" s="526"/>
      <c r="CB47" s="526"/>
      <c r="CC47" s="526"/>
      <c r="CD47" s="526"/>
      <c r="CE47" s="526"/>
      <c r="CF47" s="526"/>
      <c r="CG47" s="526"/>
      <c r="CH47" s="526"/>
      <c r="CI47" s="526"/>
      <c r="CJ47" s="526"/>
      <c r="CK47" s="526"/>
      <c r="CL47" s="526"/>
      <c r="CM47" s="526"/>
      <c r="CN47" s="526"/>
      <c r="CO47" s="526"/>
      <c r="CP47" s="526"/>
      <c r="CQ47" s="526"/>
      <c r="CR47" s="526"/>
      <c r="CS47" s="526"/>
      <c r="CT47" s="526"/>
      <c r="CU47" s="526"/>
      <c r="CV47" s="526"/>
      <c r="CW47" s="526"/>
      <c r="CX47" s="526"/>
      <c r="CY47" s="526"/>
      <c r="CZ47" s="526"/>
      <c r="DA47" s="526"/>
      <c r="DB47" s="526"/>
      <c r="DC47" s="526"/>
      <c r="DD47" s="526"/>
      <c r="DE47" s="526"/>
      <c r="DF47" s="526"/>
      <c r="DG47" s="526"/>
      <c r="DH47" s="526"/>
      <c r="DI47" s="526"/>
      <c r="DJ47" s="526"/>
      <c r="DK47" s="526"/>
      <c r="DL47" s="526"/>
      <c r="DM47" s="526"/>
      <c r="DN47" s="526"/>
      <c r="DO47" s="526"/>
      <c r="DP47" s="526"/>
      <c r="DQ47" s="526"/>
      <c r="DR47" s="526"/>
      <c r="DS47" s="526"/>
      <c r="DT47" s="526"/>
      <c r="DU47" s="526"/>
      <c r="DV47" s="526"/>
      <c r="DW47" s="526"/>
      <c r="DX47" s="526"/>
      <c r="DY47" s="526"/>
      <c r="DZ47" s="526"/>
      <c r="EA47" s="526"/>
      <c r="EB47" s="526"/>
      <c r="EC47" s="526"/>
      <c r="ED47" s="526"/>
      <c r="EE47" s="526"/>
      <c r="EF47" s="526"/>
      <c r="EG47" s="526"/>
      <c r="EH47" s="526"/>
      <c r="EI47" s="526"/>
      <c r="EJ47" s="526"/>
      <c r="EK47" s="526"/>
      <c r="EL47" s="526"/>
      <c r="EM47" s="526"/>
      <c r="EN47" s="526"/>
      <c r="EO47" s="526"/>
      <c r="EP47" s="526"/>
      <c r="EQ47" s="526"/>
      <c r="ER47" s="526"/>
      <c r="ES47" s="526"/>
      <c r="ET47" s="526"/>
      <c r="EU47" s="526"/>
      <c r="EV47" s="526"/>
      <c r="EW47" s="526"/>
      <c r="EX47" s="526"/>
      <c r="EY47" s="526"/>
      <c r="EZ47" s="526"/>
      <c r="FA47" s="526"/>
      <c r="FB47" s="526"/>
      <c r="FC47" s="526"/>
      <c r="FD47" s="526"/>
      <c r="FE47" s="526"/>
      <c r="FF47" s="526"/>
      <c r="FG47" s="526"/>
      <c r="FH47" s="526"/>
      <c r="FI47" s="526"/>
      <c r="FJ47" s="526"/>
      <c r="FK47" s="526"/>
      <c r="FL47" s="526"/>
      <c r="FM47" s="526"/>
      <c r="FN47" s="526"/>
      <c r="FO47" s="526"/>
      <c r="FP47" s="526"/>
      <c r="FQ47" s="526"/>
      <c r="FR47" s="526"/>
      <c r="FS47" s="526"/>
      <c r="FT47" s="526"/>
      <c r="FU47" s="526"/>
      <c r="FV47" s="526"/>
      <c r="FW47" s="526"/>
      <c r="FX47" s="526"/>
      <c r="FY47" s="526"/>
      <c r="FZ47" s="526"/>
      <c r="GA47" s="526"/>
      <c r="GB47" s="526"/>
      <c r="GC47" s="526"/>
      <c r="GD47" s="526"/>
      <c r="GE47" s="526"/>
      <c r="GF47" s="526"/>
      <c r="GG47" s="526"/>
      <c r="GH47" s="526"/>
      <c r="GI47" s="526"/>
      <c r="GJ47" s="526"/>
      <c r="GK47" s="526"/>
      <c r="GL47" s="526"/>
      <c r="GM47" s="526"/>
      <c r="GN47" s="526"/>
      <c r="GO47" s="526"/>
      <c r="GP47" s="526"/>
      <c r="GQ47" s="526"/>
      <c r="GR47" s="526"/>
      <c r="GS47" s="526"/>
      <c r="GT47" s="526"/>
      <c r="GU47" s="526"/>
      <c r="GV47" s="526"/>
      <c r="GW47" s="526"/>
      <c r="GX47" s="526"/>
      <c r="GY47" s="526"/>
      <c r="GZ47" s="526"/>
      <c r="HA47" s="526"/>
      <c r="HB47" s="526"/>
      <c r="HC47" s="526"/>
      <c r="HD47" s="526"/>
      <c r="HE47" s="526"/>
      <c r="HF47" s="526"/>
      <c r="HG47" s="526"/>
      <c r="HH47" s="526"/>
      <c r="HI47" s="526"/>
      <c r="HJ47" s="526"/>
      <c r="HK47" s="526"/>
      <c r="HL47" s="526"/>
      <c r="HM47" s="526"/>
      <c r="HN47" s="526"/>
      <c r="HO47" s="526"/>
      <c r="HP47" s="526"/>
      <c r="HQ47" s="526"/>
      <c r="HR47" s="526"/>
      <c r="HS47" s="526"/>
      <c r="HT47" s="526"/>
      <c r="HU47" s="526"/>
      <c r="HV47" s="526"/>
      <c r="HW47" s="526"/>
      <c r="HX47" s="526"/>
      <c r="HY47" s="526"/>
      <c r="HZ47" s="526"/>
      <c r="IA47" s="526"/>
      <c r="IB47" s="526"/>
      <c r="IC47" s="526"/>
      <c r="ID47" s="526"/>
      <c r="IE47" s="526"/>
      <c r="IF47" s="526"/>
      <c r="IG47" s="526"/>
      <c r="IH47" s="526"/>
      <c r="II47" s="526"/>
      <c r="IJ47" s="526"/>
      <c r="IK47" s="526"/>
      <c r="IL47" s="526"/>
      <c r="IM47" s="526"/>
      <c r="IN47" s="526"/>
      <c r="IO47" s="526"/>
      <c r="IP47" s="526"/>
      <c r="IQ47" s="526"/>
      <c r="IR47" s="526"/>
      <c r="IS47" s="526"/>
      <c r="IT47" s="526"/>
      <c r="IU47" s="526"/>
    </row>
    <row r="48" spans="1:255">
      <c r="A48" s="562" t="s">
        <v>2365</v>
      </c>
      <c r="B48" s="559">
        <v>0</v>
      </c>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6"/>
      <c r="BF48" s="526"/>
      <c r="BG48" s="526"/>
      <c r="BH48" s="526"/>
      <c r="BI48" s="526"/>
      <c r="BJ48" s="526"/>
      <c r="BK48" s="526"/>
      <c r="BL48" s="526"/>
      <c r="BM48" s="526"/>
      <c r="BN48" s="526"/>
      <c r="BO48" s="526"/>
      <c r="BP48" s="526"/>
      <c r="BQ48" s="526"/>
      <c r="BR48" s="526"/>
      <c r="BS48" s="526"/>
      <c r="BT48" s="526"/>
      <c r="BU48" s="526"/>
      <c r="BV48" s="526"/>
      <c r="BW48" s="526"/>
      <c r="BX48" s="526"/>
      <c r="BY48" s="526"/>
      <c r="BZ48" s="526"/>
      <c r="CA48" s="526"/>
      <c r="CB48" s="526"/>
      <c r="CC48" s="526"/>
      <c r="CD48" s="526"/>
      <c r="CE48" s="526"/>
      <c r="CF48" s="526"/>
      <c r="CG48" s="526"/>
      <c r="CH48" s="526"/>
      <c r="CI48" s="526"/>
      <c r="CJ48" s="526"/>
      <c r="CK48" s="526"/>
      <c r="CL48" s="526"/>
      <c r="CM48" s="526"/>
      <c r="CN48" s="526"/>
      <c r="CO48" s="526"/>
      <c r="CP48" s="526"/>
      <c r="CQ48" s="526"/>
      <c r="CR48" s="526"/>
      <c r="CS48" s="526"/>
      <c r="CT48" s="526"/>
      <c r="CU48" s="526"/>
      <c r="CV48" s="526"/>
      <c r="CW48" s="526"/>
      <c r="CX48" s="526"/>
      <c r="CY48" s="526"/>
      <c r="CZ48" s="526"/>
      <c r="DA48" s="526"/>
      <c r="DB48" s="526"/>
      <c r="DC48" s="526"/>
      <c r="DD48" s="526"/>
      <c r="DE48" s="526"/>
      <c r="DF48" s="526"/>
      <c r="DG48" s="526"/>
      <c r="DH48" s="526"/>
      <c r="DI48" s="526"/>
      <c r="DJ48" s="526"/>
      <c r="DK48" s="526"/>
      <c r="DL48" s="526"/>
      <c r="DM48" s="526"/>
      <c r="DN48" s="526"/>
      <c r="DO48" s="526"/>
      <c r="DP48" s="526"/>
      <c r="DQ48" s="526"/>
      <c r="DR48" s="526"/>
      <c r="DS48" s="526"/>
      <c r="DT48" s="526"/>
      <c r="DU48" s="526"/>
      <c r="DV48" s="526"/>
      <c r="DW48" s="526"/>
      <c r="DX48" s="526"/>
      <c r="DY48" s="526"/>
      <c r="DZ48" s="526"/>
      <c r="EA48" s="526"/>
      <c r="EB48" s="526"/>
      <c r="EC48" s="526"/>
      <c r="ED48" s="526"/>
      <c r="EE48" s="526"/>
      <c r="EF48" s="526"/>
      <c r="EG48" s="526"/>
      <c r="EH48" s="526"/>
      <c r="EI48" s="526"/>
      <c r="EJ48" s="526"/>
      <c r="EK48" s="526"/>
      <c r="EL48" s="526"/>
      <c r="EM48" s="526"/>
      <c r="EN48" s="526"/>
      <c r="EO48" s="526"/>
      <c r="EP48" s="526"/>
      <c r="EQ48" s="526"/>
      <c r="ER48" s="526"/>
      <c r="ES48" s="526"/>
      <c r="ET48" s="526"/>
      <c r="EU48" s="526"/>
      <c r="EV48" s="526"/>
      <c r="EW48" s="526"/>
      <c r="EX48" s="526"/>
      <c r="EY48" s="526"/>
      <c r="EZ48" s="526"/>
      <c r="FA48" s="526"/>
      <c r="FB48" s="526"/>
      <c r="FC48" s="526"/>
      <c r="FD48" s="526"/>
      <c r="FE48" s="526"/>
      <c r="FF48" s="526"/>
      <c r="FG48" s="526"/>
      <c r="FH48" s="526"/>
      <c r="FI48" s="526"/>
      <c r="FJ48" s="526"/>
      <c r="FK48" s="526"/>
      <c r="FL48" s="526"/>
      <c r="FM48" s="526"/>
      <c r="FN48" s="526"/>
      <c r="FO48" s="526"/>
      <c r="FP48" s="526"/>
      <c r="FQ48" s="526"/>
      <c r="FR48" s="526"/>
      <c r="FS48" s="526"/>
      <c r="FT48" s="526"/>
      <c r="FU48" s="526"/>
      <c r="FV48" s="526"/>
      <c r="FW48" s="526"/>
      <c r="FX48" s="526"/>
      <c r="FY48" s="526"/>
      <c r="FZ48" s="526"/>
      <c r="GA48" s="526"/>
      <c r="GB48" s="526"/>
      <c r="GC48" s="526"/>
      <c r="GD48" s="526"/>
      <c r="GE48" s="526"/>
      <c r="GF48" s="526"/>
      <c r="GG48" s="526"/>
      <c r="GH48" s="526"/>
      <c r="GI48" s="526"/>
      <c r="GJ48" s="526"/>
      <c r="GK48" s="526"/>
      <c r="GL48" s="526"/>
      <c r="GM48" s="526"/>
      <c r="GN48" s="526"/>
      <c r="GO48" s="526"/>
      <c r="GP48" s="526"/>
      <c r="GQ48" s="526"/>
      <c r="GR48" s="526"/>
      <c r="GS48" s="526"/>
      <c r="GT48" s="526"/>
      <c r="GU48" s="526"/>
      <c r="GV48" s="526"/>
      <c r="GW48" s="526"/>
      <c r="GX48" s="526"/>
      <c r="GY48" s="526"/>
      <c r="GZ48" s="526"/>
      <c r="HA48" s="526"/>
      <c r="HB48" s="526"/>
      <c r="HC48" s="526"/>
      <c r="HD48" s="526"/>
      <c r="HE48" s="526"/>
      <c r="HF48" s="526"/>
      <c r="HG48" s="526"/>
      <c r="HH48" s="526"/>
      <c r="HI48" s="526"/>
      <c r="HJ48" s="526"/>
      <c r="HK48" s="526"/>
      <c r="HL48" s="526"/>
      <c r="HM48" s="526"/>
      <c r="HN48" s="526"/>
      <c r="HO48" s="526"/>
      <c r="HP48" s="526"/>
      <c r="HQ48" s="526"/>
      <c r="HR48" s="526"/>
      <c r="HS48" s="526"/>
      <c r="HT48" s="526"/>
      <c r="HU48" s="526"/>
      <c r="HV48" s="526"/>
      <c r="HW48" s="526"/>
      <c r="HX48" s="526"/>
      <c r="HY48" s="526"/>
      <c r="HZ48" s="526"/>
      <c r="IA48" s="526"/>
      <c r="IB48" s="526"/>
      <c r="IC48" s="526"/>
      <c r="ID48" s="526"/>
      <c r="IE48" s="526"/>
      <c r="IF48" s="526"/>
      <c r="IG48" s="526"/>
      <c r="IH48" s="526"/>
      <c r="II48" s="526"/>
      <c r="IJ48" s="526"/>
      <c r="IK48" s="526"/>
      <c r="IL48" s="526"/>
      <c r="IM48" s="526"/>
      <c r="IN48" s="526"/>
      <c r="IO48" s="526"/>
      <c r="IP48" s="526"/>
      <c r="IQ48" s="526"/>
      <c r="IR48" s="526"/>
      <c r="IS48" s="526"/>
      <c r="IT48" s="526"/>
      <c r="IU48" s="526"/>
    </row>
    <row r="49" spans="1:255">
      <c r="A49" s="562" t="s">
        <v>2366</v>
      </c>
      <c r="B49" s="559">
        <v>0</v>
      </c>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6"/>
      <c r="AY49" s="526"/>
      <c r="AZ49" s="526"/>
      <c r="BA49" s="526"/>
      <c r="BB49" s="526"/>
      <c r="BC49" s="526"/>
      <c r="BD49" s="526"/>
      <c r="BE49" s="526"/>
      <c r="BF49" s="526"/>
      <c r="BG49" s="526"/>
      <c r="BH49" s="526"/>
      <c r="BI49" s="526"/>
      <c r="BJ49" s="526"/>
      <c r="BK49" s="526"/>
      <c r="BL49" s="526"/>
      <c r="BM49" s="526"/>
      <c r="BN49" s="526"/>
      <c r="BO49" s="526"/>
      <c r="BP49" s="526"/>
      <c r="BQ49" s="526"/>
      <c r="BR49" s="526"/>
      <c r="BS49" s="526"/>
      <c r="BT49" s="526"/>
      <c r="BU49" s="526"/>
      <c r="BV49" s="526"/>
      <c r="BW49" s="526"/>
      <c r="BX49" s="526"/>
      <c r="BY49" s="526"/>
      <c r="BZ49" s="526"/>
      <c r="CA49" s="526"/>
      <c r="CB49" s="526"/>
      <c r="CC49" s="526"/>
      <c r="CD49" s="526"/>
      <c r="CE49" s="526"/>
      <c r="CF49" s="526"/>
      <c r="CG49" s="526"/>
      <c r="CH49" s="526"/>
      <c r="CI49" s="526"/>
      <c r="CJ49" s="526"/>
      <c r="CK49" s="526"/>
      <c r="CL49" s="526"/>
      <c r="CM49" s="526"/>
      <c r="CN49" s="526"/>
      <c r="CO49" s="526"/>
      <c r="CP49" s="526"/>
      <c r="CQ49" s="526"/>
      <c r="CR49" s="526"/>
      <c r="CS49" s="526"/>
      <c r="CT49" s="526"/>
      <c r="CU49" s="526"/>
      <c r="CV49" s="526"/>
      <c r="CW49" s="526"/>
      <c r="CX49" s="526"/>
      <c r="CY49" s="526"/>
      <c r="CZ49" s="526"/>
      <c r="DA49" s="526"/>
      <c r="DB49" s="526"/>
      <c r="DC49" s="526"/>
      <c r="DD49" s="526"/>
      <c r="DE49" s="526"/>
      <c r="DF49" s="526"/>
      <c r="DG49" s="526"/>
      <c r="DH49" s="526"/>
      <c r="DI49" s="526"/>
      <c r="DJ49" s="526"/>
      <c r="DK49" s="526"/>
      <c r="DL49" s="526"/>
      <c r="DM49" s="526"/>
      <c r="DN49" s="526"/>
      <c r="DO49" s="526"/>
      <c r="DP49" s="526"/>
      <c r="DQ49" s="526"/>
      <c r="DR49" s="526"/>
      <c r="DS49" s="526"/>
      <c r="DT49" s="526"/>
      <c r="DU49" s="526"/>
      <c r="DV49" s="526"/>
      <c r="DW49" s="526"/>
      <c r="DX49" s="526"/>
      <c r="DY49" s="526"/>
      <c r="DZ49" s="526"/>
      <c r="EA49" s="526"/>
      <c r="EB49" s="526"/>
      <c r="EC49" s="526"/>
      <c r="ED49" s="526"/>
      <c r="EE49" s="526"/>
      <c r="EF49" s="526"/>
      <c r="EG49" s="526"/>
      <c r="EH49" s="526"/>
      <c r="EI49" s="526"/>
      <c r="EJ49" s="526"/>
      <c r="EK49" s="526"/>
      <c r="EL49" s="526"/>
      <c r="EM49" s="526"/>
      <c r="EN49" s="526"/>
      <c r="EO49" s="526"/>
      <c r="EP49" s="526"/>
      <c r="EQ49" s="526"/>
      <c r="ER49" s="526"/>
      <c r="ES49" s="526"/>
      <c r="ET49" s="526"/>
      <c r="EU49" s="526"/>
      <c r="EV49" s="526"/>
      <c r="EW49" s="526"/>
      <c r="EX49" s="526"/>
      <c r="EY49" s="526"/>
      <c r="EZ49" s="526"/>
      <c r="FA49" s="526"/>
      <c r="FB49" s="526"/>
      <c r="FC49" s="526"/>
      <c r="FD49" s="526"/>
      <c r="FE49" s="526"/>
      <c r="FF49" s="526"/>
      <c r="FG49" s="526"/>
      <c r="FH49" s="526"/>
      <c r="FI49" s="526"/>
      <c r="FJ49" s="526"/>
      <c r="FK49" s="526"/>
      <c r="FL49" s="526"/>
      <c r="FM49" s="526"/>
      <c r="FN49" s="526"/>
      <c r="FO49" s="526"/>
      <c r="FP49" s="526"/>
      <c r="FQ49" s="526"/>
      <c r="FR49" s="526"/>
      <c r="FS49" s="526"/>
      <c r="FT49" s="526"/>
      <c r="FU49" s="526"/>
      <c r="FV49" s="526"/>
      <c r="FW49" s="526"/>
      <c r="FX49" s="526"/>
      <c r="FY49" s="526"/>
      <c r="FZ49" s="526"/>
      <c r="GA49" s="526"/>
      <c r="GB49" s="526"/>
      <c r="GC49" s="526"/>
      <c r="GD49" s="526"/>
      <c r="GE49" s="526"/>
      <c r="GF49" s="526"/>
      <c r="GG49" s="526"/>
      <c r="GH49" s="526"/>
      <c r="GI49" s="526"/>
      <c r="GJ49" s="526"/>
      <c r="GK49" s="526"/>
      <c r="GL49" s="526"/>
      <c r="GM49" s="526"/>
      <c r="GN49" s="526"/>
      <c r="GO49" s="526"/>
      <c r="GP49" s="526"/>
      <c r="GQ49" s="526"/>
      <c r="GR49" s="526"/>
      <c r="GS49" s="526"/>
      <c r="GT49" s="526"/>
      <c r="GU49" s="526"/>
      <c r="GV49" s="526"/>
      <c r="GW49" s="526"/>
      <c r="GX49" s="526"/>
      <c r="GY49" s="526"/>
      <c r="GZ49" s="526"/>
      <c r="HA49" s="526"/>
      <c r="HB49" s="526"/>
      <c r="HC49" s="526"/>
      <c r="HD49" s="526"/>
      <c r="HE49" s="526"/>
      <c r="HF49" s="526"/>
      <c r="HG49" s="526"/>
      <c r="HH49" s="526"/>
      <c r="HI49" s="526"/>
      <c r="HJ49" s="526"/>
      <c r="HK49" s="526"/>
      <c r="HL49" s="526"/>
      <c r="HM49" s="526"/>
      <c r="HN49" s="526"/>
      <c r="HO49" s="526"/>
      <c r="HP49" s="526"/>
      <c r="HQ49" s="526"/>
      <c r="HR49" s="526"/>
      <c r="HS49" s="526"/>
      <c r="HT49" s="526"/>
      <c r="HU49" s="526"/>
      <c r="HV49" s="526"/>
      <c r="HW49" s="526"/>
      <c r="HX49" s="526"/>
      <c r="HY49" s="526"/>
      <c r="HZ49" s="526"/>
      <c r="IA49" s="526"/>
      <c r="IB49" s="526"/>
      <c r="IC49" s="526"/>
      <c r="ID49" s="526"/>
      <c r="IE49" s="526"/>
      <c r="IF49" s="526"/>
      <c r="IG49" s="526"/>
      <c r="IH49" s="526"/>
      <c r="II49" s="526"/>
      <c r="IJ49" s="526"/>
      <c r="IK49" s="526"/>
      <c r="IL49" s="526"/>
      <c r="IM49" s="526"/>
      <c r="IN49" s="526"/>
      <c r="IO49" s="526"/>
      <c r="IP49" s="526"/>
      <c r="IQ49" s="526"/>
      <c r="IR49" s="526"/>
      <c r="IS49" s="526"/>
      <c r="IT49" s="526"/>
      <c r="IU49" s="526"/>
    </row>
    <row r="50" spans="1:255">
      <c r="A50" s="562" t="s">
        <v>2367</v>
      </c>
      <c r="B50" s="559">
        <v>0</v>
      </c>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6"/>
      <c r="AY50" s="526"/>
      <c r="AZ50" s="526"/>
      <c r="BA50" s="526"/>
      <c r="BB50" s="526"/>
      <c r="BC50" s="526"/>
      <c r="BD50" s="526"/>
      <c r="BE50" s="526"/>
      <c r="BF50" s="526"/>
      <c r="BG50" s="526"/>
      <c r="BH50" s="526"/>
      <c r="BI50" s="526"/>
      <c r="BJ50" s="526"/>
      <c r="BK50" s="526"/>
      <c r="BL50" s="526"/>
      <c r="BM50" s="526"/>
      <c r="BN50" s="526"/>
      <c r="BO50" s="526"/>
      <c r="BP50" s="526"/>
      <c r="BQ50" s="526"/>
      <c r="BR50" s="526"/>
      <c r="BS50" s="526"/>
      <c r="BT50" s="526"/>
      <c r="BU50" s="526"/>
      <c r="BV50" s="526"/>
      <c r="BW50" s="526"/>
      <c r="BX50" s="526"/>
      <c r="BY50" s="526"/>
      <c r="BZ50" s="526"/>
      <c r="CA50" s="526"/>
      <c r="CB50" s="526"/>
      <c r="CC50" s="526"/>
      <c r="CD50" s="526"/>
      <c r="CE50" s="526"/>
      <c r="CF50" s="526"/>
      <c r="CG50" s="526"/>
      <c r="CH50" s="526"/>
      <c r="CI50" s="526"/>
      <c r="CJ50" s="526"/>
      <c r="CK50" s="526"/>
      <c r="CL50" s="526"/>
      <c r="CM50" s="526"/>
      <c r="CN50" s="526"/>
      <c r="CO50" s="526"/>
      <c r="CP50" s="526"/>
      <c r="CQ50" s="526"/>
      <c r="CR50" s="526"/>
      <c r="CS50" s="526"/>
      <c r="CT50" s="526"/>
      <c r="CU50" s="526"/>
      <c r="CV50" s="526"/>
      <c r="CW50" s="526"/>
      <c r="CX50" s="526"/>
      <c r="CY50" s="526"/>
      <c r="CZ50" s="526"/>
      <c r="DA50" s="526"/>
      <c r="DB50" s="526"/>
      <c r="DC50" s="526"/>
      <c r="DD50" s="526"/>
      <c r="DE50" s="526"/>
      <c r="DF50" s="526"/>
      <c r="DG50" s="526"/>
      <c r="DH50" s="526"/>
      <c r="DI50" s="526"/>
      <c r="DJ50" s="526"/>
      <c r="DK50" s="526"/>
      <c r="DL50" s="526"/>
      <c r="DM50" s="526"/>
      <c r="DN50" s="526"/>
      <c r="DO50" s="526"/>
      <c r="DP50" s="526"/>
      <c r="DQ50" s="526"/>
      <c r="DR50" s="526"/>
      <c r="DS50" s="526"/>
      <c r="DT50" s="526"/>
      <c r="DU50" s="526"/>
      <c r="DV50" s="526"/>
      <c r="DW50" s="526"/>
      <c r="DX50" s="526"/>
      <c r="DY50" s="526"/>
      <c r="DZ50" s="526"/>
      <c r="EA50" s="526"/>
      <c r="EB50" s="526"/>
      <c r="EC50" s="526"/>
      <c r="ED50" s="526"/>
      <c r="EE50" s="526"/>
      <c r="EF50" s="526"/>
      <c r="EG50" s="526"/>
      <c r="EH50" s="526"/>
      <c r="EI50" s="526"/>
      <c r="EJ50" s="526"/>
      <c r="EK50" s="526"/>
      <c r="EL50" s="526"/>
      <c r="EM50" s="526"/>
      <c r="EN50" s="526"/>
      <c r="EO50" s="526"/>
      <c r="EP50" s="526"/>
      <c r="EQ50" s="526"/>
      <c r="ER50" s="526"/>
      <c r="ES50" s="526"/>
      <c r="ET50" s="526"/>
      <c r="EU50" s="526"/>
      <c r="EV50" s="526"/>
      <c r="EW50" s="526"/>
      <c r="EX50" s="526"/>
      <c r="EY50" s="526"/>
      <c r="EZ50" s="526"/>
      <c r="FA50" s="526"/>
      <c r="FB50" s="526"/>
      <c r="FC50" s="526"/>
      <c r="FD50" s="526"/>
      <c r="FE50" s="526"/>
      <c r="FF50" s="526"/>
      <c r="FG50" s="526"/>
      <c r="FH50" s="526"/>
      <c r="FI50" s="526"/>
      <c r="FJ50" s="526"/>
      <c r="FK50" s="526"/>
      <c r="FL50" s="526"/>
      <c r="FM50" s="526"/>
      <c r="FN50" s="526"/>
      <c r="FO50" s="526"/>
      <c r="FP50" s="526"/>
      <c r="FQ50" s="526"/>
      <c r="FR50" s="526"/>
      <c r="FS50" s="526"/>
      <c r="FT50" s="526"/>
      <c r="FU50" s="526"/>
      <c r="FV50" s="526"/>
      <c r="FW50" s="526"/>
      <c r="FX50" s="526"/>
      <c r="FY50" s="526"/>
      <c r="FZ50" s="526"/>
      <c r="GA50" s="526"/>
      <c r="GB50" s="526"/>
      <c r="GC50" s="526"/>
      <c r="GD50" s="526"/>
      <c r="GE50" s="526"/>
      <c r="GF50" s="526"/>
      <c r="GG50" s="526"/>
      <c r="GH50" s="526"/>
      <c r="GI50" s="526"/>
      <c r="GJ50" s="526"/>
      <c r="GK50" s="526"/>
      <c r="GL50" s="526"/>
      <c r="GM50" s="526"/>
      <c r="GN50" s="526"/>
      <c r="GO50" s="526"/>
      <c r="GP50" s="526"/>
      <c r="GQ50" s="526"/>
      <c r="GR50" s="526"/>
      <c r="GS50" s="526"/>
      <c r="GT50" s="526"/>
      <c r="GU50" s="526"/>
      <c r="GV50" s="526"/>
      <c r="GW50" s="526"/>
      <c r="GX50" s="526"/>
      <c r="GY50" s="526"/>
      <c r="GZ50" s="526"/>
      <c r="HA50" s="526"/>
      <c r="HB50" s="526"/>
      <c r="HC50" s="526"/>
      <c r="HD50" s="526"/>
      <c r="HE50" s="526"/>
      <c r="HF50" s="526"/>
      <c r="HG50" s="526"/>
      <c r="HH50" s="526"/>
      <c r="HI50" s="526"/>
      <c r="HJ50" s="526"/>
      <c r="HK50" s="526"/>
      <c r="HL50" s="526"/>
      <c r="HM50" s="526"/>
      <c r="HN50" s="526"/>
      <c r="HO50" s="526"/>
      <c r="HP50" s="526"/>
      <c r="HQ50" s="526"/>
      <c r="HR50" s="526"/>
      <c r="HS50" s="526"/>
      <c r="HT50" s="526"/>
      <c r="HU50" s="526"/>
      <c r="HV50" s="526"/>
      <c r="HW50" s="526"/>
      <c r="HX50" s="526"/>
      <c r="HY50" s="526"/>
      <c r="HZ50" s="526"/>
      <c r="IA50" s="526"/>
      <c r="IB50" s="526"/>
      <c r="IC50" s="526"/>
      <c r="ID50" s="526"/>
      <c r="IE50" s="526"/>
      <c r="IF50" s="526"/>
      <c r="IG50" s="526"/>
      <c r="IH50" s="526"/>
      <c r="II50" s="526"/>
      <c r="IJ50" s="526"/>
      <c r="IK50" s="526"/>
      <c r="IL50" s="526"/>
      <c r="IM50" s="526"/>
      <c r="IN50" s="526"/>
      <c r="IO50" s="526"/>
      <c r="IP50" s="526"/>
      <c r="IQ50" s="526"/>
      <c r="IR50" s="526"/>
      <c r="IS50" s="526"/>
      <c r="IT50" s="526"/>
      <c r="IU50" s="526"/>
    </row>
    <row r="51" spans="1:255">
      <c r="A51" s="561" t="s">
        <v>2368</v>
      </c>
      <c r="B51" s="559">
        <f>SUM(B52:B54)</f>
        <v>0</v>
      </c>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6"/>
      <c r="AS51" s="526"/>
      <c r="AT51" s="526"/>
      <c r="AU51" s="526"/>
      <c r="AV51" s="526"/>
      <c r="AW51" s="526"/>
      <c r="AX51" s="526"/>
      <c r="AY51" s="526"/>
      <c r="AZ51" s="526"/>
      <c r="BA51" s="526"/>
      <c r="BB51" s="526"/>
      <c r="BC51" s="526"/>
      <c r="BD51" s="526"/>
      <c r="BE51" s="526"/>
      <c r="BF51" s="526"/>
      <c r="BG51" s="526"/>
      <c r="BH51" s="526"/>
      <c r="BI51" s="526"/>
      <c r="BJ51" s="526"/>
      <c r="BK51" s="526"/>
      <c r="BL51" s="526"/>
      <c r="BM51" s="526"/>
      <c r="BN51" s="526"/>
      <c r="BO51" s="526"/>
      <c r="BP51" s="526"/>
      <c r="BQ51" s="526"/>
      <c r="BR51" s="526"/>
      <c r="BS51" s="526"/>
      <c r="BT51" s="526"/>
      <c r="BU51" s="526"/>
      <c r="BV51" s="526"/>
      <c r="BW51" s="526"/>
      <c r="BX51" s="526"/>
      <c r="BY51" s="526"/>
      <c r="BZ51" s="526"/>
      <c r="CA51" s="526"/>
      <c r="CB51" s="526"/>
      <c r="CC51" s="526"/>
      <c r="CD51" s="526"/>
      <c r="CE51" s="526"/>
      <c r="CF51" s="526"/>
      <c r="CG51" s="526"/>
      <c r="CH51" s="526"/>
      <c r="CI51" s="526"/>
      <c r="CJ51" s="526"/>
      <c r="CK51" s="526"/>
      <c r="CL51" s="526"/>
      <c r="CM51" s="526"/>
      <c r="CN51" s="526"/>
      <c r="CO51" s="526"/>
      <c r="CP51" s="526"/>
      <c r="CQ51" s="526"/>
      <c r="CR51" s="526"/>
      <c r="CS51" s="526"/>
      <c r="CT51" s="526"/>
      <c r="CU51" s="526"/>
      <c r="CV51" s="526"/>
      <c r="CW51" s="526"/>
      <c r="CX51" s="526"/>
      <c r="CY51" s="526"/>
      <c r="CZ51" s="526"/>
      <c r="DA51" s="526"/>
      <c r="DB51" s="526"/>
      <c r="DC51" s="526"/>
      <c r="DD51" s="526"/>
      <c r="DE51" s="526"/>
      <c r="DF51" s="526"/>
      <c r="DG51" s="526"/>
      <c r="DH51" s="526"/>
      <c r="DI51" s="526"/>
      <c r="DJ51" s="526"/>
      <c r="DK51" s="526"/>
      <c r="DL51" s="526"/>
      <c r="DM51" s="526"/>
      <c r="DN51" s="526"/>
      <c r="DO51" s="526"/>
      <c r="DP51" s="526"/>
      <c r="DQ51" s="526"/>
      <c r="DR51" s="526"/>
      <c r="DS51" s="526"/>
      <c r="DT51" s="526"/>
      <c r="DU51" s="526"/>
      <c r="DV51" s="526"/>
      <c r="DW51" s="526"/>
      <c r="DX51" s="526"/>
      <c r="DY51" s="526"/>
      <c r="DZ51" s="526"/>
      <c r="EA51" s="526"/>
      <c r="EB51" s="526"/>
      <c r="EC51" s="526"/>
      <c r="ED51" s="526"/>
      <c r="EE51" s="526"/>
      <c r="EF51" s="526"/>
      <c r="EG51" s="526"/>
      <c r="EH51" s="526"/>
      <c r="EI51" s="526"/>
      <c r="EJ51" s="526"/>
      <c r="EK51" s="526"/>
      <c r="EL51" s="526"/>
      <c r="EM51" s="526"/>
      <c r="EN51" s="526"/>
      <c r="EO51" s="526"/>
      <c r="EP51" s="526"/>
      <c r="EQ51" s="526"/>
      <c r="ER51" s="526"/>
      <c r="ES51" s="526"/>
      <c r="ET51" s="526"/>
      <c r="EU51" s="526"/>
      <c r="EV51" s="526"/>
      <c r="EW51" s="526"/>
      <c r="EX51" s="526"/>
      <c r="EY51" s="526"/>
      <c r="EZ51" s="526"/>
      <c r="FA51" s="526"/>
      <c r="FB51" s="526"/>
      <c r="FC51" s="526"/>
      <c r="FD51" s="526"/>
      <c r="FE51" s="526"/>
      <c r="FF51" s="526"/>
      <c r="FG51" s="526"/>
      <c r="FH51" s="526"/>
      <c r="FI51" s="526"/>
      <c r="FJ51" s="526"/>
      <c r="FK51" s="526"/>
      <c r="FL51" s="526"/>
      <c r="FM51" s="526"/>
      <c r="FN51" s="526"/>
      <c r="FO51" s="526"/>
      <c r="FP51" s="526"/>
      <c r="FQ51" s="526"/>
      <c r="FR51" s="526"/>
      <c r="FS51" s="526"/>
      <c r="FT51" s="526"/>
      <c r="FU51" s="526"/>
      <c r="FV51" s="526"/>
      <c r="FW51" s="526"/>
      <c r="FX51" s="526"/>
      <c r="FY51" s="526"/>
      <c r="FZ51" s="526"/>
      <c r="GA51" s="526"/>
      <c r="GB51" s="526"/>
      <c r="GC51" s="526"/>
      <c r="GD51" s="526"/>
      <c r="GE51" s="526"/>
      <c r="GF51" s="526"/>
      <c r="GG51" s="526"/>
      <c r="GH51" s="526"/>
      <c r="GI51" s="526"/>
      <c r="GJ51" s="526"/>
      <c r="GK51" s="526"/>
      <c r="GL51" s="526"/>
      <c r="GM51" s="526"/>
      <c r="GN51" s="526"/>
      <c r="GO51" s="526"/>
      <c r="GP51" s="526"/>
      <c r="GQ51" s="526"/>
      <c r="GR51" s="526"/>
      <c r="GS51" s="526"/>
      <c r="GT51" s="526"/>
      <c r="GU51" s="526"/>
      <c r="GV51" s="526"/>
      <c r="GW51" s="526"/>
      <c r="GX51" s="526"/>
      <c r="GY51" s="526"/>
      <c r="GZ51" s="526"/>
      <c r="HA51" s="526"/>
      <c r="HB51" s="526"/>
      <c r="HC51" s="526"/>
      <c r="HD51" s="526"/>
      <c r="HE51" s="526"/>
      <c r="HF51" s="526"/>
      <c r="HG51" s="526"/>
      <c r="HH51" s="526"/>
      <c r="HI51" s="526"/>
      <c r="HJ51" s="526"/>
      <c r="HK51" s="526"/>
      <c r="HL51" s="526"/>
      <c r="HM51" s="526"/>
      <c r="HN51" s="526"/>
      <c r="HO51" s="526"/>
      <c r="HP51" s="526"/>
      <c r="HQ51" s="526"/>
      <c r="HR51" s="526"/>
      <c r="HS51" s="526"/>
      <c r="HT51" s="526"/>
      <c r="HU51" s="526"/>
      <c r="HV51" s="526"/>
      <c r="HW51" s="526"/>
      <c r="HX51" s="526"/>
      <c r="HY51" s="526"/>
      <c r="HZ51" s="526"/>
      <c r="IA51" s="526"/>
      <c r="IB51" s="526"/>
      <c r="IC51" s="526"/>
      <c r="ID51" s="526"/>
      <c r="IE51" s="526"/>
      <c r="IF51" s="526"/>
      <c r="IG51" s="526"/>
      <c r="IH51" s="526"/>
      <c r="II51" s="526"/>
      <c r="IJ51" s="526"/>
      <c r="IK51" s="526"/>
      <c r="IL51" s="526"/>
      <c r="IM51" s="526"/>
      <c r="IN51" s="526"/>
      <c r="IO51" s="526"/>
      <c r="IP51" s="526"/>
      <c r="IQ51" s="526"/>
      <c r="IR51" s="526"/>
      <c r="IS51" s="526"/>
      <c r="IT51" s="526"/>
      <c r="IU51" s="526"/>
    </row>
    <row r="52" spans="1:255">
      <c r="A52" s="562" t="s">
        <v>2369</v>
      </c>
      <c r="B52" s="559">
        <v>0</v>
      </c>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c r="BC52" s="526"/>
      <c r="BD52" s="526"/>
      <c r="BE52" s="526"/>
      <c r="BF52" s="526"/>
      <c r="BG52" s="526"/>
      <c r="BH52" s="526"/>
      <c r="BI52" s="526"/>
      <c r="BJ52" s="526"/>
      <c r="BK52" s="526"/>
      <c r="BL52" s="526"/>
      <c r="BM52" s="526"/>
      <c r="BN52" s="526"/>
      <c r="BO52" s="526"/>
      <c r="BP52" s="526"/>
      <c r="BQ52" s="526"/>
      <c r="BR52" s="526"/>
      <c r="BS52" s="526"/>
      <c r="BT52" s="526"/>
      <c r="BU52" s="526"/>
      <c r="BV52" s="526"/>
      <c r="BW52" s="526"/>
      <c r="BX52" s="526"/>
      <c r="BY52" s="526"/>
      <c r="BZ52" s="526"/>
      <c r="CA52" s="526"/>
      <c r="CB52" s="526"/>
      <c r="CC52" s="526"/>
      <c r="CD52" s="526"/>
      <c r="CE52" s="526"/>
      <c r="CF52" s="526"/>
      <c r="CG52" s="526"/>
      <c r="CH52" s="526"/>
      <c r="CI52" s="526"/>
      <c r="CJ52" s="526"/>
      <c r="CK52" s="526"/>
      <c r="CL52" s="526"/>
      <c r="CM52" s="526"/>
      <c r="CN52" s="526"/>
      <c r="CO52" s="526"/>
      <c r="CP52" s="526"/>
      <c r="CQ52" s="526"/>
      <c r="CR52" s="526"/>
      <c r="CS52" s="526"/>
      <c r="CT52" s="526"/>
      <c r="CU52" s="526"/>
      <c r="CV52" s="526"/>
      <c r="CW52" s="526"/>
      <c r="CX52" s="526"/>
      <c r="CY52" s="526"/>
      <c r="CZ52" s="526"/>
      <c r="DA52" s="526"/>
      <c r="DB52" s="526"/>
      <c r="DC52" s="526"/>
      <c r="DD52" s="526"/>
      <c r="DE52" s="526"/>
      <c r="DF52" s="526"/>
      <c r="DG52" s="526"/>
      <c r="DH52" s="526"/>
      <c r="DI52" s="526"/>
      <c r="DJ52" s="526"/>
      <c r="DK52" s="526"/>
      <c r="DL52" s="526"/>
      <c r="DM52" s="526"/>
      <c r="DN52" s="526"/>
      <c r="DO52" s="526"/>
      <c r="DP52" s="526"/>
      <c r="DQ52" s="526"/>
      <c r="DR52" s="526"/>
      <c r="DS52" s="526"/>
      <c r="DT52" s="526"/>
      <c r="DU52" s="526"/>
      <c r="DV52" s="526"/>
      <c r="DW52" s="526"/>
      <c r="DX52" s="526"/>
      <c r="DY52" s="526"/>
      <c r="DZ52" s="526"/>
      <c r="EA52" s="526"/>
      <c r="EB52" s="526"/>
      <c r="EC52" s="526"/>
      <c r="ED52" s="526"/>
      <c r="EE52" s="526"/>
      <c r="EF52" s="526"/>
      <c r="EG52" s="526"/>
      <c r="EH52" s="526"/>
      <c r="EI52" s="526"/>
      <c r="EJ52" s="526"/>
      <c r="EK52" s="526"/>
      <c r="EL52" s="526"/>
      <c r="EM52" s="526"/>
      <c r="EN52" s="526"/>
      <c r="EO52" s="526"/>
      <c r="EP52" s="526"/>
      <c r="EQ52" s="526"/>
      <c r="ER52" s="526"/>
      <c r="ES52" s="526"/>
      <c r="ET52" s="526"/>
      <c r="EU52" s="526"/>
      <c r="EV52" s="526"/>
      <c r="EW52" s="526"/>
      <c r="EX52" s="526"/>
      <c r="EY52" s="526"/>
      <c r="EZ52" s="526"/>
      <c r="FA52" s="526"/>
      <c r="FB52" s="526"/>
      <c r="FC52" s="526"/>
      <c r="FD52" s="526"/>
      <c r="FE52" s="526"/>
      <c r="FF52" s="526"/>
      <c r="FG52" s="526"/>
      <c r="FH52" s="526"/>
      <c r="FI52" s="526"/>
      <c r="FJ52" s="526"/>
      <c r="FK52" s="526"/>
      <c r="FL52" s="526"/>
      <c r="FM52" s="526"/>
      <c r="FN52" s="526"/>
      <c r="FO52" s="526"/>
      <c r="FP52" s="526"/>
      <c r="FQ52" s="526"/>
      <c r="FR52" s="526"/>
      <c r="FS52" s="526"/>
      <c r="FT52" s="526"/>
      <c r="FU52" s="526"/>
      <c r="FV52" s="526"/>
      <c r="FW52" s="526"/>
      <c r="FX52" s="526"/>
      <c r="FY52" s="526"/>
      <c r="FZ52" s="526"/>
      <c r="GA52" s="526"/>
      <c r="GB52" s="526"/>
      <c r="GC52" s="526"/>
      <c r="GD52" s="526"/>
      <c r="GE52" s="526"/>
      <c r="GF52" s="526"/>
      <c r="GG52" s="526"/>
      <c r="GH52" s="526"/>
      <c r="GI52" s="526"/>
      <c r="GJ52" s="526"/>
      <c r="GK52" s="526"/>
      <c r="GL52" s="526"/>
      <c r="GM52" s="526"/>
      <c r="GN52" s="526"/>
      <c r="GO52" s="526"/>
      <c r="GP52" s="526"/>
      <c r="GQ52" s="526"/>
      <c r="GR52" s="526"/>
      <c r="GS52" s="526"/>
      <c r="GT52" s="526"/>
      <c r="GU52" s="526"/>
      <c r="GV52" s="526"/>
      <c r="GW52" s="526"/>
      <c r="GX52" s="526"/>
      <c r="GY52" s="526"/>
      <c r="GZ52" s="526"/>
      <c r="HA52" s="526"/>
      <c r="HB52" s="526"/>
      <c r="HC52" s="526"/>
      <c r="HD52" s="526"/>
      <c r="HE52" s="526"/>
      <c r="HF52" s="526"/>
      <c r="HG52" s="526"/>
      <c r="HH52" s="526"/>
      <c r="HI52" s="526"/>
      <c r="HJ52" s="526"/>
      <c r="HK52" s="526"/>
      <c r="HL52" s="526"/>
      <c r="HM52" s="526"/>
      <c r="HN52" s="526"/>
      <c r="HO52" s="526"/>
      <c r="HP52" s="526"/>
      <c r="HQ52" s="526"/>
      <c r="HR52" s="526"/>
      <c r="HS52" s="526"/>
      <c r="HT52" s="526"/>
      <c r="HU52" s="526"/>
      <c r="HV52" s="526"/>
      <c r="HW52" s="526"/>
      <c r="HX52" s="526"/>
      <c r="HY52" s="526"/>
      <c r="HZ52" s="526"/>
      <c r="IA52" s="526"/>
      <c r="IB52" s="526"/>
      <c r="IC52" s="526"/>
      <c r="ID52" s="526"/>
      <c r="IE52" s="526"/>
      <c r="IF52" s="526"/>
      <c r="IG52" s="526"/>
      <c r="IH52" s="526"/>
      <c r="II52" s="526"/>
      <c r="IJ52" s="526"/>
      <c r="IK52" s="526"/>
      <c r="IL52" s="526"/>
      <c r="IM52" s="526"/>
      <c r="IN52" s="526"/>
      <c r="IO52" s="526"/>
      <c r="IP52" s="526"/>
      <c r="IQ52" s="526"/>
      <c r="IR52" s="526"/>
      <c r="IS52" s="526"/>
      <c r="IT52" s="526"/>
      <c r="IU52" s="526"/>
    </row>
    <row r="53" spans="1:255">
      <c r="A53" s="562" t="s">
        <v>2370</v>
      </c>
      <c r="B53" s="559">
        <v>0</v>
      </c>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c r="BC53" s="526"/>
      <c r="BD53" s="526"/>
      <c r="BE53" s="526"/>
      <c r="BF53" s="526"/>
      <c r="BG53" s="526"/>
      <c r="BH53" s="526"/>
      <c r="BI53" s="526"/>
      <c r="BJ53" s="526"/>
      <c r="BK53" s="526"/>
      <c r="BL53" s="526"/>
      <c r="BM53" s="526"/>
      <c r="BN53" s="526"/>
      <c r="BO53" s="526"/>
      <c r="BP53" s="526"/>
      <c r="BQ53" s="526"/>
      <c r="BR53" s="526"/>
      <c r="BS53" s="526"/>
      <c r="BT53" s="526"/>
      <c r="BU53" s="526"/>
      <c r="BV53" s="526"/>
      <c r="BW53" s="526"/>
      <c r="BX53" s="526"/>
      <c r="BY53" s="526"/>
      <c r="BZ53" s="526"/>
      <c r="CA53" s="526"/>
      <c r="CB53" s="526"/>
      <c r="CC53" s="526"/>
      <c r="CD53" s="526"/>
      <c r="CE53" s="526"/>
      <c r="CF53" s="526"/>
      <c r="CG53" s="526"/>
      <c r="CH53" s="526"/>
      <c r="CI53" s="526"/>
      <c r="CJ53" s="526"/>
      <c r="CK53" s="526"/>
      <c r="CL53" s="526"/>
      <c r="CM53" s="526"/>
      <c r="CN53" s="526"/>
      <c r="CO53" s="526"/>
      <c r="CP53" s="526"/>
      <c r="CQ53" s="526"/>
      <c r="CR53" s="526"/>
      <c r="CS53" s="526"/>
      <c r="CT53" s="526"/>
      <c r="CU53" s="526"/>
      <c r="CV53" s="526"/>
      <c r="CW53" s="526"/>
      <c r="CX53" s="526"/>
      <c r="CY53" s="526"/>
      <c r="CZ53" s="526"/>
      <c r="DA53" s="526"/>
      <c r="DB53" s="526"/>
      <c r="DC53" s="526"/>
      <c r="DD53" s="526"/>
      <c r="DE53" s="526"/>
      <c r="DF53" s="526"/>
      <c r="DG53" s="526"/>
      <c r="DH53" s="526"/>
      <c r="DI53" s="526"/>
      <c r="DJ53" s="526"/>
      <c r="DK53" s="526"/>
      <c r="DL53" s="526"/>
      <c r="DM53" s="526"/>
      <c r="DN53" s="526"/>
      <c r="DO53" s="526"/>
      <c r="DP53" s="526"/>
      <c r="DQ53" s="526"/>
      <c r="DR53" s="526"/>
      <c r="DS53" s="526"/>
      <c r="DT53" s="526"/>
      <c r="DU53" s="526"/>
      <c r="DV53" s="526"/>
      <c r="DW53" s="526"/>
      <c r="DX53" s="526"/>
      <c r="DY53" s="526"/>
      <c r="DZ53" s="526"/>
      <c r="EA53" s="526"/>
      <c r="EB53" s="526"/>
      <c r="EC53" s="526"/>
      <c r="ED53" s="526"/>
      <c r="EE53" s="526"/>
      <c r="EF53" s="526"/>
      <c r="EG53" s="526"/>
      <c r="EH53" s="526"/>
      <c r="EI53" s="526"/>
      <c r="EJ53" s="526"/>
      <c r="EK53" s="526"/>
      <c r="EL53" s="526"/>
      <c r="EM53" s="526"/>
      <c r="EN53" s="526"/>
      <c r="EO53" s="526"/>
      <c r="EP53" s="526"/>
      <c r="EQ53" s="526"/>
      <c r="ER53" s="526"/>
      <c r="ES53" s="526"/>
      <c r="ET53" s="526"/>
      <c r="EU53" s="526"/>
      <c r="EV53" s="526"/>
      <c r="EW53" s="526"/>
      <c r="EX53" s="526"/>
      <c r="EY53" s="526"/>
      <c r="EZ53" s="526"/>
      <c r="FA53" s="526"/>
      <c r="FB53" s="526"/>
      <c r="FC53" s="526"/>
      <c r="FD53" s="526"/>
      <c r="FE53" s="526"/>
      <c r="FF53" s="526"/>
      <c r="FG53" s="526"/>
      <c r="FH53" s="526"/>
      <c r="FI53" s="526"/>
      <c r="FJ53" s="526"/>
      <c r="FK53" s="526"/>
      <c r="FL53" s="526"/>
      <c r="FM53" s="526"/>
      <c r="FN53" s="526"/>
      <c r="FO53" s="526"/>
      <c r="FP53" s="526"/>
      <c r="FQ53" s="526"/>
      <c r="FR53" s="526"/>
      <c r="FS53" s="526"/>
      <c r="FT53" s="526"/>
      <c r="FU53" s="526"/>
      <c r="FV53" s="526"/>
      <c r="FW53" s="526"/>
      <c r="FX53" s="526"/>
      <c r="FY53" s="526"/>
      <c r="FZ53" s="526"/>
      <c r="GA53" s="526"/>
      <c r="GB53" s="526"/>
      <c r="GC53" s="526"/>
      <c r="GD53" s="526"/>
      <c r="GE53" s="526"/>
      <c r="GF53" s="526"/>
      <c r="GG53" s="526"/>
      <c r="GH53" s="526"/>
      <c r="GI53" s="526"/>
      <c r="GJ53" s="526"/>
      <c r="GK53" s="526"/>
      <c r="GL53" s="526"/>
      <c r="GM53" s="526"/>
      <c r="GN53" s="526"/>
      <c r="GO53" s="526"/>
      <c r="GP53" s="526"/>
      <c r="GQ53" s="526"/>
      <c r="GR53" s="526"/>
      <c r="GS53" s="526"/>
      <c r="GT53" s="526"/>
      <c r="GU53" s="526"/>
      <c r="GV53" s="526"/>
      <c r="GW53" s="526"/>
      <c r="GX53" s="526"/>
      <c r="GY53" s="526"/>
      <c r="GZ53" s="526"/>
      <c r="HA53" s="526"/>
      <c r="HB53" s="526"/>
      <c r="HC53" s="526"/>
      <c r="HD53" s="526"/>
      <c r="HE53" s="526"/>
      <c r="HF53" s="526"/>
      <c r="HG53" s="526"/>
      <c r="HH53" s="526"/>
      <c r="HI53" s="526"/>
      <c r="HJ53" s="526"/>
      <c r="HK53" s="526"/>
      <c r="HL53" s="526"/>
      <c r="HM53" s="526"/>
      <c r="HN53" s="526"/>
      <c r="HO53" s="526"/>
      <c r="HP53" s="526"/>
      <c r="HQ53" s="526"/>
      <c r="HR53" s="526"/>
      <c r="HS53" s="526"/>
      <c r="HT53" s="526"/>
      <c r="HU53" s="526"/>
      <c r="HV53" s="526"/>
      <c r="HW53" s="526"/>
      <c r="HX53" s="526"/>
      <c r="HY53" s="526"/>
      <c r="HZ53" s="526"/>
      <c r="IA53" s="526"/>
      <c r="IB53" s="526"/>
      <c r="IC53" s="526"/>
      <c r="ID53" s="526"/>
      <c r="IE53" s="526"/>
      <c r="IF53" s="526"/>
      <c r="IG53" s="526"/>
      <c r="IH53" s="526"/>
      <c r="II53" s="526"/>
      <c r="IJ53" s="526"/>
      <c r="IK53" s="526"/>
      <c r="IL53" s="526"/>
      <c r="IM53" s="526"/>
      <c r="IN53" s="526"/>
      <c r="IO53" s="526"/>
      <c r="IP53" s="526"/>
      <c r="IQ53" s="526"/>
      <c r="IR53" s="526"/>
      <c r="IS53" s="526"/>
      <c r="IT53" s="526"/>
      <c r="IU53" s="526"/>
    </row>
    <row r="54" spans="1:255">
      <c r="A54" s="562" t="s">
        <v>2371</v>
      </c>
      <c r="B54" s="559">
        <v>0</v>
      </c>
      <c r="C54" s="565"/>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c r="BC54" s="526"/>
      <c r="BD54" s="526"/>
      <c r="BE54" s="526"/>
      <c r="BF54" s="526"/>
      <c r="BG54" s="526"/>
      <c r="BH54" s="526"/>
      <c r="BI54" s="526"/>
      <c r="BJ54" s="526"/>
      <c r="BK54" s="526"/>
      <c r="BL54" s="526"/>
      <c r="BM54" s="526"/>
      <c r="BN54" s="526"/>
      <c r="BO54" s="526"/>
      <c r="BP54" s="526"/>
      <c r="BQ54" s="526"/>
      <c r="BR54" s="526"/>
      <c r="BS54" s="526"/>
      <c r="BT54" s="526"/>
      <c r="BU54" s="526"/>
      <c r="BV54" s="526"/>
      <c r="BW54" s="526"/>
      <c r="BX54" s="526"/>
      <c r="BY54" s="526"/>
      <c r="BZ54" s="526"/>
      <c r="CA54" s="526"/>
      <c r="CB54" s="526"/>
      <c r="CC54" s="526"/>
      <c r="CD54" s="526"/>
      <c r="CE54" s="526"/>
      <c r="CF54" s="526"/>
      <c r="CG54" s="526"/>
      <c r="CH54" s="526"/>
      <c r="CI54" s="526"/>
      <c r="CJ54" s="526"/>
      <c r="CK54" s="526"/>
      <c r="CL54" s="526"/>
      <c r="CM54" s="526"/>
      <c r="CN54" s="526"/>
      <c r="CO54" s="526"/>
      <c r="CP54" s="526"/>
      <c r="CQ54" s="526"/>
      <c r="CR54" s="526"/>
      <c r="CS54" s="526"/>
      <c r="CT54" s="526"/>
      <c r="CU54" s="526"/>
      <c r="CV54" s="526"/>
      <c r="CW54" s="526"/>
      <c r="CX54" s="526"/>
      <c r="CY54" s="526"/>
      <c r="CZ54" s="526"/>
      <c r="DA54" s="526"/>
      <c r="DB54" s="526"/>
      <c r="DC54" s="526"/>
      <c r="DD54" s="526"/>
      <c r="DE54" s="526"/>
      <c r="DF54" s="526"/>
      <c r="DG54" s="526"/>
      <c r="DH54" s="526"/>
      <c r="DI54" s="526"/>
      <c r="DJ54" s="526"/>
      <c r="DK54" s="526"/>
      <c r="DL54" s="526"/>
      <c r="DM54" s="526"/>
      <c r="DN54" s="526"/>
      <c r="DO54" s="526"/>
      <c r="DP54" s="526"/>
      <c r="DQ54" s="526"/>
      <c r="DR54" s="526"/>
      <c r="DS54" s="526"/>
      <c r="DT54" s="526"/>
      <c r="DU54" s="526"/>
      <c r="DV54" s="526"/>
      <c r="DW54" s="526"/>
      <c r="DX54" s="526"/>
      <c r="DY54" s="526"/>
      <c r="DZ54" s="526"/>
      <c r="EA54" s="526"/>
      <c r="EB54" s="526"/>
      <c r="EC54" s="526"/>
      <c r="ED54" s="526"/>
      <c r="EE54" s="526"/>
      <c r="EF54" s="526"/>
      <c r="EG54" s="526"/>
      <c r="EH54" s="526"/>
      <c r="EI54" s="526"/>
      <c r="EJ54" s="526"/>
      <c r="EK54" s="526"/>
      <c r="EL54" s="526"/>
      <c r="EM54" s="526"/>
      <c r="EN54" s="526"/>
      <c r="EO54" s="526"/>
      <c r="EP54" s="526"/>
      <c r="EQ54" s="526"/>
      <c r="ER54" s="526"/>
      <c r="ES54" s="526"/>
      <c r="ET54" s="526"/>
      <c r="EU54" s="526"/>
      <c r="EV54" s="526"/>
      <c r="EW54" s="526"/>
      <c r="EX54" s="526"/>
      <c r="EY54" s="526"/>
      <c r="EZ54" s="526"/>
      <c r="FA54" s="526"/>
      <c r="FB54" s="526"/>
      <c r="FC54" s="526"/>
      <c r="FD54" s="526"/>
      <c r="FE54" s="526"/>
      <c r="FF54" s="526"/>
      <c r="FG54" s="526"/>
      <c r="FH54" s="526"/>
      <c r="FI54" s="526"/>
      <c r="FJ54" s="526"/>
      <c r="FK54" s="526"/>
      <c r="FL54" s="526"/>
      <c r="FM54" s="526"/>
      <c r="FN54" s="526"/>
      <c r="FO54" s="526"/>
      <c r="FP54" s="526"/>
      <c r="FQ54" s="526"/>
      <c r="FR54" s="526"/>
      <c r="FS54" s="526"/>
      <c r="FT54" s="526"/>
      <c r="FU54" s="526"/>
      <c r="FV54" s="526"/>
      <c r="FW54" s="526"/>
      <c r="FX54" s="526"/>
      <c r="FY54" s="526"/>
      <c r="FZ54" s="526"/>
      <c r="GA54" s="526"/>
      <c r="GB54" s="526"/>
      <c r="GC54" s="526"/>
      <c r="GD54" s="526"/>
      <c r="GE54" s="526"/>
      <c r="GF54" s="526"/>
      <c r="GG54" s="526"/>
      <c r="GH54" s="526"/>
      <c r="GI54" s="526"/>
      <c r="GJ54" s="526"/>
      <c r="GK54" s="526"/>
      <c r="GL54" s="526"/>
      <c r="GM54" s="526"/>
      <c r="GN54" s="526"/>
      <c r="GO54" s="526"/>
      <c r="GP54" s="526"/>
      <c r="GQ54" s="526"/>
      <c r="GR54" s="526"/>
      <c r="GS54" s="526"/>
      <c r="GT54" s="526"/>
      <c r="GU54" s="526"/>
      <c r="GV54" s="526"/>
      <c r="GW54" s="526"/>
      <c r="GX54" s="526"/>
      <c r="GY54" s="526"/>
      <c r="GZ54" s="526"/>
      <c r="HA54" s="526"/>
      <c r="HB54" s="526"/>
      <c r="HC54" s="526"/>
      <c r="HD54" s="526"/>
      <c r="HE54" s="526"/>
      <c r="HF54" s="526"/>
      <c r="HG54" s="526"/>
      <c r="HH54" s="526"/>
      <c r="HI54" s="526"/>
      <c r="HJ54" s="526"/>
      <c r="HK54" s="526"/>
      <c r="HL54" s="526"/>
      <c r="HM54" s="526"/>
      <c r="HN54" s="526"/>
      <c r="HO54" s="526"/>
      <c r="HP54" s="526"/>
      <c r="HQ54" s="526"/>
      <c r="HR54" s="526"/>
      <c r="HS54" s="526"/>
      <c r="HT54" s="526"/>
      <c r="HU54" s="526"/>
      <c r="HV54" s="526"/>
      <c r="HW54" s="526"/>
      <c r="HX54" s="526"/>
      <c r="HY54" s="526"/>
      <c r="HZ54" s="526"/>
      <c r="IA54" s="526"/>
      <c r="IB54" s="526"/>
      <c r="IC54" s="526"/>
      <c r="ID54" s="526"/>
      <c r="IE54" s="526"/>
      <c r="IF54" s="526"/>
      <c r="IG54" s="526"/>
      <c r="IH54" s="526"/>
      <c r="II54" s="526"/>
      <c r="IJ54" s="526"/>
      <c r="IK54" s="526"/>
      <c r="IL54" s="526"/>
      <c r="IM54" s="526"/>
      <c r="IN54" s="526"/>
      <c r="IO54" s="526"/>
      <c r="IP54" s="526"/>
      <c r="IQ54" s="526"/>
      <c r="IR54" s="526"/>
      <c r="IS54" s="526"/>
      <c r="IT54" s="526"/>
      <c r="IU54" s="526"/>
    </row>
    <row r="55" spans="1:255">
      <c r="A55" s="561" t="s">
        <v>2372</v>
      </c>
      <c r="B55" s="559">
        <v>5127</v>
      </c>
      <c r="C55" s="565"/>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526"/>
      <c r="AY55" s="526"/>
      <c r="AZ55" s="526"/>
      <c r="BA55" s="526"/>
      <c r="BB55" s="526"/>
      <c r="BC55" s="526"/>
      <c r="BD55" s="526"/>
      <c r="BE55" s="526"/>
      <c r="BF55" s="526"/>
      <c r="BG55" s="526"/>
      <c r="BH55" s="526"/>
      <c r="BI55" s="526"/>
      <c r="BJ55" s="526"/>
      <c r="BK55" s="526"/>
      <c r="BL55" s="526"/>
      <c r="BM55" s="526"/>
      <c r="BN55" s="526"/>
      <c r="BO55" s="526"/>
      <c r="BP55" s="526"/>
      <c r="BQ55" s="526"/>
      <c r="BR55" s="526"/>
      <c r="BS55" s="526"/>
      <c r="BT55" s="526"/>
      <c r="BU55" s="526"/>
      <c r="BV55" s="526"/>
      <c r="BW55" s="526"/>
      <c r="BX55" s="526"/>
      <c r="BY55" s="526"/>
      <c r="BZ55" s="526"/>
      <c r="CA55" s="526"/>
      <c r="CB55" s="526"/>
      <c r="CC55" s="526"/>
      <c r="CD55" s="526"/>
      <c r="CE55" s="526"/>
      <c r="CF55" s="526"/>
      <c r="CG55" s="526"/>
      <c r="CH55" s="526"/>
      <c r="CI55" s="526"/>
      <c r="CJ55" s="526"/>
      <c r="CK55" s="526"/>
      <c r="CL55" s="526"/>
      <c r="CM55" s="526"/>
      <c r="CN55" s="526"/>
      <c r="CO55" s="526"/>
      <c r="CP55" s="526"/>
      <c r="CQ55" s="526"/>
      <c r="CR55" s="526"/>
      <c r="CS55" s="526"/>
      <c r="CT55" s="526"/>
      <c r="CU55" s="526"/>
      <c r="CV55" s="526"/>
      <c r="CW55" s="526"/>
      <c r="CX55" s="526"/>
      <c r="CY55" s="526"/>
      <c r="CZ55" s="526"/>
      <c r="DA55" s="526"/>
      <c r="DB55" s="526"/>
      <c r="DC55" s="526"/>
      <c r="DD55" s="526"/>
      <c r="DE55" s="526"/>
      <c r="DF55" s="526"/>
      <c r="DG55" s="526"/>
      <c r="DH55" s="526"/>
      <c r="DI55" s="526"/>
      <c r="DJ55" s="526"/>
      <c r="DK55" s="526"/>
      <c r="DL55" s="526"/>
      <c r="DM55" s="526"/>
      <c r="DN55" s="526"/>
      <c r="DO55" s="526"/>
      <c r="DP55" s="526"/>
      <c r="DQ55" s="526"/>
      <c r="DR55" s="526"/>
      <c r="DS55" s="526"/>
      <c r="DT55" s="526"/>
      <c r="DU55" s="526"/>
      <c r="DV55" s="526"/>
      <c r="DW55" s="526"/>
      <c r="DX55" s="526"/>
      <c r="DY55" s="526"/>
      <c r="DZ55" s="526"/>
      <c r="EA55" s="526"/>
      <c r="EB55" s="526"/>
      <c r="EC55" s="526"/>
      <c r="ED55" s="526"/>
      <c r="EE55" s="526"/>
      <c r="EF55" s="526"/>
      <c r="EG55" s="526"/>
      <c r="EH55" s="526"/>
      <c r="EI55" s="526"/>
      <c r="EJ55" s="526"/>
      <c r="EK55" s="526"/>
      <c r="EL55" s="526"/>
      <c r="EM55" s="526"/>
      <c r="EN55" s="526"/>
      <c r="EO55" s="526"/>
      <c r="EP55" s="526"/>
      <c r="EQ55" s="526"/>
      <c r="ER55" s="526"/>
      <c r="ES55" s="526"/>
      <c r="ET55" s="526"/>
      <c r="EU55" s="526"/>
      <c r="EV55" s="526"/>
      <c r="EW55" s="526"/>
      <c r="EX55" s="526"/>
      <c r="EY55" s="526"/>
      <c r="EZ55" s="526"/>
      <c r="FA55" s="526"/>
      <c r="FB55" s="526"/>
      <c r="FC55" s="526"/>
      <c r="FD55" s="526"/>
      <c r="FE55" s="526"/>
      <c r="FF55" s="526"/>
      <c r="FG55" s="526"/>
      <c r="FH55" s="526"/>
      <c r="FI55" s="526"/>
      <c r="FJ55" s="526"/>
      <c r="FK55" s="526"/>
      <c r="FL55" s="526"/>
      <c r="FM55" s="526"/>
      <c r="FN55" s="526"/>
      <c r="FO55" s="526"/>
      <c r="FP55" s="526"/>
      <c r="FQ55" s="526"/>
      <c r="FR55" s="526"/>
      <c r="FS55" s="526"/>
      <c r="FT55" s="526"/>
      <c r="FU55" s="526"/>
      <c r="FV55" s="526"/>
      <c r="FW55" s="526"/>
      <c r="FX55" s="526"/>
      <c r="FY55" s="526"/>
      <c r="FZ55" s="526"/>
      <c r="GA55" s="526"/>
      <c r="GB55" s="526"/>
      <c r="GC55" s="526"/>
      <c r="GD55" s="526"/>
      <c r="GE55" s="526"/>
      <c r="GF55" s="526"/>
      <c r="GG55" s="526"/>
      <c r="GH55" s="526"/>
      <c r="GI55" s="526"/>
      <c r="GJ55" s="526"/>
      <c r="GK55" s="526"/>
      <c r="GL55" s="526"/>
      <c r="GM55" s="526"/>
      <c r="GN55" s="526"/>
      <c r="GO55" s="526"/>
      <c r="GP55" s="526"/>
      <c r="GQ55" s="526"/>
      <c r="GR55" s="526"/>
      <c r="GS55" s="526"/>
      <c r="GT55" s="526"/>
      <c r="GU55" s="526"/>
      <c r="GV55" s="526"/>
      <c r="GW55" s="526"/>
      <c r="GX55" s="526"/>
      <c r="GY55" s="526"/>
      <c r="GZ55" s="526"/>
      <c r="HA55" s="526"/>
      <c r="HB55" s="526"/>
      <c r="HC55" s="526"/>
      <c r="HD55" s="526"/>
      <c r="HE55" s="526"/>
      <c r="HF55" s="526"/>
      <c r="HG55" s="526"/>
      <c r="HH55" s="526"/>
      <c r="HI55" s="526"/>
      <c r="HJ55" s="526"/>
      <c r="HK55" s="526"/>
      <c r="HL55" s="526"/>
      <c r="HM55" s="526"/>
      <c r="HN55" s="526"/>
      <c r="HO55" s="526"/>
      <c r="HP55" s="526"/>
      <c r="HQ55" s="526"/>
      <c r="HR55" s="526"/>
      <c r="HS55" s="526"/>
      <c r="HT55" s="526"/>
      <c r="HU55" s="526"/>
      <c r="HV55" s="526"/>
      <c r="HW55" s="526"/>
      <c r="HX55" s="526"/>
      <c r="HY55" s="526"/>
      <c r="HZ55" s="526"/>
      <c r="IA55" s="526"/>
      <c r="IB55" s="526"/>
      <c r="IC55" s="526"/>
      <c r="ID55" s="526"/>
      <c r="IE55" s="526"/>
      <c r="IF55" s="526"/>
      <c r="IG55" s="526"/>
      <c r="IH55" s="526"/>
      <c r="II55" s="526"/>
      <c r="IJ55" s="526"/>
      <c r="IK55" s="526"/>
      <c r="IL55" s="526"/>
      <c r="IM55" s="526"/>
      <c r="IN55" s="526"/>
      <c r="IO55" s="526"/>
      <c r="IP55" s="526"/>
      <c r="IQ55" s="526"/>
      <c r="IR55" s="526"/>
      <c r="IS55" s="526"/>
      <c r="IT55" s="526"/>
      <c r="IU55" s="526"/>
    </row>
    <row r="56" spans="1:255">
      <c r="A56" s="561"/>
      <c r="B56" s="559"/>
      <c r="C56" s="565"/>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c r="BC56" s="526"/>
      <c r="BD56" s="526"/>
      <c r="BE56" s="526"/>
      <c r="BF56" s="526"/>
      <c r="BG56" s="526"/>
      <c r="BH56" s="526"/>
      <c r="BI56" s="526"/>
      <c r="BJ56" s="526"/>
      <c r="BK56" s="526"/>
      <c r="BL56" s="526"/>
      <c r="BM56" s="526"/>
      <c r="BN56" s="526"/>
      <c r="BO56" s="526"/>
      <c r="BP56" s="526"/>
      <c r="BQ56" s="526"/>
      <c r="BR56" s="526"/>
      <c r="BS56" s="526"/>
      <c r="BT56" s="526"/>
      <c r="BU56" s="526"/>
      <c r="BV56" s="526"/>
      <c r="BW56" s="526"/>
      <c r="BX56" s="526"/>
      <c r="BY56" s="526"/>
      <c r="BZ56" s="526"/>
      <c r="CA56" s="526"/>
      <c r="CB56" s="526"/>
      <c r="CC56" s="526"/>
      <c r="CD56" s="526"/>
      <c r="CE56" s="526"/>
      <c r="CF56" s="526"/>
      <c r="CG56" s="526"/>
      <c r="CH56" s="526"/>
      <c r="CI56" s="526"/>
      <c r="CJ56" s="526"/>
      <c r="CK56" s="526"/>
      <c r="CL56" s="526"/>
      <c r="CM56" s="526"/>
      <c r="CN56" s="526"/>
      <c r="CO56" s="526"/>
      <c r="CP56" s="526"/>
      <c r="CQ56" s="526"/>
      <c r="CR56" s="526"/>
      <c r="CS56" s="526"/>
      <c r="CT56" s="526"/>
      <c r="CU56" s="526"/>
      <c r="CV56" s="526"/>
      <c r="CW56" s="526"/>
      <c r="CX56" s="526"/>
      <c r="CY56" s="526"/>
      <c r="CZ56" s="526"/>
      <c r="DA56" s="526"/>
      <c r="DB56" s="526"/>
      <c r="DC56" s="526"/>
      <c r="DD56" s="526"/>
      <c r="DE56" s="526"/>
      <c r="DF56" s="526"/>
      <c r="DG56" s="526"/>
      <c r="DH56" s="526"/>
      <c r="DI56" s="526"/>
      <c r="DJ56" s="526"/>
      <c r="DK56" s="526"/>
      <c r="DL56" s="526"/>
      <c r="DM56" s="526"/>
      <c r="DN56" s="526"/>
      <c r="DO56" s="526"/>
      <c r="DP56" s="526"/>
      <c r="DQ56" s="526"/>
      <c r="DR56" s="526"/>
      <c r="DS56" s="526"/>
      <c r="DT56" s="526"/>
      <c r="DU56" s="526"/>
      <c r="DV56" s="526"/>
      <c r="DW56" s="526"/>
      <c r="DX56" s="526"/>
      <c r="DY56" s="526"/>
      <c r="DZ56" s="526"/>
      <c r="EA56" s="526"/>
      <c r="EB56" s="526"/>
      <c r="EC56" s="526"/>
      <c r="ED56" s="526"/>
      <c r="EE56" s="526"/>
      <c r="EF56" s="526"/>
      <c r="EG56" s="526"/>
      <c r="EH56" s="526"/>
      <c r="EI56" s="526"/>
      <c r="EJ56" s="526"/>
      <c r="EK56" s="526"/>
      <c r="EL56" s="526"/>
      <c r="EM56" s="526"/>
      <c r="EN56" s="526"/>
      <c r="EO56" s="526"/>
      <c r="EP56" s="526"/>
      <c r="EQ56" s="526"/>
      <c r="ER56" s="526"/>
      <c r="ES56" s="526"/>
      <c r="ET56" s="526"/>
      <c r="EU56" s="526"/>
      <c r="EV56" s="526"/>
      <c r="EW56" s="526"/>
      <c r="EX56" s="526"/>
      <c r="EY56" s="526"/>
      <c r="EZ56" s="526"/>
      <c r="FA56" s="526"/>
      <c r="FB56" s="526"/>
      <c r="FC56" s="526"/>
      <c r="FD56" s="526"/>
      <c r="FE56" s="526"/>
      <c r="FF56" s="526"/>
      <c r="FG56" s="526"/>
      <c r="FH56" s="526"/>
      <c r="FI56" s="526"/>
      <c r="FJ56" s="526"/>
      <c r="FK56" s="526"/>
      <c r="FL56" s="526"/>
      <c r="FM56" s="526"/>
      <c r="FN56" s="526"/>
      <c r="FO56" s="526"/>
      <c r="FP56" s="526"/>
      <c r="FQ56" s="526"/>
      <c r="FR56" s="526"/>
      <c r="FS56" s="526"/>
      <c r="FT56" s="526"/>
      <c r="FU56" s="526"/>
      <c r="FV56" s="526"/>
      <c r="FW56" s="526"/>
      <c r="FX56" s="526"/>
      <c r="FY56" s="526"/>
      <c r="FZ56" s="526"/>
      <c r="GA56" s="526"/>
      <c r="GB56" s="526"/>
      <c r="GC56" s="526"/>
      <c r="GD56" s="526"/>
      <c r="GE56" s="526"/>
      <c r="GF56" s="526"/>
      <c r="GG56" s="526"/>
      <c r="GH56" s="526"/>
      <c r="GI56" s="526"/>
      <c r="GJ56" s="526"/>
      <c r="GK56" s="526"/>
      <c r="GL56" s="526"/>
      <c r="GM56" s="526"/>
      <c r="GN56" s="526"/>
      <c r="GO56" s="526"/>
      <c r="GP56" s="526"/>
      <c r="GQ56" s="526"/>
      <c r="GR56" s="526"/>
      <c r="GS56" s="526"/>
      <c r="GT56" s="526"/>
      <c r="GU56" s="526"/>
      <c r="GV56" s="526"/>
      <c r="GW56" s="526"/>
      <c r="GX56" s="526"/>
      <c r="GY56" s="526"/>
      <c r="GZ56" s="526"/>
      <c r="HA56" s="526"/>
      <c r="HB56" s="526"/>
      <c r="HC56" s="526"/>
      <c r="HD56" s="526"/>
      <c r="HE56" s="526"/>
      <c r="HF56" s="526"/>
      <c r="HG56" s="526"/>
      <c r="HH56" s="526"/>
      <c r="HI56" s="526"/>
      <c r="HJ56" s="526"/>
      <c r="HK56" s="526"/>
      <c r="HL56" s="526"/>
      <c r="HM56" s="526"/>
      <c r="HN56" s="526"/>
      <c r="HO56" s="526"/>
      <c r="HP56" s="526"/>
      <c r="HQ56" s="526"/>
      <c r="HR56" s="526"/>
      <c r="HS56" s="526"/>
      <c r="HT56" s="526"/>
      <c r="HU56" s="526"/>
      <c r="HV56" s="526"/>
      <c r="HW56" s="526"/>
      <c r="HX56" s="526"/>
      <c r="HY56" s="526"/>
      <c r="HZ56" s="526"/>
      <c r="IA56" s="526"/>
      <c r="IB56" s="526"/>
      <c r="IC56" s="526"/>
      <c r="ID56" s="526"/>
      <c r="IE56" s="526"/>
      <c r="IF56" s="526"/>
      <c r="IG56" s="526"/>
      <c r="IH56" s="526"/>
      <c r="II56" s="526"/>
      <c r="IJ56" s="526"/>
      <c r="IK56" s="526"/>
      <c r="IL56" s="526"/>
      <c r="IM56" s="526"/>
      <c r="IN56" s="526"/>
      <c r="IO56" s="526"/>
      <c r="IP56" s="526"/>
      <c r="IQ56" s="526"/>
      <c r="IR56" s="526"/>
      <c r="IS56" s="526"/>
      <c r="IT56" s="526"/>
      <c r="IU56" s="526"/>
    </row>
    <row r="57" spans="1:255">
      <c r="A57" s="580" t="s">
        <v>2322</v>
      </c>
      <c r="B57" s="571">
        <v>466330</v>
      </c>
      <c r="C57" s="565"/>
      <c r="D57" s="526"/>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c r="BF57" s="526"/>
      <c r="BG57" s="526"/>
      <c r="BH57" s="526"/>
      <c r="BI57" s="526"/>
      <c r="BJ57" s="526"/>
      <c r="BK57" s="526"/>
      <c r="BL57" s="526"/>
      <c r="BM57" s="526"/>
      <c r="BN57" s="526"/>
      <c r="BO57" s="526"/>
      <c r="BP57" s="526"/>
      <c r="BQ57" s="526"/>
      <c r="BR57" s="526"/>
      <c r="BS57" s="526"/>
      <c r="BT57" s="526"/>
      <c r="BU57" s="526"/>
      <c r="BV57" s="526"/>
      <c r="BW57" s="526"/>
      <c r="BX57" s="526"/>
      <c r="BY57" s="526"/>
      <c r="BZ57" s="526"/>
      <c r="CA57" s="526"/>
      <c r="CB57" s="526"/>
      <c r="CC57" s="526"/>
      <c r="CD57" s="526"/>
      <c r="CE57" s="526"/>
      <c r="CF57" s="526"/>
      <c r="CG57" s="526"/>
      <c r="CH57" s="526"/>
      <c r="CI57" s="526"/>
      <c r="CJ57" s="526"/>
      <c r="CK57" s="526"/>
      <c r="CL57" s="526"/>
      <c r="CM57" s="526"/>
      <c r="CN57" s="526"/>
      <c r="CO57" s="526"/>
      <c r="CP57" s="526"/>
      <c r="CQ57" s="526"/>
      <c r="CR57" s="526"/>
      <c r="CS57" s="526"/>
      <c r="CT57" s="526"/>
      <c r="CU57" s="526"/>
      <c r="CV57" s="526"/>
      <c r="CW57" s="526"/>
      <c r="CX57" s="526"/>
      <c r="CY57" s="526"/>
      <c r="CZ57" s="526"/>
      <c r="DA57" s="526"/>
      <c r="DB57" s="526"/>
      <c r="DC57" s="526"/>
      <c r="DD57" s="526"/>
      <c r="DE57" s="526"/>
      <c r="DF57" s="526"/>
      <c r="DG57" s="526"/>
      <c r="DH57" s="526"/>
      <c r="DI57" s="526"/>
      <c r="DJ57" s="526"/>
      <c r="DK57" s="526"/>
      <c r="DL57" s="526"/>
      <c r="DM57" s="526"/>
      <c r="DN57" s="526"/>
      <c r="DO57" s="526"/>
      <c r="DP57" s="526"/>
      <c r="DQ57" s="526"/>
      <c r="DR57" s="526"/>
      <c r="DS57" s="526"/>
      <c r="DT57" s="526"/>
      <c r="DU57" s="526"/>
      <c r="DV57" s="526"/>
      <c r="DW57" s="526"/>
      <c r="DX57" s="526"/>
      <c r="DY57" s="526"/>
      <c r="DZ57" s="526"/>
      <c r="EA57" s="526"/>
      <c r="EB57" s="526"/>
      <c r="EC57" s="526"/>
      <c r="ED57" s="526"/>
      <c r="EE57" s="526"/>
      <c r="EF57" s="526"/>
      <c r="EG57" s="526"/>
      <c r="EH57" s="526"/>
      <c r="EI57" s="526"/>
      <c r="EJ57" s="526"/>
      <c r="EK57" s="526"/>
      <c r="EL57" s="526"/>
      <c r="EM57" s="526"/>
      <c r="EN57" s="526"/>
      <c r="EO57" s="526"/>
      <c r="EP57" s="526"/>
      <c r="EQ57" s="526"/>
      <c r="ER57" s="526"/>
      <c r="ES57" s="526"/>
      <c r="ET57" s="526"/>
      <c r="EU57" s="526"/>
      <c r="EV57" s="526"/>
      <c r="EW57" s="526"/>
      <c r="EX57" s="526"/>
      <c r="EY57" s="526"/>
      <c r="EZ57" s="526"/>
      <c r="FA57" s="526"/>
      <c r="FB57" s="526"/>
      <c r="FC57" s="526"/>
      <c r="FD57" s="526"/>
      <c r="FE57" s="526"/>
      <c r="FF57" s="526"/>
      <c r="FG57" s="526"/>
      <c r="FH57" s="526"/>
      <c r="FI57" s="526"/>
      <c r="FJ57" s="526"/>
      <c r="FK57" s="526"/>
      <c r="FL57" s="526"/>
      <c r="FM57" s="526"/>
      <c r="FN57" s="526"/>
      <c r="FO57" s="526"/>
      <c r="FP57" s="526"/>
      <c r="FQ57" s="526"/>
      <c r="FR57" s="526"/>
      <c r="FS57" s="526"/>
      <c r="FT57" s="526"/>
      <c r="FU57" s="526"/>
      <c r="FV57" s="526"/>
      <c r="FW57" s="526"/>
      <c r="FX57" s="526"/>
      <c r="FY57" s="526"/>
      <c r="FZ57" s="526"/>
      <c r="GA57" s="526"/>
      <c r="GB57" s="526"/>
      <c r="GC57" s="526"/>
      <c r="GD57" s="526"/>
      <c r="GE57" s="526"/>
      <c r="GF57" s="526"/>
      <c r="GG57" s="526"/>
      <c r="GH57" s="526"/>
      <c r="GI57" s="526"/>
      <c r="GJ57" s="526"/>
      <c r="GK57" s="526"/>
      <c r="GL57" s="526"/>
      <c r="GM57" s="526"/>
      <c r="GN57" s="526"/>
      <c r="GO57" s="526"/>
      <c r="GP57" s="526"/>
      <c r="GQ57" s="526"/>
      <c r="GR57" s="526"/>
      <c r="GS57" s="526"/>
      <c r="GT57" s="526"/>
      <c r="GU57" s="526"/>
      <c r="GV57" s="526"/>
      <c r="GW57" s="526"/>
      <c r="GX57" s="526"/>
      <c r="GY57" s="526"/>
      <c r="GZ57" s="526"/>
      <c r="HA57" s="526"/>
      <c r="HB57" s="526"/>
      <c r="HC57" s="526"/>
      <c r="HD57" s="526"/>
      <c r="HE57" s="526"/>
      <c r="HF57" s="526"/>
      <c r="HG57" s="526"/>
      <c r="HH57" s="526"/>
      <c r="HI57" s="526"/>
      <c r="HJ57" s="526"/>
      <c r="HK57" s="526"/>
      <c r="HL57" s="526"/>
      <c r="HM57" s="526"/>
      <c r="HN57" s="526"/>
      <c r="HO57" s="526"/>
      <c r="HP57" s="526"/>
      <c r="HQ57" s="526"/>
      <c r="HR57" s="526"/>
      <c r="HS57" s="526"/>
      <c r="HT57" s="526"/>
      <c r="HU57" s="526"/>
      <c r="HV57" s="526"/>
      <c r="HW57" s="526"/>
      <c r="HX57" s="526"/>
      <c r="HY57" s="526"/>
      <c r="HZ57" s="526"/>
      <c r="IA57" s="526"/>
      <c r="IB57" s="526"/>
      <c r="IC57" s="526"/>
      <c r="ID57" s="526"/>
      <c r="IE57" s="526"/>
      <c r="IF57" s="526"/>
      <c r="IG57" s="526"/>
      <c r="IH57" s="526"/>
      <c r="II57" s="526"/>
      <c r="IJ57" s="526"/>
      <c r="IK57" s="526"/>
      <c r="IL57" s="526"/>
      <c r="IM57" s="526"/>
      <c r="IN57" s="526"/>
      <c r="IO57" s="526"/>
      <c r="IP57" s="526"/>
      <c r="IQ57" s="526"/>
      <c r="IR57" s="526"/>
      <c r="IS57" s="526"/>
      <c r="IT57" s="526"/>
      <c r="IU57" s="526"/>
    </row>
    <row r="58" spans="1:255">
      <c r="A58" s="570" t="s">
        <v>2373</v>
      </c>
      <c r="B58" s="571">
        <v>0</v>
      </c>
      <c r="C58" s="567"/>
    </row>
    <row r="59" spans="1:255">
      <c r="A59" s="570" t="s">
        <v>2374</v>
      </c>
      <c r="B59" s="571">
        <v>0</v>
      </c>
      <c r="C59" s="567"/>
    </row>
    <row r="60" spans="1:255">
      <c r="A60" s="570" t="s">
        <v>2375</v>
      </c>
      <c r="B60" s="571">
        <v>187629</v>
      </c>
      <c r="C60" s="567"/>
    </row>
    <row r="61" spans="1:255">
      <c r="A61" s="570" t="s">
        <v>2376</v>
      </c>
      <c r="B61" s="571">
        <v>0</v>
      </c>
      <c r="C61" s="567"/>
    </row>
    <row r="62" spans="1:255">
      <c r="A62" s="570" t="s">
        <v>2377</v>
      </c>
      <c r="B62" s="571">
        <v>0</v>
      </c>
      <c r="C62" s="567"/>
    </row>
    <row r="63" spans="1:255">
      <c r="A63" s="570"/>
      <c r="B63" s="572"/>
      <c r="C63" s="567"/>
    </row>
    <row r="64" spans="1:255">
      <c r="A64" s="573" t="s">
        <v>1433</v>
      </c>
      <c r="B64" s="571">
        <v>653959</v>
      </c>
      <c r="C64" s="567"/>
    </row>
    <row r="65" spans="1:4">
      <c r="A65" s="565"/>
      <c r="B65" s="565"/>
      <c r="C65" s="565"/>
      <c r="D65" s="567"/>
    </row>
    <row r="66" spans="1:4">
      <c r="A66" s="565"/>
      <c r="B66" s="565"/>
      <c r="C66" s="565"/>
      <c r="D66" s="567"/>
    </row>
    <row r="67" spans="1:4">
      <c r="A67" s="565"/>
      <c r="B67" s="565"/>
      <c r="C67" s="565"/>
      <c r="D67" s="567"/>
    </row>
    <row r="68" spans="1:4">
      <c r="A68" s="565"/>
      <c r="B68" s="565"/>
      <c r="C68" s="565"/>
      <c r="D68" s="567"/>
    </row>
    <row r="69" spans="1:4">
      <c r="A69" s="565"/>
      <c r="B69" s="565"/>
      <c r="C69" s="565"/>
      <c r="D69" s="567"/>
    </row>
  </sheetData>
  <mergeCells count="2">
    <mergeCell ref="A1:C1"/>
    <mergeCell ref="A2:C2"/>
  </mergeCells>
  <phoneticPr fontId="62"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IV49"/>
  <sheetViews>
    <sheetView topLeftCell="A28" workbookViewId="0">
      <selection activeCell="B9" sqref="B9"/>
    </sheetView>
  </sheetViews>
  <sheetFormatPr defaultColWidth="39.75" defaultRowHeight="14.25"/>
  <cols>
    <col min="1" max="1" width="49.125" style="526" customWidth="1"/>
    <col min="2" max="2" width="43.5" style="526" customWidth="1"/>
    <col min="3" max="3" width="22.375" style="526" customWidth="1"/>
    <col min="4" max="4" width="12.125" style="526" customWidth="1"/>
    <col min="5" max="5" width="37.25" style="526" customWidth="1"/>
    <col min="6" max="8" width="16.5" style="526" customWidth="1"/>
    <col min="9" max="254" width="9.125" style="530" customWidth="1"/>
    <col min="255" max="255" width="12.125" style="530" customWidth="1"/>
    <col min="256" max="16384" width="39.75" style="530"/>
  </cols>
  <sheetData>
    <row r="1" spans="1:256" ht="32.25" customHeight="1">
      <c r="A1" s="614" t="s">
        <v>2414</v>
      </c>
      <c r="B1" s="614"/>
      <c r="C1" s="574"/>
      <c r="D1" s="574"/>
      <c r="E1" s="574"/>
      <c r="F1" s="574"/>
      <c r="G1" s="574"/>
      <c r="H1" s="574"/>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526"/>
      <c r="DK1" s="526"/>
      <c r="DL1" s="526"/>
      <c r="DM1" s="526"/>
      <c r="DN1" s="526"/>
      <c r="DO1" s="526"/>
      <c r="DP1" s="526"/>
      <c r="DQ1" s="526"/>
      <c r="DR1" s="526"/>
      <c r="DS1" s="526"/>
      <c r="DT1" s="526"/>
      <c r="DU1" s="526"/>
      <c r="DV1" s="526"/>
      <c r="DW1" s="526"/>
      <c r="DX1" s="526"/>
      <c r="DY1" s="526"/>
      <c r="DZ1" s="526"/>
      <c r="EA1" s="526"/>
      <c r="EB1" s="526"/>
      <c r="EC1" s="526"/>
      <c r="ED1" s="526"/>
      <c r="EE1" s="526"/>
      <c r="EF1" s="526"/>
      <c r="EG1" s="526"/>
      <c r="EH1" s="526"/>
      <c r="EI1" s="526"/>
      <c r="EJ1" s="526"/>
      <c r="EK1" s="526"/>
      <c r="EL1" s="526"/>
      <c r="EM1" s="526"/>
      <c r="EN1" s="526"/>
      <c r="EO1" s="526"/>
      <c r="EP1" s="526"/>
      <c r="EQ1" s="526"/>
      <c r="ER1" s="526"/>
      <c r="ES1" s="526"/>
      <c r="ET1" s="526"/>
      <c r="EU1" s="526"/>
      <c r="EV1" s="526"/>
      <c r="EW1" s="526"/>
      <c r="EX1" s="526"/>
      <c r="EY1" s="526"/>
      <c r="EZ1" s="526"/>
      <c r="FA1" s="526"/>
      <c r="FB1" s="526"/>
      <c r="FC1" s="526"/>
      <c r="FD1" s="526"/>
      <c r="FE1" s="526"/>
      <c r="FF1" s="526"/>
      <c r="FG1" s="526"/>
      <c r="FH1" s="526"/>
      <c r="FI1" s="526"/>
      <c r="FJ1" s="526"/>
      <c r="FK1" s="526"/>
      <c r="FL1" s="526"/>
      <c r="FM1" s="526"/>
      <c r="FN1" s="526"/>
      <c r="FO1" s="526"/>
      <c r="FP1" s="526"/>
      <c r="FQ1" s="526"/>
      <c r="FR1" s="526"/>
      <c r="FS1" s="526"/>
      <c r="FT1" s="526"/>
      <c r="FU1" s="526"/>
      <c r="FV1" s="526"/>
      <c r="FW1" s="526"/>
      <c r="FX1" s="526"/>
      <c r="FY1" s="526"/>
      <c r="FZ1" s="526"/>
      <c r="GA1" s="526"/>
      <c r="GB1" s="526"/>
      <c r="GC1" s="526"/>
      <c r="GD1" s="526"/>
      <c r="GE1" s="526"/>
      <c r="GF1" s="526"/>
      <c r="GG1" s="526"/>
      <c r="GH1" s="526"/>
      <c r="GI1" s="526"/>
      <c r="GJ1" s="526"/>
      <c r="GK1" s="526"/>
      <c r="GL1" s="526"/>
      <c r="GM1" s="526"/>
      <c r="GN1" s="526"/>
      <c r="GO1" s="526"/>
      <c r="GP1" s="526"/>
      <c r="GQ1" s="526"/>
      <c r="GR1" s="526"/>
      <c r="GS1" s="526"/>
      <c r="GT1" s="526"/>
      <c r="GU1" s="526"/>
      <c r="GV1" s="526"/>
      <c r="GW1" s="526"/>
      <c r="GX1" s="526"/>
      <c r="GY1" s="526"/>
      <c r="GZ1" s="526"/>
      <c r="HA1" s="526"/>
      <c r="HB1" s="526"/>
      <c r="HC1" s="526"/>
      <c r="HD1" s="526"/>
      <c r="HE1" s="526"/>
      <c r="HF1" s="526"/>
      <c r="HG1" s="526"/>
      <c r="HH1" s="526"/>
      <c r="HI1" s="526"/>
      <c r="HJ1" s="526"/>
      <c r="HK1" s="526"/>
      <c r="HL1" s="526"/>
      <c r="HM1" s="526"/>
      <c r="HN1" s="526"/>
      <c r="HO1" s="526"/>
      <c r="HP1" s="526"/>
      <c r="HQ1" s="526"/>
      <c r="HR1" s="526"/>
      <c r="HS1" s="526"/>
      <c r="HT1" s="526"/>
      <c r="HU1" s="526"/>
      <c r="HV1" s="526"/>
      <c r="HW1" s="526"/>
      <c r="HX1" s="526"/>
      <c r="HY1" s="526"/>
      <c r="HZ1" s="526"/>
      <c r="IA1" s="526"/>
      <c r="IB1" s="526"/>
      <c r="IC1" s="526"/>
      <c r="ID1" s="526"/>
      <c r="IE1" s="526"/>
      <c r="IF1" s="526"/>
      <c r="IG1" s="526"/>
      <c r="IH1" s="526"/>
      <c r="II1" s="526"/>
      <c r="IJ1" s="526"/>
      <c r="IK1" s="526"/>
      <c r="IL1" s="526"/>
      <c r="IM1" s="526"/>
      <c r="IN1" s="526"/>
      <c r="IO1" s="526"/>
      <c r="IP1" s="526"/>
      <c r="IQ1" s="526"/>
      <c r="IR1" s="526"/>
      <c r="IS1" s="526"/>
      <c r="IT1" s="526"/>
      <c r="IU1" s="526"/>
      <c r="IV1" s="526"/>
    </row>
    <row r="2" spans="1:256">
      <c r="A2" s="613"/>
      <c r="B2" s="613"/>
      <c r="C2" s="613"/>
      <c r="D2" s="613"/>
      <c r="E2" s="613"/>
      <c r="F2" s="613"/>
      <c r="G2" s="613"/>
      <c r="H2" s="613"/>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6"/>
      <c r="BG2" s="526"/>
      <c r="BH2" s="526"/>
      <c r="BI2" s="526"/>
      <c r="BJ2" s="526"/>
      <c r="BK2" s="526"/>
      <c r="BL2" s="526"/>
      <c r="BM2" s="526"/>
      <c r="BN2" s="526"/>
      <c r="BO2" s="526"/>
      <c r="BP2" s="526"/>
      <c r="BQ2" s="526"/>
      <c r="BR2" s="526"/>
      <c r="BS2" s="526"/>
      <c r="BT2" s="526"/>
      <c r="BU2" s="526"/>
      <c r="BV2" s="526"/>
      <c r="BW2" s="526"/>
      <c r="BX2" s="526"/>
      <c r="BY2" s="526"/>
      <c r="BZ2" s="526"/>
      <c r="CA2" s="526"/>
      <c r="CB2" s="526"/>
      <c r="CC2" s="526"/>
      <c r="CD2" s="526"/>
      <c r="CE2" s="526"/>
      <c r="CF2" s="526"/>
      <c r="CG2" s="526"/>
      <c r="CH2" s="526"/>
      <c r="CI2" s="526"/>
      <c r="CJ2" s="526"/>
      <c r="CK2" s="526"/>
      <c r="CL2" s="526"/>
      <c r="CM2" s="526"/>
      <c r="CN2" s="526"/>
      <c r="CO2" s="526"/>
      <c r="CP2" s="526"/>
      <c r="CQ2" s="526"/>
      <c r="CR2" s="526"/>
      <c r="CS2" s="526"/>
      <c r="CT2" s="526"/>
      <c r="CU2" s="526"/>
      <c r="CV2" s="526"/>
      <c r="CW2" s="526"/>
      <c r="CX2" s="526"/>
      <c r="CY2" s="526"/>
      <c r="CZ2" s="526"/>
      <c r="DA2" s="526"/>
      <c r="DB2" s="526"/>
      <c r="DC2" s="526"/>
      <c r="DD2" s="526"/>
      <c r="DE2" s="526"/>
      <c r="DF2" s="526"/>
      <c r="DG2" s="526"/>
      <c r="DH2" s="526"/>
      <c r="DI2" s="526"/>
      <c r="DJ2" s="526"/>
      <c r="DK2" s="526"/>
      <c r="DL2" s="526"/>
      <c r="DM2" s="526"/>
      <c r="DN2" s="526"/>
      <c r="DO2" s="526"/>
      <c r="DP2" s="526"/>
      <c r="DQ2" s="526"/>
      <c r="DR2" s="526"/>
      <c r="DS2" s="526"/>
      <c r="DT2" s="526"/>
      <c r="DU2" s="526"/>
      <c r="DV2" s="526"/>
      <c r="DW2" s="526"/>
      <c r="DX2" s="526"/>
      <c r="DY2" s="526"/>
      <c r="DZ2" s="526"/>
      <c r="EA2" s="526"/>
      <c r="EB2" s="526"/>
      <c r="EC2" s="526"/>
      <c r="ED2" s="526"/>
      <c r="EE2" s="526"/>
      <c r="EF2" s="526"/>
      <c r="EG2" s="526"/>
      <c r="EH2" s="526"/>
      <c r="EI2" s="526"/>
      <c r="EJ2" s="526"/>
      <c r="EK2" s="526"/>
      <c r="EL2" s="526"/>
      <c r="EM2" s="526"/>
      <c r="EN2" s="526"/>
      <c r="EO2" s="526"/>
      <c r="EP2" s="526"/>
      <c r="EQ2" s="526"/>
      <c r="ER2" s="526"/>
      <c r="ES2" s="526"/>
      <c r="ET2" s="526"/>
      <c r="EU2" s="526"/>
      <c r="EV2" s="526"/>
      <c r="EW2" s="526"/>
      <c r="EX2" s="526"/>
      <c r="EY2" s="526"/>
      <c r="EZ2" s="526"/>
      <c r="FA2" s="526"/>
      <c r="FB2" s="526"/>
      <c r="FC2" s="526"/>
      <c r="FD2" s="526"/>
      <c r="FE2" s="526"/>
      <c r="FF2" s="526"/>
      <c r="FG2" s="526"/>
      <c r="FH2" s="526"/>
      <c r="FI2" s="526"/>
      <c r="FJ2" s="526"/>
      <c r="FK2" s="526"/>
      <c r="FL2" s="526"/>
      <c r="FM2" s="526"/>
      <c r="FN2" s="526"/>
      <c r="FO2" s="526"/>
      <c r="FP2" s="526"/>
      <c r="FQ2" s="526"/>
      <c r="FR2" s="526"/>
      <c r="FS2" s="526"/>
      <c r="FT2" s="526"/>
      <c r="FU2" s="526"/>
      <c r="FV2" s="526"/>
      <c r="FW2" s="526"/>
      <c r="FX2" s="526"/>
      <c r="FY2" s="526"/>
      <c r="FZ2" s="526"/>
      <c r="GA2" s="526"/>
      <c r="GB2" s="526"/>
      <c r="GC2" s="526"/>
      <c r="GD2" s="526"/>
      <c r="GE2" s="526"/>
      <c r="GF2" s="526"/>
      <c r="GG2" s="526"/>
      <c r="GH2" s="526"/>
      <c r="GI2" s="526"/>
      <c r="GJ2" s="526"/>
      <c r="GK2" s="526"/>
      <c r="GL2" s="526"/>
      <c r="GM2" s="526"/>
      <c r="GN2" s="526"/>
      <c r="GO2" s="526"/>
      <c r="GP2" s="526"/>
      <c r="GQ2" s="526"/>
      <c r="GR2" s="526"/>
      <c r="GS2" s="526"/>
      <c r="GT2" s="526"/>
      <c r="GU2" s="526"/>
      <c r="GV2" s="526"/>
      <c r="GW2" s="526"/>
      <c r="GX2" s="526"/>
      <c r="GY2" s="526"/>
      <c r="GZ2" s="526"/>
      <c r="HA2" s="526"/>
      <c r="HB2" s="526"/>
      <c r="HC2" s="526"/>
      <c r="HD2" s="526"/>
      <c r="HE2" s="526"/>
      <c r="HF2" s="526"/>
      <c r="HG2" s="526"/>
      <c r="HH2" s="526"/>
      <c r="HI2" s="526"/>
      <c r="HJ2" s="526"/>
      <c r="HK2" s="526"/>
      <c r="HL2" s="526"/>
      <c r="HM2" s="526"/>
      <c r="HN2" s="526"/>
      <c r="HO2" s="526"/>
      <c r="HP2" s="526"/>
      <c r="HQ2" s="526"/>
      <c r="HR2" s="526"/>
      <c r="HS2" s="526"/>
      <c r="HT2" s="526"/>
      <c r="HU2" s="526"/>
      <c r="HV2" s="526"/>
      <c r="HW2" s="526"/>
      <c r="HX2" s="526"/>
      <c r="HY2" s="526"/>
      <c r="HZ2" s="526"/>
      <c r="IA2" s="526"/>
      <c r="IB2" s="526"/>
      <c r="IC2" s="526"/>
      <c r="ID2" s="526"/>
      <c r="IE2" s="526"/>
      <c r="IF2" s="526"/>
      <c r="IG2" s="526"/>
      <c r="IH2" s="526"/>
      <c r="II2" s="526"/>
      <c r="IJ2" s="526"/>
      <c r="IK2" s="526"/>
      <c r="IL2" s="526"/>
      <c r="IM2" s="526"/>
      <c r="IN2" s="526"/>
      <c r="IO2" s="526"/>
      <c r="IP2" s="526"/>
      <c r="IQ2" s="526"/>
      <c r="IR2" s="526"/>
      <c r="IS2" s="526"/>
      <c r="IT2" s="526"/>
      <c r="IU2" s="526"/>
      <c r="IV2" s="526"/>
    </row>
    <row r="3" spans="1:256">
      <c r="A3" s="565"/>
      <c r="B3" s="576" t="s">
        <v>2378</v>
      </c>
      <c r="C3" s="575"/>
      <c r="D3" s="575"/>
      <c r="E3" s="575"/>
      <c r="F3" s="575"/>
      <c r="G3" s="575"/>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26"/>
      <c r="ED3" s="526"/>
      <c r="EE3" s="526"/>
      <c r="EF3" s="526"/>
      <c r="EG3" s="526"/>
      <c r="EH3" s="526"/>
      <c r="EI3" s="526"/>
      <c r="EJ3" s="526"/>
      <c r="EK3" s="526"/>
      <c r="EL3" s="526"/>
      <c r="EM3" s="526"/>
      <c r="EN3" s="526"/>
      <c r="EO3" s="526"/>
      <c r="EP3" s="526"/>
      <c r="EQ3" s="526"/>
      <c r="ER3" s="526"/>
      <c r="ES3" s="526"/>
      <c r="ET3" s="526"/>
      <c r="EU3" s="526"/>
      <c r="EV3" s="526"/>
      <c r="EW3" s="526"/>
      <c r="EX3" s="526"/>
      <c r="EY3" s="526"/>
      <c r="EZ3" s="526"/>
      <c r="FA3" s="526"/>
      <c r="FB3" s="526"/>
      <c r="FC3" s="526"/>
      <c r="FD3" s="526"/>
      <c r="FE3" s="526"/>
      <c r="FF3" s="526"/>
      <c r="FG3" s="526"/>
      <c r="FH3" s="526"/>
      <c r="FI3" s="526"/>
      <c r="FJ3" s="526"/>
      <c r="FK3" s="526"/>
      <c r="FL3" s="526"/>
      <c r="FM3" s="526"/>
      <c r="FN3" s="526"/>
      <c r="FO3" s="526"/>
      <c r="FP3" s="526"/>
      <c r="FQ3" s="526"/>
      <c r="FR3" s="526"/>
      <c r="FS3" s="526"/>
      <c r="FT3" s="526"/>
      <c r="FU3" s="526"/>
      <c r="FV3" s="526"/>
      <c r="FW3" s="526"/>
      <c r="FX3" s="526"/>
      <c r="FY3" s="526"/>
      <c r="FZ3" s="526"/>
      <c r="GA3" s="526"/>
      <c r="GB3" s="526"/>
      <c r="GC3" s="526"/>
      <c r="GD3" s="526"/>
      <c r="GE3" s="526"/>
      <c r="GF3" s="526"/>
      <c r="GG3" s="526"/>
      <c r="GH3" s="526"/>
      <c r="GI3" s="526"/>
      <c r="GJ3" s="526"/>
      <c r="GK3" s="526"/>
      <c r="GL3" s="526"/>
      <c r="GM3" s="526"/>
      <c r="GN3" s="526"/>
      <c r="GO3" s="526"/>
      <c r="GP3" s="526"/>
      <c r="GQ3" s="526"/>
      <c r="GR3" s="526"/>
      <c r="GS3" s="526"/>
      <c r="GT3" s="526"/>
      <c r="GU3" s="526"/>
      <c r="GV3" s="526"/>
      <c r="GW3" s="526"/>
      <c r="GX3" s="526"/>
      <c r="GY3" s="526"/>
      <c r="GZ3" s="526"/>
      <c r="HA3" s="526"/>
      <c r="HB3" s="526"/>
      <c r="HC3" s="526"/>
      <c r="HD3" s="526"/>
      <c r="HE3" s="526"/>
      <c r="HF3" s="526"/>
      <c r="HG3" s="526"/>
      <c r="HH3" s="526"/>
      <c r="HI3" s="526"/>
      <c r="HJ3" s="526"/>
      <c r="HK3" s="526"/>
      <c r="HL3" s="526"/>
      <c r="HM3" s="526"/>
      <c r="HN3" s="526"/>
      <c r="HO3" s="526"/>
      <c r="HP3" s="526"/>
      <c r="HQ3" s="526"/>
      <c r="HR3" s="526"/>
      <c r="HS3" s="526"/>
      <c r="HT3" s="526"/>
      <c r="HU3" s="526"/>
      <c r="HV3" s="526"/>
      <c r="HW3" s="526"/>
      <c r="HX3" s="526"/>
      <c r="HY3" s="526"/>
      <c r="HZ3" s="526"/>
      <c r="IA3" s="526"/>
      <c r="IB3" s="526"/>
      <c r="IC3" s="526"/>
      <c r="ID3" s="526"/>
      <c r="IE3" s="526"/>
      <c r="IF3" s="526"/>
      <c r="IG3" s="526"/>
      <c r="IH3" s="526"/>
      <c r="II3" s="526"/>
      <c r="IJ3" s="526"/>
      <c r="IK3" s="526"/>
      <c r="IL3" s="526"/>
      <c r="IM3" s="526"/>
      <c r="IN3" s="526"/>
      <c r="IO3" s="526"/>
      <c r="IP3" s="526"/>
      <c r="IQ3" s="526"/>
      <c r="IR3" s="526"/>
      <c r="IS3" s="526"/>
      <c r="IT3" s="526"/>
      <c r="IU3" s="526"/>
    </row>
    <row r="4" spans="1:256">
      <c r="A4" s="557" t="s">
        <v>1418</v>
      </c>
      <c r="B4" s="557" t="s">
        <v>1419</v>
      </c>
      <c r="C4" s="565"/>
      <c r="D4" s="565"/>
      <c r="E4" s="565"/>
      <c r="F4" s="565"/>
      <c r="G4" s="565"/>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c r="CA4" s="526"/>
      <c r="CB4" s="526"/>
      <c r="CC4" s="526"/>
      <c r="CD4" s="526"/>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6"/>
      <c r="DE4" s="526"/>
      <c r="DF4" s="526"/>
      <c r="DG4" s="526"/>
      <c r="DH4" s="526"/>
      <c r="DI4" s="526"/>
      <c r="DJ4" s="526"/>
      <c r="DK4" s="526"/>
      <c r="DL4" s="526"/>
      <c r="DM4" s="526"/>
      <c r="DN4" s="526"/>
      <c r="DO4" s="526"/>
      <c r="DP4" s="526"/>
      <c r="DQ4" s="526"/>
      <c r="DR4" s="526"/>
      <c r="DS4" s="526"/>
      <c r="DT4" s="526"/>
      <c r="DU4" s="526"/>
      <c r="DV4" s="526"/>
      <c r="DW4" s="526"/>
      <c r="DX4" s="526"/>
      <c r="DY4" s="526"/>
      <c r="DZ4" s="526"/>
      <c r="EA4" s="526"/>
      <c r="EB4" s="526"/>
      <c r="EC4" s="526"/>
      <c r="ED4" s="526"/>
      <c r="EE4" s="526"/>
      <c r="EF4" s="526"/>
      <c r="EG4" s="526"/>
      <c r="EH4" s="526"/>
      <c r="EI4" s="526"/>
      <c r="EJ4" s="526"/>
      <c r="EK4" s="526"/>
      <c r="EL4" s="526"/>
      <c r="EM4" s="526"/>
      <c r="EN4" s="526"/>
      <c r="EO4" s="526"/>
      <c r="EP4" s="526"/>
      <c r="EQ4" s="526"/>
      <c r="ER4" s="526"/>
      <c r="ES4" s="526"/>
      <c r="ET4" s="526"/>
      <c r="EU4" s="526"/>
      <c r="EV4" s="526"/>
      <c r="EW4" s="526"/>
      <c r="EX4" s="526"/>
      <c r="EY4" s="526"/>
      <c r="EZ4" s="526"/>
      <c r="FA4" s="526"/>
      <c r="FB4" s="526"/>
      <c r="FC4" s="526"/>
      <c r="FD4" s="526"/>
      <c r="FE4" s="526"/>
      <c r="FF4" s="526"/>
      <c r="FG4" s="526"/>
      <c r="FH4" s="526"/>
      <c r="FI4" s="526"/>
      <c r="FJ4" s="526"/>
      <c r="FK4" s="526"/>
      <c r="FL4" s="526"/>
      <c r="FM4" s="526"/>
      <c r="FN4" s="526"/>
      <c r="FO4" s="526"/>
      <c r="FP4" s="526"/>
      <c r="FQ4" s="526"/>
      <c r="FR4" s="526"/>
      <c r="FS4" s="526"/>
      <c r="FT4" s="526"/>
      <c r="FU4" s="526"/>
      <c r="FV4" s="526"/>
      <c r="FW4" s="526"/>
      <c r="FX4" s="526"/>
      <c r="FY4" s="526"/>
      <c r="FZ4" s="526"/>
      <c r="GA4" s="526"/>
      <c r="GB4" s="526"/>
      <c r="GC4" s="526"/>
      <c r="GD4" s="526"/>
      <c r="GE4" s="526"/>
      <c r="GF4" s="526"/>
      <c r="GG4" s="526"/>
      <c r="GH4" s="526"/>
      <c r="GI4" s="526"/>
      <c r="GJ4" s="526"/>
      <c r="GK4" s="526"/>
      <c r="GL4" s="526"/>
      <c r="GM4" s="526"/>
      <c r="GN4" s="526"/>
      <c r="GO4" s="526"/>
      <c r="GP4" s="526"/>
      <c r="GQ4" s="526"/>
      <c r="GR4" s="526"/>
      <c r="GS4" s="526"/>
      <c r="GT4" s="526"/>
      <c r="GU4" s="526"/>
      <c r="GV4" s="526"/>
      <c r="GW4" s="526"/>
      <c r="GX4" s="526"/>
      <c r="GY4" s="526"/>
      <c r="GZ4" s="526"/>
      <c r="HA4" s="526"/>
      <c r="HB4" s="526"/>
      <c r="HC4" s="526"/>
      <c r="HD4" s="526"/>
      <c r="HE4" s="526"/>
      <c r="HF4" s="526"/>
      <c r="HG4" s="526"/>
      <c r="HH4" s="526"/>
      <c r="HI4" s="526"/>
      <c r="HJ4" s="526"/>
      <c r="HK4" s="526"/>
      <c r="HL4" s="526"/>
      <c r="HM4" s="526"/>
      <c r="HN4" s="526"/>
      <c r="HO4" s="526"/>
      <c r="HP4" s="526"/>
      <c r="HQ4" s="526"/>
      <c r="HR4" s="526"/>
      <c r="HS4" s="526"/>
      <c r="HT4" s="526"/>
      <c r="HU4" s="526"/>
      <c r="HV4" s="526"/>
      <c r="HW4" s="526"/>
      <c r="HX4" s="526"/>
      <c r="HY4" s="526"/>
      <c r="HZ4" s="526"/>
      <c r="IA4" s="526"/>
      <c r="IB4" s="526"/>
      <c r="IC4" s="526"/>
      <c r="ID4" s="526"/>
      <c r="IE4" s="526"/>
      <c r="IF4" s="526"/>
      <c r="IG4" s="526"/>
      <c r="IH4" s="526"/>
      <c r="II4" s="526"/>
      <c r="IJ4" s="526"/>
      <c r="IK4" s="526"/>
      <c r="IL4" s="526"/>
      <c r="IM4" s="526"/>
      <c r="IN4" s="526"/>
      <c r="IO4" s="526"/>
      <c r="IP4" s="526"/>
      <c r="IQ4" s="526"/>
      <c r="IR4" s="526"/>
      <c r="IS4" s="526"/>
      <c r="IT4" s="526"/>
      <c r="IU4" s="526"/>
    </row>
    <row r="5" spans="1:256">
      <c r="A5" s="557" t="s">
        <v>2379</v>
      </c>
      <c r="B5" s="559">
        <f>B6+B9</f>
        <v>382562</v>
      </c>
      <c r="C5" s="565"/>
      <c r="D5" s="565"/>
      <c r="E5" s="565"/>
      <c r="F5" s="565"/>
      <c r="G5" s="565"/>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6"/>
      <c r="CC5" s="526"/>
      <c r="CD5" s="526"/>
      <c r="CE5" s="526"/>
      <c r="CF5" s="526"/>
      <c r="CG5" s="526"/>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c r="DN5" s="526"/>
      <c r="DO5" s="526"/>
      <c r="DP5" s="526"/>
      <c r="DQ5" s="526"/>
      <c r="DR5" s="526"/>
      <c r="DS5" s="526"/>
      <c r="DT5" s="526"/>
      <c r="DU5" s="526"/>
      <c r="DV5" s="526"/>
      <c r="DW5" s="526"/>
      <c r="DX5" s="526"/>
      <c r="DY5" s="526"/>
      <c r="DZ5" s="526"/>
      <c r="EA5" s="526"/>
      <c r="EB5" s="526"/>
      <c r="EC5" s="526"/>
      <c r="ED5" s="526"/>
      <c r="EE5" s="526"/>
      <c r="EF5" s="526"/>
      <c r="EG5" s="526"/>
      <c r="EH5" s="526"/>
      <c r="EI5" s="526"/>
      <c r="EJ5" s="526"/>
      <c r="EK5" s="526"/>
      <c r="EL5" s="526"/>
      <c r="EM5" s="526"/>
      <c r="EN5" s="526"/>
      <c r="EO5" s="526"/>
      <c r="EP5" s="526"/>
      <c r="EQ5" s="526"/>
      <c r="ER5" s="526"/>
      <c r="ES5" s="526"/>
      <c r="ET5" s="526"/>
      <c r="EU5" s="526"/>
      <c r="EV5" s="526"/>
      <c r="EW5" s="526"/>
      <c r="EX5" s="526"/>
      <c r="EY5" s="526"/>
      <c r="EZ5" s="526"/>
      <c r="FA5" s="526"/>
      <c r="FB5" s="526"/>
      <c r="FC5" s="526"/>
      <c r="FD5" s="526"/>
      <c r="FE5" s="526"/>
      <c r="FF5" s="526"/>
      <c r="FG5" s="526"/>
      <c r="FH5" s="526"/>
      <c r="FI5" s="526"/>
      <c r="FJ5" s="526"/>
      <c r="FK5" s="526"/>
      <c r="FL5" s="526"/>
      <c r="FM5" s="526"/>
      <c r="FN5" s="526"/>
      <c r="FO5" s="526"/>
      <c r="FP5" s="526"/>
      <c r="FQ5" s="526"/>
      <c r="FR5" s="526"/>
      <c r="FS5" s="526"/>
      <c r="FT5" s="526"/>
      <c r="FU5" s="526"/>
      <c r="FV5" s="526"/>
      <c r="FW5" s="526"/>
      <c r="FX5" s="526"/>
      <c r="FY5" s="526"/>
      <c r="FZ5" s="526"/>
      <c r="GA5" s="526"/>
      <c r="GB5" s="526"/>
      <c r="GC5" s="526"/>
      <c r="GD5" s="526"/>
      <c r="GE5" s="526"/>
      <c r="GF5" s="526"/>
      <c r="GG5" s="526"/>
      <c r="GH5" s="526"/>
      <c r="GI5" s="526"/>
      <c r="GJ5" s="526"/>
      <c r="GK5" s="526"/>
      <c r="GL5" s="526"/>
      <c r="GM5" s="526"/>
      <c r="GN5" s="526"/>
      <c r="GO5" s="526"/>
      <c r="GP5" s="526"/>
      <c r="GQ5" s="526"/>
      <c r="GR5" s="526"/>
      <c r="GS5" s="526"/>
      <c r="GT5" s="526"/>
      <c r="GU5" s="526"/>
      <c r="GV5" s="526"/>
      <c r="GW5" s="526"/>
      <c r="GX5" s="526"/>
      <c r="GY5" s="526"/>
      <c r="GZ5" s="526"/>
      <c r="HA5" s="526"/>
      <c r="HB5" s="526"/>
      <c r="HC5" s="526"/>
      <c r="HD5" s="526"/>
      <c r="HE5" s="526"/>
      <c r="HF5" s="526"/>
      <c r="HG5" s="526"/>
      <c r="HH5" s="526"/>
      <c r="HI5" s="526"/>
      <c r="HJ5" s="526"/>
      <c r="HK5" s="526"/>
      <c r="HL5" s="526"/>
      <c r="HM5" s="526"/>
      <c r="HN5" s="526"/>
      <c r="HO5" s="526"/>
      <c r="HP5" s="526"/>
      <c r="HQ5" s="526"/>
      <c r="HR5" s="526"/>
      <c r="HS5" s="526"/>
      <c r="HT5" s="526"/>
      <c r="HU5" s="526"/>
      <c r="HV5" s="526"/>
      <c r="HW5" s="526"/>
      <c r="HX5" s="526"/>
      <c r="HY5" s="526"/>
      <c r="HZ5" s="526"/>
      <c r="IA5" s="526"/>
      <c r="IB5" s="526"/>
      <c r="IC5" s="526"/>
      <c r="ID5" s="526"/>
      <c r="IE5" s="526"/>
      <c r="IF5" s="526"/>
      <c r="IG5" s="526"/>
      <c r="IH5" s="526"/>
      <c r="II5" s="526"/>
      <c r="IJ5" s="526"/>
      <c r="IK5" s="526"/>
      <c r="IL5" s="526"/>
      <c r="IM5" s="526"/>
      <c r="IN5" s="526"/>
      <c r="IO5" s="526"/>
      <c r="IP5" s="526"/>
      <c r="IQ5" s="526"/>
      <c r="IR5" s="526"/>
      <c r="IS5" s="526"/>
      <c r="IT5" s="526"/>
      <c r="IU5" s="526"/>
    </row>
    <row r="6" spans="1:256">
      <c r="A6" s="561" t="s">
        <v>2175</v>
      </c>
      <c r="B6" s="559">
        <f>B7</f>
        <v>0</v>
      </c>
      <c r="C6" s="565"/>
      <c r="D6" s="565"/>
      <c r="E6" s="565"/>
      <c r="F6" s="565"/>
      <c r="G6" s="565"/>
      <c r="I6" s="526"/>
      <c r="J6" s="526"/>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c r="CT6" s="526"/>
      <c r="CU6" s="526"/>
      <c r="CV6" s="526"/>
      <c r="CW6" s="526"/>
      <c r="CX6" s="526"/>
      <c r="CY6" s="526"/>
      <c r="CZ6" s="526"/>
      <c r="DA6" s="526"/>
      <c r="DB6" s="526"/>
      <c r="DC6" s="526"/>
      <c r="DD6" s="526"/>
      <c r="DE6" s="526"/>
      <c r="DF6" s="526"/>
      <c r="DG6" s="526"/>
      <c r="DH6" s="526"/>
      <c r="DI6" s="526"/>
      <c r="DJ6" s="526"/>
      <c r="DK6" s="526"/>
      <c r="DL6" s="526"/>
      <c r="DM6" s="526"/>
      <c r="DN6" s="526"/>
      <c r="DO6" s="526"/>
      <c r="DP6" s="526"/>
      <c r="DQ6" s="526"/>
      <c r="DR6" s="526"/>
      <c r="DS6" s="526"/>
      <c r="DT6" s="526"/>
      <c r="DU6" s="526"/>
      <c r="DV6" s="526"/>
      <c r="DW6" s="526"/>
      <c r="DX6" s="526"/>
      <c r="DY6" s="526"/>
      <c r="DZ6" s="526"/>
      <c r="EA6" s="526"/>
      <c r="EB6" s="526"/>
      <c r="EC6" s="526"/>
      <c r="ED6" s="526"/>
      <c r="EE6" s="526"/>
      <c r="EF6" s="526"/>
      <c r="EG6" s="526"/>
      <c r="EH6" s="526"/>
      <c r="EI6" s="526"/>
      <c r="EJ6" s="526"/>
      <c r="EK6" s="526"/>
      <c r="EL6" s="526"/>
      <c r="EM6" s="526"/>
      <c r="EN6" s="526"/>
      <c r="EO6" s="526"/>
      <c r="EP6" s="526"/>
      <c r="EQ6" s="526"/>
      <c r="ER6" s="526"/>
      <c r="ES6" s="526"/>
      <c r="ET6" s="526"/>
      <c r="EU6" s="526"/>
      <c r="EV6" s="526"/>
      <c r="EW6" s="526"/>
      <c r="EX6" s="526"/>
      <c r="EY6" s="526"/>
      <c r="EZ6" s="526"/>
      <c r="FA6" s="526"/>
      <c r="FB6" s="526"/>
      <c r="FC6" s="526"/>
      <c r="FD6" s="526"/>
      <c r="FE6" s="526"/>
      <c r="FF6" s="526"/>
      <c r="FG6" s="526"/>
      <c r="FH6" s="526"/>
      <c r="FI6" s="526"/>
      <c r="FJ6" s="526"/>
      <c r="FK6" s="526"/>
      <c r="FL6" s="526"/>
      <c r="FM6" s="526"/>
      <c r="FN6" s="526"/>
      <c r="FO6" s="526"/>
      <c r="FP6" s="526"/>
      <c r="FQ6" s="526"/>
      <c r="FR6" s="526"/>
      <c r="FS6" s="526"/>
      <c r="FT6" s="526"/>
      <c r="FU6" s="526"/>
      <c r="FV6" s="526"/>
      <c r="FW6" s="526"/>
      <c r="FX6" s="526"/>
      <c r="FY6" s="526"/>
      <c r="FZ6" s="526"/>
      <c r="GA6" s="526"/>
      <c r="GB6" s="526"/>
      <c r="GC6" s="526"/>
      <c r="GD6" s="526"/>
      <c r="GE6" s="526"/>
      <c r="GF6" s="526"/>
      <c r="GG6" s="526"/>
      <c r="GH6" s="526"/>
      <c r="GI6" s="526"/>
      <c r="GJ6" s="526"/>
      <c r="GK6" s="526"/>
      <c r="GL6" s="526"/>
      <c r="GM6" s="526"/>
      <c r="GN6" s="526"/>
      <c r="GO6" s="526"/>
      <c r="GP6" s="526"/>
      <c r="GQ6" s="526"/>
      <c r="GR6" s="526"/>
      <c r="GS6" s="526"/>
      <c r="GT6" s="526"/>
      <c r="GU6" s="526"/>
      <c r="GV6" s="526"/>
      <c r="GW6" s="526"/>
      <c r="GX6" s="526"/>
      <c r="GY6" s="526"/>
      <c r="GZ6" s="526"/>
      <c r="HA6" s="526"/>
      <c r="HB6" s="526"/>
      <c r="HC6" s="526"/>
      <c r="HD6" s="526"/>
      <c r="HE6" s="526"/>
      <c r="HF6" s="526"/>
      <c r="HG6" s="526"/>
      <c r="HH6" s="526"/>
      <c r="HI6" s="526"/>
      <c r="HJ6" s="526"/>
      <c r="HK6" s="526"/>
      <c r="HL6" s="526"/>
      <c r="HM6" s="526"/>
      <c r="HN6" s="526"/>
      <c r="HO6" s="526"/>
      <c r="HP6" s="526"/>
      <c r="HQ6" s="526"/>
      <c r="HR6" s="526"/>
      <c r="HS6" s="526"/>
      <c r="HT6" s="526"/>
      <c r="HU6" s="526"/>
      <c r="HV6" s="526"/>
      <c r="HW6" s="526"/>
      <c r="HX6" s="526"/>
      <c r="HY6" s="526"/>
      <c r="HZ6" s="526"/>
      <c r="IA6" s="526"/>
      <c r="IB6" s="526"/>
      <c r="IC6" s="526"/>
      <c r="ID6" s="526"/>
      <c r="IE6" s="526"/>
      <c r="IF6" s="526"/>
      <c r="IG6" s="526"/>
      <c r="IH6" s="526"/>
      <c r="II6" s="526"/>
      <c r="IJ6" s="526"/>
      <c r="IK6" s="526"/>
      <c r="IL6" s="526"/>
      <c r="IM6" s="526"/>
      <c r="IN6" s="526"/>
      <c r="IO6" s="526"/>
      <c r="IP6" s="526"/>
      <c r="IQ6" s="526"/>
      <c r="IR6" s="526"/>
      <c r="IS6" s="526"/>
      <c r="IT6" s="526"/>
      <c r="IU6" s="526"/>
    </row>
    <row r="7" spans="1:256">
      <c r="A7" s="561" t="s">
        <v>2079</v>
      </c>
      <c r="B7" s="559">
        <f>B8</f>
        <v>0</v>
      </c>
      <c r="C7" s="565"/>
      <c r="D7" s="565"/>
      <c r="E7" s="565"/>
      <c r="F7" s="565"/>
      <c r="G7" s="565"/>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O7" s="526"/>
      <c r="BP7" s="526"/>
      <c r="BQ7" s="526"/>
      <c r="BR7" s="526"/>
      <c r="BS7" s="526"/>
      <c r="BT7" s="526"/>
      <c r="BU7" s="526"/>
      <c r="BV7" s="526"/>
      <c r="BW7" s="526"/>
      <c r="BX7" s="526"/>
      <c r="BY7" s="526"/>
      <c r="BZ7" s="526"/>
      <c r="CA7" s="526"/>
      <c r="CB7" s="526"/>
      <c r="CC7" s="526"/>
      <c r="CD7" s="526"/>
      <c r="CE7" s="526"/>
      <c r="CF7" s="526"/>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26"/>
      <c r="DF7" s="526"/>
      <c r="DG7" s="526"/>
      <c r="DH7" s="526"/>
      <c r="DI7" s="526"/>
      <c r="DJ7" s="526"/>
      <c r="DK7" s="526"/>
      <c r="DL7" s="526"/>
      <c r="DM7" s="526"/>
      <c r="DN7" s="526"/>
      <c r="DO7" s="526"/>
      <c r="DP7" s="526"/>
      <c r="DQ7" s="526"/>
      <c r="DR7" s="526"/>
      <c r="DS7" s="526"/>
      <c r="DT7" s="526"/>
      <c r="DU7" s="526"/>
      <c r="DV7" s="526"/>
      <c r="DW7" s="526"/>
      <c r="DX7" s="526"/>
      <c r="DY7" s="526"/>
      <c r="DZ7" s="526"/>
      <c r="EA7" s="526"/>
      <c r="EB7" s="526"/>
      <c r="EC7" s="526"/>
      <c r="ED7" s="526"/>
      <c r="EE7" s="526"/>
      <c r="EF7" s="526"/>
      <c r="EG7" s="526"/>
      <c r="EH7" s="526"/>
      <c r="EI7" s="526"/>
      <c r="EJ7" s="526"/>
      <c r="EK7" s="526"/>
      <c r="EL7" s="526"/>
      <c r="EM7" s="526"/>
      <c r="EN7" s="526"/>
      <c r="EO7" s="526"/>
      <c r="EP7" s="526"/>
      <c r="EQ7" s="526"/>
      <c r="ER7" s="526"/>
      <c r="ES7" s="526"/>
      <c r="ET7" s="526"/>
      <c r="EU7" s="526"/>
      <c r="EV7" s="526"/>
      <c r="EW7" s="526"/>
      <c r="EX7" s="526"/>
      <c r="EY7" s="526"/>
      <c r="EZ7" s="526"/>
      <c r="FA7" s="526"/>
      <c r="FB7" s="526"/>
      <c r="FC7" s="526"/>
      <c r="FD7" s="526"/>
      <c r="FE7" s="526"/>
      <c r="FF7" s="526"/>
      <c r="FG7" s="526"/>
      <c r="FH7" s="526"/>
      <c r="FI7" s="526"/>
      <c r="FJ7" s="526"/>
      <c r="FK7" s="526"/>
      <c r="FL7" s="526"/>
      <c r="FM7" s="526"/>
      <c r="FN7" s="526"/>
      <c r="FO7" s="526"/>
      <c r="FP7" s="526"/>
      <c r="FQ7" s="526"/>
      <c r="FR7" s="526"/>
      <c r="FS7" s="526"/>
      <c r="FT7" s="526"/>
      <c r="FU7" s="526"/>
      <c r="FV7" s="526"/>
      <c r="FW7" s="526"/>
      <c r="FX7" s="526"/>
      <c r="FY7" s="526"/>
      <c r="FZ7" s="526"/>
      <c r="GA7" s="526"/>
      <c r="GB7" s="526"/>
      <c r="GC7" s="526"/>
      <c r="GD7" s="526"/>
      <c r="GE7" s="526"/>
      <c r="GF7" s="526"/>
      <c r="GG7" s="526"/>
      <c r="GH7" s="526"/>
      <c r="GI7" s="526"/>
      <c r="GJ7" s="526"/>
      <c r="GK7" s="526"/>
      <c r="GL7" s="526"/>
      <c r="GM7" s="526"/>
      <c r="GN7" s="526"/>
      <c r="GO7" s="526"/>
      <c r="GP7" s="526"/>
      <c r="GQ7" s="526"/>
      <c r="GR7" s="526"/>
      <c r="GS7" s="526"/>
      <c r="GT7" s="526"/>
      <c r="GU7" s="526"/>
      <c r="GV7" s="526"/>
      <c r="GW7" s="526"/>
      <c r="GX7" s="526"/>
      <c r="GY7" s="526"/>
      <c r="GZ7" s="526"/>
      <c r="HA7" s="526"/>
      <c r="HB7" s="526"/>
      <c r="HC7" s="526"/>
      <c r="HD7" s="526"/>
      <c r="HE7" s="526"/>
      <c r="HF7" s="526"/>
      <c r="HG7" s="526"/>
      <c r="HH7" s="526"/>
      <c r="HI7" s="526"/>
      <c r="HJ7" s="526"/>
      <c r="HK7" s="526"/>
      <c r="HL7" s="526"/>
      <c r="HM7" s="526"/>
      <c r="HN7" s="526"/>
      <c r="HO7" s="526"/>
      <c r="HP7" s="526"/>
      <c r="HQ7" s="526"/>
      <c r="HR7" s="526"/>
      <c r="HS7" s="526"/>
      <c r="HT7" s="526"/>
      <c r="HU7" s="526"/>
      <c r="HV7" s="526"/>
      <c r="HW7" s="526"/>
      <c r="HX7" s="526"/>
      <c r="HY7" s="526"/>
      <c r="HZ7" s="526"/>
      <c r="IA7" s="526"/>
      <c r="IB7" s="526"/>
      <c r="IC7" s="526"/>
      <c r="ID7" s="526"/>
      <c r="IE7" s="526"/>
      <c r="IF7" s="526"/>
      <c r="IG7" s="526"/>
      <c r="IH7" s="526"/>
      <c r="II7" s="526"/>
      <c r="IJ7" s="526"/>
      <c r="IK7" s="526"/>
      <c r="IL7" s="526"/>
      <c r="IM7" s="526"/>
      <c r="IN7" s="526"/>
      <c r="IO7" s="526"/>
      <c r="IP7" s="526"/>
      <c r="IQ7" s="526"/>
      <c r="IR7" s="526"/>
      <c r="IS7" s="526"/>
      <c r="IT7" s="526"/>
      <c r="IU7" s="526"/>
    </row>
    <row r="8" spans="1:256">
      <c r="A8" s="562" t="s">
        <v>2380</v>
      </c>
      <c r="B8" s="559">
        <v>0</v>
      </c>
      <c r="C8" s="565"/>
      <c r="D8" s="565"/>
      <c r="E8" s="565"/>
      <c r="F8" s="565"/>
      <c r="G8" s="565"/>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6"/>
      <c r="AY8" s="526"/>
      <c r="AZ8" s="526"/>
      <c r="BA8" s="526"/>
      <c r="BB8" s="526"/>
      <c r="BC8" s="526"/>
      <c r="BD8" s="526"/>
      <c r="BE8" s="526"/>
      <c r="BF8" s="526"/>
      <c r="BG8" s="526"/>
      <c r="BH8" s="526"/>
      <c r="BI8" s="526"/>
      <c r="BJ8" s="526"/>
      <c r="BK8" s="526"/>
      <c r="BL8" s="526"/>
      <c r="BM8" s="526"/>
      <c r="BN8" s="526"/>
      <c r="BO8" s="526"/>
      <c r="BP8" s="526"/>
      <c r="BQ8" s="526"/>
      <c r="BR8" s="526"/>
      <c r="BS8" s="526"/>
      <c r="BT8" s="526"/>
      <c r="BU8" s="526"/>
      <c r="BV8" s="526"/>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6"/>
      <c r="CW8" s="526"/>
      <c r="CX8" s="526"/>
      <c r="CY8" s="526"/>
      <c r="CZ8" s="526"/>
      <c r="DA8" s="526"/>
      <c r="DB8" s="526"/>
      <c r="DC8" s="526"/>
      <c r="DD8" s="526"/>
      <c r="DE8" s="526"/>
      <c r="DF8" s="526"/>
      <c r="DG8" s="526"/>
      <c r="DH8" s="526"/>
      <c r="DI8" s="526"/>
      <c r="DJ8" s="526"/>
      <c r="DK8" s="526"/>
      <c r="DL8" s="526"/>
      <c r="DM8" s="526"/>
      <c r="DN8" s="526"/>
      <c r="DO8" s="526"/>
      <c r="DP8" s="526"/>
      <c r="DQ8" s="526"/>
      <c r="DR8" s="526"/>
      <c r="DS8" s="526"/>
      <c r="DT8" s="526"/>
      <c r="DU8" s="526"/>
      <c r="DV8" s="526"/>
      <c r="DW8" s="526"/>
      <c r="DX8" s="526"/>
      <c r="DY8" s="526"/>
      <c r="DZ8" s="526"/>
      <c r="EA8" s="526"/>
      <c r="EB8" s="526"/>
      <c r="EC8" s="526"/>
      <c r="ED8" s="526"/>
      <c r="EE8" s="526"/>
      <c r="EF8" s="526"/>
      <c r="EG8" s="526"/>
      <c r="EH8" s="526"/>
      <c r="EI8" s="526"/>
      <c r="EJ8" s="526"/>
      <c r="EK8" s="526"/>
      <c r="EL8" s="526"/>
      <c r="EM8" s="526"/>
      <c r="EN8" s="526"/>
      <c r="EO8" s="526"/>
      <c r="EP8" s="526"/>
      <c r="EQ8" s="526"/>
      <c r="ER8" s="526"/>
      <c r="ES8" s="526"/>
      <c r="ET8" s="526"/>
      <c r="EU8" s="526"/>
      <c r="EV8" s="526"/>
      <c r="EW8" s="526"/>
      <c r="EX8" s="526"/>
      <c r="EY8" s="526"/>
      <c r="EZ8" s="526"/>
      <c r="FA8" s="526"/>
      <c r="FB8" s="526"/>
      <c r="FC8" s="526"/>
      <c r="FD8" s="526"/>
      <c r="FE8" s="526"/>
      <c r="FF8" s="526"/>
      <c r="FG8" s="526"/>
      <c r="FH8" s="526"/>
      <c r="FI8" s="526"/>
      <c r="FJ8" s="526"/>
      <c r="FK8" s="526"/>
      <c r="FL8" s="526"/>
      <c r="FM8" s="526"/>
      <c r="FN8" s="526"/>
      <c r="FO8" s="526"/>
      <c r="FP8" s="526"/>
      <c r="FQ8" s="526"/>
      <c r="FR8" s="526"/>
      <c r="FS8" s="526"/>
      <c r="FT8" s="526"/>
      <c r="FU8" s="526"/>
      <c r="FV8" s="526"/>
      <c r="FW8" s="526"/>
      <c r="FX8" s="526"/>
      <c r="FY8" s="526"/>
      <c r="FZ8" s="526"/>
      <c r="GA8" s="526"/>
      <c r="GB8" s="526"/>
      <c r="GC8" s="526"/>
      <c r="GD8" s="526"/>
      <c r="GE8" s="526"/>
      <c r="GF8" s="526"/>
      <c r="GG8" s="526"/>
      <c r="GH8" s="526"/>
      <c r="GI8" s="526"/>
      <c r="GJ8" s="526"/>
      <c r="GK8" s="526"/>
      <c r="GL8" s="526"/>
      <c r="GM8" s="526"/>
      <c r="GN8" s="526"/>
      <c r="GO8" s="526"/>
      <c r="GP8" s="526"/>
      <c r="GQ8" s="526"/>
      <c r="GR8" s="526"/>
      <c r="GS8" s="526"/>
      <c r="GT8" s="526"/>
      <c r="GU8" s="526"/>
      <c r="GV8" s="526"/>
      <c r="GW8" s="526"/>
      <c r="GX8" s="526"/>
      <c r="GY8" s="526"/>
      <c r="GZ8" s="526"/>
      <c r="HA8" s="526"/>
      <c r="HB8" s="526"/>
      <c r="HC8" s="526"/>
      <c r="HD8" s="526"/>
      <c r="HE8" s="526"/>
      <c r="HF8" s="526"/>
      <c r="HG8" s="526"/>
      <c r="HH8" s="526"/>
      <c r="HI8" s="526"/>
      <c r="HJ8" s="526"/>
      <c r="HK8" s="526"/>
      <c r="HL8" s="526"/>
      <c r="HM8" s="526"/>
      <c r="HN8" s="526"/>
      <c r="HO8" s="526"/>
      <c r="HP8" s="526"/>
      <c r="HQ8" s="526"/>
      <c r="HR8" s="526"/>
      <c r="HS8" s="526"/>
      <c r="HT8" s="526"/>
      <c r="HU8" s="526"/>
      <c r="HV8" s="526"/>
      <c r="HW8" s="526"/>
      <c r="HX8" s="526"/>
      <c r="HY8" s="526"/>
      <c r="HZ8" s="526"/>
      <c r="IA8" s="526"/>
      <c r="IB8" s="526"/>
      <c r="IC8" s="526"/>
      <c r="ID8" s="526"/>
      <c r="IE8" s="526"/>
      <c r="IF8" s="526"/>
      <c r="IG8" s="526"/>
      <c r="IH8" s="526"/>
      <c r="II8" s="526"/>
      <c r="IJ8" s="526"/>
      <c r="IK8" s="526"/>
      <c r="IL8" s="526"/>
      <c r="IM8" s="526"/>
      <c r="IN8" s="526"/>
      <c r="IO8" s="526"/>
      <c r="IP8" s="526"/>
      <c r="IQ8" s="526"/>
      <c r="IR8" s="526"/>
      <c r="IS8" s="526"/>
      <c r="IT8" s="526"/>
      <c r="IU8" s="526"/>
    </row>
    <row r="9" spans="1:256">
      <c r="A9" s="561" t="s">
        <v>2379</v>
      </c>
      <c r="B9" s="559">
        <f>B10+B20+B29+B31+B35</f>
        <v>382562</v>
      </c>
      <c r="C9" s="565"/>
      <c r="D9" s="565"/>
      <c r="E9" s="565"/>
      <c r="F9" s="565"/>
      <c r="G9" s="565"/>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526"/>
      <c r="AZ9" s="526"/>
      <c r="BA9" s="526"/>
      <c r="BB9" s="526"/>
      <c r="BC9" s="526"/>
      <c r="BD9" s="526"/>
      <c r="BE9" s="526"/>
      <c r="BF9" s="526"/>
      <c r="BG9" s="526"/>
      <c r="BH9" s="526"/>
      <c r="BI9" s="526"/>
      <c r="BJ9" s="526"/>
      <c r="BK9" s="526"/>
      <c r="BL9" s="526"/>
      <c r="BM9" s="526"/>
      <c r="BN9" s="526"/>
      <c r="BO9" s="526"/>
      <c r="BP9" s="526"/>
      <c r="BQ9" s="526"/>
      <c r="BR9" s="526"/>
      <c r="BS9" s="526"/>
      <c r="BT9" s="526"/>
      <c r="BU9" s="526"/>
      <c r="BV9" s="526"/>
      <c r="BW9" s="526"/>
      <c r="BX9" s="526"/>
      <c r="BY9" s="526"/>
      <c r="BZ9" s="526"/>
      <c r="CA9" s="526"/>
      <c r="CB9" s="526"/>
      <c r="CC9" s="526"/>
      <c r="CD9" s="526"/>
      <c r="CE9" s="526"/>
      <c r="CF9" s="526"/>
      <c r="CG9" s="526"/>
      <c r="CH9" s="526"/>
      <c r="CI9" s="526"/>
      <c r="CJ9" s="526"/>
      <c r="CK9" s="526"/>
      <c r="CL9" s="526"/>
      <c r="CM9" s="526"/>
      <c r="CN9" s="526"/>
      <c r="CO9" s="526"/>
      <c r="CP9" s="526"/>
      <c r="CQ9" s="526"/>
      <c r="CR9" s="526"/>
      <c r="CS9" s="526"/>
      <c r="CT9" s="526"/>
      <c r="CU9" s="526"/>
      <c r="CV9" s="526"/>
      <c r="CW9" s="526"/>
      <c r="CX9" s="526"/>
      <c r="CY9" s="526"/>
      <c r="CZ9" s="526"/>
      <c r="DA9" s="526"/>
      <c r="DB9" s="526"/>
      <c r="DC9" s="526"/>
      <c r="DD9" s="526"/>
      <c r="DE9" s="526"/>
      <c r="DF9" s="526"/>
      <c r="DG9" s="526"/>
      <c r="DH9" s="526"/>
      <c r="DI9" s="526"/>
      <c r="DJ9" s="526"/>
      <c r="DK9" s="526"/>
      <c r="DL9" s="526"/>
      <c r="DM9" s="526"/>
      <c r="DN9" s="526"/>
      <c r="DO9" s="526"/>
      <c r="DP9" s="526"/>
      <c r="DQ9" s="526"/>
      <c r="DR9" s="526"/>
      <c r="DS9" s="526"/>
      <c r="DT9" s="526"/>
      <c r="DU9" s="526"/>
      <c r="DV9" s="526"/>
      <c r="DW9" s="526"/>
      <c r="DX9" s="526"/>
      <c r="DY9" s="526"/>
      <c r="DZ9" s="526"/>
      <c r="EA9" s="526"/>
      <c r="EB9" s="526"/>
      <c r="EC9" s="526"/>
      <c r="ED9" s="526"/>
      <c r="EE9" s="526"/>
      <c r="EF9" s="526"/>
      <c r="EG9" s="526"/>
      <c r="EH9" s="526"/>
      <c r="EI9" s="526"/>
      <c r="EJ9" s="526"/>
      <c r="EK9" s="526"/>
      <c r="EL9" s="526"/>
      <c r="EM9" s="526"/>
      <c r="EN9" s="526"/>
      <c r="EO9" s="526"/>
      <c r="EP9" s="526"/>
      <c r="EQ9" s="526"/>
      <c r="ER9" s="526"/>
      <c r="ES9" s="526"/>
      <c r="ET9" s="526"/>
      <c r="EU9" s="526"/>
      <c r="EV9" s="526"/>
      <c r="EW9" s="526"/>
      <c r="EX9" s="526"/>
      <c r="EY9" s="526"/>
      <c r="EZ9" s="526"/>
      <c r="FA9" s="526"/>
      <c r="FB9" s="526"/>
      <c r="FC9" s="526"/>
      <c r="FD9" s="526"/>
      <c r="FE9" s="526"/>
      <c r="FF9" s="526"/>
      <c r="FG9" s="526"/>
      <c r="FH9" s="526"/>
      <c r="FI9" s="526"/>
      <c r="FJ9" s="526"/>
      <c r="FK9" s="526"/>
      <c r="FL9" s="526"/>
      <c r="FM9" s="526"/>
      <c r="FN9" s="526"/>
      <c r="FO9" s="526"/>
      <c r="FP9" s="526"/>
      <c r="FQ9" s="526"/>
      <c r="FR9" s="526"/>
      <c r="FS9" s="526"/>
      <c r="FT9" s="526"/>
      <c r="FU9" s="526"/>
      <c r="FV9" s="526"/>
      <c r="FW9" s="526"/>
      <c r="FX9" s="526"/>
      <c r="FY9" s="526"/>
      <c r="FZ9" s="526"/>
      <c r="GA9" s="526"/>
      <c r="GB9" s="526"/>
      <c r="GC9" s="526"/>
      <c r="GD9" s="526"/>
      <c r="GE9" s="526"/>
      <c r="GF9" s="526"/>
      <c r="GG9" s="526"/>
      <c r="GH9" s="526"/>
      <c r="GI9" s="526"/>
      <c r="GJ9" s="526"/>
      <c r="GK9" s="526"/>
      <c r="GL9" s="526"/>
      <c r="GM9" s="526"/>
      <c r="GN9" s="526"/>
      <c r="GO9" s="526"/>
      <c r="GP9" s="526"/>
      <c r="GQ9" s="526"/>
      <c r="GR9" s="526"/>
      <c r="GS9" s="526"/>
      <c r="GT9" s="526"/>
      <c r="GU9" s="526"/>
      <c r="GV9" s="526"/>
      <c r="GW9" s="526"/>
      <c r="GX9" s="526"/>
      <c r="GY9" s="526"/>
      <c r="GZ9" s="526"/>
      <c r="HA9" s="526"/>
      <c r="HB9" s="526"/>
      <c r="HC9" s="526"/>
      <c r="HD9" s="526"/>
      <c r="HE9" s="526"/>
      <c r="HF9" s="526"/>
      <c r="HG9" s="526"/>
      <c r="HH9" s="526"/>
      <c r="HI9" s="526"/>
      <c r="HJ9" s="526"/>
      <c r="HK9" s="526"/>
      <c r="HL9" s="526"/>
      <c r="HM9" s="526"/>
      <c r="HN9" s="526"/>
      <c r="HO9" s="526"/>
      <c r="HP9" s="526"/>
      <c r="HQ9" s="526"/>
      <c r="HR9" s="526"/>
      <c r="HS9" s="526"/>
      <c r="HT9" s="526"/>
      <c r="HU9" s="526"/>
      <c r="HV9" s="526"/>
      <c r="HW9" s="526"/>
      <c r="HX9" s="526"/>
      <c r="HY9" s="526"/>
      <c r="HZ9" s="526"/>
      <c r="IA9" s="526"/>
      <c r="IB9" s="526"/>
      <c r="IC9" s="526"/>
      <c r="ID9" s="526"/>
      <c r="IE9" s="526"/>
      <c r="IF9" s="526"/>
      <c r="IG9" s="526"/>
      <c r="IH9" s="526"/>
      <c r="II9" s="526"/>
      <c r="IJ9" s="526"/>
      <c r="IK9" s="526"/>
      <c r="IL9" s="526"/>
      <c r="IM9" s="526"/>
      <c r="IN9" s="526"/>
      <c r="IO9" s="526"/>
      <c r="IP9" s="526"/>
      <c r="IQ9" s="526"/>
      <c r="IR9" s="526"/>
      <c r="IS9" s="526"/>
      <c r="IT9" s="526"/>
      <c r="IU9" s="526"/>
    </row>
    <row r="10" spans="1:256">
      <c r="A10" s="561" t="s">
        <v>2381</v>
      </c>
      <c r="B10" s="559">
        <f>SUM(B11:B19)</f>
        <v>16014</v>
      </c>
      <c r="C10" s="565"/>
      <c r="D10" s="565"/>
      <c r="E10" s="565"/>
      <c r="F10" s="565"/>
      <c r="G10" s="565"/>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c r="BS10" s="526"/>
      <c r="BT10" s="526"/>
      <c r="BU10" s="526"/>
      <c r="BV10" s="526"/>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6"/>
      <c r="CW10" s="526"/>
      <c r="CX10" s="526"/>
      <c r="CY10" s="526"/>
      <c r="CZ10" s="526"/>
      <c r="DA10" s="526"/>
      <c r="DB10" s="526"/>
      <c r="DC10" s="526"/>
      <c r="DD10" s="526"/>
      <c r="DE10" s="526"/>
      <c r="DF10" s="526"/>
      <c r="DG10" s="526"/>
      <c r="DH10" s="526"/>
      <c r="DI10" s="526"/>
      <c r="DJ10" s="526"/>
      <c r="DK10" s="526"/>
      <c r="DL10" s="526"/>
      <c r="DM10" s="526"/>
      <c r="DN10" s="526"/>
      <c r="DO10" s="526"/>
      <c r="DP10" s="526"/>
      <c r="DQ10" s="526"/>
      <c r="DR10" s="526"/>
      <c r="DS10" s="526"/>
      <c r="DT10" s="526"/>
      <c r="DU10" s="526"/>
      <c r="DV10" s="526"/>
      <c r="DW10" s="526"/>
      <c r="DX10" s="526"/>
      <c r="DY10" s="526"/>
      <c r="DZ10" s="526"/>
      <c r="EA10" s="526"/>
      <c r="EB10" s="526"/>
      <c r="EC10" s="526"/>
      <c r="ED10" s="526"/>
      <c r="EE10" s="526"/>
      <c r="EF10" s="526"/>
      <c r="EG10" s="526"/>
      <c r="EH10" s="526"/>
      <c r="EI10" s="526"/>
      <c r="EJ10" s="526"/>
      <c r="EK10" s="526"/>
      <c r="EL10" s="526"/>
      <c r="EM10" s="526"/>
      <c r="EN10" s="526"/>
      <c r="EO10" s="526"/>
      <c r="EP10" s="526"/>
      <c r="EQ10" s="526"/>
      <c r="ER10" s="526"/>
      <c r="ES10" s="526"/>
      <c r="ET10" s="526"/>
      <c r="EU10" s="526"/>
      <c r="EV10" s="526"/>
      <c r="EW10" s="526"/>
      <c r="EX10" s="526"/>
      <c r="EY10" s="526"/>
      <c r="EZ10" s="526"/>
      <c r="FA10" s="526"/>
      <c r="FB10" s="526"/>
      <c r="FC10" s="526"/>
      <c r="FD10" s="526"/>
      <c r="FE10" s="526"/>
      <c r="FF10" s="526"/>
      <c r="FG10" s="526"/>
      <c r="FH10" s="526"/>
      <c r="FI10" s="526"/>
      <c r="FJ10" s="526"/>
      <c r="FK10" s="526"/>
      <c r="FL10" s="526"/>
      <c r="FM10" s="526"/>
      <c r="FN10" s="526"/>
      <c r="FO10" s="526"/>
      <c r="FP10" s="526"/>
      <c r="FQ10" s="526"/>
      <c r="FR10" s="526"/>
      <c r="FS10" s="526"/>
      <c r="FT10" s="526"/>
      <c r="FU10" s="526"/>
      <c r="FV10" s="526"/>
      <c r="FW10" s="526"/>
      <c r="FX10" s="526"/>
      <c r="FY10" s="526"/>
      <c r="FZ10" s="526"/>
      <c r="GA10" s="526"/>
      <c r="GB10" s="526"/>
      <c r="GC10" s="526"/>
      <c r="GD10" s="526"/>
      <c r="GE10" s="526"/>
      <c r="GF10" s="526"/>
      <c r="GG10" s="526"/>
      <c r="GH10" s="526"/>
      <c r="GI10" s="526"/>
      <c r="GJ10" s="526"/>
      <c r="GK10" s="526"/>
      <c r="GL10" s="526"/>
      <c r="GM10" s="526"/>
      <c r="GN10" s="526"/>
      <c r="GO10" s="526"/>
      <c r="GP10" s="526"/>
      <c r="GQ10" s="526"/>
      <c r="GR10" s="526"/>
      <c r="GS10" s="526"/>
      <c r="GT10" s="526"/>
      <c r="GU10" s="526"/>
      <c r="GV10" s="526"/>
      <c r="GW10" s="526"/>
      <c r="GX10" s="526"/>
      <c r="GY10" s="526"/>
      <c r="GZ10" s="526"/>
      <c r="HA10" s="526"/>
      <c r="HB10" s="526"/>
      <c r="HC10" s="526"/>
      <c r="HD10" s="526"/>
      <c r="HE10" s="526"/>
      <c r="HF10" s="526"/>
      <c r="HG10" s="526"/>
      <c r="HH10" s="526"/>
      <c r="HI10" s="526"/>
      <c r="HJ10" s="526"/>
      <c r="HK10" s="526"/>
      <c r="HL10" s="526"/>
      <c r="HM10" s="526"/>
      <c r="HN10" s="526"/>
      <c r="HO10" s="526"/>
      <c r="HP10" s="526"/>
      <c r="HQ10" s="526"/>
      <c r="HR10" s="526"/>
      <c r="HS10" s="526"/>
      <c r="HT10" s="526"/>
      <c r="HU10" s="526"/>
      <c r="HV10" s="526"/>
      <c r="HW10" s="526"/>
      <c r="HX10" s="526"/>
      <c r="HY10" s="526"/>
      <c r="HZ10" s="526"/>
      <c r="IA10" s="526"/>
      <c r="IB10" s="526"/>
      <c r="IC10" s="526"/>
      <c r="ID10" s="526"/>
      <c r="IE10" s="526"/>
      <c r="IF10" s="526"/>
      <c r="IG10" s="526"/>
      <c r="IH10" s="526"/>
      <c r="II10" s="526"/>
      <c r="IJ10" s="526"/>
      <c r="IK10" s="526"/>
      <c r="IL10" s="526"/>
      <c r="IM10" s="526"/>
      <c r="IN10" s="526"/>
      <c r="IO10" s="526"/>
      <c r="IP10" s="526"/>
      <c r="IQ10" s="526"/>
      <c r="IR10" s="526"/>
      <c r="IS10" s="526"/>
      <c r="IT10" s="526"/>
      <c r="IU10" s="526"/>
    </row>
    <row r="11" spans="1:256">
      <c r="A11" s="562" t="s">
        <v>2382</v>
      </c>
      <c r="B11" s="559">
        <v>0</v>
      </c>
      <c r="C11" s="565"/>
      <c r="D11" s="565"/>
      <c r="E11" s="565"/>
      <c r="F11" s="565"/>
      <c r="G11" s="565"/>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6"/>
      <c r="BE11" s="526"/>
      <c r="BF11" s="526"/>
      <c r="BG11" s="526"/>
      <c r="BH11" s="526"/>
      <c r="BI11" s="526"/>
      <c r="BJ11" s="526"/>
      <c r="BK11" s="526"/>
      <c r="BL11" s="526"/>
      <c r="BM11" s="526"/>
      <c r="BN11" s="526"/>
      <c r="BO11" s="526"/>
      <c r="BP11" s="526"/>
      <c r="BQ11" s="526"/>
      <c r="BR11" s="526"/>
      <c r="BS11" s="526"/>
      <c r="BT11" s="526"/>
      <c r="BU11" s="526"/>
      <c r="BV11" s="526"/>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6"/>
      <c r="CU11" s="526"/>
      <c r="CV11" s="526"/>
      <c r="CW11" s="526"/>
      <c r="CX11" s="526"/>
      <c r="CY11" s="526"/>
      <c r="CZ11" s="526"/>
      <c r="DA11" s="526"/>
      <c r="DB11" s="526"/>
      <c r="DC11" s="526"/>
      <c r="DD11" s="526"/>
      <c r="DE11" s="526"/>
      <c r="DF11" s="526"/>
      <c r="DG11" s="526"/>
      <c r="DH11" s="526"/>
      <c r="DI11" s="526"/>
      <c r="DJ11" s="526"/>
      <c r="DK11" s="526"/>
      <c r="DL11" s="526"/>
      <c r="DM11" s="526"/>
      <c r="DN11" s="526"/>
      <c r="DO11" s="526"/>
      <c r="DP11" s="526"/>
      <c r="DQ11" s="526"/>
      <c r="DR11" s="526"/>
      <c r="DS11" s="526"/>
      <c r="DT11" s="526"/>
      <c r="DU11" s="526"/>
      <c r="DV11" s="526"/>
      <c r="DW11" s="526"/>
      <c r="DX11" s="526"/>
      <c r="DY11" s="526"/>
      <c r="DZ11" s="526"/>
      <c r="EA11" s="526"/>
      <c r="EB11" s="526"/>
      <c r="EC11" s="526"/>
      <c r="ED11" s="526"/>
      <c r="EE11" s="526"/>
      <c r="EF11" s="526"/>
      <c r="EG11" s="526"/>
      <c r="EH11" s="526"/>
      <c r="EI11" s="526"/>
      <c r="EJ11" s="526"/>
      <c r="EK11" s="526"/>
      <c r="EL11" s="526"/>
      <c r="EM11" s="526"/>
      <c r="EN11" s="526"/>
      <c r="EO11" s="526"/>
      <c r="EP11" s="526"/>
      <c r="EQ11" s="526"/>
      <c r="ER11" s="526"/>
      <c r="ES11" s="526"/>
      <c r="ET11" s="526"/>
      <c r="EU11" s="526"/>
      <c r="EV11" s="526"/>
      <c r="EW11" s="526"/>
      <c r="EX11" s="526"/>
      <c r="EY11" s="526"/>
      <c r="EZ11" s="526"/>
      <c r="FA11" s="526"/>
      <c r="FB11" s="526"/>
      <c r="FC11" s="526"/>
      <c r="FD11" s="526"/>
      <c r="FE11" s="526"/>
      <c r="FF11" s="526"/>
      <c r="FG11" s="526"/>
      <c r="FH11" s="526"/>
      <c r="FI11" s="526"/>
      <c r="FJ11" s="526"/>
      <c r="FK11" s="526"/>
      <c r="FL11" s="526"/>
      <c r="FM11" s="526"/>
      <c r="FN11" s="526"/>
      <c r="FO11" s="526"/>
      <c r="FP11" s="526"/>
      <c r="FQ11" s="526"/>
      <c r="FR11" s="526"/>
      <c r="FS11" s="526"/>
      <c r="FT11" s="526"/>
      <c r="FU11" s="526"/>
      <c r="FV11" s="526"/>
      <c r="FW11" s="526"/>
      <c r="FX11" s="526"/>
      <c r="FY11" s="526"/>
      <c r="FZ11" s="526"/>
      <c r="GA11" s="526"/>
      <c r="GB11" s="526"/>
      <c r="GC11" s="526"/>
      <c r="GD11" s="526"/>
      <c r="GE11" s="526"/>
      <c r="GF11" s="526"/>
      <c r="GG11" s="526"/>
      <c r="GH11" s="526"/>
      <c r="GI11" s="526"/>
      <c r="GJ11" s="526"/>
      <c r="GK11" s="526"/>
      <c r="GL11" s="526"/>
      <c r="GM11" s="526"/>
      <c r="GN11" s="526"/>
      <c r="GO11" s="526"/>
      <c r="GP11" s="526"/>
      <c r="GQ11" s="526"/>
      <c r="GR11" s="526"/>
      <c r="GS11" s="526"/>
      <c r="GT11" s="526"/>
      <c r="GU11" s="526"/>
      <c r="GV11" s="526"/>
      <c r="GW11" s="526"/>
      <c r="GX11" s="526"/>
      <c r="GY11" s="526"/>
      <c r="GZ11" s="526"/>
      <c r="HA11" s="526"/>
      <c r="HB11" s="526"/>
      <c r="HC11" s="526"/>
      <c r="HD11" s="526"/>
      <c r="HE11" s="526"/>
      <c r="HF11" s="526"/>
      <c r="HG11" s="526"/>
      <c r="HH11" s="526"/>
      <c r="HI11" s="526"/>
      <c r="HJ11" s="526"/>
      <c r="HK11" s="526"/>
      <c r="HL11" s="526"/>
      <c r="HM11" s="526"/>
      <c r="HN11" s="526"/>
      <c r="HO11" s="526"/>
      <c r="HP11" s="526"/>
      <c r="HQ11" s="526"/>
      <c r="HR11" s="526"/>
      <c r="HS11" s="526"/>
      <c r="HT11" s="526"/>
      <c r="HU11" s="526"/>
      <c r="HV11" s="526"/>
      <c r="HW11" s="526"/>
      <c r="HX11" s="526"/>
      <c r="HY11" s="526"/>
      <c r="HZ11" s="526"/>
      <c r="IA11" s="526"/>
      <c r="IB11" s="526"/>
      <c r="IC11" s="526"/>
      <c r="ID11" s="526"/>
      <c r="IE11" s="526"/>
      <c r="IF11" s="526"/>
      <c r="IG11" s="526"/>
      <c r="IH11" s="526"/>
      <c r="II11" s="526"/>
      <c r="IJ11" s="526"/>
      <c r="IK11" s="526"/>
      <c r="IL11" s="526"/>
      <c r="IM11" s="526"/>
      <c r="IN11" s="526"/>
      <c r="IO11" s="526"/>
      <c r="IP11" s="526"/>
      <c r="IQ11" s="526"/>
      <c r="IR11" s="526"/>
      <c r="IS11" s="526"/>
      <c r="IT11" s="526"/>
      <c r="IU11" s="526"/>
    </row>
    <row r="12" spans="1:256">
      <c r="A12" s="562" t="s">
        <v>2383</v>
      </c>
      <c r="B12" s="559">
        <v>0</v>
      </c>
      <c r="C12" s="565"/>
      <c r="D12" s="565"/>
      <c r="E12" s="565"/>
      <c r="F12" s="565"/>
      <c r="G12" s="565"/>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526"/>
      <c r="BO12" s="526"/>
      <c r="BP12" s="526"/>
      <c r="BQ12" s="526"/>
      <c r="BR12" s="526"/>
      <c r="BS12" s="526"/>
      <c r="BT12" s="526"/>
      <c r="BU12" s="526"/>
      <c r="BV12" s="526"/>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6"/>
      <c r="CW12" s="526"/>
      <c r="CX12" s="526"/>
      <c r="CY12" s="526"/>
      <c r="CZ12" s="526"/>
      <c r="DA12" s="526"/>
      <c r="DB12" s="526"/>
      <c r="DC12" s="526"/>
      <c r="DD12" s="526"/>
      <c r="DE12" s="526"/>
      <c r="DF12" s="526"/>
      <c r="DG12" s="526"/>
      <c r="DH12" s="526"/>
      <c r="DI12" s="526"/>
      <c r="DJ12" s="526"/>
      <c r="DK12" s="526"/>
      <c r="DL12" s="526"/>
      <c r="DM12" s="526"/>
      <c r="DN12" s="526"/>
      <c r="DO12" s="526"/>
      <c r="DP12" s="526"/>
      <c r="DQ12" s="526"/>
      <c r="DR12" s="526"/>
      <c r="DS12" s="526"/>
      <c r="DT12" s="526"/>
      <c r="DU12" s="526"/>
      <c r="DV12" s="526"/>
      <c r="DW12" s="526"/>
      <c r="DX12" s="526"/>
      <c r="DY12" s="526"/>
      <c r="DZ12" s="526"/>
      <c r="EA12" s="526"/>
      <c r="EB12" s="526"/>
      <c r="EC12" s="526"/>
      <c r="ED12" s="526"/>
      <c r="EE12" s="526"/>
      <c r="EF12" s="526"/>
      <c r="EG12" s="526"/>
      <c r="EH12" s="526"/>
      <c r="EI12" s="526"/>
      <c r="EJ12" s="526"/>
      <c r="EK12" s="526"/>
      <c r="EL12" s="526"/>
      <c r="EM12" s="526"/>
      <c r="EN12" s="526"/>
      <c r="EO12" s="526"/>
      <c r="EP12" s="526"/>
      <c r="EQ12" s="526"/>
      <c r="ER12" s="526"/>
      <c r="ES12" s="526"/>
      <c r="ET12" s="526"/>
      <c r="EU12" s="526"/>
      <c r="EV12" s="526"/>
      <c r="EW12" s="526"/>
      <c r="EX12" s="526"/>
      <c r="EY12" s="526"/>
      <c r="EZ12" s="526"/>
      <c r="FA12" s="526"/>
      <c r="FB12" s="526"/>
      <c r="FC12" s="526"/>
      <c r="FD12" s="526"/>
      <c r="FE12" s="526"/>
      <c r="FF12" s="526"/>
      <c r="FG12" s="526"/>
      <c r="FH12" s="526"/>
      <c r="FI12" s="526"/>
      <c r="FJ12" s="526"/>
      <c r="FK12" s="526"/>
      <c r="FL12" s="526"/>
      <c r="FM12" s="526"/>
      <c r="FN12" s="526"/>
      <c r="FO12" s="526"/>
      <c r="FP12" s="526"/>
      <c r="FQ12" s="526"/>
      <c r="FR12" s="526"/>
      <c r="FS12" s="526"/>
      <c r="FT12" s="526"/>
      <c r="FU12" s="526"/>
      <c r="FV12" s="526"/>
      <c r="FW12" s="526"/>
      <c r="FX12" s="526"/>
      <c r="FY12" s="526"/>
      <c r="FZ12" s="526"/>
      <c r="GA12" s="526"/>
      <c r="GB12" s="526"/>
      <c r="GC12" s="526"/>
      <c r="GD12" s="526"/>
      <c r="GE12" s="526"/>
      <c r="GF12" s="526"/>
      <c r="GG12" s="526"/>
      <c r="GH12" s="526"/>
      <c r="GI12" s="526"/>
      <c r="GJ12" s="526"/>
      <c r="GK12" s="526"/>
      <c r="GL12" s="526"/>
      <c r="GM12" s="526"/>
      <c r="GN12" s="526"/>
      <c r="GO12" s="526"/>
      <c r="GP12" s="526"/>
      <c r="GQ12" s="526"/>
      <c r="GR12" s="526"/>
      <c r="GS12" s="526"/>
      <c r="GT12" s="526"/>
      <c r="GU12" s="526"/>
      <c r="GV12" s="526"/>
      <c r="GW12" s="526"/>
      <c r="GX12" s="526"/>
      <c r="GY12" s="526"/>
      <c r="GZ12" s="526"/>
      <c r="HA12" s="526"/>
      <c r="HB12" s="526"/>
      <c r="HC12" s="526"/>
      <c r="HD12" s="526"/>
      <c r="HE12" s="526"/>
      <c r="HF12" s="526"/>
      <c r="HG12" s="526"/>
      <c r="HH12" s="526"/>
      <c r="HI12" s="526"/>
      <c r="HJ12" s="526"/>
      <c r="HK12" s="526"/>
      <c r="HL12" s="526"/>
      <c r="HM12" s="526"/>
      <c r="HN12" s="526"/>
      <c r="HO12" s="526"/>
      <c r="HP12" s="526"/>
      <c r="HQ12" s="526"/>
      <c r="HR12" s="526"/>
      <c r="HS12" s="526"/>
      <c r="HT12" s="526"/>
      <c r="HU12" s="526"/>
      <c r="HV12" s="526"/>
      <c r="HW12" s="526"/>
      <c r="HX12" s="526"/>
      <c r="HY12" s="526"/>
      <c r="HZ12" s="526"/>
      <c r="IA12" s="526"/>
      <c r="IB12" s="526"/>
      <c r="IC12" s="526"/>
      <c r="ID12" s="526"/>
      <c r="IE12" s="526"/>
      <c r="IF12" s="526"/>
      <c r="IG12" s="526"/>
      <c r="IH12" s="526"/>
      <c r="II12" s="526"/>
      <c r="IJ12" s="526"/>
      <c r="IK12" s="526"/>
      <c r="IL12" s="526"/>
      <c r="IM12" s="526"/>
      <c r="IN12" s="526"/>
      <c r="IO12" s="526"/>
      <c r="IP12" s="526"/>
      <c r="IQ12" s="526"/>
      <c r="IR12" s="526"/>
      <c r="IS12" s="526"/>
      <c r="IT12" s="526"/>
      <c r="IU12" s="526"/>
    </row>
    <row r="13" spans="1:256">
      <c r="A13" s="562" t="s">
        <v>2384</v>
      </c>
      <c r="B13" s="559">
        <v>196</v>
      </c>
      <c r="C13" s="565"/>
      <c r="D13" s="565"/>
      <c r="E13" s="565"/>
      <c r="F13" s="565"/>
      <c r="G13" s="565"/>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6"/>
      <c r="BQ13" s="526"/>
      <c r="BR13" s="526"/>
      <c r="BS13" s="526"/>
      <c r="BT13" s="526"/>
      <c r="BU13" s="526"/>
      <c r="BV13" s="526"/>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6"/>
      <c r="CW13" s="526"/>
      <c r="CX13" s="526"/>
      <c r="CY13" s="526"/>
      <c r="CZ13" s="526"/>
      <c r="DA13" s="526"/>
      <c r="DB13" s="526"/>
      <c r="DC13" s="526"/>
      <c r="DD13" s="526"/>
      <c r="DE13" s="526"/>
      <c r="DF13" s="526"/>
      <c r="DG13" s="526"/>
      <c r="DH13" s="526"/>
      <c r="DI13" s="526"/>
      <c r="DJ13" s="526"/>
      <c r="DK13" s="526"/>
      <c r="DL13" s="526"/>
      <c r="DM13" s="526"/>
      <c r="DN13" s="526"/>
      <c r="DO13" s="526"/>
      <c r="DP13" s="526"/>
      <c r="DQ13" s="526"/>
      <c r="DR13" s="526"/>
      <c r="DS13" s="526"/>
      <c r="DT13" s="526"/>
      <c r="DU13" s="526"/>
      <c r="DV13" s="526"/>
      <c r="DW13" s="526"/>
      <c r="DX13" s="526"/>
      <c r="DY13" s="526"/>
      <c r="DZ13" s="526"/>
      <c r="EA13" s="526"/>
      <c r="EB13" s="526"/>
      <c r="EC13" s="526"/>
      <c r="ED13" s="526"/>
      <c r="EE13" s="526"/>
      <c r="EF13" s="526"/>
      <c r="EG13" s="526"/>
      <c r="EH13" s="526"/>
      <c r="EI13" s="526"/>
      <c r="EJ13" s="526"/>
      <c r="EK13" s="526"/>
      <c r="EL13" s="526"/>
      <c r="EM13" s="526"/>
      <c r="EN13" s="526"/>
      <c r="EO13" s="526"/>
      <c r="EP13" s="526"/>
      <c r="EQ13" s="526"/>
      <c r="ER13" s="526"/>
      <c r="ES13" s="526"/>
      <c r="ET13" s="526"/>
      <c r="EU13" s="526"/>
      <c r="EV13" s="526"/>
      <c r="EW13" s="526"/>
      <c r="EX13" s="526"/>
      <c r="EY13" s="526"/>
      <c r="EZ13" s="526"/>
      <c r="FA13" s="526"/>
      <c r="FB13" s="526"/>
      <c r="FC13" s="526"/>
      <c r="FD13" s="526"/>
      <c r="FE13" s="526"/>
      <c r="FF13" s="526"/>
      <c r="FG13" s="526"/>
      <c r="FH13" s="526"/>
      <c r="FI13" s="526"/>
      <c r="FJ13" s="526"/>
      <c r="FK13" s="526"/>
      <c r="FL13" s="526"/>
      <c r="FM13" s="526"/>
      <c r="FN13" s="526"/>
      <c r="FO13" s="526"/>
      <c r="FP13" s="526"/>
      <c r="FQ13" s="526"/>
      <c r="FR13" s="526"/>
      <c r="FS13" s="526"/>
      <c r="FT13" s="526"/>
      <c r="FU13" s="526"/>
      <c r="FV13" s="526"/>
      <c r="FW13" s="526"/>
      <c r="FX13" s="526"/>
      <c r="FY13" s="526"/>
      <c r="FZ13" s="526"/>
      <c r="GA13" s="526"/>
      <c r="GB13" s="526"/>
      <c r="GC13" s="526"/>
      <c r="GD13" s="526"/>
      <c r="GE13" s="526"/>
      <c r="GF13" s="526"/>
      <c r="GG13" s="526"/>
      <c r="GH13" s="526"/>
      <c r="GI13" s="526"/>
      <c r="GJ13" s="526"/>
      <c r="GK13" s="526"/>
      <c r="GL13" s="526"/>
      <c r="GM13" s="526"/>
      <c r="GN13" s="526"/>
      <c r="GO13" s="526"/>
      <c r="GP13" s="526"/>
      <c r="GQ13" s="526"/>
      <c r="GR13" s="526"/>
      <c r="GS13" s="526"/>
      <c r="GT13" s="526"/>
      <c r="GU13" s="526"/>
      <c r="GV13" s="526"/>
      <c r="GW13" s="526"/>
      <c r="GX13" s="526"/>
      <c r="GY13" s="526"/>
      <c r="GZ13" s="526"/>
      <c r="HA13" s="526"/>
      <c r="HB13" s="526"/>
      <c r="HC13" s="526"/>
      <c r="HD13" s="526"/>
      <c r="HE13" s="526"/>
      <c r="HF13" s="526"/>
      <c r="HG13" s="526"/>
      <c r="HH13" s="526"/>
      <c r="HI13" s="526"/>
      <c r="HJ13" s="526"/>
      <c r="HK13" s="526"/>
      <c r="HL13" s="526"/>
      <c r="HM13" s="526"/>
      <c r="HN13" s="526"/>
      <c r="HO13" s="526"/>
      <c r="HP13" s="526"/>
      <c r="HQ13" s="526"/>
      <c r="HR13" s="526"/>
      <c r="HS13" s="526"/>
      <c r="HT13" s="526"/>
      <c r="HU13" s="526"/>
      <c r="HV13" s="526"/>
      <c r="HW13" s="526"/>
      <c r="HX13" s="526"/>
      <c r="HY13" s="526"/>
      <c r="HZ13" s="526"/>
      <c r="IA13" s="526"/>
      <c r="IB13" s="526"/>
      <c r="IC13" s="526"/>
      <c r="ID13" s="526"/>
      <c r="IE13" s="526"/>
      <c r="IF13" s="526"/>
      <c r="IG13" s="526"/>
      <c r="IH13" s="526"/>
      <c r="II13" s="526"/>
      <c r="IJ13" s="526"/>
      <c r="IK13" s="526"/>
      <c r="IL13" s="526"/>
      <c r="IM13" s="526"/>
      <c r="IN13" s="526"/>
      <c r="IO13" s="526"/>
      <c r="IP13" s="526"/>
      <c r="IQ13" s="526"/>
      <c r="IR13" s="526"/>
      <c r="IS13" s="526"/>
      <c r="IT13" s="526"/>
      <c r="IU13" s="526"/>
    </row>
    <row r="14" spans="1:256">
      <c r="A14" s="562" t="s">
        <v>2385</v>
      </c>
      <c r="B14" s="559">
        <v>0</v>
      </c>
      <c r="C14" s="565"/>
      <c r="D14" s="565"/>
      <c r="E14" s="565"/>
      <c r="F14" s="565"/>
      <c r="G14" s="565"/>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6"/>
      <c r="AX14" s="526"/>
      <c r="AY14" s="526"/>
      <c r="AZ14" s="526"/>
      <c r="BA14" s="526"/>
      <c r="BB14" s="526"/>
      <c r="BC14" s="526"/>
      <c r="BD14" s="526"/>
      <c r="BE14" s="526"/>
      <c r="BF14" s="526"/>
      <c r="BG14" s="526"/>
      <c r="BH14" s="526"/>
      <c r="BI14" s="526"/>
      <c r="BJ14" s="526"/>
      <c r="BK14" s="526"/>
      <c r="BL14" s="526"/>
      <c r="BM14" s="526"/>
      <c r="BN14" s="526"/>
      <c r="BO14" s="526"/>
      <c r="BP14" s="526"/>
      <c r="BQ14" s="526"/>
      <c r="BR14" s="526"/>
      <c r="BS14" s="526"/>
      <c r="BT14" s="526"/>
      <c r="BU14" s="526"/>
      <c r="BV14" s="526"/>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6"/>
      <c r="DF14" s="526"/>
      <c r="DG14" s="526"/>
      <c r="DH14" s="526"/>
      <c r="DI14" s="526"/>
      <c r="DJ14" s="526"/>
      <c r="DK14" s="526"/>
      <c r="DL14" s="526"/>
      <c r="DM14" s="526"/>
      <c r="DN14" s="526"/>
      <c r="DO14" s="526"/>
      <c r="DP14" s="526"/>
      <c r="DQ14" s="526"/>
      <c r="DR14" s="526"/>
      <c r="DS14" s="526"/>
      <c r="DT14" s="526"/>
      <c r="DU14" s="526"/>
      <c r="DV14" s="526"/>
      <c r="DW14" s="526"/>
      <c r="DX14" s="526"/>
      <c r="DY14" s="526"/>
      <c r="DZ14" s="526"/>
      <c r="EA14" s="526"/>
      <c r="EB14" s="526"/>
      <c r="EC14" s="526"/>
      <c r="ED14" s="526"/>
      <c r="EE14" s="526"/>
      <c r="EF14" s="526"/>
      <c r="EG14" s="526"/>
      <c r="EH14" s="526"/>
      <c r="EI14" s="526"/>
      <c r="EJ14" s="526"/>
      <c r="EK14" s="526"/>
      <c r="EL14" s="526"/>
      <c r="EM14" s="526"/>
      <c r="EN14" s="526"/>
      <c r="EO14" s="526"/>
      <c r="EP14" s="526"/>
      <c r="EQ14" s="526"/>
      <c r="ER14" s="526"/>
      <c r="ES14" s="526"/>
      <c r="ET14" s="526"/>
      <c r="EU14" s="526"/>
      <c r="EV14" s="526"/>
      <c r="EW14" s="526"/>
      <c r="EX14" s="526"/>
      <c r="EY14" s="526"/>
      <c r="EZ14" s="526"/>
      <c r="FA14" s="526"/>
      <c r="FB14" s="526"/>
      <c r="FC14" s="526"/>
      <c r="FD14" s="526"/>
      <c r="FE14" s="526"/>
      <c r="FF14" s="526"/>
      <c r="FG14" s="526"/>
      <c r="FH14" s="526"/>
      <c r="FI14" s="526"/>
      <c r="FJ14" s="526"/>
      <c r="FK14" s="526"/>
      <c r="FL14" s="526"/>
      <c r="FM14" s="526"/>
      <c r="FN14" s="526"/>
      <c r="FO14" s="526"/>
      <c r="FP14" s="526"/>
      <c r="FQ14" s="526"/>
      <c r="FR14" s="526"/>
      <c r="FS14" s="526"/>
      <c r="FT14" s="526"/>
      <c r="FU14" s="526"/>
      <c r="FV14" s="526"/>
      <c r="FW14" s="526"/>
      <c r="FX14" s="526"/>
      <c r="FY14" s="526"/>
      <c r="FZ14" s="526"/>
      <c r="GA14" s="526"/>
      <c r="GB14" s="526"/>
      <c r="GC14" s="526"/>
      <c r="GD14" s="526"/>
      <c r="GE14" s="526"/>
      <c r="GF14" s="526"/>
      <c r="GG14" s="526"/>
      <c r="GH14" s="526"/>
      <c r="GI14" s="526"/>
      <c r="GJ14" s="526"/>
      <c r="GK14" s="526"/>
      <c r="GL14" s="526"/>
      <c r="GM14" s="526"/>
      <c r="GN14" s="526"/>
      <c r="GO14" s="526"/>
      <c r="GP14" s="526"/>
      <c r="GQ14" s="526"/>
      <c r="GR14" s="526"/>
      <c r="GS14" s="526"/>
      <c r="GT14" s="526"/>
      <c r="GU14" s="526"/>
      <c r="GV14" s="526"/>
      <c r="GW14" s="526"/>
      <c r="GX14" s="526"/>
      <c r="GY14" s="526"/>
      <c r="GZ14" s="526"/>
      <c r="HA14" s="526"/>
      <c r="HB14" s="526"/>
      <c r="HC14" s="526"/>
      <c r="HD14" s="526"/>
      <c r="HE14" s="526"/>
      <c r="HF14" s="526"/>
      <c r="HG14" s="526"/>
      <c r="HH14" s="526"/>
      <c r="HI14" s="526"/>
      <c r="HJ14" s="526"/>
      <c r="HK14" s="526"/>
      <c r="HL14" s="526"/>
      <c r="HM14" s="526"/>
      <c r="HN14" s="526"/>
      <c r="HO14" s="526"/>
      <c r="HP14" s="526"/>
      <c r="HQ14" s="526"/>
      <c r="HR14" s="526"/>
      <c r="HS14" s="526"/>
      <c r="HT14" s="526"/>
      <c r="HU14" s="526"/>
      <c r="HV14" s="526"/>
      <c r="HW14" s="526"/>
      <c r="HX14" s="526"/>
      <c r="HY14" s="526"/>
      <c r="HZ14" s="526"/>
      <c r="IA14" s="526"/>
      <c r="IB14" s="526"/>
      <c r="IC14" s="526"/>
      <c r="ID14" s="526"/>
      <c r="IE14" s="526"/>
      <c r="IF14" s="526"/>
      <c r="IG14" s="526"/>
      <c r="IH14" s="526"/>
      <c r="II14" s="526"/>
      <c r="IJ14" s="526"/>
      <c r="IK14" s="526"/>
      <c r="IL14" s="526"/>
      <c r="IM14" s="526"/>
      <c r="IN14" s="526"/>
      <c r="IO14" s="526"/>
      <c r="IP14" s="526"/>
      <c r="IQ14" s="526"/>
      <c r="IR14" s="526"/>
      <c r="IS14" s="526"/>
      <c r="IT14" s="526"/>
      <c r="IU14" s="526"/>
    </row>
    <row r="15" spans="1:256">
      <c r="A15" s="562" t="s">
        <v>2386</v>
      </c>
      <c r="B15" s="559">
        <v>0</v>
      </c>
      <c r="C15" s="565"/>
      <c r="D15" s="565"/>
      <c r="E15" s="565"/>
      <c r="F15" s="565"/>
      <c r="G15" s="565"/>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c r="BO15" s="526"/>
      <c r="BP15" s="526"/>
      <c r="BQ15" s="526"/>
      <c r="BR15" s="526"/>
      <c r="BS15" s="526"/>
      <c r="BT15" s="526"/>
      <c r="BU15" s="526"/>
      <c r="BV15" s="526"/>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6"/>
      <c r="CW15" s="526"/>
      <c r="CX15" s="526"/>
      <c r="CY15" s="526"/>
      <c r="CZ15" s="526"/>
      <c r="DA15" s="526"/>
      <c r="DB15" s="526"/>
      <c r="DC15" s="526"/>
      <c r="DD15" s="526"/>
      <c r="DE15" s="526"/>
      <c r="DF15" s="526"/>
      <c r="DG15" s="526"/>
      <c r="DH15" s="526"/>
      <c r="DI15" s="526"/>
      <c r="DJ15" s="526"/>
      <c r="DK15" s="526"/>
      <c r="DL15" s="526"/>
      <c r="DM15" s="526"/>
      <c r="DN15" s="526"/>
      <c r="DO15" s="526"/>
      <c r="DP15" s="526"/>
      <c r="DQ15" s="526"/>
      <c r="DR15" s="526"/>
      <c r="DS15" s="526"/>
      <c r="DT15" s="526"/>
      <c r="DU15" s="526"/>
      <c r="DV15" s="526"/>
      <c r="DW15" s="526"/>
      <c r="DX15" s="526"/>
      <c r="DY15" s="526"/>
      <c r="DZ15" s="526"/>
      <c r="EA15" s="526"/>
      <c r="EB15" s="526"/>
      <c r="EC15" s="526"/>
      <c r="ED15" s="526"/>
      <c r="EE15" s="526"/>
      <c r="EF15" s="526"/>
      <c r="EG15" s="526"/>
      <c r="EH15" s="526"/>
      <c r="EI15" s="526"/>
      <c r="EJ15" s="526"/>
      <c r="EK15" s="526"/>
      <c r="EL15" s="526"/>
      <c r="EM15" s="526"/>
      <c r="EN15" s="526"/>
      <c r="EO15" s="526"/>
      <c r="EP15" s="526"/>
      <c r="EQ15" s="526"/>
      <c r="ER15" s="526"/>
      <c r="ES15" s="526"/>
      <c r="ET15" s="526"/>
      <c r="EU15" s="526"/>
      <c r="EV15" s="526"/>
      <c r="EW15" s="526"/>
      <c r="EX15" s="526"/>
      <c r="EY15" s="526"/>
      <c r="EZ15" s="526"/>
      <c r="FA15" s="526"/>
      <c r="FB15" s="526"/>
      <c r="FC15" s="526"/>
      <c r="FD15" s="526"/>
      <c r="FE15" s="526"/>
      <c r="FF15" s="526"/>
      <c r="FG15" s="526"/>
      <c r="FH15" s="526"/>
      <c r="FI15" s="526"/>
      <c r="FJ15" s="526"/>
      <c r="FK15" s="526"/>
      <c r="FL15" s="526"/>
      <c r="FM15" s="526"/>
      <c r="FN15" s="526"/>
      <c r="FO15" s="526"/>
      <c r="FP15" s="526"/>
      <c r="FQ15" s="526"/>
      <c r="FR15" s="526"/>
      <c r="FS15" s="526"/>
      <c r="FT15" s="526"/>
      <c r="FU15" s="526"/>
      <c r="FV15" s="526"/>
      <c r="FW15" s="526"/>
      <c r="FX15" s="526"/>
      <c r="FY15" s="526"/>
      <c r="FZ15" s="526"/>
      <c r="GA15" s="526"/>
      <c r="GB15" s="526"/>
      <c r="GC15" s="526"/>
      <c r="GD15" s="526"/>
      <c r="GE15" s="526"/>
      <c r="GF15" s="526"/>
      <c r="GG15" s="526"/>
      <c r="GH15" s="526"/>
      <c r="GI15" s="526"/>
      <c r="GJ15" s="526"/>
      <c r="GK15" s="526"/>
      <c r="GL15" s="526"/>
      <c r="GM15" s="526"/>
      <c r="GN15" s="526"/>
      <c r="GO15" s="526"/>
      <c r="GP15" s="526"/>
      <c r="GQ15" s="526"/>
      <c r="GR15" s="526"/>
      <c r="GS15" s="526"/>
      <c r="GT15" s="526"/>
      <c r="GU15" s="526"/>
      <c r="GV15" s="526"/>
      <c r="GW15" s="526"/>
      <c r="GX15" s="526"/>
      <c r="GY15" s="526"/>
      <c r="GZ15" s="526"/>
      <c r="HA15" s="526"/>
      <c r="HB15" s="526"/>
      <c r="HC15" s="526"/>
      <c r="HD15" s="526"/>
      <c r="HE15" s="526"/>
      <c r="HF15" s="526"/>
      <c r="HG15" s="526"/>
      <c r="HH15" s="526"/>
      <c r="HI15" s="526"/>
      <c r="HJ15" s="526"/>
      <c r="HK15" s="526"/>
      <c r="HL15" s="526"/>
      <c r="HM15" s="526"/>
      <c r="HN15" s="526"/>
      <c r="HO15" s="526"/>
      <c r="HP15" s="526"/>
      <c r="HQ15" s="526"/>
      <c r="HR15" s="526"/>
      <c r="HS15" s="526"/>
      <c r="HT15" s="526"/>
      <c r="HU15" s="526"/>
      <c r="HV15" s="526"/>
      <c r="HW15" s="526"/>
      <c r="HX15" s="526"/>
      <c r="HY15" s="526"/>
      <c r="HZ15" s="526"/>
      <c r="IA15" s="526"/>
      <c r="IB15" s="526"/>
      <c r="IC15" s="526"/>
      <c r="ID15" s="526"/>
      <c r="IE15" s="526"/>
      <c r="IF15" s="526"/>
      <c r="IG15" s="526"/>
      <c r="IH15" s="526"/>
      <c r="II15" s="526"/>
      <c r="IJ15" s="526"/>
      <c r="IK15" s="526"/>
      <c r="IL15" s="526"/>
      <c r="IM15" s="526"/>
      <c r="IN15" s="526"/>
      <c r="IO15" s="526"/>
      <c r="IP15" s="526"/>
      <c r="IQ15" s="526"/>
      <c r="IR15" s="526"/>
      <c r="IS15" s="526"/>
      <c r="IT15" s="526"/>
      <c r="IU15" s="526"/>
    </row>
    <row r="16" spans="1:256">
      <c r="A16" s="562" t="s">
        <v>2387</v>
      </c>
      <c r="B16" s="559">
        <v>0</v>
      </c>
      <c r="C16" s="565"/>
      <c r="D16" s="565"/>
      <c r="E16" s="565"/>
      <c r="F16" s="565"/>
      <c r="G16" s="565"/>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BT16" s="526"/>
      <c r="BU16" s="526"/>
      <c r="BV16" s="526"/>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6"/>
      <c r="CW16" s="526"/>
      <c r="CX16" s="526"/>
      <c r="CY16" s="526"/>
      <c r="CZ16" s="526"/>
      <c r="DA16" s="526"/>
      <c r="DB16" s="526"/>
      <c r="DC16" s="526"/>
      <c r="DD16" s="526"/>
      <c r="DE16" s="526"/>
      <c r="DF16" s="526"/>
      <c r="DG16" s="526"/>
      <c r="DH16" s="526"/>
      <c r="DI16" s="526"/>
      <c r="DJ16" s="526"/>
      <c r="DK16" s="526"/>
      <c r="DL16" s="526"/>
      <c r="DM16" s="526"/>
      <c r="DN16" s="526"/>
      <c r="DO16" s="526"/>
      <c r="DP16" s="526"/>
      <c r="DQ16" s="526"/>
      <c r="DR16" s="526"/>
      <c r="DS16" s="526"/>
      <c r="DT16" s="526"/>
      <c r="DU16" s="526"/>
      <c r="DV16" s="526"/>
      <c r="DW16" s="526"/>
      <c r="DX16" s="526"/>
      <c r="DY16" s="526"/>
      <c r="DZ16" s="526"/>
      <c r="EA16" s="526"/>
      <c r="EB16" s="526"/>
      <c r="EC16" s="526"/>
      <c r="ED16" s="526"/>
      <c r="EE16" s="526"/>
      <c r="EF16" s="526"/>
      <c r="EG16" s="526"/>
      <c r="EH16" s="526"/>
      <c r="EI16" s="526"/>
      <c r="EJ16" s="526"/>
      <c r="EK16" s="526"/>
      <c r="EL16" s="526"/>
      <c r="EM16" s="526"/>
      <c r="EN16" s="526"/>
      <c r="EO16" s="526"/>
      <c r="EP16" s="526"/>
      <c r="EQ16" s="526"/>
      <c r="ER16" s="526"/>
      <c r="ES16" s="526"/>
      <c r="ET16" s="526"/>
      <c r="EU16" s="526"/>
      <c r="EV16" s="526"/>
      <c r="EW16" s="526"/>
      <c r="EX16" s="526"/>
      <c r="EY16" s="526"/>
      <c r="EZ16" s="526"/>
      <c r="FA16" s="526"/>
      <c r="FB16" s="526"/>
      <c r="FC16" s="526"/>
      <c r="FD16" s="526"/>
      <c r="FE16" s="526"/>
      <c r="FF16" s="526"/>
      <c r="FG16" s="526"/>
      <c r="FH16" s="526"/>
      <c r="FI16" s="526"/>
      <c r="FJ16" s="526"/>
      <c r="FK16" s="526"/>
      <c r="FL16" s="526"/>
      <c r="FM16" s="526"/>
      <c r="FN16" s="526"/>
      <c r="FO16" s="526"/>
      <c r="FP16" s="526"/>
      <c r="FQ16" s="526"/>
      <c r="FR16" s="526"/>
      <c r="FS16" s="526"/>
      <c r="FT16" s="526"/>
      <c r="FU16" s="526"/>
      <c r="FV16" s="526"/>
      <c r="FW16" s="526"/>
      <c r="FX16" s="526"/>
      <c r="FY16" s="526"/>
      <c r="FZ16" s="526"/>
      <c r="GA16" s="526"/>
      <c r="GB16" s="526"/>
      <c r="GC16" s="526"/>
      <c r="GD16" s="526"/>
      <c r="GE16" s="526"/>
      <c r="GF16" s="526"/>
      <c r="GG16" s="526"/>
      <c r="GH16" s="526"/>
      <c r="GI16" s="526"/>
      <c r="GJ16" s="526"/>
      <c r="GK16" s="526"/>
      <c r="GL16" s="526"/>
      <c r="GM16" s="526"/>
      <c r="GN16" s="526"/>
      <c r="GO16" s="526"/>
      <c r="GP16" s="526"/>
      <c r="GQ16" s="526"/>
      <c r="GR16" s="526"/>
      <c r="GS16" s="526"/>
      <c r="GT16" s="526"/>
      <c r="GU16" s="526"/>
      <c r="GV16" s="526"/>
      <c r="GW16" s="526"/>
      <c r="GX16" s="526"/>
      <c r="GY16" s="526"/>
      <c r="GZ16" s="526"/>
      <c r="HA16" s="526"/>
      <c r="HB16" s="526"/>
      <c r="HC16" s="526"/>
      <c r="HD16" s="526"/>
      <c r="HE16" s="526"/>
      <c r="HF16" s="526"/>
      <c r="HG16" s="526"/>
      <c r="HH16" s="526"/>
      <c r="HI16" s="526"/>
      <c r="HJ16" s="526"/>
      <c r="HK16" s="526"/>
      <c r="HL16" s="526"/>
      <c r="HM16" s="526"/>
      <c r="HN16" s="526"/>
      <c r="HO16" s="526"/>
      <c r="HP16" s="526"/>
      <c r="HQ16" s="526"/>
      <c r="HR16" s="526"/>
      <c r="HS16" s="526"/>
      <c r="HT16" s="526"/>
      <c r="HU16" s="526"/>
      <c r="HV16" s="526"/>
      <c r="HW16" s="526"/>
      <c r="HX16" s="526"/>
      <c r="HY16" s="526"/>
      <c r="HZ16" s="526"/>
      <c r="IA16" s="526"/>
      <c r="IB16" s="526"/>
      <c r="IC16" s="526"/>
      <c r="ID16" s="526"/>
      <c r="IE16" s="526"/>
      <c r="IF16" s="526"/>
      <c r="IG16" s="526"/>
      <c r="IH16" s="526"/>
      <c r="II16" s="526"/>
      <c r="IJ16" s="526"/>
      <c r="IK16" s="526"/>
      <c r="IL16" s="526"/>
      <c r="IM16" s="526"/>
      <c r="IN16" s="526"/>
      <c r="IO16" s="526"/>
      <c r="IP16" s="526"/>
      <c r="IQ16" s="526"/>
      <c r="IR16" s="526"/>
      <c r="IS16" s="526"/>
      <c r="IT16" s="526"/>
      <c r="IU16" s="526"/>
    </row>
    <row r="17" spans="1:255">
      <c r="A17" s="562" t="s">
        <v>2388</v>
      </c>
      <c r="B17" s="559">
        <v>113</v>
      </c>
      <c r="C17" s="565"/>
      <c r="D17" s="565"/>
      <c r="E17" s="565"/>
      <c r="F17" s="565"/>
      <c r="G17" s="565"/>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c r="BO17" s="526"/>
      <c r="BP17" s="526"/>
      <c r="BQ17" s="526"/>
      <c r="BR17" s="526"/>
      <c r="BS17" s="526"/>
      <c r="BT17" s="526"/>
      <c r="BU17" s="526"/>
      <c r="BV17" s="526"/>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6"/>
      <c r="CW17" s="526"/>
      <c r="CX17" s="526"/>
      <c r="CY17" s="526"/>
      <c r="CZ17" s="526"/>
      <c r="DA17" s="526"/>
      <c r="DB17" s="526"/>
      <c r="DC17" s="526"/>
      <c r="DD17" s="526"/>
      <c r="DE17" s="526"/>
      <c r="DF17" s="526"/>
      <c r="DG17" s="526"/>
      <c r="DH17" s="526"/>
      <c r="DI17" s="526"/>
      <c r="DJ17" s="526"/>
      <c r="DK17" s="526"/>
      <c r="DL17" s="526"/>
      <c r="DM17" s="526"/>
      <c r="DN17" s="526"/>
      <c r="DO17" s="526"/>
      <c r="DP17" s="526"/>
      <c r="DQ17" s="526"/>
      <c r="DR17" s="526"/>
      <c r="DS17" s="526"/>
      <c r="DT17" s="526"/>
      <c r="DU17" s="526"/>
      <c r="DV17" s="526"/>
      <c r="DW17" s="526"/>
      <c r="DX17" s="526"/>
      <c r="DY17" s="526"/>
      <c r="DZ17" s="526"/>
      <c r="EA17" s="526"/>
      <c r="EB17" s="526"/>
      <c r="EC17" s="526"/>
      <c r="ED17" s="526"/>
      <c r="EE17" s="526"/>
      <c r="EF17" s="526"/>
      <c r="EG17" s="526"/>
      <c r="EH17" s="526"/>
      <c r="EI17" s="526"/>
      <c r="EJ17" s="526"/>
      <c r="EK17" s="526"/>
      <c r="EL17" s="526"/>
      <c r="EM17" s="526"/>
      <c r="EN17" s="526"/>
      <c r="EO17" s="526"/>
      <c r="EP17" s="526"/>
      <c r="EQ17" s="526"/>
      <c r="ER17" s="526"/>
      <c r="ES17" s="526"/>
      <c r="ET17" s="526"/>
      <c r="EU17" s="526"/>
      <c r="EV17" s="526"/>
      <c r="EW17" s="526"/>
      <c r="EX17" s="526"/>
      <c r="EY17" s="526"/>
      <c r="EZ17" s="526"/>
      <c r="FA17" s="526"/>
      <c r="FB17" s="526"/>
      <c r="FC17" s="526"/>
      <c r="FD17" s="526"/>
      <c r="FE17" s="526"/>
      <c r="FF17" s="526"/>
      <c r="FG17" s="526"/>
      <c r="FH17" s="526"/>
      <c r="FI17" s="526"/>
      <c r="FJ17" s="526"/>
      <c r="FK17" s="526"/>
      <c r="FL17" s="526"/>
      <c r="FM17" s="526"/>
      <c r="FN17" s="526"/>
      <c r="FO17" s="526"/>
      <c r="FP17" s="526"/>
      <c r="FQ17" s="526"/>
      <c r="FR17" s="526"/>
      <c r="FS17" s="526"/>
      <c r="FT17" s="526"/>
      <c r="FU17" s="526"/>
      <c r="FV17" s="526"/>
      <c r="FW17" s="526"/>
      <c r="FX17" s="526"/>
      <c r="FY17" s="526"/>
      <c r="FZ17" s="526"/>
      <c r="GA17" s="526"/>
      <c r="GB17" s="526"/>
      <c r="GC17" s="526"/>
      <c r="GD17" s="526"/>
      <c r="GE17" s="526"/>
      <c r="GF17" s="526"/>
      <c r="GG17" s="526"/>
      <c r="GH17" s="526"/>
      <c r="GI17" s="526"/>
      <c r="GJ17" s="526"/>
      <c r="GK17" s="526"/>
      <c r="GL17" s="526"/>
      <c r="GM17" s="526"/>
      <c r="GN17" s="526"/>
      <c r="GO17" s="526"/>
      <c r="GP17" s="526"/>
      <c r="GQ17" s="526"/>
      <c r="GR17" s="526"/>
      <c r="GS17" s="526"/>
      <c r="GT17" s="526"/>
      <c r="GU17" s="526"/>
      <c r="GV17" s="526"/>
      <c r="GW17" s="526"/>
      <c r="GX17" s="526"/>
      <c r="GY17" s="526"/>
      <c r="GZ17" s="526"/>
      <c r="HA17" s="526"/>
      <c r="HB17" s="526"/>
      <c r="HC17" s="526"/>
      <c r="HD17" s="526"/>
      <c r="HE17" s="526"/>
      <c r="HF17" s="526"/>
      <c r="HG17" s="526"/>
      <c r="HH17" s="526"/>
      <c r="HI17" s="526"/>
      <c r="HJ17" s="526"/>
      <c r="HK17" s="526"/>
      <c r="HL17" s="526"/>
      <c r="HM17" s="526"/>
      <c r="HN17" s="526"/>
      <c r="HO17" s="526"/>
      <c r="HP17" s="526"/>
      <c r="HQ17" s="526"/>
      <c r="HR17" s="526"/>
      <c r="HS17" s="526"/>
      <c r="HT17" s="526"/>
      <c r="HU17" s="526"/>
      <c r="HV17" s="526"/>
      <c r="HW17" s="526"/>
      <c r="HX17" s="526"/>
      <c r="HY17" s="526"/>
      <c r="HZ17" s="526"/>
      <c r="IA17" s="526"/>
      <c r="IB17" s="526"/>
      <c r="IC17" s="526"/>
      <c r="ID17" s="526"/>
      <c r="IE17" s="526"/>
      <c r="IF17" s="526"/>
      <c r="IG17" s="526"/>
      <c r="IH17" s="526"/>
      <c r="II17" s="526"/>
      <c r="IJ17" s="526"/>
      <c r="IK17" s="526"/>
      <c r="IL17" s="526"/>
      <c r="IM17" s="526"/>
      <c r="IN17" s="526"/>
      <c r="IO17" s="526"/>
      <c r="IP17" s="526"/>
      <c r="IQ17" s="526"/>
      <c r="IR17" s="526"/>
      <c r="IS17" s="526"/>
      <c r="IT17" s="526"/>
      <c r="IU17" s="526"/>
    </row>
    <row r="18" spans="1:255">
      <c r="A18" s="562" t="s">
        <v>2389</v>
      </c>
      <c r="B18" s="559">
        <v>0</v>
      </c>
      <c r="C18" s="565"/>
      <c r="D18" s="565"/>
      <c r="E18" s="565"/>
      <c r="F18" s="565"/>
      <c r="G18" s="565"/>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6"/>
      <c r="CW18" s="526"/>
      <c r="CX18" s="526"/>
      <c r="CY18" s="526"/>
      <c r="CZ18" s="526"/>
      <c r="DA18" s="526"/>
      <c r="DB18" s="526"/>
      <c r="DC18" s="526"/>
      <c r="DD18" s="526"/>
      <c r="DE18" s="526"/>
      <c r="DF18" s="526"/>
      <c r="DG18" s="526"/>
      <c r="DH18" s="526"/>
      <c r="DI18" s="526"/>
      <c r="DJ18" s="526"/>
      <c r="DK18" s="526"/>
      <c r="DL18" s="526"/>
      <c r="DM18" s="526"/>
      <c r="DN18" s="526"/>
      <c r="DO18" s="526"/>
      <c r="DP18" s="526"/>
      <c r="DQ18" s="526"/>
      <c r="DR18" s="526"/>
      <c r="DS18" s="526"/>
      <c r="DT18" s="526"/>
      <c r="DU18" s="526"/>
      <c r="DV18" s="526"/>
      <c r="DW18" s="526"/>
      <c r="DX18" s="526"/>
      <c r="DY18" s="526"/>
      <c r="DZ18" s="526"/>
      <c r="EA18" s="526"/>
      <c r="EB18" s="526"/>
      <c r="EC18" s="526"/>
      <c r="ED18" s="526"/>
      <c r="EE18" s="526"/>
      <c r="EF18" s="526"/>
      <c r="EG18" s="526"/>
      <c r="EH18" s="526"/>
      <c r="EI18" s="526"/>
      <c r="EJ18" s="526"/>
      <c r="EK18" s="526"/>
      <c r="EL18" s="526"/>
      <c r="EM18" s="526"/>
      <c r="EN18" s="526"/>
      <c r="EO18" s="526"/>
      <c r="EP18" s="526"/>
      <c r="EQ18" s="526"/>
      <c r="ER18" s="526"/>
      <c r="ES18" s="526"/>
      <c r="ET18" s="526"/>
      <c r="EU18" s="526"/>
      <c r="EV18" s="526"/>
      <c r="EW18" s="526"/>
      <c r="EX18" s="526"/>
      <c r="EY18" s="526"/>
      <c r="EZ18" s="526"/>
      <c r="FA18" s="526"/>
      <c r="FB18" s="526"/>
      <c r="FC18" s="526"/>
      <c r="FD18" s="526"/>
      <c r="FE18" s="526"/>
      <c r="FF18" s="526"/>
      <c r="FG18" s="526"/>
      <c r="FH18" s="526"/>
      <c r="FI18" s="526"/>
      <c r="FJ18" s="526"/>
      <c r="FK18" s="526"/>
      <c r="FL18" s="526"/>
      <c r="FM18" s="526"/>
      <c r="FN18" s="526"/>
      <c r="FO18" s="526"/>
      <c r="FP18" s="526"/>
      <c r="FQ18" s="526"/>
      <c r="FR18" s="526"/>
      <c r="FS18" s="526"/>
      <c r="FT18" s="526"/>
      <c r="FU18" s="526"/>
      <c r="FV18" s="526"/>
      <c r="FW18" s="526"/>
      <c r="FX18" s="526"/>
      <c r="FY18" s="526"/>
      <c r="FZ18" s="526"/>
      <c r="GA18" s="526"/>
      <c r="GB18" s="526"/>
      <c r="GC18" s="526"/>
      <c r="GD18" s="526"/>
      <c r="GE18" s="526"/>
      <c r="GF18" s="526"/>
      <c r="GG18" s="526"/>
      <c r="GH18" s="526"/>
      <c r="GI18" s="526"/>
      <c r="GJ18" s="526"/>
      <c r="GK18" s="526"/>
      <c r="GL18" s="526"/>
      <c r="GM18" s="526"/>
      <c r="GN18" s="526"/>
      <c r="GO18" s="526"/>
      <c r="GP18" s="526"/>
      <c r="GQ18" s="526"/>
      <c r="GR18" s="526"/>
      <c r="GS18" s="526"/>
      <c r="GT18" s="526"/>
      <c r="GU18" s="526"/>
      <c r="GV18" s="526"/>
      <c r="GW18" s="526"/>
      <c r="GX18" s="526"/>
      <c r="GY18" s="526"/>
      <c r="GZ18" s="526"/>
      <c r="HA18" s="526"/>
      <c r="HB18" s="526"/>
      <c r="HC18" s="526"/>
      <c r="HD18" s="526"/>
      <c r="HE18" s="526"/>
      <c r="HF18" s="526"/>
      <c r="HG18" s="526"/>
      <c r="HH18" s="526"/>
      <c r="HI18" s="526"/>
      <c r="HJ18" s="526"/>
      <c r="HK18" s="526"/>
      <c r="HL18" s="526"/>
      <c r="HM18" s="526"/>
      <c r="HN18" s="526"/>
      <c r="HO18" s="526"/>
      <c r="HP18" s="526"/>
      <c r="HQ18" s="526"/>
      <c r="HR18" s="526"/>
      <c r="HS18" s="526"/>
      <c r="HT18" s="526"/>
      <c r="HU18" s="526"/>
      <c r="HV18" s="526"/>
      <c r="HW18" s="526"/>
      <c r="HX18" s="526"/>
      <c r="HY18" s="526"/>
      <c r="HZ18" s="526"/>
      <c r="IA18" s="526"/>
      <c r="IB18" s="526"/>
      <c r="IC18" s="526"/>
      <c r="ID18" s="526"/>
      <c r="IE18" s="526"/>
      <c r="IF18" s="526"/>
      <c r="IG18" s="526"/>
      <c r="IH18" s="526"/>
      <c r="II18" s="526"/>
      <c r="IJ18" s="526"/>
      <c r="IK18" s="526"/>
      <c r="IL18" s="526"/>
      <c r="IM18" s="526"/>
      <c r="IN18" s="526"/>
      <c r="IO18" s="526"/>
      <c r="IP18" s="526"/>
      <c r="IQ18" s="526"/>
      <c r="IR18" s="526"/>
      <c r="IS18" s="526"/>
      <c r="IT18" s="526"/>
      <c r="IU18" s="526"/>
    </row>
    <row r="19" spans="1:255">
      <c r="A19" s="562" t="s">
        <v>2390</v>
      </c>
      <c r="B19" s="559">
        <v>15705</v>
      </c>
      <c r="C19" s="565"/>
      <c r="D19" s="565"/>
      <c r="E19" s="565"/>
      <c r="F19" s="565"/>
      <c r="G19" s="565"/>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c r="BI19" s="526"/>
      <c r="BJ19" s="526"/>
      <c r="BK19" s="526"/>
      <c r="BL19" s="526"/>
      <c r="BM19" s="526"/>
      <c r="BN19" s="526"/>
      <c r="BO19" s="526"/>
      <c r="BP19" s="526"/>
      <c r="BQ19" s="526"/>
      <c r="BR19" s="526"/>
      <c r="BS19" s="526"/>
      <c r="BT19" s="526"/>
      <c r="BU19" s="526"/>
      <c r="BV19" s="526"/>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6"/>
      <c r="CW19" s="526"/>
      <c r="CX19" s="526"/>
      <c r="CY19" s="526"/>
      <c r="CZ19" s="526"/>
      <c r="DA19" s="526"/>
      <c r="DB19" s="526"/>
      <c r="DC19" s="526"/>
      <c r="DD19" s="526"/>
      <c r="DE19" s="526"/>
      <c r="DF19" s="526"/>
      <c r="DG19" s="526"/>
      <c r="DH19" s="526"/>
      <c r="DI19" s="526"/>
      <c r="DJ19" s="526"/>
      <c r="DK19" s="526"/>
      <c r="DL19" s="526"/>
      <c r="DM19" s="526"/>
      <c r="DN19" s="526"/>
      <c r="DO19" s="526"/>
      <c r="DP19" s="526"/>
      <c r="DQ19" s="526"/>
      <c r="DR19" s="526"/>
      <c r="DS19" s="526"/>
      <c r="DT19" s="526"/>
      <c r="DU19" s="526"/>
      <c r="DV19" s="526"/>
      <c r="DW19" s="526"/>
      <c r="DX19" s="526"/>
      <c r="DY19" s="526"/>
      <c r="DZ19" s="526"/>
      <c r="EA19" s="526"/>
      <c r="EB19" s="526"/>
      <c r="EC19" s="526"/>
      <c r="ED19" s="526"/>
      <c r="EE19" s="526"/>
      <c r="EF19" s="526"/>
      <c r="EG19" s="526"/>
      <c r="EH19" s="526"/>
      <c r="EI19" s="526"/>
      <c r="EJ19" s="526"/>
      <c r="EK19" s="526"/>
      <c r="EL19" s="526"/>
      <c r="EM19" s="526"/>
      <c r="EN19" s="526"/>
      <c r="EO19" s="526"/>
      <c r="EP19" s="526"/>
      <c r="EQ19" s="526"/>
      <c r="ER19" s="526"/>
      <c r="ES19" s="526"/>
      <c r="ET19" s="526"/>
      <c r="EU19" s="526"/>
      <c r="EV19" s="526"/>
      <c r="EW19" s="526"/>
      <c r="EX19" s="526"/>
      <c r="EY19" s="526"/>
      <c r="EZ19" s="526"/>
      <c r="FA19" s="526"/>
      <c r="FB19" s="526"/>
      <c r="FC19" s="526"/>
      <c r="FD19" s="526"/>
      <c r="FE19" s="526"/>
      <c r="FF19" s="526"/>
      <c r="FG19" s="526"/>
      <c r="FH19" s="526"/>
      <c r="FI19" s="526"/>
      <c r="FJ19" s="526"/>
      <c r="FK19" s="526"/>
      <c r="FL19" s="526"/>
      <c r="FM19" s="526"/>
      <c r="FN19" s="526"/>
      <c r="FO19" s="526"/>
      <c r="FP19" s="526"/>
      <c r="FQ19" s="526"/>
      <c r="FR19" s="526"/>
      <c r="FS19" s="526"/>
      <c r="FT19" s="526"/>
      <c r="FU19" s="526"/>
      <c r="FV19" s="526"/>
      <c r="FW19" s="526"/>
      <c r="FX19" s="526"/>
      <c r="FY19" s="526"/>
      <c r="FZ19" s="526"/>
      <c r="GA19" s="526"/>
      <c r="GB19" s="526"/>
      <c r="GC19" s="526"/>
      <c r="GD19" s="526"/>
      <c r="GE19" s="526"/>
      <c r="GF19" s="526"/>
      <c r="GG19" s="526"/>
      <c r="GH19" s="526"/>
      <c r="GI19" s="526"/>
      <c r="GJ19" s="526"/>
      <c r="GK19" s="526"/>
      <c r="GL19" s="526"/>
      <c r="GM19" s="526"/>
      <c r="GN19" s="526"/>
      <c r="GO19" s="526"/>
      <c r="GP19" s="526"/>
      <c r="GQ19" s="526"/>
      <c r="GR19" s="526"/>
      <c r="GS19" s="526"/>
      <c r="GT19" s="526"/>
      <c r="GU19" s="526"/>
      <c r="GV19" s="526"/>
      <c r="GW19" s="526"/>
      <c r="GX19" s="526"/>
      <c r="GY19" s="526"/>
      <c r="GZ19" s="526"/>
      <c r="HA19" s="526"/>
      <c r="HB19" s="526"/>
      <c r="HC19" s="526"/>
      <c r="HD19" s="526"/>
      <c r="HE19" s="526"/>
      <c r="HF19" s="526"/>
      <c r="HG19" s="526"/>
      <c r="HH19" s="526"/>
      <c r="HI19" s="526"/>
      <c r="HJ19" s="526"/>
      <c r="HK19" s="526"/>
      <c r="HL19" s="526"/>
      <c r="HM19" s="526"/>
      <c r="HN19" s="526"/>
      <c r="HO19" s="526"/>
      <c r="HP19" s="526"/>
      <c r="HQ19" s="526"/>
      <c r="HR19" s="526"/>
      <c r="HS19" s="526"/>
      <c r="HT19" s="526"/>
      <c r="HU19" s="526"/>
      <c r="HV19" s="526"/>
      <c r="HW19" s="526"/>
      <c r="HX19" s="526"/>
      <c r="HY19" s="526"/>
      <c r="HZ19" s="526"/>
      <c r="IA19" s="526"/>
      <c r="IB19" s="526"/>
      <c r="IC19" s="526"/>
      <c r="ID19" s="526"/>
      <c r="IE19" s="526"/>
      <c r="IF19" s="526"/>
      <c r="IG19" s="526"/>
      <c r="IH19" s="526"/>
      <c r="II19" s="526"/>
      <c r="IJ19" s="526"/>
      <c r="IK19" s="526"/>
      <c r="IL19" s="526"/>
      <c r="IM19" s="526"/>
      <c r="IN19" s="526"/>
      <c r="IO19" s="526"/>
      <c r="IP19" s="526"/>
      <c r="IQ19" s="526"/>
      <c r="IR19" s="526"/>
      <c r="IS19" s="526"/>
      <c r="IT19" s="526"/>
      <c r="IU19" s="526"/>
    </row>
    <row r="20" spans="1:255">
      <c r="A20" s="561" t="s">
        <v>2391</v>
      </c>
      <c r="B20" s="559">
        <f>SUM(B21:B28)</f>
        <v>369800</v>
      </c>
      <c r="C20" s="565"/>
      <c r="D20" s="565"/>
      <c r="E20" s="565"/>
      <c r="F20" s="565"/>
      <c r="G20" s="565"/>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526"/>
      <c r="BO20" s="526"/>
      <c r="BP20" s="526"/>
      <c r="BQ20" s="526"/>
      <c r="BR20" s="526"/>
      <c r="BS20" s="526"/>
      <c r="BT20" s="526"/>
      <c r="BU20" s="526"/>
      <c r="BV20" s="526"/>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6"/>
      <c r="CW20" s="526"/>
      <c r="CX20" s="526"/>
      <c r="CY20" s="526"/>
      <c r="CZ20" s="526"/>
      <c r="DA20" s="526"/>
      <c r="DB20" s="526"/>
      <c r="DC20" s="526"/>
      <c r="DD20" s="526"/>
      <c r="DE20" s="526"/>
      <c r="DF20" s="526"/>
      <c r="DG20" s="526"/>
      <c r="DH20" s="526"/>
      <c r="DI20" s="526"/>
      <c r="DJ20" s="526"/>
      <c r="DK20" s="526"/>
      <c r="DL20" s="526"/>
      <c r="DM20" s="526"/>
      <c r="DN20" s="526"/>
      <c r="DO20" s="526"/>
      <c r="DP20" s="526"/>
      <c r="DQ20" s="526"/>
      <c r="DR20" s="526"/>
      <c r="DS20" s="526"/>
      <c r="DT20" s="526"/>
      <c r="DU20" s="526"/>
      <c r="DV20" s="526"/>
      <c r="DW20" s="526"/>
      <c r="DX20" s="526"/>
      <c r="DY20" s="526"/>
      <c r="DZ20" s="526"/>
      <c r="EA20" s="526"/>
      <c r="EB20" s="526"/>
      <c r="EC20" s="526"/>
      <c r="ED20" s="526"/>
      <c r="EE20" s="526"/>
      <c r="EF20" s="526"/>
      <c r="EG20" s="526"/>
      <c r="EH20" s="526"/>
      <c r="EI20" s="526"/>
      <c r="EJ20" s="526"/>
      <c r="EK20" s="526"/>
      <c r="EL20" s="526"/>
      <c r="EM20" s="526"/>
      <c r="EN20" s="526"/>
      <c r="EO20" s="526"/>
      <c r="EP20" s="526"/>
      <c r="EQ20" s="526"/>
      <c r="ER20" s="526"/>
      <c r="ES20" s="526"/>
      <c r="ET20" s="526"/>
      <c r="EU20" s="526"/>
      <c r="EV20" s="526"/>
      <c r="EW20" s="526"/>
      <c r="EX20" s="526"/>
      <c r="EY20" s="526"/>
      <c r="EZ20" s="526"/>
      <c r="FA20" s="526"/>
      <c r="FB20" s="526"/>
      <c r="FC20" s="526"/>
      <c r="FD20" s="526"/>
      <c r="FE20" s="526"/>
      <c r="FF20" s="526"/>
      <c r="FG20" s="526"/>
      <c r="FH20" s="526"/>
      <c r="FI20" s="526"/>
      <c r="FJ20" s="526"/>
      <c r="FK20" s="526"/>
      <c r="FL20" s="526"/>
      <c r="FM20" s="526"/>
      <c r="FN20" s="526"/>
      <c r="FO20" s="526"/>
      <c r="FP20" s="526"/>
      <c r="FQ20" s="526"/>
      <c r="FR20" s="526"/>
      <c r="FS20" s="526"/>
      <c r="FT20" s="526"/>
      <c r="FU20" s="526"/>
      <c r="FV20" s="526"/>
      <c r="FW20" s="526"/>
      <c r="FX20" s="526"/>
      <c r="FY20" s="526"/>
      <c r="FZ20" s="526"/>
      <c r="GA20" s="526"/>
      <c r="GB20" s="526"/>
      <c r="GC20" s="526"/>
      <c r="GD20" s="526"/>
      <c r="GE20" s="526"/>
      <c r="GF20" s="526"/>
      <c r="GG20" s="526"/>
      <c r="GH20" s="526"/>
      <c r="GI20" s="526"/>
      <c r="GJ20" s="526"/>
      <c r="GK20" s="526"/>
      <c r="GL20" s="526"/>
      <c r="GM20" s="526"/>
      <c r="GN20" s="526"/>
      <c r="GO20" s="526"/>
      <c r="GP20" s="526"/>
      <c r="GQ20" s="526"/>
      <c r="GR20" s="526"/>
      <c r="GS20" s="526"/>
      <c r="GT20" s="526"/>
      <c r="GU20" s="526"/>
      <c r="GV20" s="526"/>
      <c r="GW20" s="526"/>
      <c r="GX20" s="526"/>
      <c r="GY20" s="526"/>
      <c r="GZ20" s="526"/>
      <c r="HA20" s="526"/>
      <c r="HB20" s="526"/>
      <c r="HC20" s="526"/>
      <c r="HD20" s="526"/>
      <c r="HE20" s="526"/>
      <c r="HF20" s="526"/>
      <c r="HG20" s="526"/>
      <c r="HH20" s="526"/>
      <c r="HI20" s="526"/>
      <c r="HJ20" s="526"/>
      <c r="HK20" s="526"/>
      <c r="HL20" s="526"/>
      <c r="HM20" s="526"/>
      <c r="HN20" s="526"/>
      <c r="HO20" s="526"/>
      <c r="HP20" s="526"/>
      <c r="HQ20" s="526"/>
      <c r="HR20" s="526"/>
      <c r="HS20" s="526"/>
      <c r="HT20" s="526"/>
      <c r="HU20" s="526"/>
      <c r="HV20" s="526"/>
      <c r="HW20" s="526"/>
      <c r="HX20" s="526"/>
      <c r="HY20" s="526"/>
      <c r="HZ20" s="526"/>
      <c r="IA20" s="526"/>
      <c r="IB20" s="526"/>
      <c r="IC20" s="526"/>
      <c r="ID20" s="526"/>
      <c r="IE20" s="526"/>
      <c r="IF20" s="526"/>
      <c r="IG20" s="526"/>
      <c r="IH20" s="526"/>
      <c r="II20" s="526"/>
      <c r="IJ20" s="526"/>
      <c r="IK20" s="526"/>
      <c r="IL20" s="526"/>
      <c r="IM20" s="526"/>
      <c r="IN20" s="526"/>
      <c r="IO20" s="526"/>
      <c r="IP20" s="526"/>
      <c r="IQ20" s="526"/>
      <c r="IR20" s="526"/>
      <c r="IS20" s="526"/>
      <c r="IT20" s="526"/>
      <c r="IU20" s="526"/>
    </row>
    <row r="21" spans="1:255">
      <c r="A21" s="562" t="s">
        <v>2392</v>
      </c>
      <c r="B21" s="559">
        <v>307800</v>
      </c>
      <c r="C21" s="565"/>
      <c r="D21" s="565"/>
      <c r="E21" s="565"/>
      <c r="F21" s="565"/>
      <c r="G21" s="565"/>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6"/>
      <c r="BC21" s="526"/>
      <c r="BD21" s="526"/>
      <c r="BE21" s="526"/>
      <c r="BF21" s="526"/>
      <c r="BG21" s="526"/>
      <c r="BH21" s="526"/>
      <c r="BI21" s="526"/>
      <c r="BJ21" s="526"/>
      <c r="BK21" s="526"/>
      <c r="BL21" s="526"/>
      <c r="BM21" s="526"/>
      <c r="BN21" s="526"/>
      <c r="BO21" s="526"/>
      <c r="BP21" s="526"/>
      <c r="BQ21" s="526"/>
      <c r="BR21" s="526"/>
      <c r="BS21" s="526"/>
      <c r="BT21" s="526"/>
      <c r="BU21" s="526"/>
      <c r="BV21" s="526"/>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6"/>
      <c r="CW21" s="526"/>
      <c r="CX21" s="526"/>
      <c r="CY21" s="526"/>
      <c r="CZ21" s="526"/>
      <c r="DA21" s="526"/>
      <c r="DB21" s="526"/>
      <c r="DC21" s="526"/>
      <c r="DD21" s="526"/>
      <c r="DE21" s="526"/>
      <c r="DF21" s="526"/>
      <c r="DG21" s="526"/>
      <c r="DH21" s="526"/>
      <c r="DI21" s="526"/>
      <c r="DJ21" s="526"/>
      <c r="DK21" s="526"/>
      <c r="DL21" s="526"/>
      <c r="DM21" s="526"/>
      <c r="DN21" s="526"/>
      <c r="DO21" s="526"/>
      <c r="DP21" s="526"/>
      <c r="DQ21" s="526"/>
      <c r="DR21" s="526"/>
      <c r="DS21" s="526"/>
      <c r="DT21" s="526"/>
      <c r="DU21" s="526"/>
      <c r="DV21" s="526"/>
      <c r="DW21" s="526"/>
      <c r="DX21" s="526"/>
      <c r="DY21" s="526"/>
      <c r="DZ21" s="526"/>
      <c r="EA21" s="526"/>
      <c r="EB21" s="526"/>
      <c r="EC21" s="526"/>
      <c r="ED21" s="526"/>
      <c r="EE21" s="526"/>
      <c r="EF21" s="526"/>
      <c r="EG21" s="526"/>
      <c r="EH21" s="526"/>
      <c r="EI21" s="526"/>
      <c r="EJ21" s="526"/>
      <c r="EK21" s="526"/>
      <c r="EL21" s="526"/>
      <c r="EM21" s="526"/>
      <c r="EN21" s="526"/>
      <c r="EO21" s="526"/>
      <c r="EP21" s="526"/>
      <c r="EQ21" s="526"/>
      <c r="ER21" s="526"/>
      <c r="ES21" s="526"/>
      <c r="ET21" s="526"/>
      <c r="EU21" s="526"/>
      <c r="EV21" s="526"/>
      <c r="EW21" s="526"/>
      <c r="EX21" s="526"/>
      <c r="EY21" s="526"/>
      <c r="EZ21" s="526"/>
      <c r="FA21" s="526"/>
      <c r="FB21" s="526"/>
      <c r="FC21" s="526"/>
      <c r="FD21" s="526"/>
      <c r="FE21" s="526"/>
      <c r="FF21" s="526"/>
      <c r="FG21" s="526"/>
      <c r="FH21" s="526"/>
      <c r="FI21" s="526"/>
      <c r="FJ21" s="526"/>
      <c r="FK21" s="526"/>
      <c r="FL21" s="526"/>
      <c r="FM21" s="526"/>
      <c r="FN21" s="526"/>
      <c r="FO21" s="526"/>
      <c r="FP21" s="526"/>
      <c r="FQ21" s="526"/>
      <c r="FR21" s="526"/>
      <c r="FS21" s="526"/>
      <c r="FT21" s="526"/>
      <c r="FU21" s="526"/>
      <c r="FV21" s="526"/>
      <c r="FW21" s="526"/>
      <c r="FX21" s="526"/>
      <c r="FY21" s="526"/>
      <c r="FZ21" s="526"/>
      <c r="GA21" s="526"/>
      <c r="GB21" s="526"/>
      <c r="GC21" s="526"/>
      <c r="GD21" s="526"/>
      <c r="GE21" s="526"/>
      <c r="GF21" s="526"/>
      <c r="GG21" s="526"/>
      <c r="GH21" s="526"/>
      <c r="GI21" s="526"/>
      <c r="GJ21" s="526"/>
      <c r="GK21" s="526"/>
      <c r="GL21" s="526"/>
      <c r="GM21" s="526"/>
      <c r="GN21" s="526"/>
      <c r="GO21" s="526"/>
      <c r="GP21" s="526"/>
      <c r="GQ21" s="526"/>
      <c r="GR21" s="526"/>
      <c r="GS21" s="526"/>
      <c r="GT21" s="526"/>
      <c r="GU21" s="526"/>
      <c r="GV21" s="526"/>
      <c r="GW21" s="526"/>
      <c r="GX21" s="526"/>
      <c r="GY21" s="526"/>
      <c r="GZ21" s="526"/>
      <c r="HA21" s="526"/>
      <c r="HB21" s="526"/>
      <c r="HC21" s="526"/>
      <c r="HD21" s="526"/>
      <c r="HE21" s="526"/>
      <c r="HF21" s="526"/>
      <c r="HG21" s="526"/>
      <c r="HH21" s="526"/>
      <c r="HI21" s="526"/>
      <c r="HJ21" s="526"/>
      <c r="HK21" s="526"/>
      <c r="HL21" s="526"/>
      <c r="HM21" s="526"/>
      <c r="HN21" s="526"/>
      <c r="HO21" s="526"/>
      <c r="HP21" s="526"/>
      <c r="HQ21" s="526"/>
      <c r="HR21" s="526"/>
      <c r="HS21" s="526"/>
      <c r="HT21" s="526"/>
      <c r="HU21" s="526"/>
      <c r="HV21" s="526"/>
      <c r="HW21" s="526"/>
      <c r="HX21" s="526"/>
      <c r="HY21" s="526"/>
      <c r="HZ21" s="526"/>
      <c r="IA21" s="526"/>
      <c r="IB21" s="526"/>
      <c r="IC21" s="526"/>
      <c r="ID21" s="526"/>
      <c r="IE21" s="526"/>
      <c r="IF21" s="526"/>
      <c r="IG21" s="526"/>
      <c r="IH21" s="526"/>
      <c r="II21" s="526"/>
      <c r="IJ21" s="526"/>
      <c r="IK21" s="526"/>
      <c r="IL21" s="526"/>
      <c r="IM21" s="526"/>
      <c r="IN21" s="526"/>
      <c r="IO21" s="526"/>
      <c r="IP21" s="526"/>
      <c r="IQ21" s="526"/>
      <c r="IR21" s="526"/>
      <c r="IS21" s="526"/>
      <c r="IT21" s="526"/>
      <c r="IU21" s="526"/>
    </row>
    <row r="22" spans="1:255">
      <c r="A22" s="562" t="s">
        <v>2393</v>
      </c>
      <c r="B22" s="559">
        <v>5000</v>
      </c>
      <c r="C22" s="565"/>
      <c r="D22" s="565"/>
      <c r="E22" s="565"/>
      <c r="F22" s="565"/>
      <c r="G22" s="565"/>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6"/>
      <c r="BO22" s="526"/>
      <c r="BP22" s="526"/>
      <c r="BQ22" s="526"/>
      <c r="BR22" s="526"/>
      <c r="BS22" s="526"/>
      <c r="BT22" s="526"/>
      <c r="BU22" s="526"/>
      <c r="BV22" s="526"/>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6"/>
      <c r="CW22" s="526"/>
      <c r="CX22" s="526"/>
      <c r="CY22" s="526"/>
      <c r="CZ22" s="526"/>
      <c r="DA22" s="526"/>
      <c r="DB22" s="526"/>
      <c r="DC22" s="526"/>
      <c r="DD22" s="526"/>
      <c r="DE22" s="526"/>
      <c r="DF22" s="526"/>
      <c r="DG22" s="526"/>
      <c r="DH22" s="526"/>
      <c r="DI22" s="526"/>
      <c r="DJ22" s="526"/>
      <c r="DK22" s="526"/>
      <c r="DL22" s="526"/>
      <c r="DM22" s="526"/>
      <c r="DN22" s="526"/>
      <c r="DO22" s="526"/>
      <c r="DP22" s="526"/>
      <c r="DQ22" s="526"/>
      <c r="DR22" s="526"/>
      <c r="DS22" s="526"/>
      <c r="DT22" s="526"/>
      <c r="DU22" s="526"/>
      <c r="DV22" s="526"/>
      <c r="DW22" s="526"/>
      <c r="DX22" s="526"/>
      <c r="DY22" s="526"/>
      <c r="DZ22" s="526"/>
      <c r="EA22" s="526"/>
      <c r="EB22" s="526"/>
      <c r="EC22" s="526"/>
      <c r="ED22" s="526"/>
      <c r="EE22" s="526"/>
      <c r="EF22" s="526"/>
      <c r="EG22" s="526"/>
      <c r="EH22" s="526"/>
      <c r="EI22" s="526"/>
      <c r="EJ22" s="526"/>
      <c r="EK22" s="526"/>
      <c r="EL22" s="526"/>
      <c r="EM22" s="526"/>
      <c r="EN22" s="526"/>
      <c r="EO22" s="526"/>
      <c r="EP22" s="526"/>
      <c r="EQ22" s="526"/>
      <c r="ER22" s="526"/>
      <c r="ES22" s="526"/>
      <c r="ET22" s="526"/>
      <c r="EU22" s="526"/>
      <c r="EV22" s="526"/>
      <c r="EW22" s="526"/>
      <c r="EX22" s="526"/>
      <c r="EY22" s="526"/>
      <c r="EZ22" s="526"/>
      <c r="FA22" s="526"/>
      <c r="FB22" s="526"/>
      <c r="FC22" s="526"/>
      <c r="FD22" s="526"/>
      <c r="FE22" s="526"/>
      <c r="FF22" s="526"/>
      <c r="FG22" s="526"/>
      <c r="FH22" s="526"/>
      <c r="FI22" s="526"/>
      <c r="FJ22" s="526"/>
      <c r="FK22" s="526"/>
      <c r="FL22" s="526"/>
      <c r="FM22" s="526"/>
      <c r="FN22" s="526"/>
      <c r="FO22" s="526"/>
      <c r="FP22" s="526"/>
      <c r="FQ22" s="526"/>
      <c r="FR22" s="526"/>
      <c r="FS22" s="526"/>
      <c r="FT22" s="526"/>
      <c r="FU22" s="526"/>
      <c r="FV22" s="526"/>
      <c r="FW22" s="526"/>
      <c r="FX22" s="526"/>
      <c r="FY22" s="526"/>
      <c r="FZ22" s="526"/>
      <c r="GA22" s="526"/>
      <c r="GB22" s="526"/>
      <c r="GC22" s="526"/>
      <c r="GD22" s="526"/>
      <c r="GE22" s="526"/>
      <c r="GF22" s="526"/>
      <c r="GG22" s="526"/>
      <c r="GH22" s="526"/>
      <c r="GI22" s="526"/>
      <c r="GJ22" s="526"/>
      <c r="GK22" s="526"/>
      <c r="GL22" s="526"/>
      <c r="GM22" s="526"/>
      <c r="GN22" s="526"/>
      <c r="GO22" s="526"/>
      <c r="GP22" s="526"/>
      <c r="GQ22" s="526"/>
      <c r="GR22" s="526"/>
      <c r="GS22" s="526"/>
      <c r="GT22" s="526"/>
      <c r="GU22" s="526"/>
      <c r="GV22" s="526"/>
      <c r="GW22" s="526"/>
      <c r="GX22" s="526"/>
      <c r="GY22" s="526"/>
      <c r="GZ22" s="526"/>
      <c r="HA22" s="526"/>
      <c r="HB22" s="526"/>
      <c r="HC22" s="526"/>
      <c r="HD22" s="526"/>
      <c r="HE22" s="526"/>
      <c r="HF22" s="526"/>
      <c r="HG22" s="526"/>
      <c r="HH22" s="526"/>
      <c r="HI22" s="526"/>
      <c r="HJ22" s="526"/>
      <c r="HK22" s="526"/>
      <c r="HL22" s="526"/>
      <c r="HM22" s="526"/>
      <c r="HN22" s="526"/>
      <c r="HO22" s="526"/>
      <c r="HP22" s="526"/>
      <c r="HQ22" s="526"/>
      <c r="HR22" s="526"/>
      <c r="HS22" s="526"/>
      <c r="HT22" s="526"/>
      <c r="HU22" s="526"/>
      <c r="HV22" s="526"/>
      <c r="HW22" s="526"/>
      <c r="HX22" s="526"/>
      <c r="HY22" s="526"/>
      <c r="HZ22" s="526"/>
      <c r="IA22" s="526"/>
      <c r="IB22" s="526"/>
      <c r="IC22" s="526"/>
      <c r="ID22" s="526"/>
      <c r="IE22" s="526"/>
      <c r="IF22" s="526"/>
      <c r="IG22" s="526"/>
      <c r="IH22" s="526"/>
      <c r="II22" s="526"/>
      <c r="IJ22" s="526"/>
      <c r="IK22" s="526"/>
      <c r="IL22" s="526"/>
      <c r="IM22" s="526"/>
      <c r="IN22" s="526"/>
      <c r="IO22" s="526"/>
      <c r="IP22" s="526"/>
      <c r="IQ22" s="526"/>
      <c r="IR22" s="526"/>
      <c r="IS22" s="526"/>
      <c r="IT22" s="526"/>
      <c r="IU22" s="526"/>
    </row>
    <row r="23" spans="1:255">
      <c r="A23" s="562" t="s">
        <v>2394</v>
      </c>
      <c r="B23" s="559">
        <v>50000</v>
      </c>
      <c r="C23" s="565"/>
      <c r="D23" s="565"/>
      <c r="E23" s="565"/>
      <c r="F23" s="565"/>
      <c r="G23" s="565"/>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6"/>
      <c r="AY23" s="526"/>
      <c r="AZ23" s="526"/>
      <c r="BA23" s="526"/>
      <c r="BB23" s="526"/>
      <c r="BC23" s="526"/>
      <c r="BD23" s="526"/>
      <c r="BE23" s="526"/>
      <c r="BF23" s="526"/>
      <c r="BG23" s="526"/>
      <c r="BH23" s="526"/>
      <c r="BI23" s="526"/>
      <c r="BJ23" s="526"/>
      <c r="BK23" s="526"/>
      <c r="BL23" s="526"/>
      <c r="BM23" s="526"/>
      <c r="BN23" s="526"/>
      <c r="BO23" s="526"/>
      <c r="BP23" s="526"/>
      <c r="BQ23" s="526"/>
      <c r="BR23" s="526"/>
      <c r="BS23" s="526"/>
      <c r="BT23" s="526"/>
      <c r="BU23" s="526"/>
      <c r="BV23" s="526"/>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6"/>
      <c r="CW23" s="526"/>
      <c r="CX23" s="526"/>
      <c r="CY23" s="526"/>
      <c r="CZ23" s="526"/>
      <c r="DA23" s="526"/>
      <c r="DB23" s="526"/>
      <c r="DC23" s="526"/>
      <c r="DD23" s="526"/>
      <c r="DE23" s="526"/>
      <c r="DF23" s="526"/>
      <c r="DG23" s="526"/>
      <c r="DH23" s="526"/>
      <c r="DI23" s="526"/>
      <c r="DJ23" s="526"/>
      <c r="DK23" s="526"/>
      <c r="DL23" s="526"/>
      <c r="DM23" s="526"/>
      <c r="DN23" s="526"/>
      <c r="DO23" s="526"/>
      <c r="DP23" s="526"/>
      <c r="DQ23" s="526"/>
      <c r="DR23" s="526"/>
      <c r="DS23" s="526"/>
      <c r="DT23" s="526"/>
      <c r="DU23" s="526"/>
      <c r="DV23" s="526"/>
      <c r="DW23" s="526"/>
      <c r="DX23" s="526"/>
      <c r="DY23" s="526"/>
      <c r="DZ23" s="526"/>
      <c r="EA23" s="526"/>
      <c r="EB23" s="526"/>
      <c r="EC23" s="526"/>
      <c r="ED23" s="526"/>
      <c r="EE23" s="526"/>
      <c r="EF23" s="526"/>
      <c r="EG23" s="526"/>
      <c r="EH23" s="526"/>
      <c r="EI23" s="526"/>
      <c r="EJ23" s="526"/>
      <c r="EK23" s="526"/>
      <c r="EL23" s="526"/>
      <c r="EM23" s="526"/>
      <c r="EN23" s="526"/>
      <c r="EO23" s="526"/>
      <c r="EP23" s="526"/>
      <c r="EQ23" s="526"/>
      <c r="ER23" s="526"/>
      <c r="ES23" s="526"/>
      <c r="ET23" s="526"/>
      <c r="EU23" s="526"/>
      <c r="EV23" s="526"/>
      <c r="EW23" s="526"/>
      <c r="EX23" s="526"/>
      <c r="EY23" s="526"/>
      <c r="EZ23" s="526"/>
      <c r="FA23" s="526"/>
      <c r="FB23" s="526"/>
      <c r="FC23" s="526"/>
      <c r="FD23" s="526"/>
      <c r="FE23" s="526"/>
      <c r="FF23" s="526"/>
      <c r="FG23" s="526"/>
      <c r="FH23" s="526"/>
      <c r="FI23" s="526"/>
      <c r="FJ23" s="526"/>
      <c r="FK23" s="526"/>
      <c r="FL23" s="526"/>
      <c r="FM23" s="526"/>
      <c r="FN23" s="526"/>
      <c r="FO23" s="526"/>
      <c r="FP23" s="526"/>
      <c r="FQ23" s="526"/>
      <c r="FR23" s="526"/>
      <c r="FS23" s="526"/>
      <c r="FT23" s="526"/>
      <c r="FU23" s="526"/>
      <c r="FV23" s="526"/>
      <c r="FW23" s="526"/>
      <c r="FX23" s="526"/>
      <c r="FY23" s="526"/>
      <c r="FZ23" s="526"/>
      <c r="GA23" s="526"/>
      <c r="GB23" s="526"/>
      <c r="GC23" s="526"/>
      <c r="GD23" s="526"/>
      <c r="GE23" s="526"/>
      <c r="GF23" s="526"/>
      <c r="GG23" s="526"/>
      <c r="GH23" s="526"/>
      <c r="GI23" s="526"/>
      <c r="GJ23" s="526"/>
      <c r="GK23" s="526"/>
      <c r="GL23" s="526"/>
      <c r="GM23" s="526"/>
      <c r="GN23" s="526"/>
      <c r="GO23" s="526"/>
      <c r="GP23" s="526"/>
      <c r="GQ23" s="526"/>
      <c r="GR23" s="526"/>
      <c r="GS23" s="526"/>
      <c r="GT23" s="526"/>
      <c r="GU23" s="526"/>
      <c r="GV23" s="526"/>
      <c r="GW23" s="526"/>
      <c r="GX23" s="526"/>
      <c r="GY23" s="526"/>
      <c r="GZ23" s="526"/>
      <c r="HA23" s="526"/>
      <c r="HB23" s="526"/>
      <c r="HC23" s="526"/>
      <c r="HD23" s="526"/>
      <c r="HE23" s="526"/>
      <c r="HF23" s="526"/>
      <c r="HG23" s="526"/>
      <c r="HH23" s="526"/>
      <c r="HI23" s="526"/>
      <c r="HJ23" s="526"/>
      <c r="HK23" s="526"/>
      <c r="HL23" s="526"/>
      <c r="HM23" s="526"/>
      <c r="HN23" s="526"/>
      <c r="HO23" s="526"/>
      <c r="HP23" s="526"/>
      <c r="HQ23" s="526"/>
      <c r="HR23" s="526"/>
      <c r="HS23" s="526"/>
      <c r="HT23" s="526"/>
      <c r="HU23" s="526"/>
      <c r="HV23" s="526"/>
      <c r="HW23" s="526"/>
      <c r="HX23" s="526"/>
      <c r="HY23" s="526"/>
      <c r="HZ23" s="526"/>
      <c r="IA23" s="526"/>
      <c r="IB23" s="526"/>
      <c r="IC23" s="526"/>
      <c r="ID23" s="526"/>
      <c r="IE23" s="526"/>
      <c r="IF23" s="526"/>
      <c r="IG23" s="526"/>
      <c r="IH23" s="526"/>
      <c r="II23" s="526"/>
      <c r="IJ23" s="526"/>
      <c r="IK23" s="526"/>
      <c r="IL23" s="526"/>
      <c r="IM23" s="526"/>
      <c r="IN23" s="526"/>
      <c r="IO23" s="526"/>
      <c r="IP23" s="526"/>
      <c r="IQ23" s="526"/>
      <c r="IR23" s="526"/>
      <c r="IS23" s="526"/>
      <c r="IT23" s="526"/>
      <c r="IU23" s="526"/>
    </row>
    <row r="24" spans="1:255">
      <c r="A24" s="562" t="s">
        <v>2395</v>
      </c>
      <c r="B24" s="559">
        <v>0</v>
      </c>
      <c r="C24" s="565"/>
      <c r="D24" s="565"/>
      <c r="E24" s="565"/>
      <c r="F24" s="565"/>
      <c r="G24" s="565"/>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526"/>
      <c r="BN24" s="526"/>
      <c r="BO24" s="526"/>
      <c r="BP24" s="526"/>
      <c r="BQ24" s="526"/>
      <c r="BR24" s="526"/>
      <c r="BS24" s="526"/>
      <c r="BT24" s="526"/>
      <c r="BU24" s="526"/>
      <c r="BV24" s="526"/>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6"/>
      <c r="CW24" s="526"/>
      <c r="CX24" s="526"/>
      <c r="CY24" s="526"/>
      <c r="CZ24" s="526"/>
      <c r="DA24" s="526"/>
      <c r="DB24" s="526"/>
      <c r="DC24" s="526"/>
      <c r="DD24" s="526"/>
      <c r="DE24" s="526"/>
      <c r="DF24" s="526"/>
      <c r="DG24" s="526"/>
      <c r="DH24" s="526"/>
      <c r="DI24" s="526"/>
      <c r="DJ24" s="526"/>
      <c r="DK24" s="526"/>
      <c r="DL24" s="526"/>
      <c r="DM24" s="526"/>
      <c r="DN24" s="526"/>
      <c r="DO24" s="526"/>
      <c r="DP24" s="526"/>
      <c r="DQ24" s="526"/>
      <c r="DR24" s="526"/>
      <c r="DS24" s="526"/>
      <c r="DT24" s="526"/>
      <c r="DU24" s="526"/>
      <c r="DV24" s="526"/>
      <c r="DW24" s="526"/>
      <c r="DX24" s="526"/>
      <c r="DY24" s="526"/>
      <c r="DZ24" s="526"/>
      <c r="EA24" s="526"/>
      <c r="EB24" s="526"/>
      <c r="EC24" s="526"/>
      <c r="ED24" s="526"/>
      <c r="EE24" s="526"/>
      <c r="EF24" s="526"/>
      <c r="EG24" s="526"/>
      <c r="EH24" s="526"/>
      <c r="EI24" s="526"/>
      <c r="EJ24" s="526"/>
      <c r="EK24" s="526"/>
      <c r="EL24" s="526"/>
      <c r="EM24" s="526"/>
      <c r="EN24" s="526"/>
      <c r="EO24" s="526"/>
      <c r="EP24" s="526"/>
      <c r="EQ24" s="526"/>
      <c r="ER24" s="526"/>
      <c r="ES24" s="526"/>
      <c r="ET24" s="526"/>
      <c r="EU24" s="526"/>
      <c r="EV24" s="526"/>
      <c r="EW24" s="526"/>
      <c r="EX24" s="526"/>
      <c r="EY24" s="526"/>
      <c r="EZ24" s="526"/>
      <c r="FA24" s="526"/>
      <c r="FB24" s="526"/>
      <c r="FC24" s="526"/>
      <c r="FD24" s="526"/>
      <c r="FE24" s="526"/>
      <c r="FF24" s="526"/>
      <c r="FG24" s="526"/>
      <c r="FH24" s="526"/>
      <c r="FI24" s="526"/>
      <c r="FJ24" s="526"/>
      <c r="FK24" s="526"/>
      <c r="FL24" s="526"/>
      <c r="FM24" s="526"/>
      <c r="FN24" s="526"/>
      <c r="FO24" s="526"/>
      <c r="FP24" s="526"/>
      <c r="FQ24" s="526"/>
      <c r="FR24" s="526"/>
      <c r="FS24" s="526"/>
      <c r="FT24" s="526"/>
      <c r="FU24" s="526"/>
      <c r="FV24" s="526"/>
      <c r="FW24" s="526"/>
      <c r="FX24" s="526"/>
      <c r="FY24" s="526"/>
      <c r="FZ24" s="526"/>
      <c r="GA24" s="526"/>
      <c r="GB24" s="526"/>
      <c r="GC24" s="526"/>
      <c r="GD24" s="526"/>
      <c r="GE24" s="526"/>
      <c r="GF24" s="526"/>
      <c r="GG24" s="526"/>
      <c r="GH24" s="526"/>
      <c r="GI24" s="526"/>
      <c r="GJ24" s="526"/>
      <c r="GK24" s="526"/>
      <c r="GL24" s="526"/>
      <c r="GM24" s="526"/>
      <c r="GN24" s="526"/>
      <c r="GO24" s="526"/>
      <c r="GP24" s="526"/>
      <c r="GQ24" s="526"/>
      <c r="GR24" s="526"/>
      <c r="GS24" s="526"/>
      <c r="GT24" s="526"/>
      <c r="GU24" s="526"/>
      <c r="GV24" s="526"/>
      <c r="GW24" s="526"/>
      <c r="GX24" s="526"/>
      <c r="GY24" s="526"/>
      <c r="GZ24" s="526"/>
      <c r="HA24" s="526"/>
      <c r="HB24" s="526"/>
      <c r="HC24" s="526"/>
      <c r="HD24" s="526"/>
      <c r="HE24" s="526"/>
      <c r="HF24" s="526"/>
      <c r="HG24" s="526"/>
      <c r="HH24" s="526"/>
      <c r="HI24" s="526"/>
      <c r="HJ24" s="526"/>
      <c r="HK24" s="526"/>
      <c r="HL24" s="526"/>
      <c r="HM24" s="526"/>
      <c r="HN24" s="526"/>
      <c r="HO24" s="526"/>
      <c r="HP24" s="526"/>
      <c r="HQ24" s="526"/>
      <c r="HR24" s="526"/>
      <c r="HS24" s="526"/>
      <c r="HT24" s="526"/>
      <c r="HU24" s="526"/>
      <c r="HV24" s="526"/>
      <c r="HW24" s="526"/>
      <c r="HX24" s="526"/>
      <c r="HY24" s="526"/>
      <c r="HZ24" s="526"/>
      <c r="IA24" s="526"/>
      <c r="IB24" s="526"/>
      <c r="IC24" s="526"/>
      <c r="ID24" s="526"/>
      <c r="IE24" s="526"/>
      <c r="IF24" s="526"/>
      <c r="IG24" s="526"/>
      <c r="IH24" s="526"/>
      <c r="II24" s="526"/>
      <c r="IJ24" s="526"/>
      <c r="IK24" s="526"/>
      <c r="IL24" s="526"/>
      <c r="IM24" s="526"/>
      <c r="IN24" s="526"/>
      <c r="IO24" s="526"/>
      <c r="IP24" s="526"/>
      <c r="IQ24" s="526"/>
      <c r="IR24" s="526"/>
      <c r="IS24" s="526"/>
      <c r="IT24" s="526"/>
      <c r="IU24" s="526"/>
    </row>
    <row r="25" spans="1:255">
      <c r="A25" s="562" t="s">
        <v>2396</v>
      </c>
      <c r="B25" s="559">
        <v>0</v>
      </c>
      <c r="C25" s="565"/>
      <c r="D25" s="565"/>
      <c r="E25" s="565"/>
      <c r="F25" s="565"/>
      <c r="G25" s="565"/>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c r="BE25" s="526"/>
      <c r="BF25" s="526"/>
      <c r="BG25" s="526"/>
      <c r="BH25" s="526"/>
      <c r="BI25" s="526"/>
      <c r="BJ25" s="526"/>
      <c r="BK25" s="526"/>
      <c r="BL25" s="526"/>
      <c r="BM25" s="526"/>
      <c r="BN25" s="526"/>
      <c r="BO25" s="526"/>
      <c r="BP25" s="526"/>
      <c r="BQ25" s="526"/>
      <c r="BR25" s="526"/>
      <c r="BS25" s="526"/>
      <c r="BT25" s="526"/>
      <c r="BU25" s="526"/>
      <c r="BV25" s="526"/>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6"/>
      <c r="CW25" s="526"/>
      <c r="CX25" s="526"/>
      <c r="CY25" s="526"/>
      <c r="CZ25" s="526"/>
      <c r="DA25" s="526"/>
      <c r="DB25" s="526"/>
      <c r="DC25" s="526"/>
      <c r="DD25" s="526"/>
      <c r="DE25" s="526"/>
      <c r="DF25" s="526"/>
      <c r="DG25" s="526"/>
      <c r="DH25" s="526"/>
      <c r="DI25" s="526"/>
      <c r="DJ25" s="526"/>
      <c r="DK25" s="526"/>
      <c r="DL25" s="526"/>
      <c r="DM25" s="526"/>
      <c r="DN25" s="526"/>
      <c r="DO25" s="526"/>
      <c r="DP25" s="526"/>
      <c r="DQ25" s="526"/>
      <c r="DR25" s="526"/>
      <c r="DS25" s="526"/>
      <c r="DT25" s="526"/>
      <c r="DU25" s="526"/>
      <c r="DV25" s="526"/>
      <c r="DW25" s="526"/>
      <c r="DX25" s="526"/>
      <c r="DY25" s="526"/>
      <c r="DZ25" s="526"/>
      <c r="EA25" s="526"/>
      <c r="EB25" s="526"/>
      <c r="EC25" s="526"/>
      <c r="ED25" s="526"/>
      <c r="EE25" s="526"/>
      <c r="EF25" s="526"/>
      <c r="EG25" s="526"/>
      <c r="EH25" s="526"/>
      <c r="EI25" s="526"/>
      <c r="EJ25" s="526"/>
      <c r="EK25" s="526"/>
      <c r="EL25" s="526"/>
      <c r="EM25" s="526"/>
      <c r="EN25" s="526"/>
      <c r="EO25" s="526"/>
      <c r="EP25" s="526"/>
      <c r="EQ25" s="526"/>
      <c r="ER25" s="526"/>
      <c r="ES25" s="526"/>
      <c r="ET25" s="526"/>
      <c r="EU25" s="526"/>
      <c r="EV25" s="526"/>
      <c r="EW25" s="526"/>
      <c r="EX25" s="526"/>
      <c r="EY25" s="526"/>
      <c r="EZ25" s="526"/>
      <c r="FA25" s="526"/>
      <c r="FB25" s="526"/>
      <c r="FC25" s="526"/>
      <c r="FD25" s="526"/>
      <c r="FE25" s="526"/>
      <c r="FF25" s="526"/>
      <c r="FG25" s="526"/>
      <c r="FH25" s="526"/>
      <c r="FI25" s="526"/>
      <c r="FJ25" s="526"/>
      <c r="FK25" s="526"/>
      <c r="FL25" s="526"/>
      <c r="FM25" s="526"/>
      <c r="FN25" s="526"/>
      <c r="FO25" s="526"/>
      <c r="FP25" s="526"/>
      <c r="FQ25" s="526"/>
      <c r="FR25" s="526"/>
      <c r="FS25" s="526"/>
      <c r="FT25" s="526"/>
      <c r="FU25" s="526"/>
      <c r="FV25" s="526"/>
      <c r="FW25" s="526"/>
      <c r="FX25" s="526"/>
      <c r="FY25" s="526"/>
      <c r="FZ25" s="526"/>
      <c r="GA25" s="526"/>
      <c r="GB25" s="526"/>
      <c r="GC25" s="526"/>
      <c r="GD25" s="526"/>
      <c r="GE25" s="526"/>
      <c r="GF25" s="526"/>
      <c r="GG25" s="526"/>
      <c r="GH25" s="526"/>
      <c r="GI25" s="526"/>
      <c r="GJ25" s="526"/>
      <c r="GK25" s="526"/>
      <c r="GL25" s="526"/>
      <c r="GM25" s="526"/>
      <c r="GN25" s="526"/>
      <c r="GO25" s="526"/>
      <c r="GP25" s="526"/>
      <c r="GQ25" s="526"/>
      <c r="GR25" s="526"/>
      <c r="GS25" s="526"/>
      <c r="GT25" s="526"/>
      <c r="GU25" s="526"/>
      <c r="GV25" s="526"/>
      <c r="GW25" s="526"/>
      <c r="GX25" s="526"/>
      <c r="GY25" s="526"/>
      <c r="GZ25" s="526"/>
      <c r="HA25" s="526"/>
      <c r="HB25" s="526"/>
      <c r="HC25" s="526"/>
      <c r="HD25" s="526"/>
      <c r="HE25" s="526"/>
      <c r="HF25" s="526"/>
      <c r="HG25" s="526"/>
      <c r="HH25" s="526"/>
      <c r="HI25" s="526"/>
      <c r="HJ25" s="526"/>
      <c r="HK25" s="526"/>
      <c r="HL25" s="526"/>
      <c r="HM25" s="526"/>
      <c r="HN25" s="526"/>
      <c r="HO25" s="526"/>
      <c r="HP25" s="526"/>
      <c r="HQ25" s="526"/>
      <c r="HR25" s="526"/>
      <c r="HS25" s="526"/>
      <c r="HT25" s="526"/>
      <c r="HU25" s="526"/>
      <c r="HV25" s="526"/>
      <c r="HW25" s="526"/>
      <c r="HX25" s="526"/>
      <c r="HY25" s="526"/>
      <c r="HZ25" s="526"/>
      <c r="IA25" s="526"/>
      <c r="IB25" s="526"/>
      <c r="IC25" s="526"/>
      <c r="ID25" s="526"/>
      <c r="IE25" s="526"/>
      <c r="IF25" s="526"/>
      <c r="IG25" s="526"/>
      <c r="IH25" s="526"/>
      <c r="II25" s="526"/>
      <c r="IJ25" s="526"/>
      <c r="IK25" s="526"/>
      <c r="IL25" s="526"/>
      <c r="IM25" s="526"/>
      <c r="IN25" s="526"/>
      <c r="IO25" s="526"/>
      <c r="IP25" s="526"/>
      <c r="IQ25" s="526"/>
      <c r="IR25" s="526"/>
      <c r="IS25" s="526"/>
      <c r="IT25" s="526"/>
      <c r="IU25" s="526"/>
    </row>
    <row r="26" spans="1:255">
      <c r="A26" s="562" t="s">
        <v>2397</v>
      </c>
      <c r="B26" s="559">
        <v>0</v>
      </c>
      <c r="C26" s="565"/>
      <c r="D26" s="565"/>
      <c r="E26" s="565"/>
      <c r="F26" s="565"/>
      <c r="G26" s="565"/>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6"/>
      <c r="CW26" s="526"/>
      <c r="CX26" s="526"/>
      <c r="CY26" s="526"/>
      <c r="CZ26" s="526"/>
      <c r="DA26" s="526"/>
      <c r="DB26" s="526"/>
      <c r="DC26" s="526"/>
      <c r="DD26" s="526"/>
      <c r="DE26" s="526"/>
      <c r="DF26" s="526"/>
      <c r="DG26" s="526"/>
      <c r="DH26" s="526"/>
      <c r="DI26" s="526"/>
      <c r="DJ26" s="526"/>
      <c r="DK26" s="526"/>
      <c r="DL26" s="526"/>
      <c r="DM26" s="526"/>
      <c r="DN26" s="526"/>
      <c r="DO26" s="526"/>
      <c r="DP26" s="526"/>
      <c r="DQ26" s="526"/>
      <c r="DR26" s="526"/>
      <c r="DS26" s="526"/>
      <c r="DT26" s="526"/>
      <c r="DU26" s="526"/>
      <c r="DV26" s="526"/>
      <c r="DW26" s="526"/>
      <c r="DX26" s="526"/>
      <c r="DY26" s="526"/>
      <c r="DZ26" s="526"/>
      <c r="EA26" s="526"/>
      <c r="EB26" s="526"/>
      <c r="EC26" s="526"/>
      <c r="ED26" s="526"/>
      <c r="EE26" s="526"/>
      <c r="EF26" s="526"/>
      <c r="EG26" s="526"/>
      <c r="EH26" s="526"/>
      <c r="EI26" s="526"/>
      <c r="EJ26" s="526"/>
      <c r="EK26" s="526"/>
      <c r="EL26" s="526"/>
      <c r="EM26" s="526"/>
      <c r="EN26" s="526"/>
      <c r="EO26" s="526"/>
      <c r="EP26" s="526"/>
      <c r="EQ26" s="526"/>
      <c r="ER26" s="526"/>
      <c r="ES26" s="526"/>
      <c r="ET26" s="526"/>
      <c r="EU26" s="526"/>
      <c r="EV26" s="526"/>
      <c r="EW26" s="526"/>
      <c r="EX26" s="526"/>
      <c r="EY26" s="526"/>
      <c r="EZ26" s="526"/>
      <c r="FA26" s="526"/>
      <c r="FB26" s="526"/>
      <c r="FC26" s="526"/>
      <c r="FD26" s="526"/>
      <c r="FE26" s="526"/>
      <c r="FF26" s="526"/>
      <c r="FG26" s="526"/>
      <c r="FH26" s="526"/>
      <c r="FI26" s="526"/>
      <c r="FJ26" s="526"/>
      <c r="FK26" s="526"/>
      <c r="FL26" s="526"/>
      <c r="FM26" s="526"/>
      <c r="FN26" s="526"/>
      <c r="FO26" s="526"/>
      <c r="FP26" s="526"/>
      <c r="FQ26" s="526"/>
      <c r="FR26" s="526"/>
      <c r="FS26" s="526"/>
      <c r="FT26" s="526"/>
      <c r="FU26" s="526"/>
      <c r="FV26" s="526"/>
      <c r="FW26" s="526"/>
      <c r="FX26" s="526"/>
      <c r="FY26" s="526"/>
      <c r="FZ26" s="526"/>
      <c r="GA26" s="526"/>
      <c r="GB26" s="526"/>
      <c r="GC26" s="526"/>
      <c r="GD26" s="526"/>
      <c r="GE26" s="526"/>
      <c r="GF26" s="526"/>
      <c r="GG26" s="526"/>
      <c r="GH26" s="526"/>
      <c r="GI26" s="526"/>
      <c r="GJ26" s="526"/>
      <c r="GK26" s="526"/>
      <c r="GL26" s="526"/>
      <c r="GM26" s="526"/>
      <c r="GN26" s="526"/>
      <c r="GO26" s="526"/>
      <c r="GP26" s="526"/>
      <c r="GQ26" s="526"/>
      <c r="GR26" s="526"/>
      <c r="GS26" s="526"/>
      <c r="GT26" s="526"/>
      <c r="GU26" s="526"/>
      <c r="GV26" s="526"/>
      <c r="GW26" s="526"/>
      <c r="GX26" s="526"/>
      <c r="GY26" s="526"/>
      <c r="GZ26" s="526"/>
      <c r="HA26" s="526"/>
      <c r="HB26" s="526"/>
      <c r="HC26" s="526"/>
      <c r="HD26" s="526"/>
      <c r="HE26" s="526"/>
      <c r="HF26" s="526"/>
      <c r="HG26" s="526"/>
      <c r="HH26" s="526"/>
      <c r="HI26" s="526"/>
      <c r="HJ26" s="526"/>
      <c r="HK26" s="526"/>
      <c r="HL26" s="526"/>
      <c r="HM26" s="526"/>
      <c r="HN26" s="526"/>
      <c r="HO26" s="526"/>
      <c r="HP26" s="526"/>
      <c r="HQ26" s="526"/>
      <c r="HR26" s="526"/>
      <c r="HS26" s="526"/>
      <c r="HT26" s="526"/>
      <c r="HU26" s="526"/>
      <c r="HV26" s="526"/>
      <c r="HW26" s="526"/>
      <c r="HX26" s="526"/>
      <c r="HY26" s="526"/>
      <c r="HZ26" s="526"/>
      <c r="IA26" s="526"/>
      <c r="IB26" s="526"/>
      <c r="IC26" s="526"/>
      <c r="ID26" s="526"/>
      <c r="IE26" s="526"/>
      <c r="IF26" s="526"/>
      <c r="IG26" s="526"/>
      <c r="IH26" s="526"/>
      <c r="II26" s="526"/>
      <c r="IJ26" s="526"/>
      <c r="IK26" s="526"/>
      <c r="IL26" s="526"/>
      <c r="IM26" s="526"/>
      <c r="IN26" s="526"/>
      <c r="IO26" s="526"/>
      <c r="IP26" s="526"/>
      <c r="IQ26" s="526"/>
      <c r="IR26" s="526"/>
      <c r="IS26" s="526"/>
      <c r="IT26" s="526"/>
      <c r="IU26" s="526"/>
    </row>
    <row r="27" spans="1:255">
      <c r="A27" s="562" t="s">
        <v>2398</v>
      </c>
      <c r="B27" s="559">
        <v>0</v>
      </c>
      <c r="C27" s="565"/>
      <c r="D27" s="565"/>
      <c r="E27" s="565"/>
      <c r="F27" s="565"/>
      <c r="G27" s="565"/>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526"/>
      <c r="BC27" s="526"/>
      <c r="BD27" s="526"/>
      <c r="BE27" s="526"/>
      <c r="BF27" s="526"/>
      <c r="BG27" s="526"/>
      <c r="BH27" s="526"/>
      <c r="BI27" s="526"/>
      <c r="BJ27" s="526"/>
      <c r="BK27" s="526"/>
      <c r="BL27" s="526"/>
      <c r="BM27" s="526"/>
      <c r="BN27" s="526"/>
      <c r="BO27" s="526"/>
      <c r="BP27" s="526"/>
      <c r="BQ27" s="526"/>
      <c r="BR27" s="526"/>
      <c r="BS27" s="526"/>
      <c r="BT27" s="526"/>
      <c r="BU27" s="526"/>
      <c r="BV27" s="526"/>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6"/>
      <c r="CW27" s="526"/>
      <c r="CX27" s="526"/>
      <c r="CY27" s="526"/>
      <c r="CZ27" s="526"/>
      <c r="DA27" s="526"/>
      <c r="DB27" s="526"/>
      <c r="DC27" s="526"/>
      <c r="DD27" s="526"/>
      <c r="DE27" s="526"/>
      <c r="DF27" s="526"/>
      <c r="DG27" s="526"/>
      <c r="DH27" s="526"/>
      <c r="DI27" s="526"/>
      <c r="DJ27" s="526"/>
      <c r="DK27" s="526"/>
      <c r="DL27" s="526"/>
      <c r="DM27" s="526"/>
      <c r="DN27" s="526"/>
      <c r="DO27" s="526"/>
      <c r="DP27" s="526"/>
      <c r="DQ27" s="526"/>
      <c r="DR27" s="526"/>
      <c r="DS27" s="526"/>
      <c r="DT27" s="526"/>
      <c r="DU27" s="526"/>
      <c r="DV27" s="526"/>
      <c r="DW27" s="526"/>
      <c r="DX27" s="526"/>
      <c r="DY27" s="526"/>
      <c r="DZ27" s="526"/>
      <c r="EA27" s="526"/>
      <c r="EB27" s="526"/>
      <c r="EC27" s="526"/>
      <c r="ED27" s="526"/>
      <c r="EE27" s="526"/>
      <c r="EF27" s="526"/>
      <c r="EG27" s="526"/>
      <c r="EH27" s="526"/>
      <c r="EI27" s="526"/>
      <c r="EJ27" s="526"/>
      <c r="EK27" s="526"/>
      <c r="EL27" s="526"/>
      <c r="EM27" s="526"/>
      <c r="EN27" s="526"/>
      <c r="EO27" s="526"/>
      <c r="EP27" s="526"/>
      <c r="EQ27" s="526"/>
      <c r="ER27" s="526"/>
      <c r="ES27" s="526"/>
      <c r="ET27" s="526"/>
      <c r="EU27" s="526"/>
      <c r="EV27" s="526"/>
      <c r="EW27" s="526"/>
      <c r="EX27" s="526"/>
      <c r="EY27" s="526"/>
      <c r="EZ27" s="526"/>
      <c r="FA27" s="526"/>
      <c r="FB27" s="526"/>
      <c r="FC27" s="526"/>
      <c r="FD27" s="526"/>
      <c r="FE27" s="526"/>
      <c r="FF27" s="526"/>
      <c r="FG27" s="526"/>
      <c r="FH27" s="526"/>
      <c r="FI27" s="526"/>
      <c r="FJ27" s="526"/>
      <c r="FK27" s="526"/>
      <c r="FL27" s="526"/>
      <c r="FM27" s="526"/>
      <c r="FN27" s="526"/>
      <c r="FO27" s="526"/>
      <c r="FP27" s="526"/>
      <c r="FQ27" s="526"/>
      <c r="FR27" s="526"/>
      <c r="FS27" s="526"/>
      <c r="FT27" s="526"/>
      <c r="FU27" s="526"/>
      <c r="FV27" s="526"/>
      <c r="FW27" s="526"/>
      <c r="FX27" s="526"/>
      <c r="FY27" s="526"/>
      <c r="FZ27" s="526"/>
      <c r="GA27" s="526"/>
      <c r="GB27" s="526"/>
      <c r="GC27" s="526"/>
      <c r="GD27" s="526"/>
      <c r="GE27" s="526"/>
      <c r="GF27" s="526"/>
      <c r="GG27" s="526"/>
      <c r="GH27" s="526"/>
      <c r="GI27" s="526"/>
      <c r="GJ27" s="526"/>
      <c r="GK27" s="526"/>
      <c r="GL27" s="526"/>
      <c r="GM27" s="526"/>
      <c r="GN27" s="526"/>
      <c r="GO27" s="526"/>
      <c r="GP27" s="526"/>
      <c r="GQ27" s="526"/>
      <c r="GR27" s="526"/>
      <c r="GS27" s="526"/>
      <c r="GT27" s="526"/>
      <c r="GU27" s="526"/>
      <c r="GV27" s="526"/>
      <c r="GW27" s="526"/>
      <c r="GX27" s="526"/>
      <c r="GY27" s="526"/>
      <c r="GZ27" s="526"/>
      <c r="HA27" s="526"/>
      <c r="HB27" s="526"/>
      <c r="HC27" s="526"/>
      <c r="HD27" s="526"/>
      <c r="HE27" s="526"/>
      <c r="HF27" s="526"/>
      <c r="HG27" s="526"/>
      <c r="HH27" s="526"/>
      <c r="HI27" s="526"/>
      <c r="HJ27" s="526"/>
      <c r="HK27" s="526"/>
      <c r="HL27" s="526"/>
      <c r="HM27" s="526"/>
      <c r="HN27" s="526"/>
      <c r="HO27" s="526"/>
      <c r="HP27" s="526"/>
      <c r="HQ27" s="526"/>
      <c r="HR27" s="526"/>
      <c r="HS27" s="526"/>
      <c r="HT27" s="526"/>
      <c r="HU27" s="526"/>
      <c r="HV27" s="526"/>
      <c r="HW27" s="526"/>
      <c r="HX27" s="526"/>
      <c r="HY27" s="526"/>
      <c r="HZ27" s="526"/>
      <c r="IA27" s="526"/>
      <c r="IB27" s="526"/>
      <c r="IC27" s="526"/>
      <c r="ID27" s="526"/>
      <c r="IE27" s="526"/>
      <c r="IF27" s="526"/>
      <c r="IG27" s="526"/>
      <c r="IH27" s="526"/>
      <c r="II27" s="526"/>
      <c r="IJ27" s="526"/>
      <c r="IK27" s="526"/>
      <c r="IL27" s="526"/>
      <c r="IM27" s="526"/>
      <c r="IN27" s="526"/>
      <c r="IO27" s="526"/>
      <c r="IP27" s="526"/>
      <c r="IQ27" s="526"/>
      <c r="IR27" s="526"/>
      <c r="IS27" s="526"/>
      <c r="IT27" s="526"/>
      <c r="IU27" s="526"/>
    </row>
    <row r="28" spans="1:255">
      <c r="A28" s="562" t="s">
        <v>2399</v>
      </c>
      <c r="B28" s="559">
        <v>7000</v>
      </c>
      <c r="C28" s="565"/>
      <c r="D28" s="565"/>
      <c r="E28" s="565"/>
      <c r="F28" s="565"/>
      <c r="G28" s="565"/>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6"/>
      <c r="BH28" s="526"/>
      <c r="BI28" s="526"/>
      <c r="BJ28" s="526"/>
      <c r="BK28" s="526"/>
      <c r="BL28" s="526"/>
      <c r="BM28" s="526"/>
      <c r="BN28" s="526"/>
      <c r="BO28" s="526"/>
      <c r="BP28" s="526"/>
      <c r="BQ28" s="526"/>
      <c r="BR28" s="526"/>
      <c r="BS28" s="526"/>
      <c r="BT28" s="526"/>
      <c r="BU28" s="526"/>
      <c r="BV28" s="526"/>
      <c r="BW28" s="526"/>
      <c r="BX28" s="526"/>
      <c r="BY28" s="526"/>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6"/>
      <c r="CW28" s="526"/>
      <c r="CX28" s="526"/>
      <c r="CY28" s="526"/>
      <c r="CZ28" s="526"/>
      <c r="DA28" s="526"/>
      <c r="DB28" s="526"/>
      <c r="DC28" s="526"/>
      <c r="DD28" s="526"/>
      <c r="DE28" s="526"/>
      <c r="DF28" s="526"/>
      <c r="DG28" s="526"/>
      <c r="DH28" s="526"/>
      <c r="DI28" s="526"/>
      <c r="DJ28" s="526"/>
      <c r="DK28" s="526"/>
      <c r="DL28" s="526"/>
      <c r="DM28" s="526"/>
      <c r="DN28" s="526"/>
      <c r="DO28" s="526"/>
      <c r="DP28" s="526"/>
      <c r="DQ28" s="526"/>
      <c r="DR28" s="526"/>
      <c r="DS28" s="526"/>
      <c r="DT28" s="526"/>
      <c r="DU28" s="526"/>
      <c r="DV28" s="526"/>
      <c r="DW28" s="526"/>
      <c r="DX28" s="526"/>
      <c r="DY28" s="526"/>
      <c r="DZ28" s="526"/>
      <c r="EA28" s="526"/>
      <c r="EB28" s="526"/>
      <c r="EC28" s="526"/>
      <c r="ED28" s="526"/>
      <c r="EE28" s="526"/>
      <c r="EF28" s="526"/>
      <c r="EG28" s="526"/>
      <c r="EH28" s="526"/>
      <c r="EI28" s="526"/>
      <c r="EJ28" s="526"/>
      <c r="EK28" s="526"/>
      <c r="EL28" s="526"/>
      <c r="EM28" s="526"/>
      <c r="EN28" s="526"/>
      <c r="EO28" s="526"/>
      <c r="EP28" s="526"/>
      <c r="EQ28" s="526"/>
      <c r="ER28" s="526"/>
      <c r="ES28" s="526"/>
      <c r="ET28" s="526"/>
      <c r="EU28" s="526"/>
      <c r="EV28" s="526"/>
      <c r="EW28" s="526"/>
      <c r="EX28" s="526"/>
      <c r="EY28" s="526"/>
      <c r="EZ28" s="526"/>
      <c r="FA28" s="526"/>
      <c r="FB28" s="526"/>
      <c r="FC28" s="526"/>
      <c r="FD28" s="526"/>
      <c r="FE28" s="526"/>
      <c r="FF28" s="526"/>
      <c r="FG28" s="526"/>
      <c r="FH28" s="526"/>
      <c r="FI28" s="526"/>
      <c r="FJ28" s="526"/>
      <c r="FK28" s="526"/>
      <c r="FL28" s="526"/>
      <c r="FM28" s="526"/>
      <c r="FN28" s="526"/>
      <c r="FO28" s="526"/>
      <c r="FP28" s="526"/>
      <c r="FQ28" s="526"/>
      <c r="FR28" s="526"/>
      <c r="FS28" s="526"/>
      <c r="FT28" s="526"/>
      <c r="FU28" s="526"/>
      <c r="FV28" s="526"/>
      <c r="FW28" s="526"/>
      <c r="FX28" s="526"/>
      <c r="FY28" s="526"/>
      <c r="FZ28" s="526"/>
      <c r="GA28" s="526"/>
      <c r="GB28" s="526"/>
      <c r="GC28" s="526"/>
      <c r="GD28" s="526"/>
      <c r="GE28" s="526"/>
      <c r="GF28" s="526"/>
      <c r="GG28" s="526"/>
      <c r="GH28" s="526"/>
      <c r="GI28" s="526"/>
      <c r="GJ28" s="526"/>
      <c r="GK28" s="526"/>
      <c r="GL28" s="526"/>
      <c r="GM28" s="526"/>
      <c r="GN28" s="526"/>
      <c r="GO28" s="526"/>
      <c r="GP28" s="526"/>
      <c r="GQ28" s="526"/>
      <c r="GR28" s="526"/>
      <c r="GS28" s="526"/>
      <c r="GT28" s="526"/>
      <c r="GU28" s="526"/>
      <c r="GV28" s="526"/>
      <c r="GW28" s="526"/>
      <c r="GX28" s="526"/>
      <c r="GY28" s="526"/>
      <c r="GZ28" s="526"/>
      <c r="HA28" s="526"/>
      <c r="HB28" s="526"/>
      <c r="HC28" s="526"/>
      <c r="HD28" s="526"/>
      <c r="HE28" s="526"/>
      <c r="HF28" s="526"/>
      <c r="HG28" s="526"/>
      <c r="HH28" s="526"/>
      <c r="HI28" s="526"/>
      <c r="HJ28" s="526"/>
      <c r="HK28" s="526"/>
      <c r="HL28" s="526"/>
      <c r="HM28" s="526"/>
      <c r="HN28" s="526"/>
      <c r="HO28" s="526"/>
      <c r="HP28" s="526"/>
      <c r="HQ28" s="526"/>
      <c r="HR28" s="526"/>
      <c r="HS28" s="526"/>
      <c r="HT28" s="526"/>
      <c r="HU28" s="526"/>
      <c r="HV28" s="526"/>
      <c r="HW28" s="526"/>
      <c r="HX28" s="526"/>
      <c r="HY28" s="526"/>
      <c r="HZ28" s="526"/>
      <c r="IA28" s="526"/>
      <c r="IB28" s="526"/>
      <c r="IC28" s="526"/>
      <c r="ID28" s="526"/>
      <c r="IE28" s="526"/>
      <c r="IF28" s="526"/>
      <c r="IG28" s="526"/>
      <c r="IH28" s="526"/>
      <c r="II28" s="526"/>
      <c r="IJ28" s="526"/>
      <c r="IK28" s="526"/>
      <c r="IL28" s="526"/>
      <c r="IM28" s="526"/>
      <c r="IN28" s="526"/>
      <c r="IO28" s="526"/>
      <c r="IP28" s="526"/>
      <c r="IQ28" s="526"/>
      <c r="IR28" s="526"/>
      <c r="IS28" s="526"/>
      <c r="IT28" s="526"/>
      <c r="IU28" s="526"/>
    </row>
    <row r="29" spans="1:255">
      <c r="A29" s="561" t="s">
        <v>2400</v>
      </c>
      <c r="B29" s="559">
        <f>B30</f>
        <v>-8643</v>
      </c>
      <c r="C29" s="565"/>
      <c r="D29" s="565"/>
      <c r="E29" s="565"/>
      <c r="F29" s="565"/>
      <c r="G29" s="565"/>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6"/>
      <c r="AY29" s="526"/>
      <c r="AZ29" s="526"/>
      <c r="BA29" s="526"/>
      <c r="BB29" s="526"/>
      <c r="BC29" s="526"/>
      <c r="BD29" s="526"/>
      <c r="BE29" s="526"/>
      <c r="BF29" s="526"/>
      <c r="BG29" s="526"/>
      <c r="BH29" s="526"/>
      <c r="BI29" s="526"/>
      <c r="BJ29" s="526"/>
      <c r="BK29" s="526"/>
      <c r="BL29" s="526"/>
      <c r="BM29" s="526"/>
      <c r="BN29" s="526"/>
      <c r="BO29" s="526"/>
      <c r="BP29" s="526"/>
      <c r="BQ29" s="526"/>
      <c r="BR29" s="526"/>
      <c r="BS29" s="526"/>
      <c r="BT29" s="526"/>
      <c r="BU29" s="526"/>
      <c r="BV29" s="526"/>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6"/>
      <c r="CW29" s="526"/>
      <c r="CX29" s="526"/>
      <c r="CY29" s="526"/>
      <c r="CZ29" s="526"/>
      <c r="DA29" s="526"/>
      <c r="DB29" s="526"/>
      <c r="DC29" s="526"/>
      <c r="DD29" s="526"/>
      <c r="DE29" s="526"/>
      <c r="DF29" s="526"/>
      <c r="DG29" s="526"/>
      <c r="DH29" s="526"/>
      <c r="DI29" s="526"/>
      <c r="DJ29" s="526"/>
      <c r="DK29" s="526"/>
      <c r="DL29" s="526"/>
      <c r="DM29" s="526"/>
      <c r="DN29" s="526"/>
      <c r="DO29" s="526"/>
      <c r="DP29" s="526"/>
      <c r="DQ29" s="526"/>
      <c r="DR29" s="526"/>
      <c r="DS29" s="526"/>
      <c r="DT29" s="526"/>
      <c r="DU29" s="526"/>
      <c r="DV29" s="526"/>
      <c r="DW29" s="526"/>
      <c r="DX29" s="526"/>
      <c r="DY29" s="526"/>
      <c r="DZ29" s="526"/>
      <c r="EA29" s="526"/>
      <c r="EB29" s="526"/>
      <c r="EC29" s="526"/>
      <c r="ED29" s="526"/>
      <c r="EE29" s="526"/>
      <c r="EF29" s="526"/>
      <c r="EG29" s="526"/>
      <c r="EH29" s="526"/>
      <c r="EI29" s="526"/>
      <c r="EJ29" s="526"/>
      <c r="EK29" s="526"/>
      <c r="EL29" s="526"/>
      <c r="EM29" s="526"/>
      <c r="EN29" s="526"/>
      <c r="EO29" s="526"/>
      <c r="EP29" s="526"/>
      <c r="EQ29" s="526"/>
      <c r="ER29" s="526"/>
      <c r="ES29" s="526"/>
      <c r="ET29" s="526"/>
      <c r="EU29" s="526"/>
      <c r="EV29" s="526"/>
      <c r="EW29" s="526"/>
      <c r="EX29" s="526"/>
      <c r="EY29" s="526"/>
      <c r="EZ29" s="526"/>
      <c r="FA29" s="526"/>
      <c r="FB29" s="526"/>
      <c r="FC29" s="526"/>
      <c r="FD29" s="526"/>
      <c r="FE29" s="526"/>
      <c r="FF29" s="526"/>
      <c r="FG29" s="526"/>
      <c r="FH29" s="526"/>
      <c r="FI29" s="526"/>
      <c r="FJ29" s="526"/>
      <c r="FK29" s="526"/>
      <c r="FL29" s="526"/>
      <c r="FM29" s="526"/>
      <c r="FN29" s="526"/>
      <c r="FO29" s="526"/>
      <c r="FP29" s="526"/>
      <c r="FQ29" s="526"/>
      <c r="FR29" s="526"/>
      <c r="FS29" s="526"/>
      <c r="FT29" s="526"/>
      <c r="FU29" s="526"/>
      <c r="FV29" s="526"/>
      <c r="FW29" s="526"/>
      <c r="FX29" s="526"/>
      <c r="FY29" s="526"/>
      <c r="FZ29" s="526"/>
      <c r="GA29" s="526"/>
      <c r="GB29" s="526"/>
      <c r="GC29" s="526"/>
      <c r="GD29" s="526"/>
      <c r="GE29" s="526"/>
      <c r="GF29" s="526"/>
      <c r="GG29" s="526"/>
      <c r="GH29" s="526"/>
      <c r="GI29" s="526"/>
      <c r="GJ29" s="526"/>
      <c r="GK29" s="526"/>
      <c r="GL29" s="526"/>
      <c r="GM29" s="526"/>
      <c r="GN29" s="526"/>
      <c r="GO29" s="526"/>
      <c r="GP29" s="526"/>
      <c r="GQ29" s="526"/>
      <c r="GR29" s="526"/>
      <c r="GS29" s="526"/>
      <c r="GT29" s="526"/>
      <c r="GU29" s="526"/>
      <c r="GV29" s="526"/>
      <c r="GW29" s="526"/>
      <c r="GX29" s="526"/>
      <c r="GY29" s="526"/>
      <c r="GZ29" s="526"/>
      <c r="HA29" s="526"/>
      <c r="HB29" s="526"/>
      <c r="HC29" s="526"/>
      <c r="HD29" s="526"/>
      <c r="HE29" s="526"/>
      <c r="HF29" s="526"/>
      <c r="HG29" s="526"/>
      <c r="HH29" s="526"/>
      <c r="HI29" s="526"/>
      <c r="HJ29" s="526"/>
      <c r="HK29" s="526"/>
      <c r="HL29" s="526"/>
      <c r="HM29" s="526"/>
      <c r="HN29" s="526"/>
      <c r="HO29" s="526"/>
      <c r="HP29" s="526"/>
      <c r="HQ29" s="526"/>
      <c r="HR29" s="526"/>
      <c r="HS29" s="526"/>
      <c r="HT29" s="526"/>
      <c r="HU29" s="526"/>
      <c r="HV29" s="526"/>
      <c r="HW29" s="526"/>
      <c r="HX29" s="526"/>
      <c r="HY29" s="526"/>
      <c r="HZ29" s="526"/>
      <c r="IA29" s="526"/>
      <c r="IB29" s="526"/>
      <c r="IC29" s="526"/>
      <c r="ID29" s="526"/>
      <c r="IE29" s="526"/>
      <c r="IF29" s="526"/>
      <c r="IG29" s="526"/>
      <c r="IH29" s="526"/>
      <c r="II29" s="526"/>
      <c r="IJ29" s="526"/>
      <c r="IK29" s="526"/>
      <c r="IL29" s="526"/>
      <c r="IM29" s="526"/>
      <c r="IN29" s="526"/>
      <c r="IO29" s="526"/>
      <c r="IP29" s="526"/>
      <c r="IQ29" s="526"/>
      <c r="IR29" s="526"/>
      <c r="IS29" s="526"/>
      <c r="IT29" s="526"/>
      <c r="IU29" s="526"/>
    </row>
    <row r="30" spans="1:255">
      <c r="A30" s="562" t="s">
        <v>2401</v>
      </c>
      <c r="B30" s="559">
        <v>-8643</v>
      </c>
      <c r="C30" s="565"/>
      <c r="D30" s="565"/>
      <c r="E30" s="565"/>
      <c r="F30" s="565"/>
      <c r="G30" s="565"/>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6"/>
      <c r="CW30" s="526"/>
      <c r="CX30" s="526"/>
      <c r="CY30" s="526"/>
      <c r="CZ30" s="526"/>
      <c r="DA30" s="526"/>
      <c r="DB30" s="526"/>
      <c r="DC30" s="526"/>
      <c r="DD30" s="526"/>
      <c r="DE30" s="526"/>
      <c r="DF30" s="526"/>
      <c r="DG30" s="526"/>
      <c r="DH30" s="526"/>
      <c r="DI30" s="526"/>
      <c r="DJ30" s="526"/>
      <c r="DK30" s="526"/>
      <c r="DL30" s="526"/>
      <c r="DM30" s="526"/>
      <c r="DN30" s="526"/>
      <c r="DO30" s="526"/>
      <c r="DP30" s="526"/>
      <c r="DQ30" s="526"/>
      <c r="DR30" s="526"/>
      <c r="DS30" s="526"/>
      <c r="DT30" s="526"/>
      <c r="DU30" s="526"/>
      <c r="DV30" s="526"/>
      <c r="DW30" s="526"/>
      <c r="DX30" s="526"/>
      <c r="DY30" s="526"/>
      <c r="DZ30" s="526"/>
      <c r="EA30" s="526"/>
      <c r="EB30" s="526"/>
      <c r="EC30" s="526"/>
      <c r="ED30" s="526"/>
      <c r="EE30" s="526"/>
      <c r="EF30" s="526"/>
      <c r="EG30" s="526"/>
      <c r="EH30" s="526"/>
      <c r="EI30" s="526"/>
      <c r="EJ30" s="526"/>
      <c r="EK30" s="526"/>
      <c r="EL30" s="526"/>
      <c r="EM30" s="526"/>
      <c r="EN30" s="526"/>
      <c r="EO30" s="526"/>
      <c r="EP30" s="526"/>
      <c r="EQ30" s="526"/>
      <c r="ER30" s="526"/>
      <c r="ES30" s="526"/>
      <c r="ET30" s="526"/>
      <c r="EU30" s="526"/>
      <c r="EV30" s="526"/>
      <c r="EW30" s="526"/>
      <c r="EX30" s="526"/>
      <c r="EY30" s="526"/>
      <c r="EZ30" s="526"/>
      <c r="FA30" s="526"/>
      <c r="FB30" s="526"/>
      <c r="FC30" s="526"/>
      <c r="FD30" s="526"/>
      <c r="FE30" s="526"/>
      <c r="FF30" s="526"/>
      <c r="FG30" s="526"/>
      <c r="FH30" s="526"/>
      <c r="FI30" s="526"/>
      <c r="FJ30" s="526"/>
      <c r="FK30" s="526"/>
      <c r="FL30" s="526"/>
      <c r="FM30" s="526"/>
      <c r="FN30" s="526"/>
      <c r="FO30" s="526"/>
      <c r="FP30" s="526"/>
      <c r="FQ30" s="526"/>
      <c r="FR30" s="526"/>
      <c r="FS30" s="526"/>
      <c r="FT30" s="526"/>
      <c r="FU30" s="526"/>
      <c r="FV30" s="526"/>
      <c r="FW30" s="526"/>
      <c r="FX30" s="526"/>
      <c r="FY30" s="526"/>
      <c r="FZ30" s="526"/>
      <c r="GA30" s="526"/>
      <c r="GB30" s="526"/>
      <c r="GC30" s="526"/>
      <c r="GD30" s="526"/>
      <c r="GE30" s="526"/>
      <c r="GF30" s="526"/>
      <c r="GG30" s="526"/>
      <c r="GH30" s="526"/>
      <c r="GI30" s="526"/>
      <c r="GJ30" s="526"/>
      <c r="GK30" s="526"/>
      <c r="GL30" s="526"/>
      <c r="GM30" s="526"/>
      <c r="GN30" s="526"/>
      <c r="GO30" s="526"/>
      <c r="GP30" s="526"/>
      <c r="GQ30" s="526"/>
      <c r="GR30" s="526"/>
      <c r="GS30" s="526"/>
      <c r="GT30" s="526"/>
      <c r="GU30" s="526"/>
      <c r="GV30" s="526"/>
      <c r="GW30" s="526"/>
      <c r="GX30" s="526"/>
      <c r="GY30" s="526"/>
      <c r="GZ30" s="526"/>
      <c r="HA30" s="526"/>
      <c r="HB30" s="526"/>
      <c r="HC30" s="526"/>
      <c r="HD30" s="526"/>
      <c r="HE30" s="526"/>
      <c r="HF30" s="526"/>
      <c r="HG30" s="526"/>
      <c r="HH30" s="526"/>
      <c r="HI30" s="526"/>
      <c r="HJ30" s="526"/>
      <c r="HK30" s="526"/>
      <c r="HL30" s="526"/>
      <c r="HM30" s="526"/>
      <c r="HN30" s="526"/>
      <c r="HO30" s="526"/>
      <c r="HP30" s="526"/>
      <c r="HQ30" s="526"/>
      <c r="HR30" s="526"/>
      <c r="HS30" s="526"/>
      <c r="HT30" s="526"/>
      <c r="HU30" s="526"/>
      <c r="HV30" s="526"/>
      <c r="HW30" s="526"/>
      <c r="HX30" s="526"/>
      <c r="HY30" s="526"/>
      <c r="HZ30" s="526"/>
      <c r="IA30" s="526"/>
      <c r="IB30" s="526"/>
      <c r="IC30" s="526"/>
      <c r="ID30" s="526"/>
      <c r="IE30" s="526"/>
      <c r="IF30" s="526"/>
      <c r="IG30" s="526"/>
      <c r="IH30" s="526"/>
      <c r="II30" s="526"/>
      <c r="IJ30" s="526"/>
      <c r="IK30" s="526"/>
      <c r="IL30" s="526"/>
      <c r="IM30" s="526"/>
      <c r="IN30" s="526"/>
      <c r="IO30" s="526"/>
      <c r="IP30" s="526"/>
      <c r="IQ30" s="526"/>
      <c r="IR30" s="526"/>
      <c r="IS30" s="526"/>
      <c r="IT30" s="526"/>
      <c r="IU30" s="526"/>
    </row>
    <row r="31" spans="1:255">
      <c r="A31" s="561" t="s">
        <v>2402</v>
      </c>
      <c r="B31" s="559">
        <f>B32+B33+B34</f>
        <v>0</v>
      </c>
      <c r="C31" s="565"/>
      <c r="D31" s="565"/>
      <c r="E31" s="565"/>
      <c r="F31" s="565"/>
      <c r="G31" s="565"/>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526"/>
      <c r="BL31" s="526"/>
      <c r="BM31" s="526"/>
      <c r="BN31" s="526"/>
      <c r="BO31" s="526"/>
      <c r="BP31" s="526"/>
      <c r="BQ31" s="526"/>
      <c r="BR31" s="526"/>
      <c r="BS31" s="526"/>
      <c r="BT31" s="526"/>
      <c r="BU31" s="526"/>
      <c r="BV31" s="526"/>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6"/>
      <c r="CW31" s="526"/>
      <c r="CX31" s="526"/>
      <c r="CY31" s="526"/>
      <c r="CZ31" s="526"/>
      <c r="DA31" s="526"/>
      <c r="DB31" s="526"/>
      <c r="DC31" s="526"/>
      <c r="DD31" s="526"/>
      <c r="DE31" s="526"/>
      <c r="DF31" s="526"/>
      <c r="DG31" s="526"/>
      <c r="DH31" s="526"/>
      <c r="DI31" s="526"/>
      <c r="DJ31" s="526"/>
      <c r="DK31" s="526"/>
      <c r="DL31" s="526"/>
      <c r="DM31" s="526"/>
      <c r="DN31" s="526"/>
      <c r="DO31" s="526"/>
      <c r="DP31" s="526"/>
      <c r="DQ31" s="526"/>
      <c r="DR31" s="526"/>
      <c r="DS31" s="526"/>
      <c r="DT31" s="526"/>
      <c r="DU31" s="526"/>
      <c r="DV31" s="526"/>
      <c r="DW31" s="526"/>
      <c r="DX31" s="526"/>
      <c r="DY31" s="526"/>
      <c r="DZ31" s="526"/>
      <c r="EA31" s="526"/>
      <c r="EB31" s="526"/>
      <c r="EC31" s="526"/>
      <c r="ED31" s="526"/>
      <c r="EE31" s="526"/>
      <c r="EF31" s="526"/>
      <c r="EG31" s="526"/>
      <c r="EH31" s="526"/>
      <c r="EI31" s="526"/>
      <c r="EJ31" s="526"/>
      <c r="EK31" s="526"/>
      <c r="EL31" s="526"/>
      <c r="EM31" s="526"/>
      <c r="EN31" s="526"/>
      <c r="EO31" s="526"/>
      <c r="EP31" s="526"/>
      <c r="EQ31" s="526"/>
      <c r="ER31" s="526"/>
      <c r="ES31" s="526"/>
      <c r="ET31" s="526"/>
      <c r="EU31" s="526"/>
      <c r="EV31" s="526"/>
      <c r="EW31" s="526"/>
      <c r="EX31" s="526"/>
      <c r="EY31" s="526"/>
      <c r="EZ31" s="526"/>
      <c r="FA31" s="526"/>
      <c r="FB31" s="526"/>
      <c r="FC31" s="526"/>
      <c r="FD31" s="526"/>
      <c r="FE31" s="526"/>
      <c r="FF31" s="526"/>
      <c r="FG31" s="526"/>
      <c r="FH31" s="526"/>
      <c r="FI31" s="526"/>
      <c r="FJ31" s="526"/>
      <c r="FK31" s="526"/>
      <c r="FL31" s="526"/>
      <c r="FM31" s="526"/>
      <c r="FN31" s="526"/>
      <c r="FO31" s="526"/>
      <c r="FP31" s="526"/>
      <c r="FQ31" s="526"/>
      <c r="FR31" s="526"/>
      <c r="FS31" s="526"/>
      <c r="FT31" s="526"/>
      <c r="FU31" s="526"/>
      <c r="FV31" s="526"/>
      <c r="FW31" s="526"/>
      <c r="FX31" s="526"/>
      <c r="FY31" s="526"/>
      <c r="FZ31" s="526"/>
      <c r="GA31" s="526"/>
      <c r="GB31" s="526"/>
      <c r="GC31" s="526"/>
      <c r="GD31" s="526"/>
      <c r="GE31" s="526"/>
      <c r="GF31" s="526"/>
      <c r="GG31" s="526"/>
      <c r="GH31" s="526"/>
      <c r="GI31" s="526"/>
      <c r="GJ31" s="526"/>
      <c r="GK31" s="526"/>
      <c r="GL31" s="526"/>
      <c r="GM31" s="526"/>
      <c r="GN31" s="526"/>
      <c r="GO31" s="526"/>
      <c r="GP31" s="526"/>
      <c r="GQ31" s="526"/>
      <c r="GR31" s="526"/>
      <c r="GS31" s="526"/>
      <c r="GT31" s="526"/>
      <c r="GU31" s="526"/>
      <c r="GV31" s="526"/>
      <c r="GW31" s="526"/>
      <c r="GX31" s="526"/>
      <c r="GY31" s="526"/>
      <c r="GZ31" s="526"/>
      <c r="HA31" s="526"/>
      <c r="HB31" s="526"/>
      <c r="HC31" s="526"/>
      <c r="HD31" s="526"/>
      <c r="HE31" s="526"/>
      <c r="HF31" s="526"/>
      <c r="HG31" s="526"/>
      <c r="HH31" s="526"/>
      <c r="HI31" s="526"/>
      <c r="HJ31" s="526"/>
      <c r="HK31" s="526"/>
      <c r="HL31" s="526"/>
      <c r="HM31" s="526"/>
      <c r="HN31" s="526"/>
      <c r="HO31" s="526"/>
      <c r="HP31" s="526"/>
      <c r="HQ31" s="526"/>
      <c r="HR31" s="526"/>
      <c r="HS31" s="526"/>
      <c r="HT31" s="526"/>
      <c r="HU31" s="526"/>
      <c r="HV31" s="526"/>
      <c r="HW31" s="526"/>
      <c r="HX31" s="526"/>
      <c r="HY31" s="526"/>
      <c r="HZ31" s="526"/>
      <c r="IA31" s="526"/>
      <c r="IB31" s="526"/>
      <c r="IC31" s="526"/>
      <c r="ID31" s="526"/>
      <c r="IE31" s="526"/>
      <c r="IF31" s="526"/>
      <c r="IG31" s="526"/>
      <c r="IH31" s="526"/>
      <c r="II31" s="526"/>
      <c r="IJ31" s="526"/>
      <c r="IK31" s="526"/>
      <c r="IL31" s="526"/>
      <c r="IM31" s="526"/>
      <c r="IN31" s="526"/>
      <c r="IO31" s="526"/>
      <c r="IP31" s="526"/>
      <c r="IQ31" s="526"/>
      <c r="IR31" s="526"/>
      <c r="IS31" s="526"/>
      <c r="IT31" s="526"/>
      <c r="IU31" s="526"/>
    </row>
    <row r="32" spans="1:255">
      <c r="A32" s="562" t="s">
        <v>2403</v>
      </c>
      <c r="B32" s="559">
        <v>0</v>
      </c>
      <c r="C32" s="565"/>
      <c r="D32" s="565"/>
      <c r="E32" s="565"/>
      <c r="F32" s="565"/>
      <c r="G32" s="565"/>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26"/>
      <c r="BU32" s="526"/>
      <c r="BV32" s="526"/>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6"/>
      <c r="CW32" s="526"/>
      <c r="CX32" s="526"/>
      <c r="CY32" s="526"/>
      <c r="CZ32" s="526"/>
      <c r="DA32" s="526"/>
      <c r="DB32" s="526"/>
      <c r="DC32" s="526"/>
      <c r="DD32" s="526"/>
      <c r="DE32" s="526"/>
      <c r="DF32" s="526"/>
      <c r="DG32" s="526"/>
      <c r="DH32" s="526"/>
      <c r="DI32" s="526"/>
      <c r="DJ32" s="526"/>
      <c r="DK32" s="526"/>
      <c r="DL32" s="526"/>
      <c r="DM32" s="526"/>
      <c r="DN32" s="526"/>
      <c r="DO32" s="526"/>
      <c r="DP32" s="526"/>
      <c r="DQ32" s="526"/>
      <c r="DR32" s="526"/>
      <c r="DS32" s="526"/>
      <c r="DT32" s="526"/>
      <c r="DU32" s="526"/>
      <c r="DV32" s="526"/>
      <c r="DW32" s="526"/>
      <c r="DX32" s="526"/>
      <c r="DY32" s="526"/>
      <c r="DZ32" s="526"/>
      <c r="EA32" s="526"/>
      <c r="EB32" s="526"/>
      <c r="EC32" s="526"/>
      <c r="ED32" s="526"/>
      <c r="EE32" s="526"/>
      <c r="EF32" s="526"/>
      <c r="EG32" s="526"/>
      <c r="EH32" s="526"/>
      <c r="EI32" s="526"/>
      <c r="EJ32" s="526"/>
      <c r="EK32" s="526"/>
      <c r="EL32" s="526"/>
      <c r="EM32" s="526"/>
      <c r="EN32" s="526"/>
      <c r="EO32" s="526"/>
      <c r="EP32" s="526"/>
      <c r="EQ32" s="526"/>
      <c r="ER32" s="526"/>
      <c r="ES32" s="526"/>
      <c r="ET32" s="526"/>
      <c r="EU32" s="526"/>
      <c r="EV32" s="526"/>
      <c r="EW32" s="526"/>
      <c r="EX32" s="526"/>
      <c r="EY32" s="526"/>
      <c r="EZ32" s="526"/>
      <c r="FA32" s="526"/>
      <c r="FB32" s="526"/>
      <c r="FC32" s="526"/>
      <c r="FD32" s="526"/>
      <c r="FE32" s="526"/>
      <c r="FF32" s="526"/>
      <c r="FG32" s="526"/>
      <c r="FH32" s="526"/>
      <c r="FI32" s="526"/>
      <c r="FJ32" s="526"/>
      <c r="FK32" s="526"/>
      <c r="FL32" s="526"/>
      <c r="FM32" s="526"/>
      <c r="FN32" s="526"/>
      <c r="FO32" s="526"/>
      <c r="FP32" s="526"/>
      <c r="FQ32" s="526"/>
      <c r="FR32" s="526"/>
      <c r="FS32" s="526"/>
      <c r="FT32" s="526"/>
      <c r="FU32" s="526"/>
      <c r="FV32" s="526"/>
      <c r="FW32" s="526"/>
      <c r="FX32" s="526"/>
      <c r="FY32" s="526"/>
      <c r="FZ32" s="526"/>
      <c r="GA32" s="526"/>
      <c r="GB32" s="526"/>
      <c r="GC32" s="526"/>
      <c r="GD32" s="526"/>
      <c r="GE32" s="526"/>
      <c r="GF32" s="526"/>
      <c r="GG32" s="526"/>
      <c r="GH32" s="526"/>
      <c r="GI32" s="526"/>
      <c r="GJ32" s="526"/>
      <c r="GK32" s="526"/>
      <c r="GL32" s="526"/>
      <c r="GM32" s="526"/>
      <c r="GN32" s="526"/>
      <c r="GO32" s="526"/>
      <c r="GP32" s="526"/>
      <c r="GQ32" s="526"/>
      <c r="GR32" s="526"/>
      <c r="GS32" s="526"/>
      <c r="GT32" s="526"/>
      <c r="GU32" s="526"/>
      <c r="GV32" s="526"/>
      <c r="GW32" s="526"/>
      <c r="GX32" s="526"/>
      <c r="GY32" s="526"/>
      <c r="GZ32" s="526"/>
      <c r="HA32" s="526"/>
      <c r="HB32" s="526"/>
      <c r="HC32" s="526"/>
      <c r="HD32" s="526"/>
      <c r="HE32" s="526"/>
      <c r="HF32" s="526"/>
      <c r="HG32" s="526"/>
      <c r="HH32" s="526"/>
      <c r="HI32" s="526"/>
      <c r="HJ32" s="526"/>
      <c r="HK32" s="526"/>
      <c r="HL32" s="526"/>
      <c r="HM32" s="526"/>
      <c r="HN32" s="526"/>
      <c r="HO32" s="526"/>
      <c r="HP32" s="526"/>
      <c r="HQ32" s="526"/>
      <c r="HR32" s="526"/>
      <c r="HS32" s="526"/>
      <c r="HT32" s="526"/>
      <c r="HU32" s="526"/>
      <c r="HV32" s="526"/>
      <c r="HW32" s="526"/>
      <c r="HX32" s="526"/>
      <c r="HY32" s="526"/>
      <c r="HZ32" s="526"/>
      <c r="IA32" s="526"/>
      <c r="IB32" s="526"/>
      <c r="IC32" s="526"/>
      <c r="ID32" s="526"/>
      <c r="IE32" s="526"/>
      <c r="IF32" s="526"/>
      <c r="IG32" s="526"/>
      <c r="IH32" s="526"/>
      <c r="II32" s="526"/>
      <c r="IJ32" s="526"/>
      <c r="IK32" s="526"/>
      <c r="IL32" s="526"/>
      <c r="IM32" s="526"/>
      <c r="IN32" s="526"/>
      <c r="IO32" s="526"/>
      <c r="IP32" s="526"/>
      <c r="IQ32" s="526"/>
      <c r="IR32" s="526"/>
      <c r="IS32" s="526"/>
      <c r="IT32" s="526"/>
      <c r="IU32" s="526"/>
    </row>
    <row r="33" spans="1:255">
      <c r="A33" s="562" t="s">
        <v>2404</v>
      </c>
      <c r="B33" s="559">
        <v>0</v>
      </c>
      <c r="C33" s="565"/>
      <c r="D33" s="565"/>
      <c r="E33" s="565"/>
      <c r="F33" s="565"/>
      <c r="G33" s="565"/>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526"/>
      <c r="AU33" s="526"/>
      <c r="AV33" s="526"/>
      <c r="AW33" s="526"/>
      <c r="AX33" s="526"/>
      <c r="AY33" s="526"/>
      <c r="AZ33" s="526"/>
      <c r="BA33" s="526"/>
      <c r="BB33" s="526"/>
      <c r="BC33" s="526"/>
      <c r="BD33" s="526"/>
      <c r="BE33" s="526"/>
      <c r="BF33" s="526"/>
      <c r="BG33" s="526"/>
      <c r="BH33" s="526"/>
      <c r="BI33" s="526"/>
      <c r="BJ33" s="526"/>
      <c r="BK33" s="526"/>
      <c r="BL33" s="526"/>
      <c r="BM33" s="526"/>
      <c r="BN33" s="526"/>
      <c r="BO33" s="526"/>
      <c r="BP33" s="526"/>
      <c r="BQ33" s="526"/>
      <c r="BR33" s="526"/>
      <c r="BS33" s="526"/>
      <c r="BT33" s="526"/>
      <c r="BU33" s="526"/>
      <c r="BV33" s="526"/>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6"/>
      <c r="CW33" s="526"/>
      <c r="CX33" s="526"/>
      <c r="CY33" s="526"/>
      <c r="CZ33" s="526"/>
      <c r="DA33" s="526"/>
      <c r="DB33" s="526"/>
      <c r="DC33" s="526"/>
      <c r="DD33" s="526"/>
      <c r="DE33" s="526"/>
      <c r="DF33" s="526"/>
      <c r="DG33" s="526"/>
      <c r="DH33" s="526"/>
      <c r="DI33" s="526"/>
      <c r="DJ33" s="526"/>
      <c r="DK33" s="526"/>
      <c r="DL33" s="526"/>
      <c r="DM33" s="526"/>
      <c r="DN33" s="526"/>
      <c r="DO33" s="526"/>
      <c r="DP33" s="526"/>
      <c r="DQ33" s="526"/>
      <c r="DR33" s="526"/>
      <c r="DS33" s="526"/>
      <c r="DT33" s="526"/>
      <c r="DU33" s="526"/>
      <c r="DV33" s="526"/>
      <c r="DW33" s="526"/>
      <c r="DX33" s="526"/>
      <c r="DY33" s="526"/>
      <c r="DZ33" s="526"/>
      <c r="EA33" s="526"/>
      <c r="EB33" s="526"/>
      <c r="EC33" s="526"/>
      <c r="ED33" s="526"/>
      <c r="EE33" s="526"/>
      <c r="EF33" s="526"/>
      <c r="EG33" s="526"/>
      <c r="EH33" s="526"/>
      <c r="EI33" s="526"/>
      <c r="EJ33" s="526"/>
      <c r="EK33" s="526"/>
      <c r="EL33" s="526"/>
      <c r="EM33" s="526"/>
      <c r="EN33" s="526"/>
      <c r="EO33" s="526"/>
      <c r="EP33" s="526"/>
      <c r="EQ33" s="526"/>
      <c r="ER33" s="526"/>
      <c r="ES33" s="526"/>
      <c r="ET33" s="526"/>
      <c r="EU33" s="526"/>
      <c r="EV33" s="526"/>
      <c r="EW33" s="526"/>
      <c r="EX33" s="526"/>
      <c r="EY33" s="526"/>
      <c r="EZ33" s="526"/>
      <c r="FA33" s="526"/>
      <c r="FB33" s="526"/>
      <c r="FC33" s="526"/>
      <c r="FD33" s="526"/>
      <c r="FE33" s="526"/>
      <c r="FF33" s="526"/>
      <c r="FG33" s="526"/>
      <c r="FH33" s="526"/>
      <c r="FI33" s="526"/>
      <c r="FJ33" s="526"/>
      <c r="FK33" s="526"/>
      <c r="FL33" s="526"/>
      <c r="FM33" s="526"/>
      <c r="FN33" s="526"/>
      <c r="FO33" s="526"/>
      <c r="FP33" s="526"/>
      <c r="FQ33" s="526"/>
      <c r="FR33" s="526"/>
      <c r="FS33" s="526"/>
      <c r="FT33" s="526"/>
      <c r="FU33" s="526"/>
      <c r="FV33" s="526"/>
      <c r="FW33" s="526"/>
      <c r="FX33" s="526"/>
      <c r="FY33" s="526"/>
      <c r="FZ33" s="526"/>
      <c r="GA33" s="526"/>
      <c r="GB33" s="526"/>
      <c r="GC33" s="526"/>
      <c r="GD33" s="526"/>
      <c r="GE33" s="526"/>
      <c r="GF33" s="526"/>
      <c r="GG33" s="526"/>
      <c r="GH33" s="526"/>
      <c r="GI33" s="526"/>
      <c r="GJ33" s="526"/>
      <c r="GK33" s="526"/>
      <c r="GL33" s="526"/>
      <c r="GM33" s="526"/>
      <c r="GN33" s="526"/>
      <c r="GO33" s="526"/>
      <c r="GP33" s="526"/>
      <c r="GQ33" s="526"/>
      <c r="GR33" s="526"/>
      <c r="GS33" s="526"/>
      <c r="GT33" s="526"/>
      <c r="GU33" s="526"/>
      <c r="GV33" s="526"/>
      <c r="GW33" s="526"/>
      <c r="GX33" s="526"/>
      <c r="GY33" s="526"/>
      <c r="GZ33" s="526"/>
      <c r="HA33" s="526"/>
      <c r="HB33" s="526"/>
      <c r="HC33" s="526"/>
      <c r="HD33" s="526"/>
      <c r="HE33" s="526"/>
      <c r="HF33" s="526"/>
      <c r="HG33" s="526"/>
      <c r="HH33" s="526"/>
      <c r="HI33" s="526"/>
      <c r="HJ33" s="526"/>
      <c r="HK33" s="526"/>
      <c r="HL33" s="526"/>
      <c r="HM33" s="526"/>
      <c r="HN33" s="526"/>
      <c r="HO33" s="526"/>
      <c r="HP33" s="526"/>
      <c r="HQ33" s="526"/>
      <c r="HR33" s="526"/>
      <c r="HS33" s="526"/>
      <c r="HT33" s="526"/>
      <c r="HU33" s="526"/>
      <c r="HV33" s="526"/>
      <c r="HW33" s="526"/>
      <c r="HX33" s="526"/>
      <c r="HY33" s="526"/>
      <c r="HZ33" s="526"/>
      <c r="IA33" s="526"/>
      <c r="IB33" s="526"/>
      <c r="IC33" s="526"/>
      <c r="ID33" s="526"/>
      <c r="IE33" s="526"/>
      <c r="IF33" s="526"/>
      <c r="IG33" s="526"/>
      <c r="IH33" s="526"/>
      <c r="II33" s="526"/>
      <c r="IJ33" s="526"/>
      <c r="IK33" s="526"/>
      <c r="IL33" s="526"/>
      <c r="IM33" s="526"/>
      <c r="IN33" s="526"/>
      <c r="IO33" s="526"/>
      <c r="IP33" s="526"/>
      <c r="IQ33" s="526"/>
      <c r="IR33" s="526"/>
      <c r="IS33" s="526"/>
      <c r="IT33" s="526"/>
      <c r="IU33" s="526"/>
    </row>
    <row r="34" spans="1:255">
      <c r="A34" s="562" t="s">
        <v>2405</v>
      </c>
      <c r="B34" s="559">
        <v>0</v>
      </c>
      <c r="C34" s="565"/>
      <c r="D34" s="565"/>
      <c r="E34" s="565"/>
      <c r="F34" s="565"/>
      <c r="G34" s="565"/>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6"/>
      <c r="AO34" s="526"/>
      <c r="AP34" s="526"/>
      <c r="AQ34" s="526"/>
      <c r="AR34" s="526"/>
      <c r="AS34" s="526"/>
      <c r="AT34" s="526"/>
      <c r="AU34" s="526"/>
      <c r="AV34" s="526"/>
      <c r="AW34" s="526"/>
      <c r="AX34" s="526"/>
      <c r="AY34" s="526"/>
      <c r="AZ34" s="526"/>
      <c r="BA34" s="526"/>
      <c r="BB34" s="526"/>
      <c r="BC34" s="526"/>
      <c r="BD34" s="526"/>
      <c r="BE34" s="526"/>
      <c r="BF34" s="526"/>
      <c r="BG34" s="526"/>
      <c r="BH34" s="526"/>
      <c r="BI34" s="526"/>
      <c r="BJ34" s="526"/>
      <c r="BK34" s="526"/>
      <c r="BL34" s="526"/>
      <c r="BM34" s="526"/>
      <c r="BN34" s="526"/>
      <c r="BO34" s="526"/>
      <c r="BP34" s="526"/>
      <c r="BQ34" s="526"/>
      <c r="BR34" s="526"/>
      <c r="BS34" s="526"/>
      <c r="BT34" s="526"/>
      <c r="BU34" s="526"/>
      <c r="BV34" s="526"/>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6"/>
      <c r="CW34" s="526"/>
      <c r="CX34" s="526"/>
      <c r="CY34" s="526"/>
      <c r="CZ34" s="526"/>
      <c r="DA34" s="526"/>
      <c r="DB34" s="526"/>
      <c r="DC34" s="526"/>
      <c r="DD34" s="526"/>
      <c r="DE34" s="526"/>
      <c r="DF34" s="526"/>
      <c r="DG34" s="526"/>
      <c r="DH34" s="526"/>
      <c r="DI34" s="526"/>
      <c r="DJ34" s="526"/>
      <c r="DK34" s="526"/>
      <c r="DL34" s="526"/>
      <c r="DM34" s="526"/>
      <c r="DN34" s="526"/>
      <c r="DO34" s="526"/>
      <c r="DP34" s="526"/>
      <c r="DQ34" s="526"/>
      <c r="DR34" s="526"/>
      <c r="DS34" s="526"/>
      <c r="DT34" s="526"/>
      <c r="DU34" s="526"/>
      <c r="DV34" s="526"/>
      <c r="DW34" s="526"/>
      <c r="DX34" s="526"/>
      <c r="DY34" s="526"/>
      <c r="DZ34" s="526"/>
      <c r="EA34" s="526"/>
      <c r="EB34" s="526"/>
      <c r="EC34" s="526"/>
      <c r="ED34" s="526"/>
      <c r="EE34" s="526"/>
      <c r="EF34" s="526"/>
      <c r="EG34" s="526"/>
      <c r="EH34" s="526"/>
      <c r="EI34" s="526"/>
      <c r="EJ34" s="526"/>
      <c r="EK34" s="526"/>
      <c r="EL34" s="526"/>
      <c r="EM34" s="526"/>
      <c r="EN34" s="526"/>
      <c r="EO34" s="526"/>
      <c r="EP34" s="526"/>
      <c r="EQ34" s="526"/>
      <c r="ER34" s="526"/>
      <c r="ES34" s="526"/>
      <c r="ET34" s="526"/>
      <c r="EU34" s="526"/>
      <c r="EV34" s="526"/>
      <c r="EW34" s="526"/>
      <c r="EX34" s="526"/>
      <c r="EY34" s="526"/>
      <c r="EZ34" s="526"/>
      <c r="FA34" s="526"/>
      <c r="FB34" s="526"/>
      <c r="FC34" s="526"/>
      <c r="FD34" s="526"/>
      <c r="FE34" s="526"/>
      <c r="FF34" s="526"/>
      <c r="FG34" s="526"/>
      <c r="FH34" s="526"/>
      <c r="FI34" s="526"/>
      <c r="FJ34" s="526"/>
      <c r="FK34" s="526"/>
      <c r="FL34" s="526"/>
      <c r="FM34" s="526"/>
      <c r="FN34" s="526"/>
      <c r="FO34" s="526"/>
      <c r="FP34" s="526"/>
      <c r="FQ34" s="526"/>
      <c r="FR34" s="526"/>
      <c r="FS34" s="526"/>
      <c r="FT34" s="526"/>
      <c r="FU34" s="526"/>
      <c r="FV34" s="526"/>
      <c r="FW34" s="526"/>
      <c r="FX34" s="526"/>
      <c r="FY34" s="526"/>
      <c r="FZ34" s="526"/>
      <c r="GA34" s="526"/>
      <c r="GB34" s="526"/>
      <c r="GC34" s="526"/>
      <c r="GD34" s="526"/>
      <c r="GE34" s="526"/>
      <c r="GF34" s="526"/>
      <c r="GG34" s="526"/>
      <c r="GH34" s="526"/>
      <c r="GI34" s="526"/>
      <c r="GJ34" s="526"/>
      <c r="GK34" s="526"/>
      <c r="GL34" s="526"/>
      <c r="GM34" s="526"/>
      <c r="GN34" s="526"/>
      <c r="GO34" s="526"/>
      <c r="GP34" s="526"/>
      <c r="GQ34" s="526"/>
      <c r="GR34" s="526"/>
      <c r="GS34" s="526"/>
      <c r="GT34" s="526"/>
      <c r="GU34" s="526"/>
      <c r="GV34" s="526"/>
      <c r="GW34" s="526"/>
      <c r="GX34" s="526"/>
      <c r="GY34" s="526"/>
      <c r="GZ34" s="526"/>
      <c r="HA34" s="526"/>
      <c r="HB34" s="526"/>
      <c r="HC34" s="526"/>
      <c r="HD34" s="526"/>
      <c r="HE34" s="526"/>
      <c r="HF34" s="526"/>
      <c r="HG34" s="526"/>
      <c r="HH34" s="526"/>
      <c r="HI34" s="526"/>
      <c r="HJ34" s="526"/>
      <c r="HK34" s="526"/>
      <c r="HL34" s="526"/>
      <c r="HM34" s="526"/>
      <c r="HN34" s="526"/>
      <c r="HO34" s="526"/>
      <c r="HP34" s="526"/>
      <c r="HQ34" s="526"/>
      <c r="HR34" s="526"/>
      <c r="HS34" s="526"/>
      <c r="HT34" s="526"/>
      <c r="HU34" s="526"/>
      <c r="HV34" s="526"/>
      <c r="HW34" s="526"/>
      <c r="HX34" s="526"/>
      <c r="HY34" s="526"/>
      <c r="HZ34" s="526"/>
      <c r="IA34" s="526"/>
      <c r="IB34" s="526"/>
      <c r="IC34" s="526"/>
      <c r="ID34" s="526"/>
      <c r="IE34" s="526"/>
      <c r="IF34" s="526"/>
      <c r="IG34" s="526"/>
      <c r="IH34" s="526"/>
      <c r="II34" s="526"/>
      <c r="IJ34" s="526"/>
      <c r="IK34" s="526"/>
      <c r="IL34" s="526"/>
      <c r="IM34" s="526"/>
      <c r="IN34" s="526"/>
      <c r="IO34" s="526"/>
      <c r="IP34" s="526"/>
      <c r="IQ34" s="526"/>
      <c r="IR34" s="526"/>
      <c r="IS34" s="526"/>
      <c r="IT34" s="526"/>
      <c r="IU34" s="526"/>
    </row>
    <row r="35" spans="1:255">
      <c r="A35" s="561" t="s">
        <v>2406</v>
      </c>
      <c r="B35" s="559">
        <f>B36</f>
        <v>5391</v>
      </c>
      <c r="C35" s="565"/>
      <c r="D35" s="565"/>
      <c r="E35" s="565"/>
      <c r="F35" s="565"/>
      <c r="G35" s="565"/>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6"/>
      <c r="BT35" s="526"/>
      <c r="BU35" s="526"/>
      <c r="BV35" s="526"/>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6"/>
      <c r="CU35" s="526"/>
      <c r="CV35" s="526"/>
      <c r="CW35" s="526"/>
      <c r="CX35" s="526"/>
      <c r="CY35" s="526"/>
      <c r="CZ35" s="526"/>
      <c r="DA35" s="526"/>
      <c r="DB35" s="526"/>
      <c r="DC35" s="526"/>
      <c r="DD35" s="526"/>
      <c r="DE35" s="526"/>
      <c r="DF35" s="526"/>
      <c r="DG35" s="526"/>
      <c r="DH35" s="526"/>
      <c r="DI35" s="526"/>
      <c r="DJ35" s="526"/>
      <c r="DK35" s="526"/>
      <c r="DL35" s="526"/>
      <c r="DM35" s="526"/>
      <c r="DN35" s="526"/>
      <c r="DO35" s="526"/>
      <c r="DP35" s="526"/>
      <c r="DQ35" s="526"/>
      <c r="DR35" s="526"/>
      <c r="DS35" s="526"/>
      <c r="DT35" s="526"/>
      <c r="DU35" s="526"/>
      <c r="DV35" s="526"/>
      <c r="DW35" s="526"/>
      <c r="DX35" s="526"/>
      <c r="DY35" s="526"/>
      <c r="DZ35" s="526"/>
      <c r="EA35" s="526"/>
      <c r="EB35" s="526"/>
      <c r="EC35" s="526"/>
      <c r="ED35" s="526"/>
      <c r="EE35" s="526"/>
      <c r="EF35" s="526"/>
      <c r="EG35" s="526"/>
      <c r="EH35" s="526"/>
      <c r="EI35" s="526"/>
      <c r="EJ35" s="526"/>
      <c r="EK35" s="526"/>
      <c r="EL35" s="526"/>
      <c r="EM35" s="526"/>
      <c r="EN35" s="526"/>
      <c r="EO35" s="526"/>
      <c r="EP35" s="526"/>
      <c r="EQ35" s="526"/>
      <c r="ER35" s="526"/>
      <c r="ES35" s="526"/>
      <c r="ET35" s="526"/>
      <c r="EU35" s="526"/>
      <c r="EV35" s="526"/>
      <c r="EW35" s="526"/>
      <c r="EX35" s="526"/>
      <c r="EY35" s="526"/>
      <c r="EZ35" s="526"/>
      <c r="FA35" s="526"/>
      <c r="FB35" s="526"/>
      <c r="FC35" s="526"/>
      <c r="FD35" s="526"/>
      <c r="FE35" s="526"/>
      <c r="FF35" s="526"/>
      <c r="FG35" s="526"/>
      <c r="FH35" s="526"/>
      <c r="FI35" s="526"/>
      <c r="FJ35" s="526"/>
      <c r="FK35" s="526"/>
      <c r="FL35" s="526"/>
      <c r="FM35" s="526"/>
      <c r="FN35" s="526"/>
      <c r="FO35" s="526"/>
      <c r="FP35" s="526"/>
      <c r="FQ35" s="526"/>
      <c r="FR35" s="526"/>
      <c r="FS35" s="526"/>
      <c r="FT35" s="526"/>
      <c r="FU35" s="526"/>
      <c r="FV35" s="526"/>
      <c r="FW35" s="526"/>
      <c r="FX35" s="526"/>
      <c r="FY35" s="526"/>
      <c r="FZ35" s="526"/>
      <c r="GA35" s="526"/>
      <c r="GB35" s="526"/>
      <c r="GC35" s="526"/>
      <c r="GD35" s="526"/>
      <c r="GE35" s="526"/>
      <c r="GF35" s="526"/>
      <c r="GG35" s="526"/>
      <c r="GH35" s="526"/>
      <c r="GI35" s="526"/>
      <c r="GJ35" s="526"/>
      <c r="GK35" s="526"/>
      <c r="GL35" s="526"/>
      <c r="GM35" s="526"/>
      <c r="GN35" s="526"/>
      <c r="GO35" s="526"/>
      <c r="GP35" s="526"/>
      <c r="GQ35" s="526"/>
      <c r="GR35" s="526"/>
      <c r="GS35" s="526"/>
      <c r="GT35" s="526"/>
      <c r="GU35" s="526"/>
      <c r="GV35" s="526"/>
      <c r="GW35" s="526"/>
      <c r="GX35" s="526"/>
      <c r="GY35" s="526"/>
      <c r="GZ35" s="526"/>
      <c r="HA35" s="526"/>
      <c r="HB35" s="526"/>
      <c r="HC35" s="526"/>
      <c r="HD35" s="526"/>
      <c r="HE35" s="526"/>
      <c r="HF35" s="526"/>
      <c r="HG35" s="526"/>
      <c r="HH35" s="526"/>
      <c r="HI35" s="526"/>
      <c r="HJ35" s="526"/>
      <c r="HK35" s="526"/>
      <c r="HL35" s="526"/>
      <c r="HM35" s="526"/>
      <c r="HN35" s="526"/>
      <c r="HO35" s="526"/>
      <c r="HP35" s="526"/>
      <c r="HQ35" s="526"/>
      <c r="HR35" s="526"/>
      <c r="HS35" s="526"/>
      <c r="HT35" s="526"/>
      <c r="HU35" s="526"/>
      <c r="HV35" s="526"/>
      <c r="HW35" s="526"/>
      <c r="HX35" s="526"/>
      <c r="HY35" s="526"/>
      <c r="HZ35" s="526"/>
      <c r="IA35" s="526"/>
      <c r="IB35" s="526"/>
      <c r="IC35" s="526"/>
      <c r="ID35" s="526"/>
      <c r="IE35" s="526"/>
      <c r="IF35" s="526"/>
      <c r="IG35" s="526"/>
      <c r="IH35" s="526"/>
      <c r="II35" s="526"/>
      <c r="IJ35" s="526"/>
      <c r="IK35" s="526"/>
      <c r="IL35" s="526"/>
      <c r="IM35" s="526"/>
      <c r="IN35" s="526"/>
      <c r="IO35" s="526"/>
      <c r="IP35" s="526"/>
      <c r="IQ35" s="526"/>
      <c r="IR35" s="526"/>
      <c r="IS35" s="526"/>
      <c r="IT35" s="526"/>
      <c r="IU35" s="526"/>
    </row>
    <row r="36" spans="1:255">
      <c r="A36" s="562" t="s">
        <v>2407</v>
      </c>
      <c r="B36" s="559">
        <v>5391</v>
      </c>
      <c r="C36" s="565"/>
      <c r="D36" s="565"/>
      <c r="E36" s="565"/>
      <c r="F36" s="565"/>
      <c r="G36" s="565"/>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6"/>
      <c r="AY36" s="526"/>
      <c r="AZ36" s="526"/>
      <c r="BA36" s="526"/>
      <c r="BB36" s="526"/>
      <c r="BC36" s="526"/>
      <c r="BD36" s="526"/>
      <c r="BE36" s="526"/>
      <c r="BF36" s="526"/>
      <c r="BG36" s="526"/>
      <c r="BH36" s="526"/>
      <c r="BI36" s="526"/>
      <c r="BJ36" s="526"/>
      <c r="BK36" s="526"/>
      <c r="BL36" s="526"/>
      <c r="BM36" s="526"/>
      <c r="BN36" s="526"/>
      <c r="BO36" s="526"/>
      <c r="BP36" s="526"/>
      <c r="BQ36" s="526"/>
      <c r="BR36" s="526"/>
      <c r="BS36" s="526"/>
      <c r="BT36" s="526"/>
      <c r="BU36" s="526"/>
      <c r="BV36" s="526"/>
      <c r="BW36" s="526"/>
      <c r="BX36" s="526"/>
      <c r="BY36" s="526"/>
      <c r="BZ36" s="526"/>
      <c r="CA36" s="526"/>
      <c r="CB36" s="526"/>
      <c r="CC36" s="526"/>
      <c r="CD36" s="526"/>
      <c r="CE36" s="526"/>
      <c r="CF36" s="526"/>
      <c r="CG36" s="526"/>
      <c r="CH36" s="526"/>
      <c r="CI36" s="526"/>
      <c r="CJ36" s="526"/>
      <c r="CK36" s="526"/>
      <c r="CL36" s="526"/>
      <c r="CM36" s="526"/>
      <c r="CN36" s="526"/>
      <c r="CO36" s="526"/>
      <c r="CP36" s="526"/>
      <c r="CQ36" s="526"/>
      <c r="CR36" s="526"/>
      <c r="CS36" s="526"/>
      <c r="CT36" s="526"/>
      <c r="CU36" s="526"/>
      <c r="CV36" s="526"/>
      <c r="CW36" s="526"/>
      <c r="CX36" s="526"/>
      <c r="CY36" s="526"/>
      <c r="CZ36" s="526"/>
      <c r="DA36" s="526"/>
      <c r="DB36" s="526"/>
      <c r="DC36" s="526"/>
      <c r="DD36" s="526"/>
      <c r="DE36" s="526"/>
      <c r="DF36" s="526"/>
      <c r="DG36" s="526"/>
      <c r="DH36" s="526"/>
      <c r="DI36" s="526"/>
      <c r="DJ36" s="526"/>
      <c r="DK36" s="526"/>
      <c r="DL36" s="526"/>
      <c r="DM36" s="526"/>
      <c r="DN36" s="526"/>
      <c r="DO36" s="526"/>
      <c r="DP36" s="526"/>
      <c r="DQ36" s="526"/>
      <c r="DR36" s="526"/>
      <c r="DS36" s="526"/>
      <c r="DT36" s="526"/>
      <c r="DU36" s="526"/>
      <c r="DV36" s="526"/>
      <c r="DW36" s="526"/>
      <c r="DX36" s="526"/>
      <c r="DY36" s="526"/>
      <c r="DZ36" s="526"/>
      <c r="EA36" s="526"/>
      <c r="EB36" s="526"/>
      <c r="EC36" s="526"/>
      <c r="ED36" s="526"/>
      <c r="EE36" s="526"/>
      <c r="EF36" s="526"/>
      <c r="EG36" s="526"/>
      <c r="EH36" s="526"/>
      <c r="EI36" s="526"/>
      <c r="EJ36" s="526"/>
      <c r="EK36" s="526"/>
      <c r="EL36" s="526"/>
      <c r="EM36" s="526"/>
      <c r="EN36" s="526"/>
      <c r="EO36" s="526"/>
      <c r="EP36" s="526"/>
      <c r="EQ36" s="526"/>
      <c r="ER36" s="526"/>
      <c r="ES36" s="526"/>
      <c r="ET36" s="526"/>
      <c r="EU36" s="526"/>
      <c r="EV36" s="526"/>
      <c r="EW36" s="526"/>
      <c r="EX36" s="526"/>
      <c r="EY36" s="526"/>
      <c r="EZ36" s="526"/>
      <c r="FA36" s="526"/>
      <c r="FB36" s="526"/>
      <c r="FC36" s="526"/>
      <c r="FD36" s="526"/>
      <c r="FE36" s="526"/>
      <c r="FF36" s="526"/>
      <c r="FG36" s="526"/>
      <c r="FH36" s="526"/>
      <c r="FI36" s="526"/>
      <c r="FJ36" s="526"/>
      <c r="FK36" s="526"/>
      <c r="FL36" s="526"/>
      <c r="FM36" s="526"/>
      <c r="FN36" s="526"/>
      <c r="FO36" s="526"/>
      <c r="FP36" s="526"/>
      <c r="FQ36" s="526"/>
      <c r="FR36" s="526"/>
      <c r="FS36" s="526"/>
      <c r="FT36" s="526"/>
      <c r="FU36" s="526"/>
      <c r="FV36" s="526"/>
      <c r="FW36" s="526"/>
      <c r="FX36" s="526"/>
      <c r="FY36" s="526"/>
      <c r="FZ36" s="526"/>
      <c r="GA36" s="526"/>
      <c r="GB36" s="526"/>
      <c r="GC36" s="526"/>
      <c r="GD36" s="526"/>
      <c r="GE36" s="526"/>
      <c r="GF36" s="526"/>
      <c r="GG36" s="526"/>
      <c r="GH36" s="526"/>
      <c r="GI36" s="526"/>
      <c r="GJ36" s="526"/>
      <c r="GK36" s="526"/>
      <c r="GL36" s="526"/>
      <c r="GM36" s="526"/>
      <c r="GN36" s="526"/>
      <c r="GO36" s="526"/>
      <c r="GP36" s="526"/>
      <c r="GQ36" s="526"/>
      <c r="GR36" s="526"/>
      <c r="GS36" s="526"/>
      <c r="GT36" s="526"/>
      <c r="GU36" s="526"/>
      <c r="GV36" s="526"/>
      <c r="GW36" s="526"/>
      <c r="GX36" s="526"/>
      <c r="GY36" s="526"/>
      <c r="GZ36" s="526"/>
      <c r="HA36" s="526"/>
      <c r="HB36" s="526"/>
      <c r="HC36" s="526"/>
      <c r="HD36" s="526"/>
      <c r="HE36" s="526"/>
      <c r="HF36" s="526"/>
      <c r="HG36" s="526"/>
      <c r="HH36" s="526"/>
      <c r="HI36" s="526"/>
      <c r="HJ36" s="526"/>
      <c r="HK36" s="526"/>
      <c r="HL36" s="526"/>
      <c r="HM36" s="526"/>
      <c r="HN36" s="526"/>
      <c r="HO36" s="526"/>
      <c r="HP36" s="526"/>
      <c r="HQ36" s="526"/>
      <c r="HR36" s="526"/>
      <c r="HS36" s="526"/>
      <c r="HT36" s="526"/>
      <c r="HU36" s="526"/>
      <c r="HV36" s="526"/>
      <c r="HW36" s="526"/>
      <c r="HX36" s="526"/>
      <c r="HY36" s="526"/>
      <c r="HZ36" s="526"/>
      <c r="IA36" s="526"/>
      <c r="IB36" s="526"/>
      <c r="IC36" s="526"/>
      <c r="ID36" s="526"/>
      <c r="IE36" s="526"/>
      <c r="IF36" s="526"/>
      <c r="IG36" s="526"/>
      <c r="IH36" s="526"/>
      <c r="II36" s="526"/>
      <c r="IJ36" s="526"/>
      <c r="IK36" s="526"/>
      <c r="IL36" s="526"/>
      <c r="IM36" s="526"/>
      <c r="IN36" s="526"/>
      <c r="IO36" s="526"/>
      <c r="IP36" s="526"/>
      <c r="IQ36" s="526"/>
      <c r="IR36" s="526"/>
      <c r="IS36" s="526"/>
      <c r="IT36" s="526"/>
      <c r="IU36" s="526"/>
    </row>
    <row r="37" spans="1:255">
      <c r="A37" s="562"/>
      <c r="B37" s="577"/>
      <c r="C37" s="565"/>
      <c r="D37" s="565"/>
      <c r="E37" s="565"/>
      <c r="F37" s="565"/>
      <c r="G37" s="565"/>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526"/>
      <c r="AV37" s="526"/>
      <c r="AW37" s="526"/>
      <c r="AX37" s="526"/>
      <c r="AY37" s="526"/>
      <c r="AZ37" s="526"/>
      <c r="BA37" s="526"/>
      <c r="BB37" s="526"/>
      <c r="BC37" s="526"/>
      <c r="BD37" s="526"/>
      <c r="BE37" s="526"/>
      <c r="BF37" s="526"/>
      <c r="BG37" s="526"/>
      <c r="BH37" s="526"/>
      <c r="BI37" s="526"/>
      <c r="BJ37" s="526"/>
      <c r="BK37" s="526"/>
      <c r="BL37" s="526"/>
      <c r="BM37" s="526"/>
      <c r="BN37" s="526"/>
      <c r="BO37" s="526"/>
      <c r="BP37" s="526"/>
      <c r="BQ37" s="526"/>
      <c r="BR37" s="526"/>
      <c r="BS37" s="526"/>
      <c r="BT37" s="526"/>
      <c r="BU37" s="526"/>
      <c r="BV37" s="526"/>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6"/>
      <c r="CW37" s="526"/>
      <c r="CX37" s="526"/>
      <c r="CY37" s="526"/>
      <c r="CZ37" s="526"/>
      <c r="DA37" s="526"/>
      <c r="DB37" s="526"/>
      <c r="DC37" s="526"/>
      <c r="DD37" s="526"/>
      <c r="DE37" s="526"/>
      <c r="DF37" s="526"/>
      <c r="DG37" s="526"/>
      <c r="DH37" s="526"/>
      <c r="DI37" s="526"/>
      <c r="DJ37" s="526"/>
      <c r="DK37" s="526"/>
      <c r="DL37" s="526"/>
      <c r="DM37" s="526"/>
      <c r="DN37" s="526"/>
      <c r="DO37" s="526"/>
      <c r="DP37" s="526"/>
      <c r="DQ37" s="526"/>
      <c r="DR37" s="526"/>
      <c r="DS37" s="526"/>
      <c r="DT37" s="526"/>
      <c r="DU37" s="526"/>
      <c r="DV37" s="526"/>
      <c r="DW37" s="526"/>
      <c r="DX37" s="526"/>
      <c r="DY37" s="526"/>
      <c r="DZ37" s="526"/>
      <c r="EA37" s="526"/>
      <c r="EB37" s="526"/>
      <c r="EC37" s="526"/>
      <c r="ED37" s="526"/>
      <c r="EE37" s="526"/>
      <c r="EF37" s="526"/>
      <c r="EG37" s="526"/>
      <c r="EH37" s="526"/>
      <c r="EI37" s="526"/>
      <c r="EJ37" s="526"/>
      <c r="EK37" s="526"/>
      <c r="EL37" s="526"/>
      <c r="EM37" s="526"/>
      <c r="EN37" s="526"/>
      <c r="EO37" s="526"/>
      <c r="EP37" s="526"/>
      <c r="EQ37" s="526"/>
      <c r="ER37" s="526"/>
      <c r="ES37" s="526"/>
      <c r="ET37" s="526"/>
      <c r="EU37" s="526"/>
      <c r="EV37" s="526"/>
      <c r="EW37" s="526"/>
      <c r="EX37" s="526"/>
      <c r="EY37" s="526"/>
      <c r="EZ37" s="526"/>
      <c r="FA37" s="526"/>
      <c r="FB37" s="526"/>
      <c r="FC37" s="526"/>
      <c r="FD37" s="526"/>
      <c r="FE37" s="526"/>
      <c r="FF37" s="526"/>
      <c r="FG37" s="526"/>
      <c r="FH37" s="526"/>
      <c r="FI37" s="526"/>
      <c r="FJ37" s="526"/>
      <c r="FK37" s="526"/>
      <c r="FL37" s="526"/>
      <c r="FM37" s="526"/>
      <c r="FN37" s="526"/>
      <c r="FO37" s="526"/>
      <c r="FP37" s="526"/>
      <c r="FQ37" s="526"/>
      <c r="FR37" s="526"/>
      <c r="FS37" s="526"/>
      <c r="FT37" s="526"/>
      <c r="FU37" s="526"/>
      <c r="FV37" s="526"/>
      <c r="FW37" s="526"/>
      <c r="FX37" s="526"/>
      <c r="FY37" s="526"/>
      <c r="FZ37" s="526"/>
      <c r="GA37" s="526"/>
      <c r="GB37" s="526"/>
      <c r="GC37" s="526"/>
      <c r="GD37" s="526"/>
      <c r="GE37" s="526"/>
      <c r="GF37" s="526"/>
      <c r="GG37" s="526"/>
      <c r="GH37" s="526"/>
      <c r="GI37" s="526"/>
      <c r="GJ37" s="526"/>
      <c r="GK37" s="526"/>
      <c r="GL37" s="526"/>
      <c r="GM37" s="526"/>
      <c r="GN37" s="526"/>
      <c r="GO37" s="526"/>
      <c r="GP37" s="526"/>
      <c r="GQ37" s="526"/>
      <c r="GR37" s="526"/>
      <c r="GS37" s="526"/>
      <c r="GT37" s="526"/>
      <c r="GU37" s="526"/>
      <c r="GV37" s="526"/>
      <c r="GW37" s="526"/>
      <c r="GX37" s="526"/>
      <c r="GY37" s="526"/>
      <c r="GZ37" s="526"/>
      <c r="HA37" s="526"/>
      <c r="HB37" s="526"/>
      <c r="HC37" s="526"/>
      <c r="HD37" s="526"/>
      <c r="HE37" s="526"/>
      <c r="HF37" s="526"/>
      <c r="HG37" s="526"/>
      <c r="HH37" s="526"/>
      <c r="HI37" s="526"/>
      <c r="HJ37" s="526"/>
      <c r="HK37" s="526"/>
      <c r="HL37" s="526"/>
      <c r="HM37" s="526"/>
      <c r="HN37" s="526"/>
      <c r="HO37" s="526"/>
      <c r="HP37" s="526"/>
      <c r="HQ37" s="526"/>
      <c r="HR37" s="526"/>
      <c r="HS37" s="526"/>
      <c r="HT37" s="526"/>
      <c r="HU37" s="526"/>
      <c r="HV37" s="526"/>
      <c r="HW37" s="526"/>
      <c r="HX37" s="526"/>
      <c r="HY37" s="526"/>
      <c r="HZ37" s="526"/>
      <c r="IA37" s="526"/>
      <c r="IB37" s="526"/>
      <c r="IC37" s="526"/>
      <c r="ID37" s="526"/>
      <c r="IE37" s="526"/>
      <c r="IF37" s="526"/>
      <c r="IG37" s="526"/>
      <c r="IH37" s="526"/>
      <c r="II37" s="526"/>
      <c r="IJ37" s="526"/>
      <c r="IK37" s="526"/>
      <c r="IL37" s="526"/>
      <c r="IM37" s="526"/>
      <c r="IN37" s="526"/>
      <c r="IO37" s="526"/>
      <c r="IP37" s="526"/>
      <c r="IQ37" s="526"/>
      <c r="IR37" s="526"/>
      <c r="IS37" s="526"/>
      <c r="IT37" s="526"/>
      <c r="IU37" s="526"/>
    </row>
    <row r="38" spans="1:255">
      <c r="A38" s="583" t="s">
        <v>2379</v>
      </c>
      <c r="B38" s="577">
        <v>382562</v>
      </c>
      <c r="C38" s="565"/>
      <c r="D38" s="565"/>
      <c r="E38" s="565"/>
      <c r="F38" s="565"/>
      <c r="G38" s="565"/>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526"/>
      <c r="AU38" s="526"/>
      <c r="AV38" s="526"/>
      <c r="AW38" s="526"/>
      <c r="AX38" s="526"/>
      <c r="AY38" s="526"/>
      <c r="AZ38" s="526"/>
      <c r="BA38" s="526"/>
      <c r="BB38" s="526"/>
      <c r="BC38" s="526"/>
      <c r="BD38" s="526"/>
      <c r="BE38" s="526"/>
      <c r="BF38" s="526"/>
      <c r="BG38" s="526"/>
      <c r="BH38" s="526"/>
      <c r="BI38" s="526"/>
      <c r="BJ38" s="526"/>
      <c r="BK38" s="526"/>
      <c r="BL38" s="526"/>
      <c r="BM38" s="526"/>
      <c r="BN38" s="526"/>
      <c r="BO38" s="526"/>
      <c r="BP38" s="526"/>
      <c r="BQ38" s="526"/>
      <c r="BR38" s="526"/>
      <c r="BS38" s="526"/>
      <c r="BT38" s="526"/>
      <c r="BU38" s="526"/>
      <c r="BV38" s="526"/>
      <c r="BW38" s="526"/>
      <c r="BX38" s="526"/>
      <c r="BY38" s="526"/>
      <c r="BZ38" s="526"/>
      <c r="CA38" s="526"/>
      <c r="CB38" s="526"/>
      <c r="CC38" s="526"/>
      <c r="CD38" s="526"/>
      <c r="CE38" s="526"/>
      <c r="CF38" s="526"/>
      <c r="CG38" s="526"/>
      <c r="CH38" s="526"/>
      <c r="CI38" s="526"/>
      <c r="CJ38" s="526"/>
      <c r="CK38" s="526"/>
      <c r="CL38" s="526"/>
      <c r="CM38" s="526"/>
      <c r="CN38" s="526"/>
      <c r="CO38" s="526"/>
      <c r="CP38" s="526"/>
      <c r="CQ38" s="526"/>
      <c r="CR38" s="526"/>
      <c r="CS38" s="526"/>
      <c r="CT38" s="526"/>
      <c r="CU38" s="526"/>
      <c r="CV38" s="526"/>
      <c r="CW38" s="526"/>
      <c r="CX38" s="526"/>
      <c r="CY38" s="526"/>
      <c r="CZ38" s="526"/>
      <c r="DA38" s="526"/>
      <c r="DB38" s="526"/>
      <c r="DC38" s="526"/>
      <c r="DD38" s="526"/>
      <c r="DE38" s="526"/>
      <c r="DF38" s="526"/>
      <c r="DG38" s="526"/>
      <c r="DH38" s="526"/>
      <c r="DI38" s="526"/>
      <c r="DJ38" s="526"/>
      <c r="DK38" s="526"/>
      <c r="DL38" s="526"/>
      <c r="DM38" s="526"/>
      <c r="DN38" s="526"/>
      <c r="DO38" s="526"/>
      <c r="DP38" s="526"/>
      <c r="DQ38" s="526"/>
      <c r="DR38" s="526"/>
      <c r="DS38" s="526"/>
      <c r="DT38" s="526"/>
      <c r="DU38" s="526"/>
      <c r="DV38" s="526"/>
      <c r="DW38" s="526"/>
      <c r="DX38" s="526"/>
      <c r="DY38" s="526"/>
      <c r="DZ38" s="526"/>
      <c r="EA38" s="526"/>
      <c r="EB38" s="526"/>
      <c r="EC38" s="526"/>
      <c r="ED38" s="526"/>
      <c r="EE38" s="526"/>
      <c r="EF38" s="526"/>
      <c r="EG38" s="526"/>
      <c r="EH38" s="526"/>
      <c r="EI38" s="526"/>
      <c r="EJ38" s="526"/>
      <c r="EK38" s="526"/>
      <c r="EL38" s="526"/>
      <c r="EM38" s="526"/>
      <c r="EN38" s="526"/>
      <c r="EO38" s="526"/>
      <c r="EP38" s="526"/>
      <c r="EQ38" s="526"/>
      <c r="ER38" s="526"/>
      <c r="ES38" s="526"/>
      <c r="ET38" s="526"/>
      <c r="EU38" s="526"/>
      <c r="EV38" s="526"/>
      <c r="EW38" s="526"/>
      <c r="EX38" s="526"/>
      <c r="EY38" s="526"/>
      <c r="EZ38" s="526"/>
      <c r="FA38" s="526"/>
      <c r="FB38" s="526"/>
      <c r="FC38" s="526"/>
      <c r="FD38" s="526"/>
      <c r="FE38" s="526"/>
      <c r="FF38" s="526"/>
      <c r="FG38" s="526"/>
      <c r="FH38" s="526"/>
      <c r="FI38" s="526"/>
      <c r="FJ38" s="526"/>
      <c r="FK38" s="526"/>
      <c r="FL38" s="526"/>
      <c r="FM38" s="526"/>
      <c r="FN38" s="526"/>
      <c r="FO38" s="526"/>
      <c r="FP38" s="526"/>
      <c r="FQ38" s="526"/>
      <c r="FR38" s="526"/>
      <c r="FS38" s="526"/>
      <c r="FT38" s="526"/>
      <c r="FU38" s="526"/>
      <c r="FV38" s="526"/>
      <c r="FW38" s="526"/>
      <c r="FX38" s="526"/>
      <c r="FY38" s="526"/>
      <c r="FZ38" s="526"/>
      <c r="GA38" s="526"/>
      <c r="GB38" s="526"/>
      <c r="GC38" s="526"/>
      <c r="GD38" s="526"/>
      <c r="GE38" s="526"/>
      <c r="GF38" s="526"/>
      <c r="GG38" s="526"/>
      <c r="GH38" s="526"/>
      <c r="GI38" s="526"/>
      <c r="GJ38" s="526"/>
      <c r="GK38" s="526"/>
      <c r="GL38" s="526"/>
      <c r="GM38" s="526"/>
      <c r="GN38" s="526"/>
      <c r="GO38" s="526"/>
      <c r="GP38" s="526"/>
      <c r="GQ38" s="526"/>
      <c r="GR38" s="526"/>
      <c r="GS38" s="526"/>
      <c r="GT38" s="526"/>
      <c r="GU38" s="526"/>
      <c r="GV38" s="526"/>
      <c r="GW38" s="526"/>
      <c r="GX38" s="526"/>
      <c r="GY38" s="526"/>
      <c r="GZ38" s="526"/>
      <c r="HA38" s="526"/>
      <c r="HB38" s="526"/>
      <c r="HC38" s="526"/>
      <c r="HD38" s="526"/>
      <c r="HE38" s="526"/>
      <c r="HF38" s="526"/>
      <c r="HG38" s="526"/>
      <c r="HH38" s="526"/>
      <c r="HI38" s="526"/>
      <c r="HJ38" s="526"/>
      <c r="HK38" s="526"/>
      <c r="HL38" s="526"/>
      <c r="HM38" s="526"/>
      <c r="HN38" s="526"/>
      <c r="HO38" s="526"/>
      <c r="HP38" s="526"/>
      <c r="HQ38" s="526"/>
      <c r="HR38" s="526"/>
      <c r="HS38" s="526"/>
      <c r="HT38" s="526"/>
      <c r="HU38" s="526"/>
      <c r="HV38" s="526"/>
      <c r="HW38" s="526"/>
      <c r="HX38" s="526"/>
      <c r="HY38" s="526"/>
      <c r="HZ38" s="526"/>
      <c r="IA38" s="526"/>
      <c r="IB38" s="526"/>
      <c r="IC38" s="526"/>
      <c r="ID38" s="526"/>
      <c r="IE38" s="526"/>
      <c r="IF38" s="526"/>
      <c r="IG38" s="526"/>
      <c r="IH38" s="526"/>
      <c r="II38" s="526"/>
      <c r="IJ38" s="526"/>
      <c r="IK38" s="526"/>
      <c r="IL38" s="526"/>
      <c r="IM38" s="526"/>
      <c r="IN38" s="526"/>
      <c r="IO38" s="526"/>
      <c r="IP38" s="526"/>
      <c r="IQ38" s="526"/>
      <c r="IR38" s="526"/>
      <c r="IS38" s="526"/>
      <c r="IT38" s="526"/>
      <c r="IU38" s="526"/>
    </row>
    <row r="39" spans="1:255">
      <c r="A39" s="562" t="s">
        <v>2408</v>
      </c>
      <c r="B39" s="577">
        <v>0</v>
      </c>
      <c r="C39" s="565"/>
      <c r="D39" s="565"/>
      <c r="E39" s="565"/>
      <c r="F39" s="565"/>
      <c r="G39" s="565"/>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6"/>
      <c r="AY39" s="526"/>
      <c r="AZ39" s="526"/>
      <c r="BA39" s="526"/>
      <c r="BB39" s="526"/>
      <c r="BC39" s="526"/>
      <c r="BD39" s="526"/>
      <c r="BE39" s="526"/>
      <c r="BF39" s="526"/>
      <c r="BG39" s="526"/>
      <c r="BH39" s="526"/>
      <c r="BI39" s="526"/>
      <c r="BJ39" s="526"/>
      <c r="BK39" s="526"/>
      <c r="BL39" s="526"/>
      <c r="BM39" s="526"/>
      <c r="BN39" s="526"/>
      <c r="BO39" s="526"/>
      <c r="BP39" s="526"/>
      <c r="BQ39" s="526"/>
      <c r="BR39" s="526"/>
      <c r="BS39" s="526"/>
      <c r="BT39" s="526"/>
      <c r="BU39" s="526"/>
      <c r="BV39" s="526"/>
      <c r="BW39" s="526"/>
      <c r="BX39" s="526"/>
      <c r="BY39" s="526"/>
      <c r="BZ39" s="526"/>
      <c r="CA39" s="526"/>
      <c r="CB39" s="526"/>
      <c r="CC39" s="526"/>
      <c r="CD39" s="526"/>
      <c r="CE39" s="526"/>
      <c r="CF39" s="526"/>
      <c r="CG39" s="526"/>
      <c r="CH39" s="526"/>
      <c r="CI39" s="526"/>
      <c r="CJ39" s="526"/>
      <c r="CK39" s="526"/>
      <c r="CL39" s="526"/>
      <c r="CM39" s="526"/>
      <c r="CN39" s="526"/>
      <c r="CO39" s="526"/>
      <c r="CP39" s="526"/>
      <c r="CQ39" s="526"/>
      <c r="CR39" s="526"/>
      <c r="CS39" s="526"/>
      <c r="CT39" s="526"/>
      <c r="CU39" s="526"/>
      <c r="CV39" s="526"/>
      <c r="CW39" s="526"/>
      <c r="CX39" s="526"/>
      <c r="CY39" s="526"/>
      <c r="CZ39" s="526"/>
      <c r="DA39" s="526"/>
      <c r="DB39" s="526"/>
      <c r="DC39" s="526"/>
      <c r="DD39" s="526"/>
      <c r="DE39" s="526"/>
      <c r="DF39" s="526"/>
      <c r="DG39" s="526"/>
      <c r="DH39" s="526"/>
      <c r="DI39" s="526"/>
      <c r="DJ39" s="526"/>
      <c r="DK39" s="526"/>
      <c r="DL39" s="526"/>
      <c r="DM39" s="526"/>
      <c r="DN39" s="526"/>
      <c r="DO39" s="526"/>
      <c r="DP39" s="526"/>
      <c r="DQ39" s="526"/>
      <c r="DR39" s="526"/>
      <c r="DS39" s="526"/>
      <c r="DT39" s="526"/>
      <c r="DU39" s="526"/>
      <c r="DV39" s="526"/>
      <c r="DW39" s="526"/>
      <c r="DX39" s="526"/>
      <c r="DY39" s="526"/>
      <c r="DZ39" s="526"/>
      <c r="EA39" s="526"/>
      <c r="EB39" s="526"/>
      <c r="EC39" s="526"/>
      <c r="ED39" s="526"/>
      <c r="EE39" s="526"/>
      <c r="EF39" s="526"/>
      <c r="EG39" s="526"/>
      <c r="EH39" s="526"/>
      <c r="EI39" s="526"/>
      <c r="EJ39" s="526"/>
      <c r="EK39" s="526"/>
      <c r="EL39" s="526"/>
      <c r="EM39" s="526"/>
      <c r="EN39" s="526"/>
      <c r="EO39" s="526"/>
      <c r="EP39" s="526"/>
      <c r="EQ39" s="526"/>
      <c r="ER39" s="526"/>
      <c r="ES39" s="526"/>
      <c r="ET39" s="526"/>
      <c r="EU39" s="526"/>
      <c r="EV39" s="526"/>
      <c r="EW39" s="526"/>
      <c r="EX39" s="526"/>
      <c r="EY39" s="526"/>
      <c r="EZ39" s="526"/>
      <c r="FA39" s="526"/>
      <c r="FB39" s="526"/>
      <c r="FC39" s="526"/>
      <c r="FD39" s="526"/>
      <c r="FE39" s="526"/>
      <c r="FF39" s="526"/>
      <c r="FG39" s="526"/>
      <c r="FH39" s="526"/>
      <c r="FI39" s="526"/>
      <c r="FJ39" s="526"/>
      <c r="FK39" s="526"/>
      <c r="FL39" s="526"/>
      <c r="FM39" s="526"/>
      <c r="FN39" s="526"/>
      <c r="FO39" s="526"/>
      <c r="FP39" s="526"/>
      <c r="FQ39" s="526"/>
      <c r="FR39" s="526"/>
      <c r="FS39" s="526"/>
      <c r="FT39" s="526"/>
      <c r="FU39" s="526"/>
      <c r="FV39" s="526"/>
      <c r="FW39" s="526"/>
      <c r="FX39" s="526"/>
      <c r="FY39" s="526"/>
      <c r="FZ39" s="526"/>
      <c r="GA39" s="526"/>
      <c r="GB39" s="526"/>
      <c r="GC39" s="526"/>
      <c r="GD39" s="526"/>
      <c r="GE39" s="526"/>
      <c r="GF39" s="526"/>
      <c r="GG39" s="526"/>
      <c r="GH39" s="526"/>
      <c r="GI39" s="526"/>
      <c r="GJ39" s="526"/>
      <c r="GK39" s="526"/>
      <c r="GL39" s="526"/>
      <c r="GM39" s="526"/>
      <c r="GN39" s="526"/>
      <c r="GO39" s="526"/>
      <c r="GP39" s="526"/>
      <c r="GQ39" s="526"/>
      <c r="GR39" s="526"/>
      <c r="GS39" s="526"/>
      <c r="GT39" s="526"/>
      <c r="GU39" s="526"/>
      <c r="GV39" s="526"/>
      <c r="GW39" s="526"/>
      <c r="GX39" s="526"/>
      <c r="GY39" s="526"/>
      <c r="GZ39" s="526"/>
      <c r="HA39" s="526"/>
      <c r="HB39" s="526"/>
      <c r="HC39" s="526"/>
      <c r="HD39" s="526"/>
      <c r="HE39" s="526"/>
      <c r="HF39" s="526"/>
      <c r="HG39" s="526"/>
      <c r="HH39" s="526"/>
      <c r="HI39" s="526"/>
      <c r="HJ39" s="526"/>
      <c r="HK39" s="526"/>
      <c r="HL39" s="526"/>
      <c r="HM39" s="526"/>
      <c r="HN39" s="526"/>
      <c r="HO39" s="526"/>
      <c r="HP39" s="526"/>
      <c r="HQ39" s="526"/>
      <c r="HR39" s="526"/>
      <c r="HS39" s="526"/>
      <c r="HT39" s="526"/>
      <c r="HU39" s="526"/>
      <c r="HV39" s="526"/>
      <c r="HW39" s="526"/>
      <c r="HX39" s="526"/>
      <c r="HY39" s="526"/>
      <c r="HZ39" s="526"/>
      <c r="IA39" s="526"/>
      <c r="IB39" s="526"/>
      <c r="IC39" s="526"/>
      <c r="ID39" s="526"/>
      <c r="IE39" s="526"/>
      <c r="IF39" s="526"/>
      <c r="IG39" s="526"/>
      <c r="IH39" s="526"/>
      <c r="II39" s="526"/>
      <c r="IJ39" s="526"/>
      <c r="IK39" s="526"/>
      <c r="IL39" s="526"/>
      <c r="IM39" s="526"/>
      <c r="IN39" s="526"/>
      <c r="IO39" s="526"/>
      <c r="IP39" s="526"/>
      <c r="IQ39" s="526"/>
      <c r="IR39" s="526"/>
      <c r="IS39" s="526"/>
      <c r="IT39" s="526"/>
      <c r="IU39" s="526"/>
    </row>
    <row r="40" spans="1:255">
      <c r="A40" s="562" t="s">
        <v>2409</v>
      </c>
      <c r="B40" s="577">
        <v>0</v>
      </c>
      <c r="C40" s="565"/>
      <c r="D40" s="565"/>
      <c r="E40" s="565"/>
      <c r="F40" s="565"/>
      <c r="G40" s="565"/>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526"/>
      <c r="AU40" s="526"/>
      <c r="AV40" s="526"/>
      <c r="AW40" s="526"/>
      <c r="AX40" s="526"/>
      <c r="AY40" s="526"/>
      <c r="AZ40" s="526"/>
      <c r="BA40" s="526"/>
      <c r="BB40" s="526"/>
      <c r="BC40" s="526"/>
      <c r="BD40" s="526"/>
      <c r="BE40" s="526"/>
      <c r="BF40" s="526"/>
      <c r="BG40" s="526"/>
      <c r="BH40" s="526"/>
      <c r="BI40" s="526"/>
      <c r="BJ40" s="526"/>
      <c r="BK40" s="526"/>
      <c r="BL40" s="526"/>
      <c r="BM40" s="526"/>
      <c r="BN40" s="526"/>
      <c r="BO40" s="526"/>
      <c r="BP40" s="526"/>
      <c r="BQ40" s="526"/>
      <c r="BR40" s="526"/>
      <c r="BS40" s="526"/>
      <c r="BT40" s="526"/>
      <c r="BU40" s="526"/>
      <c r="BV40" s="526"/>
      <c r="BW40" s="526"/>
      <c r="BX40" s="526"/>
      <c r="BY40" s="526"/>
      <c r="BZ40" s="526"/>
      <c r="CA40" s="526"/>
      <c r="CB40" s="526"/>
      <c r="CC40" s="526"/>
      <c r="CD40" s="526"/>
      <c r="CE40" s="526"/>
      <c r="CF40" s="526"/>
      <c r="CG40" s="526"/>
      <c r="CH40" s="526"/>
      <c r="CI40" s="526"/>
      <c r="CJ40" s="526"/>
      <c r="CK40" s="526"/>
      <c r="CL40" s="526"/>
      <c r="CM40" s="526"/>
      <c r="CN40" s="526"/>
      <c r="CO40" s="526"/>
      <c r="CP40" s="526"/>
      <c r="CQ40" s="526"/>
      <c r="CR40" s="526"/>
      <c r="CS40" s="526"/>
      <c r="CT40" s="526"/>
      <c r="CU40" s="526"/>
      <c r="CV40" s="526"/>
      <c r="CW40" s="526"/>
      <c r="CX40" s="526"/>
      <c r="CY40" s="526"/>
      <c r="CZ40" s="526"/>
      <c r="DA40" s="526"/>
      <c r="DB40" s="526"/>
      <c r="DC40" s="526"/>
      <c r="DD40" s="526"/>
      <c r="DE40" s="526"/>
      <c r="DF40" s="526"/>
      <c r="DG40" s="526"/>
      <c r="DH40" s="526"/>
      <c r="DI40" s="526"/>
      <c r="DJ40" s="526"/>
      <c r="DK40" s="526"/>
      <c r="DL40" s="526"/>
      <c r="DM40" s="526"/>
      <c r="DN40" s="526"/>
      <c r="DO40" s="526"/>
      <c r="DP40" s="526"/>
      <c r="DQ40" s="526"/>
      <c r="DR40" s="526"/>
      <c r="DS40" s="526"/>
      <c r="DT40" s="526"/>
      <c r="DU40" s="526"/>
      <c r="DV40" s="526"/>
      <c r="DW40" s="526"/>
      <c r="DX40" s="526"/>
      <c r="DY40" s="526"/>
      <c r="DZ40" s="526"/>
      <c r="EA40" s="526"/>
      <c r="EB40" s="526"/>
      <c r="EC40" s="526"/>
      <c r="ED40" s="526"/>
      <c r="EE40" s="526"/>
      <c r="EF40" s="526"/>
      <c r="EG40" s="526"/>
      <c r="EH40" s="526"/>
      <c r="EI40" s="526"/>
      <c r="EJ40" s="526"/>
      <c r="EK40" s="526"/>
      <c r="EL40" s="526"/>
      <c r="EM40" s="526"/>
      <c r="EN40" s="526"/>
      <c r="EO40" s="526"/>
      <c r="EP40" s="526"/>
      <c r="EQ40" s="526"/>
      <c r="ER40" s="526"/>
      <c r="ES40" s="526"/>
      <c r="ET40" s="526"/>
      <c r="EU40" s="526"/>
      <c r="EV40" s="526"/>
      <c r="EW40" s="526"/>
      <c r="EX40" s="526"/>
      <c r="EY40" s="526"/>
      <c r="EZ40" s="526"/>
      <c r="FA40" s="526"/>
      <c r="FB40" s="526"/>
      <c r="FC40" s="526"/>
      <c r="FD40" s="526"/>
      <c r="FE40" s="526"/>
      <c r="FF40" s="526"/>
      <c r="FG40" s="526"/>
      <c r="FH40" s="526"/>
      <c r="FI40" s="526"/>
      <c r="FJ40" s="526"/>
      <c r="FK40" s="526"/>
      <c r="FL40" s="526"/>
      <c r="FM40" s="526"/>
      <c r="FN40" s="526"/>
      <c r="FO40" s="526"/>
      <c r="FP40" s="526"/>
      <c r="FQ40" s="526"/>
      <c r="FR40" s="526"/>
      <c r="FS40" s="526"/>
      <c r="FT40" s="526"/>
      <c r="FU40" s="526"/>
      <c r="FV40" s="526"/>
      <c r="FW40" s="526"/>
      <c r="FX40" s="526"/>
      <c r="FY40" s="526"/>
      <c r="FZ40" s="526"/>
      <c r="GA40" s="526"/>
      <c r="GB40" s="526"/>
      <c r="GC40" s="526"/>
      <c r="GD40" s="526"/>
      <c r="GE40" s="526"/>
      <c r="GF40" s="526"/>
      <c r="GG40" s="526"/>
      <c r="GH40" s="526"/>
      <c r="GI40" s="526"/>
      <c r="GJ40" s="526"/>
      <c r="GK40" s="526"/>
      <c r="GL40" s="526"/>
      <c r="GM40" s="526"/>
      <c r="GN40" s="526"/>
      <c r="GO40" s="526"/>
      <c r="GP40" s="526"/>
      <c r="GQ40" s="526"/>
      <c r="GR40" s="526"/>
      <c r="GS40" s="526"/>
      <c r="GT40" s="526"/>
      <c r="GU40" s="526"/>
      <c r="GV40" s="526"/>
      <c r="GW40" s="526"/>
      <c r="GX40" s="526"/>
      <c r="GY40" s="526"/>
      <c r="GZ40" s="526"/>
      <c r="HA40" s="526"/>
      <c r="HB40" s="526"/>
      <c r="HC40" s="526"/>
      <c r="HD40" s="526"/>
      <c r="HE40" s="526"/>
      <c r="HF40" s="526"/>
      <c r="HG40" s="526"/>
      <c r="HH40" s="526"/>
      <c r="HI40" s="526"/>
      <c r="HJ40" s="526"/>
      <c r="HK40" s="526"/>
      <c r="HL40" s="526"/>
      <c r="HM40" s="526"/>
      <c r="HN40" s="526"/>
      <c r="HO40" s="526"/>
      <c r="HP40" s="526"/>
      <c r="HQ40" s="526"/>
      <c r="HR40" s="526"/>
      <c r="HS40" s="526"/>
      <c r="HT40" s="526"/>
      <c r="HU40" s="526"/>
      <c r="HV40" s="526"/>
      <c r="HW40" s="526"/>
      <c r="HX40" s="526"/>
      <c r="HY40" s="526"/>
      <c r="HZ40" s="526"/>
      <c r="IA40" s="526"/>
      <c r="IB40" s="526"/>
      <c r="IC40" s="526"/>
      <c r="ID40" s="526"/>
      <c r="IE40" s="526"/>
      <c r="IF40" s="526"/>
      <c r="IG40" s="526"/>
      <c r="IH40" s="526"/>
      <c r="II40" s="526"/>
      <c r="IJ40" s="526"/>
      <c r="IK40" s="526"/>
      <c r="IL40" s="526"/>
      <c r="IM40" s="526"/>
      <c r="IN40" s="526"/>
      <c r="IO40" s="526"/>
      <c r="IP40" s="526"/>
      <c r="IQ40" s="526"/>
      <c r="IR40" s="526"/>
      <c r="IS40" s="526"/>
      <c r="IT40" s="526"/>
      <c r="IU40" s="526"/>
    </row>
    <row r="41" spans="1:255">
      <c r="A41" s="562" t="s">
        <v>2410</v>
      </c>
      <c r="B41" s="577">
        <v>130195</v>
      </c>
      <c r="C41" s="565"/>
      <c r="D41" s="565"/>
      <c r="E41" s="565"/>
      <c r="F41" s="565"/>
      <c r="G41" s="565"/>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c r="AW41" s="526"/>
      <c r="AX41" s="526"/>
      <c r="AY41" s="526"/>
      <c r="AZ41" s="526"/>
      <c r="BA41" s="526"/>
      <c r="BB41" s="526"/>
      <c r="BC41" s="526"/>
      <c r="BD41" s="526"/>
      <c r="BE41" s="526"/>
      <c r="BF41" s="526"/>
      <c r="BG41" s="526"/>
      <c r="BH41" s="526"/>
      <c r="BI41" s="526"/>
      <c r="BJ41" s="526"/>
      <c r="BK41" s="526"/>
      <c r="BL41" s="526"/>
      <c r="BM41" s="526"/>
      <c r="BN41" s="526"/>
      <c r="BO41" s="526"/>
      <c r="BP41" s="526"/>
      <c r="BQ41" s="526"/>
      <c r="BR41" s="526"/>
      <c r="BS41" s="526"/>
      <c r="BT41" s="526"/>
      <c r="BU41" s="526"/>
      <c r="BV41" s="526"/>
      <c r="BW41" s="526"/>
      <c r="BX41" s="526"/>
      <c r="BY41" s="526"/>
      <c r="BZ41" s="526"/>
      <c r="CA41" s="526"/>
      <c r="CB41" s="526"/>
      <c r="CC41" s="526"/>
      <c r="CD41" s="526"/>
      <c r="CE41" s="526"/>
      <c r="CF41" s="526"/>
      <c r="CG41" s="526"/>
      <c r="CH41" s="526"/>
      <c r="CI41" s="526"/>
      <c r="CJ41" s="526"/>
      <c r="CK41" s="526"/>
      <c r="CL41" s="526"/>
      <c r="CM41" s="526"/>
      <c r="CN41" s="526"/>
      <c r="CO41" s="526"/>
      <c r="CP41" s="526"/>
      <c r="CQ41" s="526"/>
      <c r="CR41" s="526"/>
      <c r="CS41" s="526"/>
      <c r="CT41" s="526"/>
      <c r="CU41" s="526"/>
      <c r="CV41" s="526"/>
      <c r="CW41" s="526"/>
      <c r="CX41" s="526"/>
      <c r="CY41" s="526"/>
      <c r="CZ41" s="526"/>
      <c r="DA41" s="526"/>
      <c r="DB41" s="526"/>
      <c r="DC41" s="526"/>
      <c r="DD41" s="526"/>
      <c r="DE41" s="526"/>
      <c r="DF41" s="526"/>
      <c r="DG41" s="526"/>
      <c r="DH41" s="526"/>
      <c r="DI41" s="526"/>
      <c r="DJ41" s="526"/>
      <c r="DK41" s="526"/>
      <c r="DL41" s="526"/>
      <c r="DM41" s="526"/>
      <c r="DN41" s="526"/>
      <c r="DO41" s="526"/>
      <c r="DP41" s="526"/>
      <c r="DQ41" s="526"/>
      <c r="DR41" s="526"/>
      <c r="DS41" s="526"/>
      <c r="DT41" s="526"/>
      <c r="DU41" s="526"/>
      <c r="DV41" s="526"/>
      <c r="DW41" s="526"/>
      <c r="DX41" s="526"/>
      <c r="DY41" s="526"/>
      <c r="DZ41" s="526"/>
      <c r="EA41" s="526"/>
      <c r="EB41" s="526"/>
      <c r="EC41" s="526"/>
      <c r="ED41" s="526"/>
      <c r="EE41" s="526"/>
      <c r="EF41" s="526"/>
      <c r="EG41" s="526"/>
      <c r="EH41" s="526"/>
      <c r="EI41" s="526"/>
      <c r="EJ41" s="526"/>
      <c r="EK41" s="526"/>
      <c r="EL41" s="526"/>
      <c r="EM41" s="526"/>
      <c r="EN41" s="526"/>
      <c r="EO41" s="526"/>
      <c r="EP41" s="526"/>
      <c r="EQ41" s="526"/>
      <c r="ER41" s="526"/>
      <c r="ES41" s="526"/>
      <c r="ET41" s="526"/>
      <c r="EU41" s="526"/>
      <c r="EV41" s="526"/>
      <c r="EW41" s="526"/>
      <c r="EX41" s="526"/>
      <c r="EY41" s="526"/>
      <c r="EZ41" s="526"/>
      <c r="FA41" s="526"/>
      <c r="FB41" s="526"/>
      <c r="FC41" s="526"/>
      <c r="FD41" s="526"/>
      <c r="FE41" s="526"/>
      <c r="FF41" s="526"/>
      <c r="FG41" s="526"/>
      <c r="FH41" s="526"/>
      <c r="FI41" s="526"/>
      <c r="FJ41" s="526"/>
      <c r="FK41" s="526"/>
      <c r="FL41" s="526"/>
      <c r="FM41" s="526"/>
      <c r="FN41" s="526"/>
      <c r="FO41" s="526"/>
      <c r="FP41" s="526"/>
      <c r="FQ41" s="526"/>
      <c r="FR41" s="526"/>
      <c r="FS41" s="526"/>
      <c r="FT41" s="526"/>
      <c r="FU41" s="526"/>
      <c r="FV41" s="526"/>
      <c r="FW41" s="526"/>
      <c r="FX41" s="526"/>
      <c r="FY41" s="526"/>
      <c r="FZ41" s="526"/>
      <c r="GA41" s="526"/>
      <c r="GB41" s="526"/>
      <c r="GC41" s="526"/>
      <c r="GD41" s="526"/>
      <c r="GE41" s="526"/>
      <c r="GF41" s="526"/>
      <c r="GG41" s="526"/>
      <c r="GH41" s="526"/>
      <c r="GI41" s="526"/>
      <c r="GJ41" s="526"/>
      <c r="GK41" s="526"/>
      <c r="GL41" s="526"/>
      <c r="GM41" s="526"/>
      <c r="GN41" s="526"/>
      <c r="GO41" s="526"/>
      <c r="GP41" s="526"/>
      <c r="GQ41" s="526"/>
      <c r="GR41" s="526"/>
      <c r="GS41" s="526"/>
      <c r="GT41" s="526"/>
      <c r="GU41" s="526"/>
      <c r="GV41" s="526"/>
      <c r="GW41" s="526"/>
      <c r="GX41" s="526"/>
      <c r="GY41" s="526"/>
      <c r="GZ41" s="526"/>
      <c r="HA41" s="526"/>
      <c r="HB41" s="526"/>
      <c r="HC41" s="526"/>
      <c r="HD41" s="526"/>
      <c r="HE41" s="526"/>
      <c r="HF41" s="526"/>
      <c r="HG41" s="526"/>
      <c r="HH41" s="526"/>
      <c r="HI41" s="526"/>
      <c r="HJ41" s="526"/>
      <c r="HK41" s="526"/>
      <c r="HL41" s="526"/>
      <c r="HM41" s="526"/>
      <c r="HN41" s="526"/>
      <c r="HO41" s="526"/>
      <c r="HP41" s="526"/>
      <c r="HQ41" s="526"/>
      <c r="HR41" s="526"/>
      <c r="HS41" s="526"/>
      <c r="HT41" s="526"/>
      <c r="HU41" s="526"/>
      <c r="HV41" s="526"/>
      <c r="HW41" s="526"/>
      <c r="HX41" s="526"/>
      <c r="HY41" s="526"/>
      <c r="HZ41" s="526"/>
      <c r="IA41" s="526"/>
      <c r="IB41" s="526"/>
      <c r="IC41" s="526"/>
      <c r="ID41" s="526"/>
      <c r="IE41" s="526"/>
      <c r="IF41" s="526"/>
      <c r="IG41" s="526"/>
      <c r="IH41" s="526"/>
      <c r="II41" s="526"/>
      <c r="IJ41" s="526"/>
      <c r="IK41" s="526"/>
      <c r="IL41" s="526"/>
      <c r="IM41" s="526"/>
      <c r="IN41" s="526"/>
      <c r="IO41" s="526"/>
      <c r="IP41" s="526"/>
      <c r="IQ41" s="526"/>
      <c r="IR41" s="526"/>
      <c r="IS41" s="526"/>
      <c r="IT41" s="526"/>
      <c r="IU41" s="526"/>
    </row>
    <row r="42" spans="1:255">
      <c r="A42" s="562" t="s">
        <v>2411</v>
      </c>
      <c r="B42" s="577">
        <v>0</v>
      </c>
      <c r="C42" s="565"/>
      <c r="D42" s="565"/>
      <c r="E42" s="565"/>
      <c r="F42" s="565"/>
      <c r="G42" s="565"/>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6"/>
      <c r="AY42" s="526"/>
      <c r="AZ42" s="526"/>
      <c r="BA42" s="526"/>
      <c r="BB42" s="526"/>
      <c r="BC42" s="526"/>
      <c r="BD42" s="526"/>
      <c r="BE42" s="526"/>
      <c r="BF42" s="526"/>
      <c r="BG42" s="526"/>
      <c r="BH42" s="526"/>
      <c r="BI42" s="526"/>
      <c r="BJ42" s="526"/>
      <c r="BK42" s="526"/>
      <c r="BL42" s="526"/>
      <c r="BM42" s="526"/>
      <c r="BN42" s="526"/>
      <c r="BO42" s="526"/>
      <c r="BP42" s="526"/>
      <c r="BQ42" s="526"/>
      <c r="BR42" s="526"/>
      <c r="BS42" s="526"/>
      <c r="BT42" s="526"/>
      <c r="BU42" s="526"/>
      <c r="BV42" s="526"/>
      <c r="BW42" s="526"/>
      <c r="BX42" s="526"/>
      <c r="BY42" s="526"/>
      <c r="BZ42" s="526"/>
      <c r="CA42" s="526"/>
      <c r="CB42" s="526"/>
      <c r="CC42" s="526"/>
      <c r="CD42" s="526"/>
      <c r="CE42" s="526"/>
      <c r="CF42" s="526"/>
      <c r="CG42" s="526"/>
      <c r="CH42" s="526"/>
      <c r="CI42" s="526"/>
      <c r="CJ42" s="526"/>
      <c r="CK42" s="526"/>
      <c r="CL42" s="526"/>
      <c r="CM42" s="526"/>
      <c r="CN42" s="526"/>
      <c r="CO42" s="526"/>
      <c r="CP42" s="526"/>
      <c r="CQ42" s="526"/>
      <c r="CR42" s="526"/>
      <c r="CS42" s="526"/>
      <c r="CT42" s="526"/>
      <c r="CU42" s="526"/>
      <c r="CV42" s="526"/>
      <c r="CW42" s="526"/>
      <c r="CX42" s="526"/>
      <c r="CY42" s="526"/>
      <c r="CZ42" s="526"/>
      <c r="DA42" s="526"/>
      <c r="DB42" s="526"/>
      <c r="DC42" s="526"/>
      <c r="DD42" s="526"/>
      <c r="DE42" s="526"/>
      <c r="DF42" s="526"/>
      <c r="DG42" s="526"/>
      <c r="DH42" s="526"/>
      <c r="DI42" s="526"/>
      <c r="DJ42" s="526"/>
      <c r="DK42" s="526"/>
      <c r="DL42" s="526"/>
      <c r="DM42" s="526"/>
      <c r="DN42" s="526"/>
      <c r="DO42" s="526"/>
      <c r="DP42" s="526"/>
      <c r="DQ42" s="526"/>
      <c r="DR42" s="526"/>
      <c r="DS42" s="526"/>
      <c r="DT42" s="526"/>
      <c r="DU42" s="526"/>
      <c r="DV42" s="526"/>
      <c r="DW42" s="526"/>
      <c r="DX42" s="526"/>
      <c r="DY42" s="526"/>
      <c r="DZ42" s="526"/>
      <c r="EA42" s="526"/>
      <c r="EB42" s="526"/>
      <c r="EC42" s="526"/>
      <c r="ED42" s="526"/>
      <c r="EE42" s="526"/>
      <c r="EF42" s="526"/>
      <c r="EG42" s="526"/>
      <c r="EH42" s="526"/>
      <c r="EI42" s="526"/>
      <c r="EJ42" s="526"/>
      <c r="EK42" s="526"/>
      <c r="EL42" s="526"/>
      <c r="EM42" s="526"/>
      <c r="EN42" s="526"/>
      <c r="EO42" s="526"/>
      <c r="EP42" s="526"/>
      <c r="EQ42" s="526"/>
      <c r="ER42" s="526"/>
      <c r="ES42" s="526"/>
      <c r="ET42" s="526"/>
      <c r="EU42" s="526"/>
      <c r="EV42" s="526"/>
      <c r="EW42" s="526"/>
      <c r="EX42" s="526"/>
      <c r="EY42" s="526"/>
      <c r="EZ42" s="526"/>
      <c r="FA42" s="526"/>
      <c r="FB42" s="526"/>
      <c r="FC42" s="526"/>
      <c r="FD42" s="526"/>
      <c r="FE42" s="526"/>
      <c r="FF42" s="526"/>
      <c r="FG42" s="526"/>
      <c r="FH42" s="526"/>
      <c r="FI42" s="526"/>
      <c r="FJ42" s="526"/>
      <c r="FK42" s="526"/>
      <c r="FL42" s="526"/>
      <c r="FM42" s="526"/>
      <c r="FN42" s="526"/>
      <c r="FO42" s="526"/>
      <c r="FP42" s="526"/>
      <c r="FQ42" s="526"/>
      <c r="FR42" s="526"/>
      <c r="FS42" s="526"/>
      <c r="FT42" s="526"/>
      <c r="FU42" s="526"/>
      <c r="FV42" s="526"/>
      <c r="FW42" s="526"/>
      <c r="FX42" s="526"/>
      <c r="FY42" s="526"/>
      <c r="FZ42" s="526"/>
      <c r="GA42" s="526"/>
      <c r="GB42" s="526"/>
      <c r="GC42" s="526"/>
      <c r="GD42" s="526"/>
      <c r="GE42" s="526"/>
      <c r="GF42" s="526"/>
      <c r="GG42" s="526"/>
      <c r="GH42" s="526"/>
      <c r="GI42" s="526"/>
      <c r="GJ42" s="526"/>
      <c r="GK42" s="526"/>
      <c r="GL42" s="526"/>
      <c r="GM42" s="526"/>
      <c r="GN42" s="526"/>
      <c r="GO42" s="526"/>
      <c r="GP42" s="526"/>
      <c r="GQ42" s="526"/>
      <c r="GR42" s="526"/>
      <c r="GS42" s="526"/>
      <c r="GT42" s="526"/>
      <c r="GU42" s="526"/>
      <c r="GV42" s="526"/>
      <c r="GW42" s="526"/>
      <c r="GX42" s="526"/>
      <c r="GY42" s="526"/>
      <c r="GZ42" s="526"/>
      <c r="HA42" s="526"/>
      <c r="HB42" s="526"/>
      <c r="HC42" s="526"/>
      <c r="HD42" s="526"/>
      <c r="HE42" s="526"/>
      <c r="HF42" s="526"/>
      <c r="HG42" s="526"/>
      <c r="HH42" s="526"/>
      <c r="HI42" s="526"/>
      <c r="HJ42" s="526"/>
      <c r="HK42" s="526"/>
      <c r="HL42" s="526"/>
      <c r="HM42" s="526"/>
      <c r="HN42" s="526"/>
      <c r="HO42" s="526"/>
      <c r="HP42" s="526"/>
      <c r="HQ42" s="526"/>
      <c r="HR42" s="526"/>
      <c r="HS42" s="526"/>
      <c r="HT42" s="526"/>
      <c r="HU42" s="526"/>
      <c r="HV42" s="526"/>
      <c r="HW42" s="526"/>
      <c r="HX42" s="526"/>
      <c r="HY42" s="526"/>
      <c r="HZ42" s="526"/>
      <c r="IA42" s="526"/>
      <c r="IB42" s="526"/>
      <c r="IC42" s="526"/>
      <c r="ID42" s="526"/>
      <c r="IE42" s="526"/>
      <c r="IF42" s="526"/>
      <c r="IG42" s="526"/>
      <c r="IH42" s="526"/>
      <c r="II42" s="526"/>
      <c r="IJ42" s="526"/>
      <c r="IK42" s="526"/>
      <c r="IL42" s="526"/>
      <c r="IM42" s="526"/>
      <c r="IN42" s="526"/>
      <c r="IO42" s="526"/>
      <c r="IP42" s="526"/>
      <c r="IQ42" s="526"/>
      <c r="IR42" s="526"/>
      <c r="IS42" s="526"/>
      <c r="IT42" s="526"/>
      <c r="IU42" s="526"/>
    </row>
    <row r="43" spans="1:255">
      <c r="A43" s="562" t="s">
        <v>2412</v>
      </c>
      <c r="B43" s="577">
        <v>0</v>
      </c>
      <c r="C43" s="565"/>
      <c r="D43" s="565"/>
      <c r="E43" s="565"/>
      <c r="F43" s="565"/>
      <c r="G43" s="565"/>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6"/>
      <c r="BF43" s="526"/>
      <c r="BG43" s="526"/>
      <c r="BH43" s="526"/>
      <c r="BI43" s="526"/>
      <c r="BJ43" s="526"/>
      <c r="BK43" s="526"/>
      <c r="BL43" s="526"/>
      <c r="BM43" s="526"/>
      <c r="BN43" s="526"/>
      <c r="BO43" s="526"/>
      <c r="BP43" s="526"/>
      <c r="BQ43" s="526"/>
      <c r="BR43" s="526"/>
      <c r="BS43" s="526"/>
      <c r="BT43" s="526"/>
      <c r="BU43" s="526"/>
      <c r="BV43" s="526"/>
      <c r="BW43" s="526"/>
      <c r="BX43" s="526"/>
      <c r="BY43" s="526"/>
      <c r="BZ43" s="526"/>
      <c r="CA43" s="526"/>
      <c r="CB43" s="526"/>
      <c r="CC43" s="526"/>
      <c r="CD43" s="526"/>
      <c r="CE43" s="526"/>
      <c r="CF43" s="526"/>
      <c r="CG43" s="526"/>
      <c r="CH43" s="526"/>
      <c r="CI43" s="526"/>
      <c r="CJ43" s="526"/>
      <c r="CK43" s="526"/>
      <c r="CL43" s="526"/>
      <c r="CM43" s="526"/>
      <c r="CN43" s="526"/>
      <c r="CO43" s="526"/>
      <c r="CP43" s="526"/>
      <c r="CQ43" s="526"/>
      <c r="CR43" s="526"/>
      <c r="CS43" s="526"/>
      <c r="CT43" s="526"/>
      <c r="CU43" s="526"/>
      <c r="CV43" s="526"/>
      <c r="CW43" s="526"/>
      <c r="CX43" s="526"/>
      <c r="CY43" s="526"/>
      <c r="CZ43" s="526"/>
      <c r="DA43" s="526"/>
      <c r="DB43" s="526"/>
      <c r="DC43" s="526"/>
      <c r="DD43" s="526"/>
      <c r="DE43" s="526"/>
      <c r="DF43" s="526"/>
      <c r="DG43" s="526"/>
      <c r="DH43" s="526"/>
      <c r="DI43" s="526"/>
      <c r="DJ43" s="526"/>
      <c r="DK43" s="526"/>
      <c r="DL43" s="526"/>
      <c r="DM43" s="526"/>
      <c r="DN43" s="526"/>
      <c r="DO43" s="526"/>
      <c r="DP43" s="526"/>
      <c r="DQ43" s="526"/>
      <c r="DR43" s="526"/>
      <c r="DS43" s="526"/>
      <c r="DT43" s="526"/>
      <c r="DU43" s="526"/>
      <c r="DV43" s="526"/>
      <c r="DW43" s="526"/>
      <c r="DX43" s="526"/>
      <c r="DY43" s="526"/>
      <c r="DZ43" s="526"/>
      <c r="EA43" s="526"/>
      <c r="EB43" s="526"/>
      <c r="EC43" s="526"/>
      <c r="ED43" s="526"/>
      <c r="EE43" s="526"/>
      <c r="EF43" s="526"/>
      <c r="EG43" s="526"/>
      <c r="EH43" s="526"/>
      <c r="EI43" s="526"/>
      <c r="EJ43" s="526"/>
      <c r="EK43" s="526"/>
      <c r="EL43" s="526"/>
      <c r="EM43" s="526"/>
      <c r="EN43" s="526"/>
      <c r="EO43" s="526"/>
      <c r="EP43" s="526"/>
      <c r="EQ43" s="526"/>
      <c r="ER43" s="526"/>
      <c r="ES43" s="526"/>
      <c r="ET43" s="526"/>
      <c r="EU43" s="526"/>
      <c r="EV43" s="526"/>
      <c r="EW43" s="526"/>
      <c r="EX43" s="526"/>
      <c r="EY43" s="526"/>
      <c r="EZ43" s="526"/>
      <c r="FA43" s="526"/>
      <c r="FB43" s="526"/>
      <c r="FC43" s="526"/>
      <c r="FD43" s="526"/>
      <c r="FE43" s="526"/>
      <c r="FF43" s="526"/>
      <c r="FG43" s="526"/>
      <c r="FH43" s="526"/>
      <c r="FI43" s="526"/>
      <c r="FJ43" s="526"/>
      <c r="FK43" s="526"/>
      <c r="FL43" s="526"/>
      <c r="FM43" s="526"/>
      <c r="FN43" s="526"/>
      <c r="FO43" s="526"/>
      <c r="FP43" s="526"/>
      <c r="FQ43" s="526"/>
      <c r="FR43" s="526"/>
      <c r="FS43" s="526"/>
      <c r="FT43" s="526"/>
      <c r="FU43" s="526"/>
      <c r="FV43" s="526"/>
      <c r="FW43" s="526"/>
      <c r="FX43" s="526"/>
      <c r="FY43" s="526"/>
      <c r="FZ43" s="526"/>
      <c r="GA43" s="526"/>
      <c r="GB43" s="526"/>
      <c r="GC43" s="526"/>
      <c r="GD43" s="526"/>
      <c r="GE43" s="526"/>
      <c r="GF43" s="526"/>
      <c r="GG43" s="526"/>
      <c r="GH43" s="526"/>
      <c r="GI43" s="526"/>
      <c r="GJ43" s="526"/>
      <c r="GK43" s="526"/>
      <c r="GL43" s="526"/>
      <c r="GM43" s="526"/>
      <c r="GN43" s="526"/>
      <c r="GO43" s="526"/>
      <c r="GP43" s="526"/>
      <c r="GQ43" s="526"/>
      <c r="GR43" s="526"/>
      <c r="GS43" s="526"/>
      <c r="GT43" s="526"/>
      <c r="GU43" s="526"/>
      <c r="GV43" s="526"/>
      <c r="GW43" s="526"/>
      <c r="GX43" s="526"/>
      <c r="GY43" s="526"/>
      <c r="GZ43" s="526"/>
      <c r="HA43" s="526"/>
      <c r="HB43" s="526"/>
      <c r="HC43" s="526"/>
      <c r="HD43" s="526"/>
      <c r="HE43" s="526"/>
      <c r="HF43" s="526"/>
      <c r="HG43" s="526"/>
      <c r="HH43" s="526"/>
      <c r="HI43" s="526"/>
      <c r="HJ43" s="526"/>
      <c r="HK43" s="526"/>
      <c r="HL43" s="526"/>
      <c r="HM43" s="526"/>
      <c r="HN43" s="526"/>
      <c r="HO43" s="526"/>
      <c r="HP43" s="526"/>
      <c r="HQ43" s="526"/>
      <c r="HR43" s="526"/>
      <c r="HS43" s="526"/>
      <c r="HT43" s="526"/>
      <c r="HU43" s="526"/>
      <c r="HV43" s="526"/>
      <c r="HW43" s="526"/>
      <c r="HX43" s="526"/>
      <c r="HY43" s="526"/>
      <c r="HZ43" s="526"/>
      <c r="IA43" s="526"/>
      <c r="IB43" s="526"/>
      <c r="IC43" s="526"/>
      <c r="ID43" s="526"/>
      <c r="IE43" s="526"/>
      <c r="IF43" s="526"/>
      <c r="IG43" s="526"/>
      <c r="IH43" s="526"/>
      <c r="II43" s="526"/>
      <c r="IJ43" s="526"/>
      <c r="IK43" s="526"/>
      <c r="IL43" s="526"/>
      <c r="IM43" s="526"/>
      <c r="IN43" s="526"/>
      <c r="IO43" s="526"/>
      <c r="IP43" s="526"/>
      <c r="IQ43" s="526"/>
      <c r="IR43" s="526"/>
      <c r="IS43" s="526"/>
      <c r="IT43" s="526"/>
      <c r="IU43" s="526"/>
    </row>
    <row r="44" spans="1:255">
      <c r="A44" s="562" t="s">
        <v>2413</v>
      </c>
      <c r="B44" s="577">
        <v>141202</v>
      </c>
      <c r="C44" s="565"/>
      <c r="D44" s="565"/>
      <c r="E44" s="565"/>
      <c r="F44" s="565"/>
      <c r="G44" s="565"/>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6"/>
      <c r="BD44" s="526"/>
      <c r="BE44" s="526"/>
      <c r="BF44" s="526"/>
      <c r="BG44" s="526"/>
      <c r="BH44" s="526"/>
      <c r="BI44" s="526"/>
      <c r="BJ44" s="526"/>
      <c r="BK44" s="526"/>
      <c r="BL44" s="526"/>
      <c r="BM44" s="526"/>
      <c r="BN44" s="526"/>
      <c r="BO44" s="526"/>
      <c r="BP44" s="526"/>
      <c r="BQ44" s="526"/>
      <c r="BR44" s="526"/>
      <c r="BS44" s="526"/>
      <c r="BT44" s="526"/>
      <c r="BU44" s="526"/>
      <c r="BV44" s="526"/>
      <c r="BW44" s="526"/>
      <c r="BX44" s="526"/>
      <c r="BY44" s="526"/>
      <c r="BZ44" s="526"/>
      <c r="CA44" s="526"/>
      <c r="CB44" s="526"/>
      <c r="CC44" s="526"/>
      <c r="CD44" s="526"/>
      <c r="CE44" s="526"/>
      <c r="CF44" s="526"/>
      <c r="CG44" s="526"/>
      <c r="CH44" s="526"/>
      <c r="CI44" s="526"/>
      <c r="CJ44" s="526"/>
      <c r="CK44" s="526"/>
      <c r="CL44" s="526"/>
      <c r="CM44" s="526"/>
      <c r="CN44" s="526"/>
      <c r="CO44" s="526"/>
      <c r="CP44" s="526"/>
      <c r="CQ44" s="526"/>
      <c r="CR44" s="526"/>
      <c r="CS44" s="526"/>
      <c r="CT44" s="526"/>
      <c r="CU44" s="526"/>
      <c r="CV44" s="526"/>
      <c r="CW44" s="526"/>
      <c r="CX44" s="526"/>
      <c r="CY44" s="526"/>
      <c r="CZ44" s="526"/>
      <c r="DA44" s="526"/>
      <c r="DB44" s="526"/>
      <c r="DC44" s="526"/>
      <c r="DD44" s="526"/>
      <c r="DE44" s="526"/>
      <c r="DF44" s="526"/>
      <c r="DG44" s="526"/>
      <c r="DH44" s="526"/>
      <c r="DI44" s="526"/>
      <c r="DJ44" s="526"/>
      <c r="DK44" s="526"/>
      <c r="DL44" s="526"/>
      <c r="DM44" s="526"/>
      <c r="DN44" s="526"/>
      <c r="DO44" s="526"/>
      <c r="DP44" s="526"/>
      <c r="DQ44" s="526"/>
      <c r="DR44" s="526"/>
      <c r="DS44" s="526"/>
      <c r="DT44" s="526"/>
      <c r="DU44" s="526"/>
      <c r="DV44" s="526"/>
      <c r="DW44" s="526"/>
      <c r="DX44" s="526"/>
      <c r="DY44" s="526"/>
      <c r="DZ44" s="526"/>
      <c r="EA44" s="526"/>
      <c r="EB44" s="526"/>
      <c r="EC44" s="526"/>
      <c r="ED44" s="526"/>
      <c r="EE44" s="526"/>
      <c r="EF44" s="526"/>
      <c r="EG44" s="526"/>
      <c r="EH44" s="526"/>
      <c r="EI44" s="526"/>
      <c r="EJ44" s="526"/>
      <c r="EK44" s="526"/>
      <c r="EL44" s="526"/>
      <c r="EM44" s="526"/>
      <c r="EN44" s="526"/>
      <c r="EO44" s="526"/>
      <c r="EP44" s="526"/>
      <c r="EQ44" s="526"/>
      <c r="ER44" s="526"/>
      <c r="ES44" s="526"/>
      <c r="ET44" s="526"/>
      <c r="EU44" s="526"/>
      <c r="EV44" s="526"/>
      <c r="EW44" s="526"/>
      <c r="EX44" s="526"/>
      <c r="EY44" s="526"/>
      <c r="EZ44" s="526"/>
      <c r="FA44" s="526"/>
      <c r="FB44" s="526"/>
      <c r="FC44" s="526"/>
      <c r="FD44" s="526"/>
      <c r="FE44" s="526"/>
      <c r="FF44" s="526"/>
      <c r="FG44" s="526"/>
      <c r="FH44" s="526"/>
      <c r="FI44" s="526"/>
      <c r="FJ44" s="526"/>
      <c r="FK44" s="526"/>
      <c r="FL44" s="526"/>
      <c r="FM44" s="526"/>
      <c r="FN44" s="526"/>
      <c r="FO44" s="526"/>
      <c r="FP44" s="526"/>
      <c r="FQ44" s="526"/>
      <c r="FR44" s="526"/>
      <c r="FS44" s="526"/>
      <c r="FT44" s="526"/>
      <c r="FU44" s="526"/>
      <c r="FV44" s="526"/>
      <c r="FW44" s="526"/>
      <c r="FX44" s="526"/>
      <c r="FY44" s="526"/>
      <c r="FZ44" s="526"/>
      <c r="GA44" s="526"/>
      <c r="GB44" s="526"/>
      <c r="GC44" s="526"/>
      <c r="GD44" s="526"/>
      <c r="GE44" s="526"/>
      <c r="GF44" s="526"/>
      <c r="GG44" s="526"/>
      <c r="GH44" s="526"/>
      <c r="GI44" s="526"/>
      <c r="GJ44" s="526"/>
      <c r="GK44" s="526"/>
      <c r="GL44" s="526"/>
      <c r="GM44" s="526"/>
      <c r="GN44" s="526"/>
      <c r="GO44" s="526"/>
      <c r="GP44" s="526"/>
      <c r="GQ44" s="526"/>
      <c r="GR44" s="526"/>
      <c r="GS44" s="526"/>
      <c r="GT44" s="526"/>
      <c r="GU44" s="526"/>
      <c r="GV44" s="526"/>
      <c r="GW44" s="526"/>
      <c r="GX44" s="526"/>
      <c r="GY44" s="526"/>
      <c r="GZ44" s="526"/>
      <c r="HA44" s="526"/>
      <c r="HB44" s="526"/>
      <c r="HC44" s="526"/>
      <c r="HD44" s="526"/>
      <c r="HE44" s="526"/>
      <c r="HF44" s="526"/>
      <c r="HG44" s="526"/>
      <c r="HH44" s="526"/>
      <c r="HI44" s="526"/>
      <c r="HJ44" s="526"/>
      <c r="HK44" s="526"/>
      <c r="HL44" s="526"/>
      <c r="HM44" s="526"/>
      <c r="HN44" s="526"/>
      <c r="HO44" s="526"/>
      <c r="HP44" s="526"/>
      <c r="HQ44" s="526"/>
      <c r="HR44" s="526"/>
      <c r="HS44" s="526"/>
      <c r="HT44" s="526"/>
      <c r="HU44" s="526"/>
      <c r="HV44" s="526"/>
      <c r="HW44" s="526"/>
      <c r="HX44" s="526"/>
      <c r="HY44" s="526"/>
      <c r="HZ44" s="526"/>
      <c r="IA44" s="526"/>
      <c r="IB44" s="526"/>
      <c r="IC44" s="526"/>
      <c r="ID44" s="526"/>
      <c r="IE44" s="526"/>
      <c r="IF44" s="526"/>
      <c r="IG44" s="526"/>
      <c r="IH44" s="526"/>
      <c r="II44" s="526"/>
      <c r="IJ44" s="526"/>
      <c r="IK44" s="526"/>
      <c r="IL44" s="526"/>
      <c r="IM44" s="526"/>
      <c r="IN44" s="526"/>
      <c r="IO44" s="526"/>
      <c r="IP44" s="526"/>
      <c r="IQ44" s="526"/>
      <c r="IR44" s="526"/>
      <c r="IS44" s="526"/>
      <c r="IT44" s="526"/>
      <c r="IU44" s="526"/>
    </row>
    <row r="45" spans="1:255">
      <c r="A45" s="578" t="s">
        <v>1434</v>
      </c>
      <c r="B45" s="579">
        <v>653959</v>
      </c>
      <c r="C45" s="565"/>
      <c r="D45" s="565"/>
      <c r="E45" s="565"/>
      <c r="F45" s="565"/>
      <c r="G45" s="565"/>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c r="BC45" s="526"/>
      <c r="BD45" s="526"/>
      <c r="BE45" s="526"/>
      <c r="BF45" s="526"/>
      <c r="BG45" s="526"/>
      <c r="BH45" s="526"/>
      <c r="BI45" s="526"/>
      <c r="BJ45" s="526"/>
      <c r="BK45" s="526"/>
      <c r="BL45" s="526"/>
      <c r="BM45" s="526"/>
      <c r="BN45" s="526"/>
      <c r="BO45" s="526"/>
      <c r="BP45" s="526"/>
      <c r="BQ45" s="526"/>
      <c r="BR45" s="526"/>
      <c r="BS45" s="526"/>
      <c r="BT45" s="526"/>
      <c r="BU45" s="526"/>
      <c r="BV45" s="526"/>
      <c r="BW45" s="526"/>
      <c r="BX45" s="526"/>
      <c r="BY45" s="526"/>
      <c r="BZ45" s="526"/>
      <c r="CA45" s="526"/>
      <c r="CB45" s="526"/>
      <c r="CC45" s="526"/>
      <c r="CD45" s="526"/>
      <c r="CE45" s="526"/>
      <c r="CF45" s="526"/>
      <c r="CG45" s="526"/>
      <c r="CH45" s="526"/>
      <c r="CI45" s="526"/>
      <c r="CJ45" s="526"/>
      <c r="CK45" s="526"/>
      <c r="CL45" s="526"/>
      <c r="CM45" s="526"/>
      <c r="CN45" s="526"/>
      <c r="CO45" s="526"/>
      <c r="CP45" s="526"/>
      <c r="CQ45" s="526"/>
      <c r="CR45" s="526"/>
      <c r="CS45" s="526"/>
      <c r="CT45" s="526"/>
      <c r="CU45" s="526"/>
      <c r="CV45" s="526"/>
      <c r="CW45" s="526"/>
      <c r="CX45" s="526"/>
      <c r="CY45" s="526"/>
      <c r="CZ45" s="526"/>
      <c r="DA45" s="526"/>
      <c r="DB45" s="526"/>
      <c r="DC45" s="526"/>
      <c r="DD45" s="526"/>
      <c r="DE45" s="526"/>
      <c r="DF45" s="526"/>
      <c r="DG45" s="526"/>
      <c r="DH45" s="526"/>
      <c r="DI45" s="526"/>
      <c r="DJ45" s="526"/>
      <c r="DK45" s="526"/>
      <c r="DL45" s="526"/>
      <c r="DM45" s="526"/>
      <c r="DN45" s="526"/>
      <c r="DO45" s="526"/>
      <c r="DP45" s="526"/>
      <c r="DQ45" s="526"/>
      <c r="DR45" s="526"/>
      <c r="DS45" s="526"/>
      <c r="DT45" s="526"/>
      <c r="DU45" s="526"/>
      <c r="DV45" s="526"/>
      <c r="DW45" s="526"/>
      <c r="DX45" s="526"/>
      <c r="DY45" s="526"/>
      <c r="DZ45" s="526"/>
      <c r="EA45" s="526"/>
      <c r="EB45" s="526"/>
      <c r="EC45" s="526"/>
      <c r="ED45" s="526"/>
      <c r="EE45" s="526"/>
      <c r="EF45" s="526"/>
      <c r="EG45" s="526"/>
      <c r="EH45" s="526"/>
      <c r="EI45" s="526"/>
      <c r="EJ45" s="526"/>
      <c r="EK45" s="526"/>
      <c r="EL45" s="526"/>
      <c r="EM45" s="526"/>
      <c r="EN45" s="526"/>
      <c r="EO45" s="526"/>
      <c r="EP45" s="526"/>
      <c r="EQ45" s="526"/>
      <c r="ER45" s="526"/>
      <c r="ES45" s="526"/>
      <c r="ET45" s="526"/>
      <c r="EU45" s="526"/>
      <c r="EV45" s="526"/>
      <c r="EW45" s="526"/>
      <c r="EX45" s="526"/>
      <c r="EY45" s="526"/>
      <c r="EZ45" s="526"/>
      <c r="FA45" s="526"/>
      <c r="FB45" s="526"/>
      <c r="FC45" s="526"/>
      <c r="FD45" s="526"/>
      <c r="FE45" s="526"/>
      <c r="FF45" s="526"/>
      <c r="FG45" s="526"/>
      <c r="FH45" s="526"/>
      <c r="FI45" s="526"/>
      <c r="FJ45" s="526"/>
      <c r="FK45" s="526"/>
      <c r="FL45" s="526"/>
      <c r="FM45" s="526"/>
      <c r="FN45" s="526"/>
      <c r="FO45" s="526"/>
      <c r="FP45" s="526"/>
      <c r="FQ45" s="526"/>
      <c r="FR45" s="526"/>
      <c r="FS45" s="526"/>
      <c r="FT45" s="526"/>
      <c r="FU45" s="526"/>
      <c r="FV45" s="526"/>
      <c r="FW45" s="526"/>
      <c r="FX45" s="526"/>
      <c r="FY45" s="526"/>
      <c r="FZ45" s="526"/>
      <c r="GA45" s="526"/>
      <c r="GB45" s="526"/>
      <c r="GC45" s="526"/>
      <c r="GD45" s="526"/>
      <c r="GE45" s="526"/>
      <c r="GF45" s="526"/>
      <c r="GG45" s="526"/>
      <c r="GH45" s="526"/>
      <c r="GI45" s="526"/>
      <c r="GJ45" s="526"/>
      <c r="GK45" s="526"/>
      <c r="GL45" s="526"/>
      <c r="GM45" s="526"/>
      <c r="GN45" s="526"/>
      <c r="GO45" s="526"/>
      <c r="GP45" s="526"/>
      <c r="GQ45" s="526"/>
      <c r="GR45" s="526"/>
      <c r="GS45" s="526"/>
      <c r="GT45" s="526"/>
      <c r="GU45" s="526"/>
      <c r="GV45" s="526"/>
      <c r="GW45" s="526"/>
      <c r="GX45" s="526"/>
      <c r="GY45" s="526"/>
      <c r="GZ45" s="526"/>
      <c r="HA45" s="526"/>
      <c r="HB45" s="526"/>
      <c r="HC45" s="526"/>
      <c r="HD45" s="526"/>
      <c r="HE45" s="526"/>
      <c r="HF45" s="526"/>
      <c r="HG45" s="526"/>
      <c r="HH45" s="526"/>
      <c r="HI45" s="526"/>
      <c r="HJ45" s="526"/>
      <c r="HK45" s="526"/>
      <c r="HL45" s="526"/>
      <c r="HM45" s="526"/>
      <c r="HN45" s="526"/>
      <c r="HO45" s="526"/>
      <c r="HP45" s="526"/>
      <c r="HQ45" s="526"/>
      <c r="HR45" s="526"/>
      <c r="HS45" s="526"/>
      <c r="HT45" s="526"/>
      <c r="HU45" s="526"/>
      <c r="HV45" s="526"/>
      <c r="HW45" s="526"/>
      <c r="HX45" s="526"/>
      <c r="HY45" s="526"/>
      <c r="HZ45" s="526"/>
      <c r="IA45" s="526"/>
      <c r="IB45" s="526"/>
      <c r="IC45" s="526"/>
      <c r="ID45" s="526"/>
      <c r="IE45" s="526"/>
      <c r="IF45" s="526"/>
      <c r="IG45" s="526"/>
      <c r="IH45" s="526"/>
      <c r="II45" s="526"/>
      <c r="IJ45" s="526"/>
      <c r="IK45" s="526"/>
      <c r="IL45" s="526"/>
      <c r="IM45" s="526"/>
      <c r="IN45" s="526"/>
      <c r="IO45" s="526"/>
      <c r="IP45" s="526"/>
      <c r="IQ45" s="526"/>
      <c r="IR45" s="526"/>
      <c r="IS45" s="526"/>
      <c r="IT45" s="526"/>
      <c r="IU45" s="526"/>
    </row>
    <row r="46" spans="1:255">
      <c r="A46" s="562"/>
      <c r="B46" s="577"/>
      <c r="C46" s="565"/>
      <c r="D46" s="565"/>
      <c r="E46" s="565"/>
      <c r="F46" s="565"/>
      <c r="G46" s="565"/>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6"/>
      <c r="BF46" s="526"/>
      <c r="BG46" s="526"/>
      <c r="BH46" s="526"/>
      <c r="BI46" s="526"/>
      <c r="BJ46" s="526"/>
      <c r="BK46" s="526"/>
      <c r="BL46" s="526"/>
      <c r="BM46" s="526"/>
      <c r="BN46" s="526"/>
      <c r="BO46" s="526"/>
      <c r="BP46" s="526"/>
      <c r="BQ46" s="526"/>
      <c r="BR46" s="526"/>
      <c r="BS46" s="526"/>
      <c r="BT46" s="526"/>
      <c r="BU46" s="526"/>
      <c r="BV46" s="526"/>
      <c r="BW46" s="526"/>
      <c r="BX46" s="526"/>
      <c r="BY46" s="526"/>
      <c r="BZ46" s="526"/>
      <c r="CA46" s="526"/>
      <c r="CB46" s="526"/>
      <c r="CC46" s="526"/>
      <c r="CD46" s="526"/>
      <c r="CE46" s="526"/>
      <c r="CF46" s="526"/>
      <c r="CG46" s="526"/>
      <c r="CH46" s="526"/>
      <c r="CI46" s="526"/>
      <c r="CJ46" s="526"/>
      <c r="CK46" s="526"/>
      <c r="CL46" s="526"/>
      <c r="CM46" s="526"/>
      <c r="CN46" s="526"/>
      <c r="CO46" s="526"/>
      <c r="CP46" s="526"/>
      <c r="CQ46" s="526"/>
      <c r="CR46" s="526"/>
      <c r="CS46" s="526"/>
      <c r="CT46" s="526"/>
      <c r="CU46" s="526"/>
      <c r="CV46" s="526"/>
      <c r="CW46" s="526"/>
      <c r="CX46" s="526"/>
      <c r="CY46" s="526"/>
      <c r="CZ46" s="526"/>
      <c r="DA46" s="526"/>
      <c r="DB46" s="526"/>
      <c r="DC46" s="526"/>
      <c r="DD46" s="526"/>
      <c r="DE46" s="526"/>
      <c r="DF46" s="526"/>
      <c r="DG46" s="526"/>
      <c r="DH46" s="526"/>
      <c r="DI46" s="526"/>
      <c r="DJ46" s="526"/>
      <c r="DK46" s="526"/>
      <c r="DL46" s="526"/>
      <c r="DM46" s="526"/>
      <c r="DN46" s="526"/>
      <c r="DO46" s="526"/>
      <c r="DP46" s="526"/>
      <c r="DQ46" s="526"/>
      <c r="DR46" s="526"/>
      <c r="DS46" s="526"/>
      <c r="DT46" s="526"/>
      <c r="DU46" s="526"/>
      <c r="DV46" s="526"/>
      <c r="DW46" s="526"/>
      <c r="DX46" s="526"/>
      <c r="DY46" s="526"/>
      <c r="DZ46" s="526"/>
      <c r="EA46" s="526"/>
      <c r="EB46" s="526"/>
      <c r="EC46" s="526"/>
      <c r="ED46" s="526"/>
      <c r="EE46" s="526"/>
      <c r="EF46" s="526"/>
      <c r="EG46" s="526"/>
      <c r="EH46" s="526"/>
      <c r="EI46" s="526"/>
      <c r="EJ46" s="526"/>
      <c r="EK46" s="526"/>
      <c r="EL46" s="526"/>
      <c r="EM46" s="526"/>
      <c r="EN46" s="526"/>
      <c r="EO46" s="526"/>
      <c r="EP46" s="526"/>
      <c r="EQ46" s="526"/>
      <c r="ER46" s="526"/>
      <c r="ES46" s="526"/>
      <c r="ET46" s="526"/>
      <c r="EU46" s="526"/>
      <c r="EV46" s="526"/>
      <c r="EW46" s="526"/>
      <c r="EX46" s="526"/>
      <c r="EY46" s="526"/>
      <c r="EZ46" s="526"/>
      <c r="FA46" s="526"/>
      <c r="FB46" s="526"/>
      <c r="FC46" s="526"/>
      <c r="FD46" s="526"/>
      <c r="FE46" s="526"/>
      <c r="FF46" s="526"/>
      <c r="FG46" s="526"/>
      <c r="FH46" s="526"/>
      <c r="FI46" s="526"/>
      <c r="FJ46" s="526"/>
      <c r="FK46" s="526"/>
      <c r="FL46" s="526"/>
      <c r="FM46" s="526"/>
      <c r="FN46" s="526"/>
      <c r="FO46" s="526"/>
      <c r="FP46" s="526"/>
      <c r="FQ46" s="526"/>
      <c r="FR46" s="526"/>
      <c r="FS46" s="526"/>
      <c r="FT46" s="526"/>
      <c r="FU46" s="526"/>
      <c r="FV46" s="526"/>
      <c r="FW46" s="526"/>
      <c r="FX46" s="526"/>
      <c r="FY46" s="526"/>
      <c r="FZ46" s="526"/>
      <c r="GA46" s="526"/>
      <c r="GB46" s="526"/>
      <c r="GC46" s="526"/>
      <c r="GD46" s="526"/>
      <c r="GE46" s="526"/>
      <c r="GF46" s="526"/>
      <c r="GG46" s="526"/>
      <c r="GH46" s="526"/>
      <c r="GI46" s="526"/>
      <c r="GJ46" s="526"/>
      <c r="GK46" s="526"/>
      <c r="GL46" s="526"/>
      <c r="GM46" s="526"/>
      <c r="GN46" s="526"/>
      <c r="GO46" s="526"/>
      <c r="GP46" s="526"/>
      <c r="GQ46" s="526"/>
      <c r="GR46" s="526"/>
      <c r="GS46" s="526"/>
      <c r="GT46" s="526"/>
      <c r="GU46" s="526"/>
      <c r="GV46" s="526"/>
      <c r="GW46" s="526"/>
      <c r="GX46" s="526"/>
      <c r="GY46" s="526"/>
      <c r="GZ46" s="526"/>
      <c r="HA46" s="526"/>
      <c r="HB46" s="526"/>
      <c r="HC46" s="526"/>
      <c r="HD46" s="526"/>
      <c r="HE46" s="526"/>
      <c r="HF46" s="526"/>
      <c r="HG46" s="526"/>
      <c r="HH46" s="526"/>
      <c r="HI46" s="526"/>
      <c r="HJ46" s="526"/>
      <c r="HK46" s="526"/>
      <c r="HL46" s="526"/>
      <c r="HM46" s="526"/>
      <c r="HN46" s="526"/>
      <c r="HO46" s="526"/>
      <c r="HP46" s="526"/>
      <c r="HQ46" s="526"/>
      <c r="HR46" s="526"/>
      <c r="HS46" s="526"/>
      <c r="HT46" s="526"/>
      <c r="HU46" s="526"/>
      <c r="HV46" s="526"/>
      <c r="HW46" s="526"/>
      <c r="HX46" s="526"/>
      <c r="HY46" s="526"/>
      <c r="HZ46" s="526"/>
      <c r="IA46" s="526"/>
      <c r="IB46" s="526"/>
      <c r="IC46" s="526"/>
      <c r="ID46" s="526"/>
      <c r="IE46" s="526"/>
      <c r="IF46" s="526"/>
      <c r="IG46" s="526"/>
      <c r="IH46" s="526"/>
      <c r="II46" s="526"/>
      <c r="IJ46" s="526"/>
      <c r="IK46" s="526"/>
      <c r="IL46" s="526"/>
      <c r="IM46" s="526"/>
      <c r="IN46" s="526"/>
      <c r="IO46" s="526"/>
      <c r="IP46" s="526"/>
      <c r="IQ46" s="526"/>
      <c r="IR46" s="526"/>
      <c r="IS46" s="526"/>
      <c r="IT46" s="526"/>
      <c r="IU46" s="526"/>
    </row>
    <row r="47" spans="1:255">
      <c r="A47" s="565"/>
      <c r="B47" s="565"/>
      <c r="C47" s="565"/>
      <c r="D47" s="565"/>
      <c r="E47" s="565"/>
      <c r="F47" s="565"/>
      <c r="G47" s="565"/>
      <c r="H47" s="565"/>
    </row>
    <row r="48" spans="1:255">
      <c r="A48" s="565"/>
      <c r="B48" s="565"/>
      <c r="C48" s="565"/>
      <c r="D48" s="565"/>
      <c r="E48" s="565"/>
      <c r="F48" s="565"/>
      <c r="G48" s="565"/>
      <c r="H48" s="565"/>
    </row>
    <row r="49" spans="1:8">
      <c r="A49" s="565"/>
      <c r="B49" s="565"/>
      <c r="C49" s="565"/>
      <c r="D49" s="565"/>
      <c r="E49" s="565"/>
      <c r="F49" s="565"/>
      <c r="G49" s="565"/>
      <c r="H49" s="565"/>
    </row>
  </sheetData>
  <mergeCells count="2">
    <mergeCell ref="A2:H2"/>
    <mergeCell ref="A1:B1"/>
  </mergeCells>
  <phoneticPr fontId="62"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sheetPr>
    <pageSetUpPr fitToPage="1"/>
  </sheetPr>
  <dimension ref="B19"/>
  <sheetViews>
    <sheetView zoomScaleSheetLayoutView="100" workbookViewId="0">
      <selection sqref="A1:IV65536"/>
    </sheetView>
  </sheetViews>
  <sheetFormatPr defaultColWidth="9" defaultRowHeight="14.25"/>
  <sheetData>
    <row r="19" spans="2:2" ht="35.25">
      <c r="B19" s="252" t="s">
        <v>1501</v>
      </c>
    </row>
  </sheetData>
  <phoneticPr fontId="62" type="noConversion"/>
  <printOptions horizontalCentered="1"/>
  <pageMargins left="7.8472222222222221E-2" right="7.8472222222222221E-2" top="0.74791666666666667" bottom="0.74791666666666667" header="0.31458333333333333" footer="0.31458333333333333"/>
  <pageSetup paperSize="9" orientation="landscape"/>
  <headerFooter scaleWithDoc="0" alignWithMargins="0">
    <oddFooter>第 &amp;P 页，共 &amp;N 页</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S22"/>
  <sheetViews>
    <sheetView topLeftCell="H1" zoomScale="80" workbookViewId="0">
      <selection activeCell="S3" sqref="S3"/>
    </sheetView>
  </sheetViews>
  <sheetFormatPr defaultColWidth="8" defaultRowHeight="14.25" customHeight="1"/>
  <cols>
    <col min="1" max="1" width="27.5" style="211" customWidth="1"/>
    <col min="2" max="3" width="22" style="211" bestFit="1" customWidth="1"/>
    <col min="4" max="19" width="23.75" style="211" customWidth="1"/>
    <col min="20" max="16384" width="8" style="211"/>
  </cols>
  <sheetData>
    <row r="1" spans="1:19" ht="37.5" customHeight="1">
      <c r="A1" s="616" t="s">
        <v>1502</v>
      </c>
      <c r="B1" s="616"/>
      <c r="C1" s="616"/>
      <c r="D1" s="617"/>
      <c r="E1" s="616"/>
      <c r="F1" s="618"/>
      <c r="G1" s="618"/>
      <c r="H1" s="616"/>
      <c r="I1" s="616"/>
      <c r="J1" s="616"/>
      <c r="K1" s="616"/>
      <c r="L1" s="616"/>
      <c r="M1" s="616"/>
      <c r="N1" s="616"/>
      <c r="O1" s="616"/>
      <c r="P1" s="616"/>
      <c r="Q1" s="616"/>
      <c r="R1" s="616"/>
      <c r="S1" s="616"/>
    </row>
    <row r="2" spans="1:19" ht="14.25" hidden="1" customHeight="1">
      <c r="A2" s="217"/>
      <c r="B2" s="217"/>
      <c r="C2" s="217"/>
      <c r="D2" s="35"/>
      <c r="E2" s="217"/>
      <c r="F2" s="158"/>
      <c r="G2" s="158"/>
      <c r="H2" s="217"/>
      <c r="I2" s="217"/>
      <c r="J2" s="217"/>
      <c r="K2" s="217"/>
      <c r="L2" s="217"/>
      <c r="M2" s="217"/>
      <c r="N2" s="217"/>
      <c r="O2" s="217"/>
      <c r="P2" s="217"/>
      <c r="Q2" s="217"/>
      <c r="R2" s="217"/>
      <c r="S2" s="217"/>
    </row>
    <row r="3" spans="1:19" ht="24" customHeight="1">
      <c r="A3" s="35"/>
      <c r="B3" s="35"/>
      <c r="C3" s="35"/>
      <c r="D3" s="35"/>
      <c r="E3" s="35"/>
      <c r="F3" s="158"/>
      <c r="G3" s="158"/>
      <c r="H3" s="35"/>
      <c r="I3" s="35"/>
      <c r="J3" s="34"/>
      <c r="K3" s="35"/>
      <c r="L3" s="35"/>
      <c r="M3" s="35"/>
      <c r="N3" s="35"/>
      <c r="O3" s="34"/>
      <c r="P3" s="34"/>
      <c r="Q3" s="34"/>
      <c r="R3" s="34"/>
      <c r="S3" s="34"/>
    </row>
    <row r="4" spans="1:19" ht="24" customHeight="1">
      <c r="A4" s="121" t="s">
        <v>1503</v>
      </c>
      <c r="B4" s="145"/>
      <c r="C4" s="121"/>
      <c r="D4" s="121"/>
      <c r="E4" s="121"/>
      <c r="F4" s="152"/>
      <c r="G4" s="152"/>
      <c r="H4" s="121"/>
      <c r="I4" s="121"/>
      <c r="J4" s="122"/>
      <c r="K4" s="121"/>
      <c r="L4" s="121"/>
      <c r="M4" s="121"/>
      <c r="N4" s="121"/>
      <c r="O4" s="122"/>
      <c r="P4" s="122"/>
      <c r="Q4" s="122"/>
      <c r="R4" s="122"/>
      <c r="S4" s="122" t="s">
        <v>1504</v>
      </c>
    </row>
    <row r="5" spans="1:19" ht="24" customHeight="1">
      <c r="A5" s="615" t="s">
        <v>1505</v>
      </c>
      <c r="B5" s="615" t="s">
        <v>1506</v>
      </c>
      <c r="C5" s="615"/>
      <c r="D5" s="615" t="s">
        <v>1507</v>
      </c>
      <c r="E5" s="615"/>
      <c r="F5" s="615" t="s">
        <v>1508</v>
      </c>
      <c r="G5" s="619"/>
      <c r="H5" s="620" t="s">
        <v>1509</v>
      </c>
      <c r="I5" s="615"/>
      <c r="J5" s="615" t="s">
        <v>1510</v>
      </c>
      <c r="K5" s="615"/>
      <c r="L5" s="615" t="s">
        <v>1511</v>
      </c>
      <c r="M5" s="615"/>
      <c r="N5" s="615" t="s">
        <v>1512</v>
      </c>
      <c r="O5" s="615"/>
      <c r="P5" s="615" t="s">
        <v>1513</v>
      </c>
      <c r="Q5" s="615"/>
      <c r="R5" s="615" t="s">
        <v>1514</v>
      </c>
      <c r="S5" s="615"/>
    </row>
    <row r="6" spans="1:19" ht="24" customHeight="1">
      <c r="A6" s="615"/>
      <c r="B6" s="123" t="s">
        <v>1515</v>
      </c>
      <c r="C6" s="123" t="s">
        <v>1516</v>
      </c>
      <c r="D6" s="146" t="s">
        <v>1515</v>
      </c>
      <c r="E6" s="146" t="s">
        <v>1516</v>
      </c>
      <c r="F6" s="146" t="s">
        <v>1515</v>
      </c>
      <c r="G6" s="154" t="s">
        <v>1516</v>
      </c>
      <c r="H6" s="205" t="s">
        <v>1515</v>
      </c>
      <c r="I6" s="146" t="s">
        <v>1516</v>
      </c>
      <c r="J6" s="123" t="s">
        <v>1515</v>
      </c>
      <c r="K6" s="123" t="s">
        <v>1516</v>
      </c>
      <c r="L6" s="123" t="s">
        <v>1515</v>
      </c>
      <c r="M6" s="123" t="s">
        <v>1516</v>
      </c>
      <c r="N6" s="123" t="s">
        <v>1515</v>
      </c>
      <c r="O6" s="123" t="s">
        <v>1516</v>
      </c>
      <c r="P6" s="123" t="s">
        <v>1515</v>
      </c>
      <c r="Q6" s="123" t="s">
        <v>1516</v>
      </c>
      <c r="R6" s="123" t="s">
        <v>1515</v>
      </c>
      <c r="S6" s="123" t="s">
        <v>1516</v>
      </c>
    </row>
    <row r="7" spans="1:19" ht="24" customHeight="1">
      <c r="A7" s="128" t="s">
        <v>1517</v>
      </c>
      <c r="B7" s="155">
        <v>525275846480.82007</v>
      </c>
      <c r="C7" s="155">
        <v>621851081924.77002</v>
      </c>
      <c r="D7" s="155">
        <v>399289173482.62</v>
      </c>
      <c r="E7" s="155">
        <v>469162463118.38</v>
      </c>
      <c r="F7" s="155">
        <v>43947438.399999999</v>
      </c>
      <c r="G7" s="129">
        <v>42935729.560000002</v>
      </c>
      <c r="H7" s="249">
        <v>15353891122.549999</v>
      </c>
      <c r="I7" s="155">
        <v>22040427960.709999</v>
      </c>
      <c r="J7" s="155">
        <v>79397986472.910019</v>
      </c>
      <c r="K7" s="155">
        <v>96885555796.720016</v>
      </c>
      <c r="L7" s="155">
        <v>1875206108</v>
      </c>
      <c r="M7" s="155">
        <v>2197825138.6900001</v>
      </c>
      <c r="N7" s="155">
        <v>5571881847.8900003</v>
      </c>
      <c r="O7" s="155">
        <v>5805033382.3000011</v>
      </c>
      <c r="P7" s="155">
        <v>18543541401.619999</v>
      </c>
      <c r="Q7" s="155">
        <v>20857503395.369999</v>
      </c>
      <c r="R7" s="155">
        <v>5200218606.8299999</v>
      </c>
      <c r="S7" s="155">
        <v>4859337403.04</v>
      </c>
    </row>
    <row r="8" spans="1:19" ht="24" customHeight="1">
      <c r="A8" s="128" t="s">
        <v>1518</v>
      </c>
      <c r="B8" s="155">
        <v>0</v>
      </c>
      <c r="C8" s="155">
        <v>0</v>
      </c>
      <c r="D8" s="155">
        <v>0</v>
      </c>
      <c r="E8" s="155">
        <v>0</v>
      </c>
      <c r="F8" s="155">
        <v>0</v>
      </c>
      <c r="G8" s="129">
        <v>0</v>
      </c>
      <c r="H8" s="249">
        <v>0</v>
      </c>
      <c r="I8" s="155">
        <v>0</v>
      </c>
      <c r="J8" s="155">
        <v>0</v>
      </c>
      <c r="K8" s="155">
        <v>0</v>
      </c>
      <c r="L8" s="155">
        <v>0</v>
      </c>
      <c r="M8" s="155">
        <v>0</v>
      </c>
      <c r="N8" s="155">
        <v>0</v>
      </c>
      <c r="O8" s="155">
        <v>0</v>
      </c>
      <c r="P8" s="155">
        <v>0</v>
      </c>
      <c r="Q8" s="155">
        <v>0</v>
      </c>
      <c r="R8" s="155">
        <v>0</v>
      </c>
      <c r="S8" s="155">
        <v>0</v>
      </c>
    </row>
    <row r="9" spans="1:19" ht="24" customHeight="1">
      <c r="A9" s="128" t="s">
        <v>1519</v>
      </c>
      <c r="B9" s="155">
        <v>3459345654.5599999</v>
      </c>
      <c r="C9" s="155">
        <v>2506943835.9799995</v>
      </c>
      <c r="D9" s="155">
        <v>740769627.78999996</v>
      </c>
      <c r="E9" s="155">
        <v>629861393.11000001</v>
      </c>
      <c r="F9" s="155">
        <v>383678.99</v>
      </c>
      <c r="G9" s="129">
        <v>1579759.18</v>
      </c>
      <c r="H9" s="249">
        <v>0</v>
      </c>
      <c r="I9" s="155">
        <v>448258172.60000002</v>
      </c>
      <c r="J9" s="155">
        <v>2249778206.8200002</v>
      </c>
      <c r="K9" s="155">
        <v>457510597.81999999</v>
      </c>
      <c r="L9" s="155">
        <v>191101833.38999999</v>
      </c>
      <c r="M9" s="155">
        <v>100653695.56</v>
      </c>
      <c r="N9" s="155">
        <v>54984832.890000001</v>
      </c>
      <c r="O9" s="155">
        <v>42256679.810000002</v>
      </c>
      <c r="P9" s="155">
        <v>82622055.019999996</v>
      </c>
      <c r="Q9" s="155">
        <v>143596777.61000001</v>
      </c>
      <c r="R9" s="155">
        <v>139705419.66</v>
      </c>
      <c r="S9" s="155">
        <v>683226760.28999996</v>
      </c>
    </row>
    <row r="10" spans="1:19" ht="24" customHeight="1">
      <c r="A10" s="128" t="s">
        <v>1520</v>
      </c>
      <c r="B10" s="155">
        <v>480219471080.24994</v>
      </c>
      <c r="C10" s="155">
        <v>585716461068.19006</v>
      </c>
      <c r="D10" s="155">
        <v>358548393892.81</v>
      </c>
      <c r="E10" s="155">
        <v>436297444997.65002</v>
      </c>
      <c r="F10" s="155">
        <v>43563759.409999996</v>
      </c>
      <c r="G10" s="129">
        <v>41355970.380000003</v>
      </c>
      <c r="H10" s="249">
        <v>15353891122.549999</v>
      </c>
      <c r="I10" s="155">
        <v>21592169788.110001</v>
      </c>
      <c r="J10" s="155">
        <v>75557737864.740005</v>
      </c>
      <c r="K10" s="155">
        <v>95051227519.940002</v>
      </c>
      <c r="L10" s="155">
        <v>1683501374.6099999</v>
      </c>
      <c r="M10" s="155">
        <v>2096568543.1300001</v>
      </c>
      <c r="N10" s="155">
        <v>5516566133.8999996</v>
      </c>
      <c r="O10" s="155">
        <v>5747676988.4700003</v>
      </c>
      <c r="P10" s="155">
        <v>18460919346.599998</v>
      </c>
      <c r="Q10" s="155">
        <v>20713906617.759998</v>
      </c>
      <c r="R10" s="155">
        <v>5054897585.6300001</v>
      </c>
      <c r="S10" s="155">
        <v>4176110642.75</v>
      </c>
    </row>
    <row r="11" spans="1:19" ht="24" customHeight="1">
      <c r="A11" s="128" t="s">
        <v>1521</v>
      </c>
      <c r="B11" s="155">
        <v>41597029746.009995</v>
      </c>
      <c r="C11" s="155">
        <v>33627677020.599998</v>
      </c>
      <c r="D11" s="155">
        <v>40000009962.019997</v>
      </c>
      <c r="E11" s="155">
        <v>32235156727.619999</v>
      </c>
      <c r="F11" s="155">
        <v>0</v>
      </c>
      <c r="G11" s="129">
        <v>0</v>
      </c>
      <c r="H11" s="249">
        <v>0</v>
      </c>
      <c r="I11" s="155">
        <v>0</v>
      </c>
      <c r="J11" s="155">
        <v>1590470401.3499999</v>
      </c>
      <c r="K11" s="155">
        <v>1376817678.96</v>
      </c>
      <c r="L11" s="155">
        <v>602900</v>
      </c>
      <c r="M11" s="155">
        <v>602900</v>
      </c>
      <c r="N11" s="155">
        <v>330881.09999999998</v>
      </c>
      <c r="O11" s="155">
        <v>15099714.02</v>
      </c>
      <c r="P11" s="155">
        <v>0</v>
      </c>
      <c r="Q11" s="155">
        <v>0</v>
      </c>
      <c r="R11" s="155">
        <v>5615601.54</v>
      </c>
      <c r="S11" s="155">
        <v>0</v>
      </c>
    </row>
    <row r="12" spans="1:19" ht="24" customHeight="1">
      <c r="A12" s="128" t="s">
        <v>1522</v>
      </c>
      <c r="B12" s="155">
        <v>40000000000</v>
      </c>
      <c r="C12" s="155">
        <v>32200000000</v>
      </c>
      <c r="D12" s="155">
        <v>40000000000</v>
      </c>
      <c r="E12" s="155">
        <v>32200000000</v>
      </c>
      <c r="F12" s="155">
        <v>0</v>
      </c>
      <c r="G12" s="129">
        <v>0</v>
      </c>
      <c r="H12" s="250">
        <v>0</v>
      </c>
      <c r="I12" s="200">
        <v>0</v>
      </c>
      <c r="J12" s="123" t="s">
        <v>1523</v>
      </c>
      <c r="K12" s="123" t="s">
        <v>1523</v>
      </c>
      <c r="L12" s="123" t="s">
        <v>1523</v>
      </c>
      <c r="M12" s="123" t="s">
        <v>1523</v>
      </c>
      <c r="N12" s="123" t="s">
        <v>1523</v>
      </c>
      <c r="O12" s="123" t="s">
        <v>1523</v>
      </c>
      <c r="P12" s="123" t="s">
        <v>1523</v>
      </c>
      <c r="Q12" s="123" t="s">
        <v>1523</v>
      </c>
      <c r="R12" s="123" t="s">
        <v>1523</v>
      </c>
      <c r="S12" s="123" t="s">
        <v>1523</v>
      </c>
    </row>
    <row r="13" spans="1:19" ht="24" customHeight="1">
      <c r="A13" s="128" t="s">
        <v>1524</v>
      </c>
      <c r="B13" s="155">
        <v>0</v>
      </c>
      <c r="C13" s="155">
        <v>0</v>
      </c>
      <c r="D13" s="123" t="s">
        <v>1523</v>
      </c>
      <c r="E13" s="123" t="s">
        <v>1523</v>
      </c>
      <c r="F13" s="123" t="s">
        <v>1523</v>
      </c>
      <c r="G13" s="123" t="s">
        <v>1523</v>
      </c>
      <c r="H13" s="123" t="s">
        <v>1523</v>
      </c>
      <c r="I13" s="123" t="s">
        <v>1523</v>
      </c>
      <c r="J13" s="155">
        <v>0</v>
      </c>
      <c r="K13" s="155">
        <v>0</v>
      </c>
      <c r="L13" s="155">
        <v>0</v>
      </c>
      <c r="M13" s="155">
        <v>0</v>
      </c>
      <c r="N13" s="123" t="s">
        <v>1523</v>
      </c>
      <c r="O13" s="123" t="s">
        <v>1523</v>
      </c>
      <c r="P13" s="123" t="s">
        <v>1523</v>
      </c>
      <c r="Q13" s="123" t="s">
        <v>1523</v>
      </c>
      <c r="R13" s="123" t="s">
        <v>1523</v>
      </c>
      <c r="S13" s="123" t="s">
        <v>1523</v>
      </c>
    </row>
    <row r="14" spans="1:19" ht="24" customHeight="1">
      <c r="A14" s="128" t="s">
        <v>1525</v>
      </c>
      <c r="B14" s="155">
        <v>0</v>
      </c>
      <c r="C14" s="155">
        <v>0</v>
      </c>
      <c r="D14" s="155">
        <v>0</v>
      </c>
      <c r="E14" s="155">
        <v>0</v>
      </c>
      <c r="F14" s="155">
        <v>0</v>
      </c>
      <c r="G14" s="129">
        <v>0</v>
      </c>
      <c r="H14" s="249">
        <v>0</v>
      </c>
      <c r="I14" s="155">
        <v>0</v>
      </c>
      <c r="J14" s="155">
        <v>0</v>
      </c>
      <c r="K14" s="155">
        <v>0</v>
      </c>
      <c r="L14" s="155">
        <v>0</v>
      </c>
      <c r="M14" s="155">
        <v>0</v>
      </c>
      <c r="N14" s="155">
        <v>0</v>
      </c>
      <c r="O14" s="155">
        <v>0</v>
      </c>
      <c r="P14" s="155">
        <v>0</v>
      </c>
      <c r="Q14" s="155">
        <v>0</v>
      </c>
      <c r="R14" s="155">
        <v>0</v>
      </c>
      <c r="S14" s="155">
        <v>0</v>
      </c>
    </row>
    <row r="15" spans="1:19" ht="24" customHeight="1">
      <c r="A15" s="128" t="s">
        <v>1526</v>
      </c>
      <c r="B15" s="155">
        <v>0</v>
      </c>
      <c r="C15" s="155">
        <v>0</v>
      </c>
      <c r="D15" s="155">
        <v>0</v>
      </c>
      <c r="E15" s="155">
        <v>0</v>
      </c>
      <c r="F15" s="155">
        <v>0</v>
      </c>
      <c r="G15" s="155">
        <v>0</v>
      </c>
      <c r="H15" s="155">
        <v>0</v>
      </c>
      <c r="I15" s="155">
        <v>0</v>
      </c>
      <c r="J15" s="123" t="s">
        <v>1523</v>
      </c>
      <c r="K15" s="123" t="s">
        <v>1523</v>
      </c>
      <c r="L15" s="123" t="s">
        <v>1523</v>
      </c>
      <c r="M15" s="123" t="s">
        <v>1523</v>
      </c>
      <c r="N15" s="123" t="s">
        <v>1523</v>
      </c>
      <c r="O15" s="123" t="s">
        <v>1523</v>
      </c>
      <c r="P15" s="123" t="s">
        <v>1523</v>
      </c>
      <c r="Q15" s="123" t="s">
        <v>1523</v>
      </c>
      <c r="R15" s="123" t="s">
        <v>1523</v>
      </c>
      <c r="S15" s="123" t="s">
        <v>1523</v>
      </c>
    </row>
    <row r="16" spans="1:19" ht="24" customHeight="1">
      <c r="A16" s="128" t="s">
        <v>1527</v>
      </c>
      <c r="B16" s="155">
        <v>903249775.38</v>
      </c>
      <c r="C16" s="155">
        <v>671060571.55999994</v>
      </c>
      <c r="D16" s="155">
        <v>483684979.85000002</v>
      </c>
      <c r="E16" s="155">
        <v>622164788.15999997</v>
      </c>
      <c r="F16" s="155">
        <v>7079147.1799999997</v>
      </c>
      <c r="G16" s="129">
        <v>7673059.6200000001</v>
      </c>
      <c r="H16" s="249">
        <v>192419.28</v>
      </c>
      <c r="I16" s="155">
        <v>3453831.78</v>
      </c>
      <c r="J16" s="155">
        <v>393069875.81</v>
      </c>
      <c r="K16" s="155">
        <v>18876531.219999999</v>
      </c>
      <c r="L16" s="155">
        <v>13175502.82</v>
      </c>
      <c r="M16" s="155">
        <v>17943117.02</v>
      </c>
      <c r="N16" s="155">
        <v>228792.55</v>
      </c>
      <c r="O16" s="155">
        <v>221368.12</v>
      </c>
      <c r="P16" s="155">
        <v>0</v>
      </c>
      <c r="Q16" s="155">
        <v>48491.64</v>
      </c>
      <c r="R16" s="155">
        <v>5819057.8899999997</v>
      </c>
      <c r="S16" s="155">
        <v>679384</v>
      </c>
    </row>
    <row r="17" spans="1:19" ht="24" customHeight="1">
      <c r="A17" s="128" t="s">
        <v>1528</v>
      </c>
      <c r="B17" s="155">
        <v>0</v>
      </c>
      <c r="C17" s="155">
        <v>0</v>
      </c>
      <c r="D17" s="155">
        <v>0</v>
      </c>
      <c r="E17" s="155">
        <v>0</v>
      </c>
      <c r="F17" s="155">
        <v>0</v>
      </c>
      <c r="G17" s="129">
        <v>0</v>
      </c>
      <c r="H17" s="249">
        <v>0</v>
      </c>
      <c r="I17" s="155">
        <v>0</v>
      </c>
      <c r="J17" s="155">
        <v>0</v>
      </c>
      <c r="K17" s="155">
        <v>0</v>
      </c>
      <c r="L17" s="155">
        <v>0</v>
      </c>
      <c r="M17" s="155">
        <v>0</v>
      </c>
      <c r="N17" s="155">
        <v>0</v>
      </c>
      <c r="O17" s="155">
        <v>0</v>
      </c>
      <c r="P17" s="155">
        <v>0</v>
      </c>
      <c r="Q17" s="155">
        <v>0</v>
      </c>
      <c r="R17" s="155">
        <v>0</v>
      </c>
      <c r="S17" s="155">
        <v>0</v>
      </c>
    </row>
    <row r="18" spans="1:19" ht="24" customHeight="1">
      <c r="A18" s="128" t="s">
        <v>1529</v>
      </c>
      <c r="B18" s="155">
        <v>903249775.38</v>
      </c>
      <c r="C18" s="155">
        <v>671060571.55999994</v>
      </c>
      <c r="D18" s="155">
        <v>483684979.85000002</v>
      </c>
      <c r="E18" s="155">
        <v>622164788.15999997</v>
      </c>
      <c r="F18" s="155">
        <v>7079147.1799999997</v>
      </c>
      <c r="G18" s="129">
        <v>7673059.6200000001</v>
      </c>
      <c r="H18" s="249">
        <v>192419.28</v>
      </c>
      <c r="I18" s="155">
        <v>3453831.78</v>
      </c>
      <c r="J18" s="155">
        <v>393069875.81</v>
      </c>
      <c r="K18" s="155">
        <v>18876531.219999999</v>
      </c>
      <c r="L18" s="155">
        <v>13175502.82</v>
      </c>
      <c r="M18" s="155">
        <v>17943117.02</v>
      </c>
      <c r="N18" s="155">
        <v>228792.55</v>
      </c>
      <c r="O18" s="155">
        <v>221368.12</v>
      </c>
      <c r="P18" s="155">
        <v>0</v>
      </c>
      <c r="Q18" s="155">
        <v>48491.64</v>
      </c>
      <c r="R18" s="155">
        <v>5819057.8899999997</v>
      </c>
      <c r="S18" s="155">
        <v>679384</v>
      </c>
    </row>
    <row r="19" spans="1:19" ht="24" customHeight="1">
      <c r="A19" s="128" t="s">
        <v>1530</v>
      </c>
      <c r="B19" s="155">
        <v>0</v>
      </c>
      <c r="C19" s="155">
        <v>0</v>
      </c>
      <c r="D19" s="155">
        <v>0</v>
      </c>
      <c r="E19" s="155">
        <v>0</v>
      </c>
      <c r="F19" s="155">
        <v>0</v>
      </c>
      <c r="G19" s="155">
        <v>0</v>
      </c>
      <c r="H19" s="155">
        <v>0</v>
      </c>
      <c r="I19" s="155">
        <v>0</v>
      </c>
      <c r="J19" s="123" t="s">
        <v>1523</v>
      </c>
      <c r="K19" s="123" t="s">
        <v>1523</v>
      </c>
      <c r="L19" s="123" t="s">
        <v>1523</v>
      </c>
      <c r="M19" s="123" t="s">
        <v>1523</v>
      </c>
      <c r="N19" s="123" t="s">
        <v>1523</v>
      </c>
      <c r="O19" s="123" t="s">
        <v>1523</v>
      </c>
      <c r="P19" s="123" t="s">
        <v>1523</v>
      </c>
      <c r="Q19" s="123" t="s">
        <v>1523</v>
      </c>
      <c r="R19" s="123" t="s">
        <v>1523</v>
      </c>
      <c r="S19" s="123" t="s">
        <v>1523</v>
      </c>
    </row>
    <row r="20" spans="1:19" ht="24" customHeight="1">
      <c r="A20" s="128" t="s">
        <v>1531</v>
      </c>
      <c r="B20" s="155">
        <v>0</v>
      </c>
      <c r="C20" s="155">
        <v>0</v>
      </c>
      <c r="D20" s="123" t="s">
        <v>1523</v>
      </c>
      <c r="E20" s="123" t="s">
        <v>1523</v>
      </c>
      <c r="F20" s="123" t="s">
        <v>1523</v>
      </c>
      <c r="G20" s="123" t="s">
        <v>1523</v>
      </c>
      <c r="H20" s="123" t="s">
        <v>1523</v>
      </c>
      <c r="I20" s="123" t="s">
        <v>1523</v>
      </c>
      <c r="J20" s="155">
        <v>0</v>
      </c>
      <c r="K20" s="155">
        <v>0</v>
      </c>
      <c r="L20" s="155">
        <v>0</v>
      </c>
      <c r="M20" s="155">
        <v>0</v>
      </c>
      <c r="N20" s="123" t="s">
        <v>1523</v>
      </c>
      <c r="O20" s="123" t="s">
        <v>1523</v>
      </c>
      <c r="P20" s="123" t="s">
        <v>1523</v>
      </c>
      <c r="Q20" s="123" t="s">
        <v>1523</v>
      </c>
      <c r="R20" s="123" t="s">
        <v>1523</v>
      </c>
      <c r="S20" s="123" t="s">
        <v>1523</v>
      </c>
    </row>
    <row r="21" spans="1:19" ht="24" customHeight="1">
      <c r="A21" s="128" t="s">
        <v>1532</v>
      </c>
      <c r="B21" s="155">
        <v>524372596705.44006</v>
      </c>
      <c r="C21" s="155">
        <v>621180021353.21021</v>
      </c>
      <c r="D21" s="155">
        <v>398805488502.77002</v>
      </c>
      <c r="E21" s="155">
        <v>468540298330.22003</v>
      </c>
      <c r="F21" s="137">
        <v>36868291.219999999</v>
      </c>
      <c r="G21" s="134">
        <v>35262669.940000005</v>
      </c>
      <c r="H21" s="249">
        <v>15353698703.269999</v>
      </c>
      <c r="I21" s="155">
        <v>22036974128.93</v>
      </c>
      <c r="J21" s="155">
        <v>79004916597.100021</v>
      </c>
      <c r="K21" s="155">
        <v>96866679265.500015</v>
      </c>
      <c r="L21" s="155">
        <v>1862030605.1800001</v>
      </c>
      <c r="M21" s="155">
        <v>2179882021.6700001</v>
      </c>
      <c r="N21" s="155">
        <v>5571653055.3400002</v>
      </c>
      <c r="O21" s="155">
        <v>5804812014.1800013</v>
      </c>
      <c r="P21" s="155">
        <v>18543541401.619999</v>
      </c>
      <c r="Q21" s="155">
        <v>20857454903.73</v>
      </c>
      <c r="R21" s="155">
        <v>5194399548.9399996</v>
      </c>
      <c r="S21" s="155">
        <v>4858658019.04</v>
      </c>
    </row>
    <row r="22" spans="1:19" ht="24" customHeight="1">
      <c r="A22" s="35"/>
      <c r="B22" s="35"/>
      <c r="C22" s="35"/>
      <c r="D22" s="35"/>
      <c r="E22" s="35"/>
      <c r="F22" s="207"/>
      <c r="G22" s="207"/>
      <c r="H22" s="35"/>
      <c r="I22" s="35"/>
      <c r="J22" s="35"/>
      <c r="K22" s="35"/>
      <c r="L22" s="35"/>
      <c r="M22" s="35"/>
      <c r="N22" s="35"/>
      <c r="O22" s="251"/>
      <c r="P22" s="251"/>
      <c r="Q22" s="251"/>
      <c r="R22" s="251"/>
      <c r="S22" s="251" t="s">
        <v>1533</v>
      </c>
    </row>
  </sheetData>
  <mergeCells count="11">
    <mergeCell ref="N5:O5"/>
    <mergeCell ref="P5:Q5"/>
    <mergeCell ref="R5:S5"/>
    <mergeCell ref="A5:A6"/>
    <mergeCell ref="A1:S1"/>
    <mergeCell ref="B5:C5"/>
    <mergeCell ref="D5:E5"/>
    <mergeCell ref="F5:G5"/>
    <mergeCell ref="H5:I5"/>
    <mergeCell ref="J5:K5"/>
    <mergeCell ref="L5:M5"/>
  </mergeCells>
  <phoneticPr fontId="62" type="noConversion"/>
  <printOptions horizontalCentered="1"/>
  <pageMargins left="7.8472222222222221E-2" right="7.8472222222222221E-2" top="0.74791666666666667" bottom="0.74791666666666667" header="0.31458333333333333" footer="0.31458333333333333"/>
  <pageSetup paperSize="9" scale="30" orientation="landscape"/>
  <headerFooter scaleWithDoc="0" alignWithMargins="0">
    <oddFooter>第 &amp;P 页，共 &amp;N 页</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J23"/>
  <sheetViews>
    <sheetView workbookViewId="0">
      <selection activeCell="I19" sqref="I19"/>
    </sheetView>
  </sheetViews>
  <sheetFormatPr defaultColWidth="8" defaultRowHeight="14.25" customHeight="1"/>
  <cols>
    <col min="1" max="1" width="38.5" style="211" customWidth="1"/>
    <col min="2" max="3" width="24.375" style="211" customWidth="1"/>
    <col min="4" max="10" width="20" style="211" customWidth="1"/>
    <col min="11" max="16384" width="8" style="211"/>
  </cols>
  <sheetData>
    <row r="1" spans="1:10" ht="13.5">
      <c r="A1" s="241"/>
      <c r="B1" s="158"/>
      <c r="C1" s="158"/>
      <c r="D1" s="158"/>
      <c r="E1" s="158"/>
      <c r="F1" s="158"/>
      <c r="G1" s="158"/>
      <c r="H1" s="158"/>
      <c r="I1" s="158"/>
      <c r="J1" s="158"/>
    </row>
    <row r="2" spans="1:10" ht="33" customHeight="1">
      <c r="A2" s="616" t="s">
        <v>1534</v>
      </c>
      <c r="B2" s="616"/>
      <c r="C2" s="616"/>
      <c r="D2" s="616"/>
      <c r="E2" s="616"/>
      <c r="F2" s="616"/>
      <c r="G2" s="616"/>
      <c r="H2" s="616"/>
      <c r="I2" s="616"/>
      <c r="J2" s="616"/>
    </row>
    <row r="3" spans="1:10" ht="24" customHeight="1">
      <c r="A3" s="242"/>
      <c r="B3" s="242"/>
      <c r="C3" s="242"/>
      <c r="D3" s="242"/>
      <c r="E3" s="242"/>
      <c r="F3" s="242"/>
      <c r="G3" s="242"/>
      <c r="H3" s="242"/>
      <c r="I3" s="242"/>
      <c r="J3" s="34" t="s">
        <v>1535</v>
      </c>
    </row>
    <row r="4" spans="1:10" ht="24" customHeight="1">
      <c r="A4" s="121" t="s">
        <v>1503</v>
      </c>
      <c r="B4" s="243"/>
      <c r="C4" s="243"/>
      <c r="D4" s="243"/>
      <c r="E4" s="243"/>
      <c r="F4" s="243"/>
      <c r="G4" s="243"/>
      <c r="H4" s="243"/>
      <c r="I4" s="243"/>
      <c r="J4" s="122" t="s">
        <v>1504</v>
      </c>
    </row>
    <row r="5" spans="1:10" ht="36" customHeight="1">
      <c r="A5" s="123" t="s">
        <v>1536</v>
      </c>
      <c r="B5" s="146" t="s">
        <v>1410</v>
      </c>
      <c r="C5" s="244" t="s">
        <v>1537</v>
      </c>
      <c r="D5" s="146" t="s">
        <v>1538</v>
      </c>
      <c r="E5" s="146" t="s">
        <v>1539</v>
      </c>
      <c r="F5" s="146" t="s">
        <v>1540</v>
      </c>
      <c r="G5" s="146" t="s">
        <v>1511</v>
      </c>
      <c r="H5" s="146" t="s">
        <v>1512</v>
      </c>
      <c r="I5" s="146" t="s">
        <v>1513</v>
      </c>
      <c r="J5" s="146" t="s">
        <v>1514</v>
      </c>
    </row>
    <row r="6" spans="1:10" ht="24" customHeight="1">
      <c r="A6" s="245" t="s">
        <v>1541</v>
      </c>
      <c r="B6" s="200">
        <v>169704870407.48996</v>
      </c>
      <c r="C6" s="200">
        <v>113310318604.73</v>
      </c>
      <c r="D6" s="200">
        <v>35718678.530000001</v>
      </c>
      <c r="E6" s="200">
        <v>8471636474.0600004</v>
      </c>
      <c r="F6" s="200">
        <v>35386218275.889999</v>
      </c>
      <c r="G6" s="200">
        <v>3326944582.5500002</v>
      </c>
      <c r="H6" s="200">
        <v>2051032284.5999999</v>
      </c>
      <c r="I6" s="200">
        <v>4504466255.3599997</v>
      </c>
      <c r="J6" s="200">
        <v>2618535251.77</v>
      </c>
    </row>
    <row r="7" spans="1:10" ht="24" customHeight="1">
      <c r="A7" s="198" t="s">
        <v>1542</v>
      </c>
      <c r="B7" s="200">
        <v>139562821455.95999</v>
      </c>
      <c r="C7" s="200">
        <v>89548804450.149994</v>
      </c>
      <c r="D7" s="200">
        <v>7311880.2199999997</v>
      </c>
      <c r="E7" s="200">
        <v>8292176075.1599998</v>
      </c>
      <c r="F7" s="200">
        <v>31980946226.860001</v>
      </c>
      <c r="G7" s="200">
        <v>1977961142.1099999</v>
      </c>
      <c r="H7" s="200">
        <v>1618512510.28</v>
      </c>
      <c r="I7" s="200">
        <v>3821558699.4499998</v>
      </c>
      <c r="J7" s="200">
        <v>2315550471.73</v>
      </c>
    </row>
    <row r="8" spans="1:10" ht="24" customHeight="1">
      <c r="A8" s="198" t="s">
        <v>1543</v>
      </c>
      <c r="B8" s="200">
        <v>15066223111.479998</v>
      </c>
      <c r="C8" s="200">
        <v>10569788009.559999</v>
      </c>
      <c r="D8" s="200">
        <v>579780.37</v>
      </c>
      <c r="E8" s="200">
        <v>179208351.81</v>
      </c>
      <c r="F8" s="200">
        <v>2888962738.4499998</v>
      </c>
      <c r="G8" s="200">
        <v>22169817.899999999</v>
      </c>
      <c r="H8" s="200">
        <v>427160582.81999999</v>
      </c>
      <c r="I8" s="200">
        <v>677222580.11000001</v>
      </c>
      <c r="J8" s="200">
        <v>301131250.45999998</v>
      </c>
    </row>
    <row r="9" spans="1:10" ht="24" customHeight="1">
      <c r="A9" s="128" t="s">
        <v>1544</v>
      </c>
      <c r="B9" s="200">
        <v>1352215081.6299999</v>
      </c>
      <c r="C9" s="200">
        <v>0</v>
      </c>
      <c r="D9" s="200">
        <v>27827667.600000001</v>
      </c>
      <c r="E9" s="200">
        <v>0</v>
      </c>
      <c r="F9" s="246">
        <v>0</v>
      </c>
      <c r="G9" s="246">
        <v>1324387414.03</v>
      </c>
      <c r="H9" s="246">
        <v>0</v>
      </c>
      <c r="I9" s="246">
        <v>0</v>
      </c>
      <c r="J9" s="246">
        <v>0</v>
      </c>
    </row>
    <row r="10" spans="1:10" ht="24" customHeight="1">
      <c r="A10" s="128" t="s">
        <v>1545</v>
      </c>
      <c r="B10" s="200">
        <v>12166367417.51</v>
      </c>
      <c r="C10" s="200">
        <v>12166367417.51</v>
      </c>
      <c r="D10" s="200">
        <v>0</v>
      </c>
      <c r="E10" s="247">
        <v>0</v>
      </c>
      <c r="F10" s="161" t="s">
        <v>1523</v>
      </c>
      <c r="G10" s="161" t="s">
        <v>1523</v>
      </c>
      <c r="H10" s="161" t="s">
        <v>1523</v>
      </c>
      <c r="I10" s="161" t="s">
        <v>1523</v>
      </c>
      <c r="J10" s="161" t="s">
        <v>1523</v>
      </c>
    </row>
    <row r="11" spans="1:10" ht="24" customHeight="1">
      <c r="A11" s="128" t="s">
        <v>1546</v>
      </c>
      <c r="B11" s="200">
        <v>566804662.47000003</v>
      </c>
      <c r="C11" s="200">
        <v>66790620.700000003</v>
      </c>
      <c r="D11" s="200">
        <v>-649.66</v>
      </c>
      <c r="E11" s="200">
        <v>252047.09</v>
      </c>
      <c r="F11" s="194">
        <v>489398738.94999999</v>
      </c>
      <c r="G11" s="187">
        <v>2426208.5099999998</v>
      </c>
      <c r="H11" s="187">
        <v>1239191.5</v>
      </c>
      <c r="I11" s="194">
        <v>4844975.8</v>
      </c>
      <c r="J11" s="187">
        <v>1853529.58</v>
      </c>
    </row>
    <row r="12" spans="1:10" ht="24" customHeight="1">
      <c r="A12" s="128" t="s">
        <v>1547</v>
      </c>
      <c r="B12" s="200">
        <v>985478678.43999994</v>
      </c>
      <c r="C12" s="200">
        <v>958568106.80999994</v>
      </c>
      <c r="D12" s="246">
        <v>0</v>
      </c>
      <c r="E12" s="246">
        <v>0</v>
      </c>
      <c r="F12" s="248">
        <v>26910571.629999999</v>
      </c>
      <c r="G12" s="161" t="s">
        <v>1523</v>
      </c>
      <c r="H12" s="186" t="s">
        <v>1523</v>
      </c>
      <c r="I12" s="248">
        <v>0</v>
      </c>
      <c r="J12" s="161" t="s">
        <v>1523</v>
      </c>
    </row>
    <row r="13" spans="1:10" ht="24" customHeight="1">
      <c r="A13" s="128" t="s">
        <v>1548</v>
      </c>
      <c r="B13" s="200">
        <v>0</v>
      </c>
      <c r="C13" s="247">
        <v>0</v>
      </c>
      <c r="D13" s="161" t="s">
        <v>1523</v>
      </c>
      <c r="E13" s="161" t="s">
        <v>1523</v>
      </c>
      <c r="F13" s="161" t="s">
        <v>1523</v>
      </c>
      <c r="G13" s="161" t="s">
        <v>1523</v>
      </c>
      <c r="H13" s="161" t="s">
        <v>1523</v>
      </c>
      <c r="I13" s="161" t="s">
        <v>1523</v>
      </c>
      <c r="J13" s="161" t="s">
        <v>1523</v>
      </c>
    </row>
    <row r="14" spans="1:10" ht="24" customHeight="1">
      <c r="A14" s="128" t="s">
        <v>1549</v>
      </c>
      <c r="B14" s="200">
        <v>0</v>
      </c>
      <c r="C14" s="247">
        <v>0</v>
      </c>
      <c r="D14" s="183" t="s">
        <v>1523</v>
      </c>
      <c r="E14" s="183" t="s">
        <v>1523</v>
      </c>
      <c r="F14" s="183" t="s">
        <v>1523</v>
      </c>
      <c r="G14" s="183" t="s">
        <v>1523</v>
      </c>
      <c r="H14" s="183" t="s">
        <v>1523</v>
      </c>
      <c r="I14" s="183" t="s">
        <v>1523</v>
      </c>
      <c r="J14" s="183" t="s">
        <v>1523</v>
      </c>
    </row>
    <row r="15" spans="1:10" ht="24" customHeight="1">
      <c r="A15" s="198" t="s">
        <v>1550</v>
      </c>
      <c r="B15" s="200">
        <v>72897445759.719986</v>
      </c>
      <c r="C15" s="200">
        <v>43575508777.279999</v>
      </c>
      <c r="D15" s="200">
        <v>37324299.810000002</v>
      </c>
      <c r="E15" s="200">
        <v>1788361048.4000001</v>
      </c>
      <c r="F15" s="200">
        <v>17524455607.490002</v>
      </c>
      <c r="G15" s="200">
        <v>3009093166.0599999</v>
      </c>
      <c r="H15" s="200">
        <v>1817873325.76</v>
      </c>
      <c r="I15" s="200">
        <v>2190552753.25</v>
      </c>
      <c r="J15" s="200">
        <v>2954276781.6700001</v>
      </c>
    </row>
    <row r="16" spans="1:10" ht="24" customHeight="1">
      <c r="A16" s="198" t="s">
        <v>1551</v>
      </c>
      <c r="B16" s="200">
        <v>43938601113.150002</v>
      </c>
      <c r="C16" s="200">
        <v>16746577902.559999</v>
      </c>
      <c r="D16" s="200">
        <v>37324299.810000002</v>
      </c>
      <c r="E16" s="200">
        <v>1788361048.4000001</v>
      </c>
      <c r="F16" s="200">
        <v>16900891802.870001</v>
      </c>
      <c r="G16" s="200">
        <v>2989736806</v>
      </c>
      <c r="H16" s="200">
        <v>1720371018.01</v>
      </c>
      <c r="I16" s="200">
        <v>801061453.83000004</v>
      </c>
      <c r="J16" s="200">
        <v>2954276781.6700001</v>
      </c>
    </row>
    <row r="17" spans="1:10" ht="24" customHeight="1">
      <c r="A17" s="198" t="s">
        <v>1552</v>
      </c>
      <c r="B17" s="200">
        <v>458206871.26999998</v>
      </c>
      <c r="C17" s="200">
        <v>171158.34</v>
      </c>
      <c r="D17" s="200">
        <v>0</v>
      </c>
      <c r="E17" s="200">
        <v>0</v>
      </c>
      <c r="F17" s="200">
        <v>438679352.87</v>
      </c>
      <c r="G17" s="246">
        <v>19356360.059999999</v>
      </c>
      <c r="H17" s="246">
        <v>0</v>
      </c>
      <c r="I17" s="200">
        <v>0</v>
      </c>
      <c r="J17" s="246">
        <v>0</v>
      </c>
    </row>
    <row r="18" spans="1:10" ht="24" customHeight="1">
      <c r="A18" s="128" t="s">
        <v>1553</v>
      </c>
      <c r="B18" s="200">
        <v>3051586985.3600001</v>
      </c>
      <c r="C18" s="200">
        <v>2866702533.6100001</v>
      </c>
      <c r="D18" s="246">
        <v>0</v>
      </c>
      <c r="E18" s="246">
        <v>0</v>
      </c>
      <c r="F18" s="248">
        <v>184884451.75</v>
      </c>
      <c r="G18" s="161" t="s">
        <v>1523</v>
      </c>
      <c r="H18" s="186" t="s">
        <v>1523</v>
      </c>
      <c r="I18" s="248">
        <v>0</v>
      </c>
      <c r="J18" s="161" t="s">
        <v>1523</v>
      </c>
    </row>
    <row r="19" spans="1:10" ht="24" customHeight="1">
      <c r="A19" s="128" t="s">
        <v>1554</v>
      </c>
      <c r="B19" s="200">
        <v>0</v>
      </c>
      <c r="C19" s="247">
        <v>0</v>
      </c>
      <c r="D19" s="161" t="s">
        <v>1523</v>
      </c>
      <c r="E19" s="161" t="s">
        <v>1523</v>
      </c>
      <c r="F19" s="161" t="s">
        <v>1523</v>
      </c>
      <c r="G19" s="161" t="s">
        <v>1523</v>
      </c>
      <c r="H19" s="161" t="s">
        <v>1523</v>
      </c>
      <c r="I19" s="161" t="s">
        <v>1523</v>
      </c>
      <c r="J19" s="161" t="s">
        <v>1523</v>
      </c>
    </row>
    <row r="20" spans="1:10" ht="24" customHeight="1">
      <c r="A20" s="128" t="s">
        <v>1555</v>
      </c>
      <c r="B20" s="200">
        <v>0</v>
      </c>
      <c r="C20" s="247">
        <v>0</v>
      </c>
      <c r="D20" s="183" t="s">
        <v>1523</v>
      </c>
      <c r="E20" s="183" t="s">
        <v>1523</v>
      </c>
      <c r="F20" s="183" t="s">
        <v>1523</v>
      </c>
      <c r="G20" s="183" t="s">
        <v>1523</v>
      </c>
      <c r="H20" s="183" t="s">
        <v>1523</v>
      </c>
      <c r="I20" s="183" t="s">
        <v>1523</v>
      </c>
      <c r="J20" s="183" t="s">
        <v>1523</v>
      </c>
    </row>
    <row r="21" spans="1:10" ht="24" customHeight="1">
      <c r="A21" s="245" t="s">
        <v>1556</v>
      </c>
      <c r="B21" s="200">
        <v>96807424647.77002</v>
      </c>
      <c r="C21" s="200">
        <v>69734809827.449997</v>
      </c>
      <c r="D21" s="200">
        <v>-1605621.28</v>
      </c>
      <c r="E21" s="200">
        <v>6683275425.6599998</v>
      </c>
      <c r="F21" s="200">
        <v>17861762668.400002</v>
      </c>
      <c r="G21" s="200">
        <v>317851416.49000001</v>
      </c>
      <c r="H21" s="200">
        <v>233158958.84</v>
      </c>
      <c r="I21" s="200">
        <v>2313913502.1100001</v>
      </c>
      <c r="J21" s="200">
        <v>-335741529.89999998</v>
      </c>
    </row>
    <row r="22" spans="1:10" ht="24" customHeight="1">
      <c r="A22" s="198" t="s">
        <v>1557</v>
      </c>
      <c r="B22" s="200">
        <v>621180021353.21008</v>
      </c>
      <c r="C22" s="200">
        <v>468540298330.21997</v>
      </c>
      <c r="D22" s="200">
        <v>35262669.939999998</v>
      </c>
      <c r="E22" s="200">
        <v>22036974128.93</v>
      </c>
      <c r="F22" s="200">
        <v>96866679265.5</v>
      </c>
      <c r="G22" s="200">
        <v>2179882021.6700001</v>
      </c>
      <c r="H22" s="200">
        <v>5804812014.1800003</v>
      </c>
      <c r="I22" s="200">
        <v>20857454903.73</v>
      </c>
      <c r="J22" s="200">
        <v>4858658019.04</v>
      </c>
    </row>
    <row r="23" spans="1:10" ht="24" customHeight="1">
      <c r="A23" s="158"/>
      <c r="B23" s="158"/>
      <c r="C23" s="158"/>
      <c r="D23" s="158"/>
      <c r="E23" s="158"/>
      <c r="F23" s="158"/>
      <c r="G23" s="158"/>
      <c r="H23" s="158"/>
      <c r="I23" s="158"/>
      <c r="J23" s="34" t="s">
        <v>1558</v>
      </c>
    </row>
  </sheetData>
  <mergeCells count="1">
    <mergeCell ref="A2:J2"/>
  </mergeCells>
  <phoneticPr fontId="62" type="noConversion"/>
  <printOptions horizontalCentered="1"/>
  <pageMargins left="7.8472222222222221E-2" right="7.8472222222222221E-2" top="0.74791666666666667" bottom="0.74791666666666667" header="0.31458333333333333" footer="0.31458333333333333"/>
  <pageSetup paperSize="9" scale="59" orientation="landscape"/>
  <headerFooter scaleWithDoc="0" alignWithMargins="0">
    <oddFooter>第 &amp;P 页，共 &amp;N 页</oddFooter>
  </headerFooter>
</worksheet>
</file>

<file path=xl/worksheets/sheet35.xml><?xml version="1.0" encoding="utf-8"?>
<worksheet xmlns="http://schemas.openxmlformats.org/spreadsheetml/2006/main" xmlns:r="http://schemas.openxmlformats.org/officeDocument/2006/relationships">
  <dimension ref="A1:D6252"/>
  <sheetViews>
    <sheetView zoomScaleSheetLayoutView="100" workbookViewId="0">
      <selection activeCell="E17" sqref="E17"/>
    </sheetView>
  </sheetViews>
  <sheetFormatPr defaultColWidth="18.625" defaultRowHeight="18" customHeight="1"/>
  <cols>
    <col min="1" max="1" width="36.25" style="2" customWidth="1"/>
    <col min="2" max="2" width="43.5" style="75" customWidth="1"/>
    <col min="3" max="3" width="18.625" style="2" customWidth="1"/>
    <col min="4" max="16384" width="18.625" style="2"/>
  </cols>
  <sheetData>
    <row r="1" spans="1:2" s="73" customFormat="1" ht="18" customHeight="1">
      <c r="A1" s="76"/>
      <c r="B1" s="77"/>
    </row>
    <row r="2" spans="1:2" ht="42.75" customHeight="1">
      <c r="A2" s="621" t="s">
        <v>1559</v>
      </c>
      <c r="B2" s="622"/>
    </row>
    <row r="3" spans="1:2" ht="24.95" customHeight="1">
      <c r="A3" s="78"/>
      <c r="B3" s="79" t="s">
        <v>1504</v>
      </c>
    </row>
    <row r="4" spans="1:2" s="74" customFormat="1" ht="24.95" customHeight="1">
      <c r="A4" s="80" t="s">
        <v>1560</v>
      </c>
      <c r="B4" s="80" t="s">
        <v>1561</v>
      </c>
    </row>
    <row r="5" spans="1:2" ht="24.95" customHeight="1">
      <c r="A5" s="81" t="s">
        <v>1507</v>
      </c>
      <c r="B5" s="82">
        <v>113310318604.73</v>
      </c>
    </row>
    <row r="6" spans="1:2" ht="24.95" customHeight="1">
      <c r="A6" s="83" t="s">
        <v>1508</v>
      </c>
      <c r="B6" s="82">
        <v>35718678.530000001</v>
      </c>
    </row>
    <row r="7" spans="1:2" ht="24.95" customHeight="1">
      <c r="A7" s="83" t="s">
        <v>1509</v>
      </c>
      <c r="B7" s="82">
        <v>8471636474.0600004</v>
      </c>
    </row>
    <row r="8" spans="1:2" ht="24.95" customHeight="1">
      <c r="A8" s="83" t="s">
        <v>1510</v>
      </c>
      <c r="B8" s="82">
        <v>35386218275.889999</v>
      </c>
    </row>
    <row r="9" spans="1:2" ht="24.95" customHeight="1">
      <c r="A9" s="83" t="s">
        <v>1511</v>
      </c>
      <c r="B9" s="82">
        <v>3326944582.5500002</v>
      </c>
    </row>
    <row r="10" spans="1:2" ht="24.95" customHeight="1">
      <c r="A10" s="83" t="s">
        <v>1512</v>
      </c>
      <c r="B10" s="82">
        <v>2051032284.5999999</v>
      </c>
    </row>
    <row r="11" spans="1:2" ht="24.95" customHeight="1">
      <c r="A11" s="83" t="s">
        <v>1513</v>
      </c>
      <c r="B11" s="82">
        <v>4504466255.3599997</v>
      </c>
    </row>
    <row r="12" spans="1:2" ht="24.95" customHeight="1">
      <c r="A12" s="83" t="s">
        <v>1514</v>
      </c>
      <c r="B12" s="82">
        <v>2618535251.77</v>
      </c>
    </row>
    <row r="13" spans="1:2" ht="24.95" customHeight="1">
      <c r="A13" s="80" t="s">
        <v>1562</v>
      </c>
      <c r="B13" s="84">
        <f>SUM(B5:B12)</f>
        <v>169704870407.48996</v>
      </c>
    </row>
    <row r="14" spans="1:2" s="73" customFormat="1" ht="18" customHeight="1">
      <c r="A14" s="85"/>
      <c r="B14" s="86"/>
    </row>
    <row r="15" spans="1:2" s="73" customFormat="1" ht="18" customHeight="1">
      <c r="B15" s="86"/>
    </row>
    <row r="16" spans="1:2" s="73" customFormat="1" ht="18" customHeight="1">
      <c r="B16" s="86"/>
    </row>
    <row r="17" spans="2:2" s="73" customFormat="1" ht="18" customHeight="1">
      <c r="B17" s="86"/>
    </row>
    <row r="18" spans="2:2" s="73" customFormat="1" ht="18" customHeight="1">
      <c r="B18" s="86"/>
    </row>
    <row r="19" spans="2:2" s="73" customFormat="1" ht="18" customHeight="1">
      <c r="B19" s="86"/>
    </row>
    <row r="20" spans="2:2" s="73" customFormat="1" ht="18" customHeight="1">
      <c r="B20" s="86"/>
    </row>
    <row r="21" spans="2:2" s="73" customFormat="1" ht="18" customHeight="1">
      <c r="B21" s="86"/>
    </row>
    <row r="22" spans="2:2" s="73" customFormat="1" ht="18" customHeight="1">
      <c r="B22" s="86"/>
    </row>
    <row r="23" spans="2:2" s="73" customFormat="1" ht="18" customHeight="1">
      <c r="B23" s="86"/>
    </row>
    <row r="24" spans="2:2" s="73" customFormat="1" ht="18" customHeight="1">
      <c r="B24" s="86"/>
    </row>
    <row r="25" spans="2:2" s="73" customFormat="1" ht="18" customHeight="1">
      <c r="B25" s="86"/>
    </row>
    <row r="26" spans="2:2" s="73" customFormat="1" ht="18" customHeight="1">
      <c r="B26" s="86"/>
    </row>
    <row r="27" spans="2:2" s="73" customFormat="1" ht="18" customHeight="1">
      <c r="B27" s="86"/>
    </row>
    <row r="28" spans="2:2" s="73" customFormat="1" ht="18" customHeight="1">
      <c r="B28" s="86"/>
    </row>
    <row r="29" spans="2:2" s="73" customFormat="1" ht="18" customHeight="1">
      <c r="B29" s="86"/>
    </row>
    <row r="30" spans="2:2" s="73" customFormat="1" ht="18" customHeight="1">
      <c r="B30" s="86"/>
    </row>
    <row r="31" spans="2:2" s="73" customFormat="1" ht="18" customHeight="1">
      <c r="B31" s="86"/>
    </row>
    <row r="32" spans="2:2" s="73" customFormat="1" ht="18" customHeight="1">
      <c r="B32" s="86"/>
    </row>
    <row r="33" spans="2:2" s="73" customFormat="1" ht="18" customHeight="1">
      <c r="B33" s="86"/>
    </row>
    <row r="34" spans="2:2" s="73" customFormat="1" ht="18" customHeight="1">
      <c r="B34" s="86"/>
    </row>
    <row r="35" spans="2:2" s="73" customFormat="1" ht="18" customHeight="1">
      <c r="B35" s="86"/>
    </row>
    <row r="36" spans="2:2" s="73" customFormat="1" ht="18" customHeight="1">
      <c r="B36" s="86"/>
    </row>
    <row r="37" spans="2:2" s="73" customFormat="1" ht="18" customHeight="1">
      <c r="B37" s="86"/>
    </row>
    <row r="38" spans="2:2" s="73" customFormat="1" ht="18" customHeight="1">
      <c r="B38" s="86"/>
    </row>
    <row r="39" spans="2:2" s="73" customFormat="1" ht="18" customHeight="1">
      <c r="B39" s="86"/>
    </row>
    <row r="40" spans="2:2" s="73" customFormat="1" ht="18" customHeight="1">
      <c r="B40" s="86"/>
    </row>
    <row r="41" spans="2:2" s="73" customFormat="1" ht="18" customHeight="1">
      <c r="B41" s="86"/>
    </row>
    <row r="42" spans="2:2" s="73" customFormat="1" ht="18" customHeight="1">
      <c r="B42" s="86"/>
    </row>
    <row r="43" spans="2:2" s="73" customFormat="1" ht="18" customHeight="1">
      <c r="B43" s="86"/>
    </row>
    <row r="44" spans="2:2" s="73" customFormat="1" ht="18" customHeight="1">
      <c r="B44" s="86"/>
    </row>
    <row r="45" spans="2:2" s="73" customFormat="1" ht="18" customHeight="1">
      <c r="B45" s="86"/>
    </row>
    <row r="46" spans="2:2" s="73" customFormat="1" ht="18" customHeight="1">
      <c r="B46" s="86"/>
    </row>
    <row r="47" spans="2:2" s="73" customFormat="1" ht="18" customHeight="1">
      <c r="B47" s="86"/>
    </row>
    <row r="48" spans="2:2" s="73" customFormat="1" ht="18" customHeight="1">
      <c r="B48" s="86"/>
    </row>
    <row r="49" spans="2:2" s="73" customFormat="1" ht="18" customHeight="1">
      <c r="B49" s="86"/>
    </row>
    <row r="50" spans="2:2" s="73" customFormat="1" ht="18" customHeight="1">
      <c r="B50" s="86"/>
    </row>
    <row r="51" spans="2:2" s="73" customFormat="1" ht="18" customHeight="1">
      <c r="B51" s="86"/>
    </row>
    <row r="52" spans="2:2" s="73" customFormat="1" ht="18" customHeight="1">
      <c r="B52" s="86"/>
    </row>
    <row r="53" spans="2:2" s="73" customFormat="1" ht="18" customHeight="1">
      <c r="B53" s="86"/>
    </row>
    <row r="54" spans="2:2" s="73" customFormat="1" ht="18" customHeight="1">
      <c r="B54" s="86"/>
    </row>
    <row r="55" spans="2:2" s="73" customFormat="1" ht="18" customHeight="1">
      <c r="B55" s="86"/>
    </row>
    <row r="56" spans="2:2" s="73" customFormat="1" ht="18" customHeight="1">
      <c r="B56" s="86"/>
    </row>
    <row r="57" spans="2:2" s="73" customFormat="1" ht="18" customHeight="1">
      <c r="B57" s="86"/>
    </row>
    <row r="58" spans="2:2" s="73" customFormat="1" ht="18" customHeight="1">
      <c r="B58" s="86"/>
    </row>
    <row r="59" spans="2:2" s="73" customFormat="1" ht="18" customHeight="1">
      <c r="B59" s="86"/>
    </row>
    <row r="60" spans="2:2" s="73" customFormat="1" ht="18" customHeight="1">
      <c r="B60" s="86"/>
    </row>
    <row r="61" spans="2:2" s="73" customFormat="1" ht="18" customHeight="1">
      <c r="B61" s="86"/>
    </row>
    <row r="62" spans="2:2" s="73" customFormat="1" ht="18" customHeight="1">
      <c r="B62" s="86"/>
    </row>
    <row r="63" spans="2:2" s="73" customFormat="1" ht="18" customHeight="1">
      <c r="B63" s="86"/>
    </row>
    <row r="64" spans="2:2" s="73" customFormat="1" ht="18" customHeight="1">
      <c r="B64" s="86"/>
    </row>
    <row r="65" spans="2:2" s="73" customFormat="1" ht="18" customHeight="1">
      <c r="B65" s="86"/>
    </row>
    <row r="66" spans="2:2" s="73" customFormat="1" ht="18" customHeight="1">
      <c r="B66" s="86"/>
    </row>
    <row r="67" spans="2:2" s="73" customFormat="1" ht="18" customHeight="1">
      <c r="B67" s="86"/>
    </row>
    <row r="68" spans="2:2" s="73" customFormat="1" ht="18" customHeight="1">
      <c r="B68" s="86"/>
    </row>
    <row r="69" spans="2:2" s="73" customFormat="1" ht="18" customHeight="1">
      <c r="B69" s="86"/>
    </row>
    <row r="70" spans="2:2" s="73" customFormat="1" ht="18" customHeight="1">
      <c r="B70" s="86"/>
    </row>
    <row r="71" spans="2:2" s="73" customFormat="1" ht="18" customHeight="1">
      <c r="B71" s="86"/>
    </row>
    <row r="72" spans="2:2" s="73" customFormat="1" ht="18" customHeight="1">
      <c r="B72" s="86"/>
    </row>
    <row r="73" spans="2:2" s="73" customFormat="1" ht="18" customHeight="1">
      <c r="B73" s="86"/>
    </row>
    <row r="74" spans="2:2" s="73" customFormat="1" ht="18" customHeight="1">
      <c r="B74" s="86"/>
    </row>
    <row r="75" spans="2:2" s="73" customFormat="1" ht="18" customHeight="1">
      <c r="B75" s="86"/>
    </row>
    <row r="76" spans="2:2" s="73" customFormat="1" ht="18" customHeight="1">
      <c r="B76" s="86"/>
    </row>
    <row r="77" spans="2:2" s="73" customFormat="1" ht="18" customHeight="1">
      <c r="B77" s="86"/>
    </row>
    <row r="78" spans="2:2" s="73" customFormat="1" ht="18" customHeight="1">
      <c r="B78" s="86"/>
    </row>
    <row r="79" spans="2:2" s="73" customFormat="1" ht="18" customHeight="1">
      <c r="B79" s="86"/>
    </row>
    <row r="80" spans="2:2" s="73" customFormat="1" ht="18" customHeight="1">
      <c r="B80" s="86"/>
    </row>
    <row r="81" spans="2:2" s="73" customFormat="1" ht="18" customHeight="1">
      <c r="B81" s="86"/>
    </row>
    <row r="82" spans="2:2" s="73" customFormat="1" ht="18" customHeight="1">
      <c r="B82" s="86"/>
    </row>
    <row r="83" spans="2:2" s="73" customFormat="1" ht="18" customHeight="1">
      <c r="B83" s="86"/>
    </row>
    <row r="84" spans="2:2" s="73" customFormat="1" ht="18" customHeight="1">
      <c r="B84" s="86"/>
    </row>
    <row r="85" spans="2:2" s="73" customFormat="1" ht="18" customHeight="1">
      <c r="B85" s="86"/>
    </row>
    <row r="86" spans="2:2" s="73" customFormat="1" ht="18" customHeight="1">
      <c r="B86" s="86"/>
    </row>
    <row r="87" spans="2:2" s="73" customFormat="1" ht="18" customHeight="1">
      <c r="B87" s="86"/>
    </row>
    <row r="88" spans="2:2" s="73" customFormat="1" ht="18" customHeight="1">
      <c r="B88" s="86"/>
    </row>
    <row r="89" spans="2:2" s="73" customFormat="1" ht="18" customHeight="1">
      <c r="B89" s="86"/>
    </row>
    <row r="90" spans="2:2" s="73" customFormat="1" ht="18" customHeight="1">
      <c r="B90" s="86"/>
    </row>
    <row r="91" spans="2:2" s="73" customFormat="1" ht="18" customHeight="1">
      <c r="B91" s="86"/>
    </row>
    <row r="92" spans="2:2" s="73" customFormat="1" ht="18" customHeight="1">
      <c r="B92" s="86"/>
    </row>
    <row r="93" spans="2:2" s="73" customFormat="1" ht="18" customHeight="1">
      <c r="B93" s="86"/>
    </row>
    <row r="94" spans="2:2" s="73" customFormat="1" ht="18" customHeight="1">
      <c r="B94" s="86"/>
    </row>
    <row r="95" spans="2:2" s="73" customFormat="1" ht="18" customHeight="1">
      <c r="B95" s="86"/>
    </row>
    <row r="96" spans="2:2" s="73" customFormat="1" ht="18" customHeight="1">
      <c r="B96" s="86"/>
    </row>
    <row r="97" spans="2:2" s="73" customFormat="1" ht="18" customHeight="1">
      <c r="B97" s="86"/>
    </row>
    <row r="98" spans="2:2" s="73" customFormat="1" ht="18" customHeight="1">
      <c r="B98" s="86"/>
    </row>
    <row r="99" spans="2:2" s="73" customFormat="1" ht="18" customHeight="1">
      <c r="B99" s="86"/>
    </row>
    <row r="100" spans="2:2" s="73" customFormat="1" ht="18" customHeight="1">
      <c r="B100" s="86"/>
    </row>
    <row r="101" spans="2:2" s="73" customFormat="1" ht="18" customHeight="1">
      <c r="B101" s="86"/>
    </row>
    <row r="102" spans="2:2" s="73" customFormat="1" ht="18" customHeight="1">
      <c r="B102" s="86"/>
    </row>
    <row r="103" spans="2:2" s="73" customFormat="1" ht="18" customHeight="1">
      <c r="B103" s="86"/>
    </row>
    <row r="104" spans="2:2" s="73" customFormat="1" ht="18" customHeight="1">
      <c r="B104" s="86"/>
    </row>
    <row r="105" spans="2:2" s="73" customFormat="1" ht="18" customHeight="1">
      <c r="B105" s="86"/>
    </row>
    <row r="106" spans="2:2" s="73" customFormat="1" ht="18" customHeight="1">
      <c r="B106" s="86"/>
    </row>
    <row r="107" spans="2:2" s="73" customFormat="1" ht="18" customHeight="1">
      <c r="B107" s="86"/>
    </row>
    <row r="108" spans="2:2" s="73" customFormat="1" ht="18" customHeight="1">
      <c r="B108" s="86"/>
    </row>
    <row r="109" spans="2:2" s="73" customFormat="1" ht="18" customHeight="1">
      <c r="B109" s="86"/>
    </row>
    <row r="110" spans="2:2" s="73" customFormat="1" ht="18" customHeight="1">
      <c r="B110" s="86"/>
    </row>
    <row r="111" spans="2:2" s="73" customFormat="1" ht="18" customHeight="1">
      <c r="B111" s="86"/>
    </row>
    <row r="112" spans="2:2" s="73" customFormat="1" ht="18" customHeight="1">
      <c r="B112" s="86"/>
    </row>
    <row r="113" spans="2:2" s="73" customFormat="1" ht="18" customHeight="1">
      <c r="B113" s="86"/>
    </row>
    <row r="114" spans="2:2" s="73" customFormat="1" ht="18" customHeight="1">
      <c r="B114" s="86"/>
    </row>
    <row r="115" spans="2:2" s="73" customFormat="1" ht="18" customHeight="1">
      <c r="B115" s="86"/>
    </row>
    <row r="116" spans="2:2" s="73" customFormat="1" ht="18" customHeight="1">
      <c r="B116" s="86"/>
    </row>
    <row r="117" spans="2:2" s="73" customFormat="1" ht="18" customHeight="1">
      <c r="B117" s="86"/>
    </row>
    <row r="118" spans="2:2" s="73" customFormat="1" ht="18" customHeight="1">
      <c r="B118" s="86"/>
    </row>
    <row r="119" spans="2:2" s="73" customFormat="1" ht="18" customHeight="1">
      <c r="B119" s="86"/>
    </row>
    <row r="120" spans="2:2" s="73" customFormat="1" ht="18" customHeight="1">
      <c r="B120" s="86"/>
    </row>
    <row r="121" spans="2:2" s="73" customFormat="1" ht="18" customHeight="1">
      <c r="B121" s="86"/>
    </row>
    <row r="122" spans="2:2" s="73" customFormat="1" ht="18" customHeight="1">
      <c r="B122" s="86"/>
    </row>
    <row r="123" spans="2:2" s="73" customFormat="1" ht="18" customHeight="1">
      <c r="B123" s="86"/>
    </row>
    <row r="124" spans="2:2" s="73" customFormat="1" ht="18" customHeight="1">
      <c r="B124" s="86"/>
    </row>
    <row r="125" spans="2:2" s="73" customFormat="1" ht="18" customHeight="1">
      <c r="B125" s="86"/>
    </row>
    <row r="126" spans="2:2" s="73" customFormat="1" ht="18" customHeight="1">
      <c r="B126" s="86"/>
    </row>
    <row r="127" spans="2:2" s="73" customFormat="1" ht="18" customHeight="1">
      <c r="B127" s="86"/>
    </row>
    <row r="128" spans="2:2" s="73" customFormat="1" ht="18" customHeight="1">
      <c r="B128" s="86"/>
    </row>
    <row r="129" spans="2:2" s="73" customFormat="1" ht="18" customHeight="1">
      <c r="B129" s="86"/>
    </row>
    <row r="130" spans="2:2" s="73" customFormat="1" ht="18" customHeight="1">
      <c r="B130" s="86"/>
    </row>
    <row r="131" spans="2:2" s="73" customFormat="1" ht="18" customHeight="1">
      <c r="B131" s="86"/>
    </row>
    <row r="132" spans="2:2" s="73" customFormat="1" ht="18" customHeight="1">
      <c r="B132" s="86"/>
    </row>
    <row r="133" spans="2:2" s="73" customFormat="1" ht="18" customHeight="1">
      <c r="B133" s="86"/>
    </row>
    <row r="134" spans="2:2" s="73" customFormat="1" ht="18" customHeight="1">
      <c r="B134" s="86"/>
    </row>
    <row r="135" spans="2:2" s="73" customFormat="1" ht="18" customHeight="1">
      <c r="B135" s="86"/>
    </row>
    <row r="136" spans="2:2" s="73" customFormat="1" ht="18" customHeight="1">
      <c r="B136" s="86"/>
    </row>
    <row r="137" spans="2:2" s="73" customFormat="1" ht="18" customHeight="1">
      <c r="B137" s="86"/>
    </row>
    <row r="138" spans="2:2" s="73" customFormat="1" ht="18" customHeight="1">
      <c r="B138" s="86"/>
    </row>
    <row r="139" spans="2:2" s="73" customFormat="1" ht="18" customHeight="1">
      <c r="B139" s="86"/>
    </row>
    <row r="140" spans="2:2" s="73" customFormat="1" ht="18" customHeight="1">
      <c r="B140" s="86"/>
    </row>
    <row r="141" spans="2:2" s="73" customFormat="1" ht="18" customHeight="1">
      <c r="B141" s="86"/>
    </row>
    <row r="142" spans="2:2" s="73" customFormat="1" ht="18" customHeight="1">
      <c r="B142" s="86"/>
    </row>
    <row r="143" spans="2:2" s="73" customFormat="1" ht="18" customHeight="1">
      <c r="B143" s="86"/>
    </row>
    <row r="144" spans="2:2" s="73" customFormat="1" ht="18" customHeight="1">
      <c r="B144" s="86"/>
    </row>
    <row r="145" spans="2:2" s="73" customFormat="1" ht="18" customHeight="1">
      <c r="B145" s="86"/>
    </row>
    <row r="146" spans="2:2" s="73" customFormat="1" ht="18" customHeight="1">
      <c r="B146" s="86"/>
    </row>
    <row r="147" spans="2:2" s="73" customFormat="1" ht="18" customHeight="1">
      <c r="B147" s="86"/>
    </row>
    <row r="148" spans="2:2" s="73" customFormat="1" ht="18" customHeight="1">
      <c r="B148" s="86"/>
    </row>
    <row r="149" spans="2:2" s="73" customFormat="1" ht="18" customHeight="1">
      <c r="B149" s="86"/>
    </row>
    <row r="150" spans="2:2" s="73" customFormat="1" ht="18" customHeight="1">
      <c r="B150" s="86"/>
    </row>
    <row r="151" spans="2:2" s="73" customFormat="1" ht="18" customHeight="1">
      <c r="B151" s="86"/>
    </row>
    <row r="152" spans="2:2" s="73" customFormat="1" ht="18" customHeight="1">
      <c r="B152" s="86"/>
    </row>
    <row r="153" spans="2:2" s="73" customFormat="1" ht="18" customHeight="1">
      <c r="B153" s="86"/>
    </row>
    <row r="154" spans="2:2" s="73" customFormat="1" ht="18" customHeight="1">
      <c r="B154" s="86"/>
    </row>
    <row r="155" spans="2:2" s="73" customFormat="1" ht="18" customHeight="1">
      <c r="B155" s="86"/>
    </row>
    <row r="156" spans="2:2" s="73" customFormat="1" ht="18" customHeight="1">
      <c r="B156" s="86"/>
    </row>
    <row r="157" spans="2:2" s="73" customFormat="1" ht="18" customHeight="1">
      <c r="B157" s="86"/>
    </row>
    <row r="158" spans="2:2" s="73" customFormat="1" ht="18" customHeight="1">
      <c r="B158" s="86"/>
    </row>
    <row r="159" spans="2:2" s="73" customFormat="1" ht="18" customHeight="1">
      <c r="B159" s="86"/>
    </row>
    <row r="160" spans="2:2" s="73" customFormat="1" ht="18" customHeight="1">
      <c r="B160" s="86"/>
    </row>
    <row r="161" spans="2:2" s="73" customFormat="1" ht="18" customHeight="1">
      <c r="B161" s="86"/>
    </row>
    <row r="162" spans="2:2" s="73" customFormat="1" ht="18" customHeight="1">
      <c r="B162" s="86"/>
    </row>
    <row r="163" spans="2:2" s="73" customFormat="1" ht="18" customHeight="1">
      <c r="B163" s="86"/>
    </row>
    <row r="164" spans="2:2" s="73" customFormat="1" ht="18" customHeight="1">
      <c r="B164" s="86"/>
    </row>
    <row r="165" spans="2:2" s="73" customFormat="1" ht="18" customHeight="1">
      <c r="B165" s="86"/>
    </row>
    <row r="166" spans="2:2" s="73" customFormat="1" ht="18" customHeight="1">
      <c r="B166" s="86"/>
    </row>
    <row r="167" spans="2:2" s="73" customFormat="1" ht="18" customHeight="1">
      <c r="B167" s="86"/>
    </row>
    <row r="168" spans="2:2" s="73" customFormat="1" ht="18" customHeight="1">
      <c r="B168" s="86"/>
    </row>
    <row r="169" spans="2:2" s="73" customFormat="1" ht="18" customHeight="1">
      <c r="B169" s="86"/>
    </row>
    <row r="170" spans="2:2" s="73" customFormat="1" ht="18" customHeight="1">
      <c r="B170" s="86"/>
    </row>
    <row r="171" spans="2:2" s="73" customFormat="1" ht="18" customHeight="1">
      <c r="B171" s="86"/>
    </row>
    <row r="172" spans="2:2" s="73" customFormat="1" ht="18" customHeight="1">
      <c r="B172" s="86"/>
    </row>
    <row r="173" spans="2:2" s="73" customFormat="1" ht="18" customHeight="1">
      <c r="B173" s="86"/>
    </row>
    <row r="174" spans="2:2" s="73" customFormat="1" ht="18" customHeight="1">
      <c r="B174" s="86"/>
    </row>
    <row r="175" spans="2:2" s="73" customFormat="1" ht="18" customHeight="1">
      <c r="B175" s="86"/>
    </row>
    <row r="176" spans="2:2" s="73" customFormat="1" ht="18" customHeight="1">
      <c r="B176" s="86"/>
    </row>
    <row r="177" spans="2:2" s="73" customFormat="1" ht="18" customHeight="1">
      <c r="B177" s="86"/>
    </row>
    <row r="178" spans="2:2" s="73" customFormat="1" ht="18" customHeight="1">
      <c r="B178" s="86"/>
    </row>
    <row r="179" spans="2:2" s="73" customFormat="1" ht="18" customHeight="1">
      <c r="B179" s="86"/>
    </row>
    <row r="180" spans="2:2" s="73" customFormat="1" ht="18" customHeight="1">
      <c r="B180" s="86"/>
    </row>
    <row r="181" spans="2:2" s="73" customFormat="1" ht="18" customHeight="1">
      <c r="B181" s="86"/>
    </row>
    <row r="182" spans="2:2" s="73" customFormat="1" ht="18" customHeight="1">
      <c r="B182" s="86"/>
    </row>
    <row r="183" spans="2:2" s="73" customFormat="1" ht="18" customHeight="1">
      <c r="B183" s="86"/>
    </row>
    <row r="184" spans="2:2" s="73" customFormat="1" ht="18" customHeight="1">
      <c r="B184" s="86"/>
    </row>
    <row r="185" spans="2:2" s="73" customFormat="1" ht="18" customHeight="1">
      <c r="B185" s="86"/>
    </row>
    <row r="186" spans="2:2" s="73" customFormat="1" ht="18" customHeight="1">
      <c r="B186" s="86"/>
    </row>
    <row r="187" spans="2:2" s="73" customFormat="1" ht="18" customHeight="1">
      <c r="B187" s="86"/>
    </row>
    <row r="188" spans="2:2" s="73" customFormat="1" ht="18" customHeight="1">
      <c r="B188" s="86"/>
    </row>
    <row r="189" spans="2:2" s="73" customFormat="1" ht="18" customHeight="1">
      <c r="B189" s="86"/>
    </row>
    <row r="190" spans="2:2" s="73" customFormat="1" ht="18" customHeight="1">
      <c r="B190" s="86"/>
    </row>
    <row r="191" spans="2:2" s="73" customFormat="1" ht="18" customHeight="1">
      <c r="B191" s="86"/>
    </row>
    <row r="192" spans="2:2" s="73" customFormat="1" ht="18" customHeight="1">
      <c r="B192" s="86"/>
    </row>
    <row r="193" spans="2:2" s="73" customFormat="1" ht="18" customHeight="1">
      <c r="B193" s="86"/>
    </row>
    <row r="194" spans="2:2" s="73" customFormat="1" ht="18" customHeight="1">
      <c r="B194" s="86"/>
    </row>
    <row r="195" spans="2:2" s="73" customFormat="1" ht="18" customHeight="1">
      <c r="B195" s="86"/>
    </row>
    <row r="196" spans="2:2" s="73" customFormat="1" ht="18" customHeight="1">
      <c r="B196" s="86"/>
    </row>
    <row r="197" spans="2:2" s="73" customFormat="1" ht="18" customHeight="1">
      <c r="B197" s="86"/>
    </row>
    <row r="198" spans="2:2" s="73" customFormat="1" ht="18" customHeight="1">
      <c r="B198" s="86"/>
    </row>
    <row r="199" spans="2:2" s="73" customFormat="1" ht="18" customHeight="1">
      <c r="B199" s="86"/>
    </row>
    <row r="200" spans="2:2" s="73" customFormat="1" ht="18" customHeight="1">
      <c r="B200" s="86"/>
    </row>
    <row r="201" spans="2:2" s="73" customFormat="1" ht="18" customHeight="1">
      <c r="B201" s="86"/>
    </row>
    <row r="202" spans="2:2" s="73" customFormat="1" ht="18" customHeight="1">
      <c r="B202" s="86"/>
    </row>
    <row r="203" spans="2:2" s="73" customFormat="1" ht="18" customHeight="1">
      <c r="B203" s="86"/>
    </row>
    <row r="204" spans="2:2" s="73" customFormat="1" ht="18" customHeight="1">
      <c r="B204" s="86"/>
    </row>
    <row r="205" spans="2:2" s="73" customFormat="1" ht="18" customHeight="1">
      <c r="B205" s="86"/>
    </row>
    <row r="206" spans="2:2" s="73" customFormat="1" ht="18" customHeight="1">
      <c r="B206" s="86"/>
    </row>
    <row r="207" spans="2:2" s="73" customFormat="1" ht="18" customHeight="1">
      <c r="B207" s="86"/>
    </row>
    <row r="208" spans="2:2" s="73" customFormat="1" ht="18" customHeight="1">
      <c r="B208" s="86"/>
    </row>
    <row r="209" spans="2:2" s="73" customFormat="1" ht="18" customHeight="1">
      <c r="B209" s="86"/>
    </row>
    <row r="210" spans="2:2" s="73" customFormat="1" ht="18" customHeight="1">
      <c r="B210" s="86"/>
    </row>
    <row r="211" spans="2:2" s="73" customFormat="1" ht="18" customHeight="1">
      <c r="B211" s="86"/>
    </row>
    <row r="212" spans="2:2" s="73" customFormat="1" ht="18" customHeight="1">
      <c r="B212" s="86"/>
    </row>
    <row r="213" spans="2:2" s="73" customFormat="1" ht="18" customHeight="1">
      <c r="B213" s="86"/>
    </row>
    <row r="214" spans="2:2" s="73" customFormat="1" ht="18" customHeight="1">
      <c r="B214" s="86"/>
    </row>
    <row r="215" spans="2:2" s="73" customFormat="1" ht="18" customHeight="1">
      <c r="B215" s="86"/>
    </row>
    <row r="216" spans="2:2" s="73" customFormat="1" ht="18" customHeight="1">
      <c r="B216" s="86"/>
    </row>
    <row r="217" spans="2:2" s="73" customFormat="1" ht="18" customHeight="1">
      <c r="B217" s="86"/>
    </row>
    <row r="218" spans="2:2" s="73" customFormat="1" ht="18" customHeight="1">
      <c r="B218" s="86"/>
    </row>
    <row r="219" spans="2:2" s="73" customFormat="1" ht="18" customHeight="1">
      <c r="B219" s="86"/>
    </row>
    <row r="220" spans="2:2" s="73" customFormat="1" ht="18" customHeight="1">
      <c r="B220" s="86"/>
    </row>
    <row r="221" spans="2:2" s="73" customFormat="1" ht="18" customHeight="1">
      <c r="B221" s="86"/>
    </row>
    <row r="222" spans="2:2" s="73" customFormat="1" ht="18" customHeight="1">
      <c r="B222" s="86"/>
    </row>
    <row r="223" spans="2:2" s="73" customFormat="1" ht="18" customHeight="1">
      <c r="B223" s="86"/>
    </row>
    <row r="224" spans="2:2" s="73" customFormat="1" ht="18" customHeight="1">
      <c r="B224" s="86"/>
    </row>
    <row r="225" spans="2:2" s="73" customFormat="1" ht="18" customHeight="1">
      <c r="B225" s="86"/>
    </row>
    <row r="226" spans="2:2" s="73" customFormat="1" ht="18" customHeight="1">
      <c r="B226" s="86"/>
    </row>
    <row r="227" spans="2:2" s="73" customFormat="1" ht="18" customHeight="1">
      <c r="B227" s="86"/>
    </row>
    <row r="228" spans="2:2" s="73" customFormat="1" ht="18" customHeight="1">
      <c r="B228" s="86"/>
    </row>
    <row r="229" spans="2:2" s="73" customFormat="1" ht="18" customHeight="1">
      <c r="B229" s="86"/>
    </row>
    <row r="230" spans="2:2" s="73" customFormat="1" ht="18" customHeight="1">
      <c r="B230" s="86"/>
    </row>
    <row r="231" spans="2:2" s="73" customFormat="1" ht="18" customHeight="1">
      <c r="B231" s="86"/>
    </row>
    <row r="232" spans="2:2" s="73" customFormat="1" ht="18" customHeight="1">
      <c r="B232" s="86"/>
    </row>
    <row r="233" spans="2:2" s="73" customFormat="1" ht="18" customHeight="1">
      <c r="B233" s="86"/>
    </row>
    <row r="234" spans="2:2" s="73" customFormat="1" ht="18" customHeight="1">
      <c r="B234" s="86"/>
    </row>
    <row r="235" spans="2:2" s="73" customFormat="1" ht="18" customHeight="1">
      <c r="B235" s="86"/>
    </row>
    <row r="236" spans="2:2" s="73" customFormat="1" ht="18" customHeight="1">
      <c r="B236" s="86"/>
    </row>
    <row r="237" spans="2:2" s="73" customFormat="1" ht="18" customHeight="1">
      <c r="B237" s="86"/>
    </row>
    <row r="238" spans="2:2" s="73" customFormat="1" ht="18" customHeight="1">
      <c r="B238" s="86"/>
    </row>
    <row r="239" spans="2:2" s="73" customFormat="1" ht="18" customHeight="1">
      <c r="B239" s="86"/>
    </row>
    <row r="240" spans="2:2" s="73" customFormat="1" ht="18" customHeight="1">
      <c r="B240" s="86"/>
    </row>
    <row r="241" spans="2:2" s="73" customFormat="1" ht="18" customHeight="1">
      <c r="B241" s="86"/>
    </row>
    <row r="242" spans="2:2" s="73" customFormat="1" ht="18" customHeight="1">
      <c r="B242" s="86"/>
    </row>
    <row r="243" spans="2:2" s="73" customFormat="1" ht="18" customHeight="1">
      <c r="B243" s="86"/>
    </row>
    <row r="244" spans="2:2" s="73" customFormat="1" ht="18" customHeight="1">
      <c r="B244" s="86"/>
    </row>
    <row r="245" spans="2:2" s="73" customFormat="1" ht="18" customHeight="1">
      <c r="B245" s="86"/>
    </row>
    <row r="246" spans="2:2" s="73" customFormat="1" ht="18" customHeight="1">
      <c r="B246" s="86"/>
    </row>
    <row r="247" spans="2:2" s="73" customFormat="1" ht="18" customHeight="1">
      <c r="B247" s="86"/>
    </row>
    <row r="248" spans="2:2" s="73" customFormat="1" ht="18" customHeight="1">
      <c r="B248" s="86"/>
    </row>
    <row r="249" spans="2:2" s="73" customFormat="1" ht="18" customHeight="1">
      <c r="B249" s="86"/>
    </row>
    <row r="250" spans="2:2" s="73" customFormat="1" ht="18" customHeight="1">
      <c r="B250" s="86"/>
    </row>
    <row r="251" spans="2:2" s="73" customFormat="1" ht="18" customHeight="1">
      <c r="B251" s="86"/>
    </row>
    <row r="252" spans="2:2" s="73" customFormat="1" ht="18" customHeight="1">
      <c r="B252" s="86"/>
    </row>
    <row r="253" spans="2:2" s="73" customFormat="1" ht="18" customHeight="1">
      <c r="B253" s="86"/>
    </row>
    <row r="254" spans="2:2" s="73" customFormat="1" ht="18" customHeight="1">
      <c r="B254" s="86"/>
    </row>
    <row r="255" spans="2:2" s="73" customFormat="1" ht="18" customHeight="1">
      <c r="B255" s="86"/>
    </row>
    <row r="256" spans="2:2" s="73" customFormat="1" ht="18" customHeight="1">
      <c r="B256" s="86"/>
    </row>
    <row r="257" spans="2:2" s="73" customFormat="1" ht="18" customHeight="1">
      <c r="B257" s="86"/>
    </row>
    <row r="258" spans="2:2" s="73" customFormat="1" ht="18" customHeight="1">
      <c r="B258" s="86"/>
    </row>
    <row r="259" spans="2:2" s="73" customFormat="1" ht="18" customHeight="1">
      <c r="B259" s="86"/>
    </row>
    <row r="260" spans="2:2" s="73" customFormat="1" ht="18" customHeight="1">
      <c r="B260" s="86"/>
    </row>
    <row r="261" spans="2:2" s="73" customFormat="1" ht="18" customHeight="1">
      <c r="B261" s="86"/>
    </row>
    <row r="262" spans="2:2" s="73" customFormat="1" ht="18" customHeight="1">
      <c r="B262" s="86"/>
    </row>
    <row r="263" spans="2:2" s="73" customFormat="1" ht="18" customHeight="1">
      <c r="B263" s="86"/>
    </row>
    <row r="264" spans="2:2" s="73" customFormat="1" ht="18" customHeight="1">
      <c r="B264" s="86"/>
    </row>
    <row r="265" spans="2:2" s="73" customFormat="1" ht="18" customHeight="1">
      <c r="B265" s="86"/>
    </row>
    <row r="266" spans="2:2" s="73" customFormat="1" ht="18" customHeight="1">
      <c r="B266" s="86"/>
    </row>
    <row r="267" spans="2:2" s="73" customFormat="1" ht="18" customHeight="1">
      <c r="B267" s="86"/>
    </row>
    <row r="268" spans="2:2" s="73" customFormat="1" ht="18" customHeight="1">
      <c r="B268" s="86"/>
    </row>
    <row r="269" spans="2:2" s="73" customFormat="1" ht="18" customHeight="1">
      <c r="B269" s="86"/>
    </row>
    <row r="270" spans="2:2" s="73" customFormat="1" ht="18" customHeight="1">
      <c r="B270" s="86"/>
    </row>
    <row r="271" spans="2:2" s="73" customFormat="1" ht="18" customHeight="1">
      <c r="B271" s="86"/>
    </row>
    <row r="272" spans="2:2" s="73" customFormat="1" ht="18" customHeight="1">
      <c r="B272" s="86"/>
    </row>
    <row r="273" spans="2:2" s="73" customFormat="1" ht="18" customHeight="1">
      <c r="B273" s="86"/>
    </row>
    <row r="274" spans="2:2" s="73" customFormat="1" ht="18" customHeight="1">
      <c r="B274" s="86"/>
    </row>
    <row r="275" spans="2:2" s="73" customFormat="1" ht="18" customHeight="1">
      <c r="B275" s="86"/>
    </row>
    <row r="276" spans="2:2" s="73" customFormat="1" ht="18" customHeight="1">
      <c r="B276" s="86"/>
    </row>
    <row r="277" spans="2:2" s="73" customFormat="1" ht="18" customHeight="1">
      <c r="B277" s="86"/>
    </row>
    <row r="278" spans="2:2" s="73" customFormat="1" ht="18" customHeight="1">
      <c r="B278" s="86"/>
    </row>
    <row r="279" spans="2:2" s="73" customFormat="1" ht="18" customHeight="1">
      <c r="B279" s="86"/>
    </row>
    <row r="280" spans="2:2" s="73" customFormat="1" ht="18" customHeight="1">
      <c r="B280" s="86"/>
    </row>
    <row r="281" spans="2:2" s="73" customFormat="1" ht="18" customHeight="1">
      <c r="B281" s="86"/>
    </row>
    <row r="282" spans="2:2" s="73" customFormat="1" ht="18" customHeight="1">
      <c r="B282" s="86"/>
    </row>
    <row r="283" spans="2:2" s="73" customFormat="1" ht="18" customHeight="1">
      <c r="B283" s="86"/>
    </row>
    <row r="284" spans="2:2" s="73" customFormat="1" ht="18" customHeight="1">
      <c r="B284" s="86"/>
    </row>
    <row r="285" spans="2:2" s="73" customFormat="1" ht="18" customHeight="1">
      <c r="B285" s="86"/>
    </row>
    <row r="286" spans="2:2" s="73" customFormat="1" ht="18" customHeight="1">
      <c r="B286" s="86"/>
    </row>
    <row r="287" spans="2:2" s="73" customFormat="1" ht="18" customHeight="1">
      <c r="B287" s="86"/>
    </row>
    <row r="288" spans="2:2" s="73" customFormat="1" ht="18" customHeight="1">
      <c r="B288" s="86"/>
    </row>
    <row r="289" spans="2:2" s="73" customFormat="1" ht="18" customHeight="1">
      <c r="B289" s="86"/>
    </row>
    <row r="290" spans="2:2" s="73" customFormat="1" ht="18" customHeight="1">
      <c r="B290" s="86"/>
    </row>
    <row r="291" spans="2:2" s="73" customFormat="1" ht="18" customHeight="1">
      <c r="B291" s="86"/>
    </row>
    <row r="292" spans="2:2" s="73" customFormat="1" ht="18" customHeight="1">
      <c r="B292" s="86"/>
    </row>
    <row r="293" spans="2:2" s="73" customFormat="1" ht="18" customHeight="1">
      <c r="B293" s="86"/>
    </row>
    <row r="294" spans="2:2" s="73" customFormat="1" ht="18" customHeight="1">
      <c r="B294" s="86"/>
    </row>
    <row r="295" spans="2:2" s="73" customFormat="1" ht="18" customHeight="1">
      <c r="B295" s="86"/>
    </row>
    <row r="296" spans="2:2" s="73" customFormat="1" ht="18" customHeight="1">
      <c r="B296" s="86"/>
    </row>
    <row r="297" spans="2:2" s="73" customFormat="1" ht="18" customHeight="1">
      <c r="B297" s="86"/>
    </row>
    <row r="298" spans="2:2" s="73" customFormat="1" ht="18" customHeight="1">
      <c r="B298" s="86"/>
    </row>
    <row r="299" spans="2:2" s="73" customFormat="1" ht="18" customHeight="1">
      <c r="B299" s="86"/>
    </row>
    <row r="300" spans="2:2" s="73" customFormat="1" ht="18" customHeight="1">
      <c r="B300" s="86"/>
    </row>
    <row r="301" spans="2:2" s="73" customFormat="1" ht="18" customHeight="1">
      <c r="B301" s="86"/>
    </row>
    <row r="302" spans="2:2" s="73" customFormat="1" ht="18" customHeight="1">
      <c r="B302" s="86"/>
    </row>
    <row r="303" spans="2:2" s="73" customFormat="1" ht="18" customHeight="1">
      <c r="B303" s="86"/>
    </row>
    <row r="304" spans="2:2" s="73" customFormat="1" ht="18" customHeight="1">
      <c r="B304" s="86"/>
    </row>
    <row r="305" spans="2:2" s="73" customFormat="1" ht="18" customHeight="1">
      <c r="B305" s="86"/>
    </row>
    <row r="306" spans="2:2" s="73" customFormat="1" ht="18" customHeight="1">
      <c r="B306" s="86"/>
    </row>
    <row r="307" spans="2:2" s="73" customFormat="1" ht="18" customHeight="1">
      <c r="B307" s="86"/>
    </row>
    <row r="308" spans="2:2" s="73" customFormat="1" ht="18" customHeight="1">
      <c r="B308" s="86"/>
    </row>
    <row r="309" spans="2:2" s="73" customFormat="1" ht="18" customHeight="1">
      <c r="B309" s="86"/>
    </row>
    <row r="310" spans="2:2" s="73" customFormat="1" ht="18" customHeight="1">
      <c r="B310" s="86"/>
    </row>
    <row r="311" spans="2:2" s="73" customFormat="1" ht="18" customHeight="1">
      <c r="B311" s="86"/>
    </row>
    <row r="312" spans="2:2" s="73" customFormat="1" ht="18" customHeight="1">
      <c r="B312" s="86"/>
    </row>
    <row r="313" spans="2:2" s="73" customFormat="1" ht="18" customHeight="1">
      <c r="B313" s="86"/>
    </row>
    <row r="314" spans="2:2" s="73" customFormat="1" ht="18" customHeight="1">
      <c r="B314" s="86"/>
    </row>
    <row r="315" spans="2:2" s="73" customFormat="1" ht="18" customHeight="1">
      <c r="B315" s="86"/>
    </row>
    <row r="316" spans="2:2" s="73" customFormat="1" ht="18" customHeight="1">
      <c r="B316" s="86"/>
    </row>
    <row r="317" spans="2:2" s="73" customFormat="1" ht="18" customHeight="1">
      <c r="B317" s="86"/>
    </row>
    <row r="318" spans="2:2" s="73" customFormat="1" ht="18" customHeight="1">
      <c r="B318" s="86"/>
    </row>
    <row r="319" spans="2:2" s="73" customFormat="1" ht="18" customHeight="1">
      <c r="B319" s="86"/>
    </row>
    <row r="320" spans="2:2" s="73" customFormat="1" ht="18" customHeight="1">
      <c r="B320" s="86"/>
    </row>
    <row r="321" spans="2:2" s="73" customFormat="1" ht="18" customHeight="1">
      <c r="B321" s="86"/>
    </row>
    <row r="322" spans="2:2" s="73" customFormat="1" ht="18" customHeight="1">
      <c r="B322" s="86"/>
    </row>
    <row r="323" spans="2:2" s="73" customFormat="1" ht="18" customHeight="1">
      <c r="B323" s="86"/>
    </row>
    <row r="324" spans="2:2" s="73" customFormat="1" ht="18" customHeight="1">
      <c r="B324" s="86"/>
    </row>
    <row r="325" spans="2:2" s="73" customFormat="1" ht="18" customHeight="1">
      <c r="B325" s="86"/>
    </row>
    <row r="326" spans="2:2" s="73" customFormat="1" ht="18" customHeight="1">
      <c r="B326" s="86"/>
    </row>
    <row r="327" spans="2:2" s="73" customFormat="1" ht="18" customHeight="1">
      <c r="B327" s="86"/>
    </row>
    <row r="328" spans="2:2" s="73" customFormat="1" ht="18" customHeight="1">
      <c r="B328" s="86"/>
    </row>
    <row r="329" spans="2:2" s="73" customFormat="1" ht="18" customHeight="1">
      <c r="B329" s="86"/>
    </row>
    <row r="330" spans="2:2" s="73" customFormat="1" ht="18" customHeight="1">
      <c r="B330" s="86"/>
    </row>
    <row r="331" spans="2:2" s="73" customFormat="1" ht="18" customHeight="1">
      <c r="B331" s="86"/>
    </row>
    <row r="332" spans="2:2" s="73" customFormat="1" ht="18" customHeight="1">
      <c r="B332" s="86"/>
    </row>
    <row r="333" spans="2:2" s="73" customFormat="1" ht="18" customHeight="1">
      <c r="B333" s="86"/>
    </row>
    <row r="334" spans="2:2" s="73" customFormat="1" ht="18" customHeight="1">
      <c r="B334" s="86"/>
    </row>
    <row r="335" spans="2:2" s="73" customFormat="1" ht="18" customHeight="1">
      <c r="B335" s="86"/>
    </row>
    <row r="336" spans="2:2" s="73" customFormat="1" ht="18" customHeight="1">
      <c r="B336" s="86"/>
    </row>
    <row r="337" spans="2:2" s="73" customFormat="1" ht="18" customHeight="1">
      <c r="B337" s="86"/>
    </row>
    <row r="338" spans="2:2" s="73" customFormat="1" ht="18" customHeight="1">
      <c r="B338" s="86"/>
    </row>
    <row r="339" spans="2:2" s="73" customFormat="1" ht="18" customHeight="1">
      <c r="B339" s="86"/>
    </row>
    <row r="340" spans="2:2" s="73" customFormat="1" ht="18" customHeight="1">
      <c r="B340" s="86"/>
    </row>
    <row r="341" spans="2:2" s="73" customFormat="1" ht="18" customHeight="1">
      <c r="B341" s="86"/>
    </row>
    <row r="342" spans="2:2" s="73" customFormat="1" ht="18" customHeight="1">
      <c r="B342" s="86"/>
    </row>
    <row r="343" spans="2:2" s="73" customFormat="1" ht="18" customHeight="1">
      <c r="B343" s="86"/>
    </row>
    <row r="344" spans="2:2" s="73" customFormat="1" ht="18" customHeight="1">
      <c r="B344" s="86"/>
    </row>
    <row r="345" spans="2:2" s="73" customFormat="1" ht="18" customHeight="1">
      <c r="B345" s="86"/>
    </row>
    <row r="346" spans="2:2" s="73" customFormat="1" ht="18" customHeight="1">
      <c r="B346" s="86"/>
    </row>
    <row r="347" spans="2:2" s="73" customFormat="1" ht="18" customHeight="1">
      <c r="B347" s="86"/>
    </row>
    <row r="348" spans="2:2" s="73" customFormat="1" ht="18" customHeight="1">
      <c r="B348" s="86"/>
    </row>
    <row r="349" spans="2:2" s="73" customFormat="1" ht="18" customHeight="1">
      <c r="B349" s="86"/>
    </row>
    <row r="350" spans="2:2" s="73" customFormat="1" ht="18" customHeight="1">
      <c r="B350" s="86"/>
    </row>
    <row r="351" spans="2:2" s="73" customFormat="1" ht="18" customHeight="1">
      <c r="B351" s="86"/>
    </row>
    <row r="352" spans="2:2" s="73" customFormat="1" ht="18" customHeight="1">
      <c r="B352" s="86"/>
    </row>
    <row r="353" spans="2:2" s="73" customFormat="1" ht="18" customHeight="1">
      <c r="B353" s="86"/>
    </row>
    <row r="354" spans="2:2" s="73" customFormat="1" ht="18" customHeight="1">
      <c r="B354" s="86"/>
    </row>
    <row r="355" spans="2:2" s="73" customFormat="1" ht="18" customHeight="1">
      <c r="B355" s="86"/>
    </row>
    <row r="356" spans="2:2" s="73" customFormat="1" ht="18" customHeight="1">
      <c r="B356" s="86"/>
    </row>
    <row r="357" spans="2:2" s="73" customFormat="1" ht="18" customHeight="1">
      <c r="B357" s="86"/>
    </row>
    <row r="358" spans="2:2" s="73" customFormat="1" ht="18" customHeight="1">
      <c r="B358" s="86"/>
    </row>
    <row r="359" spans="2:2" s="73" customFormat="1" ht="18" customHeight="1">
      <c r="B359" s="86"/>
    </row>
    <row r="360" spans="2:2" s="73" customFormat="1" ht="18" customHeight="1">
      <c r="B360" s="86"/>
    </row>
    <row r="361" spans="2:2" s="73" customFormat="1" ht="18" customHeight="1">
      <c r="B361" s="86"/>
    </row>
    <row r="362" spans="2:2" s="73" customFormat="1" ht="18" customHeight="1">
      <c r="B362" s="86"/>
    </row>
    <row r="363" spans="2:2" s="73" customFormat="1" ht="18" customHeight="1">
      <c r="B363" s="86"/>
    </row>
    <row r="364" spans="2:2" s="73" customFormat="1" ht="18" customHeight="1">
      <c r="B364" s="86"/>
    </row>
    <row r="365" spans="2:2" s="73" customFormat="1" ht="18" customHeight="1">
      <c r="B365" s="86"/>
    </row>
    <row r="366" spans="2:2" s="73" customFormat="1" ht="18" customHeight="1">
      <c r="B366" s="86"/>
    </row>
    <row r="367" spans="2:2" s="73" customFormat="1" ht="18" customHeight="1">
      <c r="B367" s="86"/>
    </row>
    <row r="368" spans="2:2" s="73" customFormat="1" ht="18" customHeight="1">
      <c r="B368" s="86"/>
    </row>
    <row r="369" spans="2:2" s="73" customFormat="1" ht="18" customHeight="1">
      <c r="B369" s="86"/>
    </row>
    <row r="370" spans="2:2" s="73" customFormat="1" ht="18" customHeight="1">
      <c r="B370" s="86"/>
    </row>
    <row r="371" spans="2:2" s="73" customFormat="1" ht="18" customHeight="1">
      <c r="B371" s="86"/>
    </row>
    <row r="372" spans="2:2" s="73" customFormat="1" ht="18" customHeight="1">
      <c r="B372" s="86"/>
    </row>
    <row r="373" spans="2:2" s="73" customFormat="1" ht="18" customHeight="1">
      <c r="B373" s="86"/>
    </row>
    <row r="374" spans="2:2" s="73" customFormat="1" ht="18" customHeight="1">
      <c r="B374" s="86"/>
    </row>
    <row r="375" spans="2:2" s="73" customFormat="1" ht="18" customHeight="1">
      <c r="B375" s="86"/>
    </row>
    <row r="376" spans="2:2" s="73" customFormat="1" ht="18" customHeight="1">
      <c r="B376" s="86"/>
    </row>
    <row r="377" spans="2:2" s="73" customFormat="1" ht="18" customHeight="1">
      <c r="B377" s="86"/>
    </row>
    <row r="378" spans="2:2" s="73" customFormat="1" ht="18" customHeight="1">
      <c r="B378" s="86"/>
    </row>
    <row r="379" spans="2:2" s="73" customFormat="1" ht="18" customHeight="1">
      <c r="B379" s="86"/>
    </row>
    <row r="380" spans="2:2" s="73" customFormat="1" ht="18" customHeight="1">
      <c r="B380" s="86"/>
    </row>
    <row r="381" spans="2:2" s="73" customFormat="1" ht="18" customHeight="1">
      <c r="B381" s="86"/>
    </row>
    <row r="382" spans="2:2" s="73" customFormat="1" ht="18" customHeight="1">
      <c r="B382" s="86"/>
    </row>
    <row r="383" spans="2:2" s="73" customFormat="1" ht="18" customHeight="1">
      <c r="B383" s="86"/>
    </row>
    <row r="384" spans="2:2" s="73" customFormat="1" ht="18" customHeight="1">
      <c r="B384" s="86"/>
    </row>
    <row r="385" spans="2:2" s="73" customFormat="1" ht="18" customHeight="1">
      <c r="B385" s="86"/>
    </row>
    <row r="386" spans="2:2" s="73" customFormat="1" ht="18" customHeight="1">
      <c r="B386" s="86"/>
    </row>
    <row r="387" spans="2:2" s="73" customFormat="1" ht="18" customHeight="1">
      <c r="B387" s="86"/>
    </row>
    <row r="388" spans="2:2" s="73" customFormat="1" ht="18" customHeight="1">
      <c r="B388" s="86"/>
    </row>
    <row r="389" spans="2:2" s="73" customFormat="1" ht="18" customHeight="1">
      <c r="B389" s="86"/>
    </row>
    <row r="390" spans="2:2" s="73" customFormat="1" ht="18" customHeight="1">
      <c r="B390" s="86"/>
    </row>
    <row r="391" spans="2:2" s="73" customFormat="1" ht="18" customHeight="1">
      <c r="B391" s="86"/>
    </row>
    <row r="392" spans="2:2" s="73" customFormat="1" ht="18" customHeight="1">
      <c r="B392" s="86"/>
    </row>
    <row r="393" spans="2:2" s="73" customFormat="1" ht="18" customHeight="1">
      <c r="B393" s="86"/>
    </row>
    <row r="394" spans="2:2" s="73" customFormat="1" ht="18" customHeight="1">
      <c r="B394" s="86"/>
    </row>
    <row r="395" spans="2:2" s="73" customFormat="1" ht="18" customHeight="1">
      <c r="B395" s="86"/>
    </row>
    <row r="396" spans="2:2" s="73" customFormat="1" ht="18" customHeight="1">
      <c r="B396" s="86"/>
    </row>
    <row r="397" spans="2:2" s="73" customFormat="1" ht="18" customHeight="1">
      <c r="B397" s="86"/>
    </row>
    <row r="398" spans="2:2" s="73" customFormat="1" ht="18" customHeight="1">
      <c r="B398" s="86"/>
    </row>
    <row r="399" spans="2:2" s="73" customFormat="1" ht="18" customHeight="1">
      <c r="B399" s="86"/>
    </row>
    <row r="400" spans="2:2" s="73" customFormat="1" ht="18" customHeight="1">
      <c r="B400" s="86"/>
    </row>
    <row r="401" spans="2:2" s="73" customFormat="1" ht="18" customHeight="1">
      <c r="B401" s="86"/>
    </row>
    <row r="402" spans="2:2" s="73" customFormat="1" ht="18" customHeight="1">
      <c r="B402" s="86"/>
    </row>
    <row r="403" spans="2:2" s="73" customFormat="1" ht="18" customHeight="1">
      <c r="B403" s="86"/>
    </row>
    <row r="404" spans="2:2" s="73" customFormat="1" ht="18" customHeight="1">
      <c r="B404" s="86"/>
    </row>
    <row r="405" spans="2:2" s="73" customFormat="1" ht="18" customHeight="1">
      <c r="B405" s="86"/>
    </row>
    <row r="406" spans="2:2" s="73" customFormat="1" ht="18" customHeight="1">
      <c r="B406" s="86"/>
    </row>
    <row r="407" spans="2:2" s="73" customFormat="1" ht="18" customHeight="1">
      <c r="B407" s="86"/>
    </row>
    <row r="408" spans="2:2" s="73" customFormat="1" ht="18" customHeight="1">
      <c r="B408" s="86"/>
    </row>
    <row r="409" spans="2:2" s="73" customFormat="1" ht="18" customHeight="1">
      <c r="B409" s="86"/>
    </row>
    <row r="410" spans="2:2" s="73" customFormat="1" ht="18" customHeight="1">
      <c r="B410" s="86"/>
    </row>
    <row r="411" spans="2:2" s="73" customFormat="1" ht="18" customHeight="1">
      <c r="B411" s="86"/>
    </row>
    <row r="412" spans="2:2" s="73" customFormat="1" ht="18" customHeight="1">
      <c r="B412" s="86"/>
    </row>
    <row r="413" spans="2:2" s="73" customFormat="1" ht="18" customHeight="1">
      <c r="B413" s="86"/>
    </row>
    <row r="414" spans="2:2" s="73" customFormat="1" ht="18" customHeight="1">
      <c r="B414" s="86"/>
    </row>
    <row r="415" spans="2:2" s="73" customFormat="1" ht="18" customHeight="1">
      <c r="B415" s="86"/>
    </row>
    <row r="416" spans="2:2" s="73" customFormat="1" ht="18" customHeight="1">
      <c r="B416" s="86"/>
    </row>
    <row r="417" spans="2:2" s="73" customFormat="1" ht="18" customHeight="1">
      <c r="B417" s="86"/>
    </row>
    <row r="418" spans="2:2" s="73" customFormat="1" ht="18" customHeight="1">
      <c r="B418" s="86"/>
    </row>
    <row r="419" spans="2:2" s="73" customFormat="1" ht="18" customHeight="1">
      <c r="B419" s="86"/>
    </row>
    <row r="420" spans="2:2" s="73" customFormat="1" ht="18" customHeight="1">
      <c r="B420" s="86"/>
    </row>
    <row r="421" spans="2:2" s="73" customFormat="1" ht="18" customHeight="1">
      <c r="B421" s="86"/>
    </row>
    <row r="422" spans="2:2" s="73" customFormat="1" ht="18" customHeight="1">
      <c r="B422" s="86"/>
    </row>
    <row r="423" spans="2:2" s="73" customFormat="1" ht="18" customHeight="1">
      <c r="B423" s="86"/>
    </row>
    <row r="424" spans="2:2" s="73" customFormat="1" ht="18" customHeight="1">
      <c r="B424" s="86"/>
    </row>
    <row r="425" spans="2:2" s="73" customFormat="1" ht="18" customHeight="1">
      <c r="B425" s="86"/>
    </row>
    <row r="426" spans="2:2" s="73" customFormat="1" ht="18" customHeight="1">
      <c r="B426" s="86"/>
    </row>
    <row r="427" spans="2:2" s="73" customFormat="1" ht="18" customHeight="1">
      <c r="B427" s="86"/>
    </row>
    <row r="428" spans="2:2" s="73" customFormat="1" ht="18" customHeight="1">
      <c r="B428" s="86"/>
    </row>
    <row r="429" spans="2:2" s="73" customFormat="1" ht="18" customHeight="1">
      <c r="B429" s="86"/>
    </row>
    <row r="430" spans="2:2" s="73" customFormat="1" ht="18" customHeight="1">
      <c r="B430" s="86"/>
    </row>
    <row r="431" spans="2:2" s="73" customFormat="1" ht="18" customHeight="1">
      <c r="B431" s="86"/>
    </row>
    <row r="432" spans="2:2" s="73" customFormat="1" ht="18" customHeight="1">
      <c r="B432" s="86"/>
    </row>
    <row r="433" spans="2:2" s="73" customFormat="1" ht="18" customHeight="1">
      <c r="B433" s="86"/>
    </row>
    <row r="434" spans="2:2" s="73" customFormat="1" ht="18" customHeight="1">
      <c r="B434" s="86"/>
    </row>
    <row r="435" spans="2:2" s="73" customFormat="1" ht="18" customHeight="1">
      <c r="B435" s="86"/>
    </row>
    <row r="436" spans="2:2" s="73" customFormat="1" ht="18" customHeight="1">
      <c r="B436" s="86"/>
    </row>
    <row r="437" spans="2:2" s="73" customFormat="1" ht="18" customHeight="1">
      <c r="B437" s="86"/>
    </row>
    <row r="438" spans="2:2" s="73" customFormat="1" ht="18" customHeight="1">
      <c r="B438" s="86"/>
    </row>
    <row r="439" spans="2:2" s="73" customFormat="1" ht="18" customHeight="1">
      <c r="B439" s="86"/>
    </row>
    <row r="440" spans="2:2" s="73" customFormat="1" ht="18" customHeight="1">
      <c r="B440" s="86"/>
    </row>
    <row r="441" spans="2:2" s="73" customFormat="1" ht="18" customHeight="1">
      <c r="B441" s="86"/>
    </row>
    <row r="442" spans="2:2" s="73" customFormat="1" ht="18" customHeight="1">
      <c r="B442" s="86"/>
    </row>
    <row r="443" spans="2:2" s="73" customFormat="1" ht="18" customHeight="1">
      <c r="B443" s="86"/>
    </row>
    <row r="444" spans="2:2" s="73" customFormat="1" ht="18" customHeight="1">
      <c r="B444" s="86"/>
    </row>
    <row r="445" spans="2:2" s="73" customFormat="1" ht="18" customHeight="1">
      <c r="B445" s="86"/>
    </row>
    <row r="446" spans="2:2" s="73" customFormat="1" ht="18" customHeight="1">
      <c r="B446" s="86"/>
    </row>
    <row r="447" spans="2:2" s="73" customFormat="1" ht="18" customHeight="1">
      <c r="B447" s="86"/>
    </row>
    <row r="448" spans="2:2" s="73" customFormat="1" ht="18" customHeight="1">
      <c r="B448" s="86"/>
    </row>
    <row r="449" spans="2:2" s="73" customFormat="1" ht="18" customHeight="1">
      <c r="B449" s="86"/>
    </row>
    <row r="450" spans="2:2" s="73" customFormat="1" ht="18" customHeight="1">
      <c r="B450" s="86"/>
    </row>
    <row r="451" spans="2:2" s="73" customFormat="1" ht="18" customHeight="1">
      <c r="B451" s="86"/>
    </row>
    <row r="452" spans="2:2" s="73" customFormat="1" ht="18" customHeight="1">
      <c r="B452" s="86"/>
    </row>
    <row r="453" spans="2:2" s="73" customFormat="1" ht="18" customHeight="1">
      <c r="B453" s="86"/>
    </row>
    <row r="454" spans="2:2" s="73" customFormat="1" ht="18" customHeight="1">
      <c r="B454" s="86"/>
    </row>
    <row r="455" spans="2:2" s="73" customFormat="1" ht="18" customHeight="1">
      <c r="B455" s="86"/>
    </row>
    <row r="456" spans="2:2" s="73" customFormat="1" ht="18" customHeight="1">
      <c r="B456" s="86"/>
    </row>
    <row r="457" spans="2:2" s="73" customFormat="1" ht="18" customHeight="1">
      <c r="B457" s="86"/>
    </row>
    <row r="458" spans="2:2" s="73" customFormat="1" ht="18" customHeight="1">
      <c r="B458" s="86"/>
    </row>
    <row r="459" spans="2:2" s="73" customFormat="1" ht="18" customHeight="1">
      <c r="B459" s="86"/>
    </row>
    <row r="460" spans="2:2" s="73" customFormat="1" ht="18" customHeight="1">
      <c r="B460" s="86"/>
    </row>
    <row r="461" spans="2:2" s="73" customFormat="1" ht="18" customHeight="1">
      <c r="B461" s="86"/>
    </row>
    <row r="462" spans="2:2" s="73" customFormat="1" ht="18" customHeight="1">
      <c r="B462" s="86"/>
    </row>
    <row r="463" spans="2:2" s="73" customFormat="1" ht="18" customHeight="1">
      <c r="B463" s="86"/>
    </row>
    <row r="464" spans="2:2" s="73" customFormat="1" ht="18" customHeight="1">
      <c r="B464" s="86"/>
    </row>
    <row r="465" spans="2:2" s="73" customFormat="1" ht="18" customHeight="1">
      <c r="B465" s="86"/>
    </row>
    <row r="466" spans="2:2" s="73" customFormat="1" ht="18" customHeight="1">
      <c r="B466" s="86"/>
    </row>
    <row r="467" spans="2:2" s="73" customFormat="1" ht="18" customHeight="1">
      <c r="B467" s="86"/>
    </row>
    <row r="468" spans="2:2" s="73" customFormat="1" ht="18" customHeight="1">
      <c r="B468" s="86"/>
    </row>
    <row r="469" spans="2:2" s="73" customFormat="1" ht="18" customHeight="1">
      <c r="B469" s="86"/>
    </row>
    <row r="470" spans="2:2" s="73" customFormat="1" ht="18" customHeight="1">
      <c r="B470" s="86"/>
    </row>
    <row r="471" spans="2:2" s="73" customFormat="1" ht="18" customHeight="1">
      <c r="B471" s="86"/>
    </row>
    <row r="472" spans="2:2" s="73" customFormat="1" ht="18" customHeight="1">
      <c r="B472" s="86"/>
    </row>
    <row r="473" spans="2:2" s="73" customFormat="1" ht="18" customHeight="1">
      <c r="B473" s="86"/>
    </row>
    <row r="474" spans="2:2" s="73" customFormat="1" ht="18" customHeight="1">
      <c r="B474" s="86"/>
    </row>
    <row r="475" spans="2:2" s="73" customFormat="1" ht="18" customHeight="1">
      <c r="B475" s="86"/>
    </row>
    <row r="476" spans="2:2" s="73" customFormat="1" ht="18" customHeight="1">
      <c r="B476" s="86"/>
    </row>
    <row r="477" spans="2:2" s="73" customFormat="1" ht="18" customHeight="1">
      <c r="B477" s="86"/>
    </row>
    <row r="478" spans="2:2" s="73" customFormat="1" ht="18" customHeight="1">
      <c r="B478" s="86"/>
    </row>
    <row r="479" spans="2:2" s="73" customFormat="1" ht="18" customHeight="1">
      <c r="B479" s="86"/>
    </row>
    <row r="480" spans="2:2" s="73" customFormat="1" ht="18" customHeight="1">
      <c r="B480" s="86"/>
    </row>
    <row r="481" spans="2:2" s="73" customFormat="1" ht="18" customHeight="1">
      <c r="B481" s="86"/>
    </row>
    <row r="482" spans="2:2" s="73" customFormat="1" ht="18" customHeight="1">
      <c r="B482" s="86"/>
    </row>
    <row r="483" spans="2:2" s="73" customFormat="1" ht="18" customHeight="1">
      <c r="B483" s="86"/>
    </row>
    <row r="484" spans="2:2" s="73" customFormat="1" ht="18" customHeight="1">
      <c r="B484" s="86"/>
    </row>
    <row r="485" spans="2:2" s="73" customFormat="1" ht="18" customHeight="1">
      <c r="B485" s="86"/>
    </row>
    <row r="486" spans="2:2" s="73" customFormat="1" ht="18" customHeight="1">
      <c r="B486" s="86"/>
    </row>
    <row r="487" spans="2:2" s="73" customFormat="1" ht="18" customHeight="1">
      <c r="B487" s="86"/>
    </row>
    <row r="488" spans="2:2" s="73" customFormat="1" ht="18" customHeight="1">
      <c r="B488" s="86"/>
    </row>
    <row r="489" spans="2:2" s="73" customFormat="1" ht="18" customHeight="1">
      <c r="B489" s="86"/>
    </row>
    <row r="490" spans="2:2" s="73" customFormat="1" ht="18" customHeight="1">
      <c r="B490" s="86"/>
    </row>
    <row r="491" spans="2:2" s="73" customFormat="1" ht="18" customHeight="1">
      <c r="B491" s="86"/>
    </row>
    <row r="492" spans="2:2" s="73" customFormat="1" ht="18" customHeight="1">
      <c r="B492" s="86"/>
    </row>
    <row r="493" spans="2:2" s="73" customFormat="1" ht="18" customHeight="1">
      <c r="B493" s="86"/>
    </row>
    <row r="494" spans="2:2" s="73" customFormat="1" ht="18" customHeight="1">
      <c r="B494" s="86"/>
    </row>
    <row r="495" spans="2:2" s="73" customFormat="1" ht="18" customHeight="1">
      <c r="B495" s="86"/>
    </row>
    <row r="496" spans="2:2" s="73" customFormat="1" ht="18" customHeight="1">
      <c r="B496" s="86"/>
    </row>
    <row r="497" spans="2:2" s="73" customFormat="1" ht="18" customHeight="1">
      <c r="B497" s="86"/>
    </row>
    <row r="498" spans="2:2" s="73" customFormat="1" ht="18" customHeight="1">
      <c r="B498" s="86"/>
    </row>
    <row r="499" spans="2:2" s="73" customFormat="1" ht="18" customHeight="1">
      <c r="B499" s="86"/>
    </row>
    <row r="500" spans="2:2" s="73" customFormat="1" ht="18" customHeight="1">
      <c r="B500" s="86"/>
    </row>
    <row r="501" spans="2:2" s="73" customFormat="1" ht="18" customHeight="1">
      <c r="B501" s="86"/>
    </row>
    <row r="502" spans="2:2" s="73" customFormat="1" ht="18" customHeight="1">
      <c r="B502" s="86"/>
    </row>
    <row r="503" spans="2:2" s="73" customFormat="1" ht="18" customHeight="1">
      <c r="B503" s="86"/>
    </row>
    <row r="504" spans="2:2" s="73" customFormat="1" ht="18" customHeight="1">
      <c r="B504" s="86"/>
    </row>
    <row r="505" spans="2:2" s="73" customFormat="1" ht="18" customHeight="1">
      <c r="B505" s="86"/>
    </row>
    <row r="506" spans="2:2" s="73" customFormat="1" ht="18" customHeight="1">
      <c r="B506" s="86"/>
    </row>
    <row r="507" spans="2:2" s="73" customFormat="1" ht="18" customHeight="1">
      <c r="B507" s="86"/>
    </row>
    <row r="508" spans="2:2" s="73" customFormat="1" ht="18" customHeight="1">
      <c r="B508" s="86"/>
    </row>
    <row r="509" spans="2:2" s="73" customFormat="1" ht="18" customHeight="1">
      <c r="B509" s="86"/>
    </row>
    <row r="510" spans="2:2" s="73" customFormat="1" ht="18" customHeight="1">
      <c r="B510" s="86"/>
    </row>
    <row r="511" spans="2:2" s="73" customFormat="1" ht="18" customHeight="1">
      <c r="B511" s="86"/>
    </row>
    <row r="512" spans="2:2" s="73" customFormat="1" ht="18" customHeight="1">
      <c r="B512" s="86"/>
    </row>
    <row r="513" spans="2:2" s="73" customFormat="1" ht="18" customHeight="1">
      <c r="B513" s="86"/>
    </row>
    <row r="514" spans="2:2" s="73" customFormat="1" ht="18" customHeight="1">
      <c r="B514" s="86"/>
    </row>
    <row r="515" spans="2:2" s="73" customFormat="1" ht="18" customHeight="1">
      <c r="B515" s="86"/>
    </row>
    <row r="516" spans="2:2" s="73" customFormat="1" ht="18" customHeight="1">
      <c r="B516" s="86"/>
    </row>
    <row r="517" spans="2:2" s="73" customFormat="1" ht="18" customHeight="1">
      <c r="B517" s="86"/>
    </row>
    <row r="518" spans="2:2" s="73" customFormat="1" ht="18" customHeight="1">
      <c r="B518" s="86"/>
    </row>
    <row r="519" spans="2:2" s="73" customFormat="1" ht="18" customHeight="1">
      <c r="B519" s="86"/>
    </row>
    <row r="520" spans="2:2" s="73" customFormat="1" ht="18" customHeight="1">
      <c r="B520" s="86"/>
    </row>
    <row r="521" spans="2:2" s="73" customFormat="1" ht="18" customHeight="1">
      <c r="B521" s="86"/>
    </row>
    <row r="522" spans="2:2" s="73" customFormat="1" ht="18" customHeight="1">
      <c r="B522" s="86"/>
    </row>
    <row r="523" spans="2:2" s="73" customFormat="1" ht="18" customHeight="1">
      <c r="B523" s="86"/>
    </row>
    <row r="524" spans="2:2" s="73" customFormat="1" ht="18" customHeight="1">
      <c r="B524" s="86"/>
    </row>
    <row r="525" spans="2:2" s="73" customFormat="1" ht="18" customHeight="1">
      <c r="B525" s="86"/>
    </row>
    <row r="526" spans="2:2" s="73" customFormat="1" ht="18" customHeight="1">
      <c r="B526" s="86"/>
    </row>
    <row r="527" spans="2:2" s="73" customFormat="1" ht="18" customHeight="1">
      <c r="B527" s="86"/>
    </row>
    <row r="528" spans="2:2" s="73" customFormat="1" ht="18" customHeight="1">
      <c r="B528" s="86"/>
    </row>
    <row r="529" spans="2:2" s="73" customFormat="1" ht="18" customHeight="1">
      <c r="B529" s="86"/>
    </row>
    <row r="530" spans="2:2" s="73" customFormat="1" ht="18" customHeight="1">
      <c r="B530" s="86"/>
    </row>
    <row r="531" spans="2:2" s="73" customFormat="1" ht="18" customHeight="1">
      <c r="B531" s="86"/>
    </row>
    <row r="532" spans="2:2" s="73" customFormat="1" ht="18" customHeight="1">
      <c r="B532" s="86"/>
    </row>
    <row r="533" spans="2:2" s="73" customFormat="1" ht="18" customHeight="1">
      <c r="B533" s="86"/>
    </row>
    <row r="534" spans="2:2" s="73" customFormat="1" ht="18" customHeight="1">
      <c r="B534" s="86"/>
    </row>
    <row r="535" spans="2:2" s="73" customFormat="1" ht="18" customHeight="1">
      <c r="B535" s="86"/>
    </row>
    <row r="536" spans="2:2" s="73" customFormat="1" ht="18" customHeight="1">
      <c r="B536" s="86"/>
    </row>
    <row r="537" spans="2:2" s="73" customFormat="1" ht="18" customHeight="1">
      <c r="B537" s="86"/>
    </row>
    <row r="538" spans="2:2" s="73" customFormat="1" ht="18" customHeight="1">
      <c r="B538" s="86"/>
    </row>
    <row r="539" spans="2:2" s="73" customFormat="1" ht="18" customHeight="1">
      <c r="B539" s="86"/>
    </row>
    <row r="540" spans="2:2" s="73" customFormat="1" ht="18" customHeight="1">
      <c r="B540" s="86"/>
    </row>
    <row r="541" spans="2:2" s="73" customFormat="1" ht="18" customHeight="1">
      <c r="B541" s="86"/>
    </row>
    <row r="542" spans="2:2" s="73" customFormat="1" ht="18" customHeight="1">
      <c r="B542" s="86"/>
    </row>
    <row r="543" spans="2:2" s="73" customFormat="1" ht="18" customHeight="1">
      <c r="B543" s="86"/>
    </row>
    <row r="544" spans="2:2" s="73" customFormat="1" ht="18" customHeight="1">
      <c r="B544" s="86"/>
    </row>
    <row r="545" spans="2:2" s="73" customFormat="1" ht="18" customHeight="1">
      <c r="B545" s="86"/>
    </row>
    <row r="546" spans="2:2" s="73" customFormat="1" ht="18" customHeight="1">
      <c r="B546" s="86"/>
    </row>
    <row r="547" spans="2:2" s="73" customFormat="1" ht="18" customHeight="1">
      <c r="B547" s="86"/>
    </row>
    <row r="548" spans="2:2" s="73" customFormat="1" ht="18" customHeight="1">
      <c r="B548" s="86"/>
    </row>
    <row r="549" spans="2:2" s="73" customFormat="1" ht="18" customHeight="1">
      <c r="B549" s="86"/>
    </row>
    <row r="550" spans="2:2" s="73" customFormat="1" ht="18" customHeight="1">
      <c r="B550" s="86"/>
    </row>
    <row r="551" spans="2:2" s="73" customFormat="1" ht="18" customHeight="1">
      <c r="B551" s="86"/>
    </row>
    <row r="552" spans="2:2" s="73" customFormat="1" ht="18" customHeight="1">
      <c r="B552" s="86"/>
    </row>
    <row r="553" spans="2:2" s="73" customFormat="1" ht="18" customHeight="1">
      <c r="B553" s="86"/>
    </row>
    <row r="554" spans="2:2" s="73" customFormat="1" ht="18" customHeight="1">
      <c r="B554" s="86"/>
    </row>
    <row r="555" spans="2:2" s="73" customFormat="1" ht="18" customHeight="1">
      <c r="B555" s="86"/>
    </row>
    <row r="556" spans="2:2" s="73" customFormat="1" ht="18" customHeight="1">
      <c r="B556" s="86"/>
    </row>
    <row r="557" spans="2:2" s="73" customFormat="1" ht="18" customHeight="1">
      <c r="B557" s="86"/>
    </row>
    <row r="558" spans="2:2" s="73" customFormat="1" ht="18" customHeight="1">
      <c r="B558" s="86"/>
    </row>
    <row r="559" spans="2:2" s="73" customFormat="1" ht="18" customHeight="1">
      <c r="B559" s="86"/>
    </row>
    <row r="560" spans="2:2" s="73" customFormat="1" ht="18" customHeight="1">
      <c r="B560" s="86"/>
    </row>
    <row r="561" spans="2:2" s="73" customFormat="1" ht="18" customHeight="1">
      <c r="B561" s="86"/>
    </row>
    <row r="562" spans="2:2" s="73" customFormat="1" ht="18" customHeight="1">
      <c r="B562" s="86"/>
    </row>
    <row r="563" spans="2:2" s="73" customFormat="1" ht="18" customHeight="1">
      <c r="B563" s="86"/>
    </row>
    <row r="564" spans="2:2" s="73" customFormat="1" ht="18" customHeight="1">
      <c r="B564" s="86"/>
    </row>
    <row r="565" spans="2:2" s="73" customFormat="1" ht="18" customHeight="1">
      <c r="B565" s="86"/>
    </row>
    <row r="566" spans="2:2" s="73" customFormat="1" ht="18" customHeight="1">
      <c r="B566" s="86"/>
    </row>
    <row r="567" spans="2:2" s="73" customFormat="1" ht="18" customHeight="1">
      <c r="B567" s="86"/>
    </row>
    <row r="568" spans="2:2" s="73" customFormat="1" ht="18" customHeight="1">
      <c r="B568" s="86"/>
    </row>
    <row r="569" spans="2:2" s="73" customFormat="1" ht="18" customHeight="1">
      <c r="B569" s="86"/>
    </row>
    <row r="570" spans="2:2" s="73" customFormat="1" ht="18" customHeight="1">
      <c r="B570" s="86"/>
    </row>
    <row r="571" spans="2:2" s="73" customFormat="1" ht="18" customHeight="1">
      <c r="B571" s="86"/>
    </row>
    <row r="572" spans="2:2" s="73" customFormat="1" ht="18" customHeight="1">
      <c r="B572" s="86"/>
    </row>
    <row r="573" spans="2:2" s="73" customFormat="1" ht="18" customHeight="1">
      <c r="B573" s="86"/>
    </row>
    <row r="574" spans="2:2" s="73" customFormat="1" ht="18" customHeight="1">
      <c r="B574" s="86"/>
    </row>
    <row r="575" spans="2:2" s="73" customFormat="1" ht="18" customHeight="1">
      <c r="B575" s="86"/>
    </row>
    <row r="576" spans="2:2" s="73" customFormat="1" ht="18" customHeight="1">
      <c r="B576" s="86"/>
    </row>
    <row r="577" spans="2:2" s="73" customFormat="1" ht="18" customHeight="1">
      <c r="B577" s="86"/>
    </row>
    <row r="578" spans="2:2" s="73" customFormat="1" ht="18" customHeight="1">
      <c r="B578" s="86"/>
    </row>
    <row r="579" spans="2:2" s="73" customFormat="1" ht="18" customHeight="1">
      <c r="B579" s="86"/>
    </row>
    <row r="580" spans="2:2" s="73" customFormat="1" ht="18" customHeight="1">
      <c r="B580" s="86"/>
    </row>
    <row r="581" spans="2:2" s="73" customFormat="1" ht="18" customHeight="1">
      <c r="B581" s="86"/>
    </row>
    <row r="582" spans="2:2" s="73" customFormat="1" ht="18" customHeight="1">
      <c r="B582" s="86"/>
    </row>
    <row r="583" spans="2:2" s="73" customFormat="1" ht="18" customHeight="1">
      <c r="B583" s="86"/>
    </row>
    <row r="584" spans="2:2" s="73" customFormat="1" ht="18" customHeight="1">
      <c r="B584" s="86"/>
    </row>
    <row r="585" spans="2:2" s="73" customFormat="1" ht="18" customHeight="1">
      <c r="B585" s="86"/>
    </row>
    <row r="586" spans="2:2" s="73" customFormat="1" ht="18" customHeight="1">
      <c r="B586" s="86"/>
    </row>
    <row r="587" spans="2:2" s="73" customFormat="1" ht="18" customHeight="1">
      <c r="B587" s="86"/>
    </row>
    <row r="588" spans="2:2" s="73" customFormat="1" ht="18" customHeight="1">
      <c r="B588" s="86"/>
    </row>
    <row r="589" spans="2:2" s="73" customFormat="1" ht="18" customHeight="1">
      <c r="B589" s="86"/>
    </row>
    <row r="590" spans="2:2" s="73" customFormat="1" ht="18" customHeight="1">
      <c r="B590" s="86"/>
    </row>
    <row r="591" spans="2:2" s="73" customFormat="1" ht="18" customHeight="1">
      <c r="B591" s="86"/>
    </row>
    <row r="592" spans="2:2" s="73" customFormat="1" ht="18" customHeight="1">
      <c r="B592" s="86"/>
    </row>
    <row r="593" spans="2:2" s="73" customFormat="1" ht="18" customHeight="1">
      <c r="B593" s="86"/>
    </row>
    <row r="594" spans="2:2" s="73" customFormat="1" ht="18" customHeight="1">
      <c r="B594" s="86"/>
    </row>
    <row r="595" spans="2:2" s="73" customFormat="1" ht="18" customHeight="1">
      <c r="B595" s="86"/>
    </row>
    <row r="596" spans="2:2" s="73" customFormat="1" ht="18" customHeight="1">
      <c r="B596" s="86"/>
    </row>
    <row r="597" spans="2:2" s="73" customFormat="1" ht="18" customHeight="1">
      <c r="B597" s="86"/>
    </row>
    <row r="598" spans="2:2" s="73" customFormat="1" ht="18" customHeight="1">
      <c r="B598" s="86"/>
    </row>
    <row r="599" spans="2:2" s="73" customFormat="1" ht="18" customHeight="1">
      <c r="B599" s="86"/>
    </row>
    <row r="600" spans="2:2" s="73" customFormat="1" ht="18" customHeight="1">
      <c r="B600" s="86"/>
    </row>
    <row r="601" spans="2:2" s="73" customFormat="1" ht="18" customHeight="1">
      <c r="B601" s="86"/>
    </row>
    <row r="602" spans="2:2" s="73" customFormat="1" ht="18" customHeight="1">
      <c r="B602" s="86"/>
    </row>
    <row r="603" spans="2:2" s="73" customFormat="1" ht="18" customHeight="1">
      <c r="B603" s="86"/>
    </row>
    <row r="604" spans="2:2" s="73" customFormat="1" ht="18" customHeight="1">
      <c r="B604" s="86"/>
    </row>
    <row r="605" spans="2:2" s="73" customFormat="1" ht="18" customHeight="1">
      <c r="B605" s="86"/>
    </row>
    <row r="606" spans="2:2" s="73" customFormat="1" ht="18" customHeight="1">
      <c r="B606" s="86"/>
    </row>
    <row r="607" spans="2:2" s="73" customFormat="1" ht="18" customHeight="1">
      <c r="B607" s="86"/>
    </row>
    <row r="608" spans="2:2" s="73" customFormat="1" ht="18" customHeight="1">
      <c r="B608" s="86"/>
    </row>
    <row r="609" spans="2:2" s="73" customFormat="1" ht="18" customHeight="1">
      <c r="B609" s="86"/>
    </row>
    <row r="610" spans="2:2" s="73" customFormat="1" ht="18" customHeight="1">
      <c r="B610" s="86"/>
    </row>
    <row r="611" spans="2:2" s="73" customFormat="1" ht="18" customHeight="1">
      <c r="B611" s="86"/>
    </row>
    <row r="612" spans="2:2" s="73" customFormat="1" ht="18" customHeight="1">
      <c r="B612" s="86"/>
    </row>
    <row r="613" spans="2:2" s="73" customFormat="1" ht="18" customHeight="1">
      <c r="B613" s="86"/>
    </row>
    <row r="614" spans="2:2" s="73" customFormat="1" ht="18" customHeight="1">
      <c r="B614" s="86"/>
    </row>
    <row r="615" spans="2:2" s="73" customFormat="1" ht="18" customHeight="1">
      <c r="B615" s="86"/>
    </row>
    <row r="616" spans="2:2" s="73" customFormat="1" ht="18" customHeight="1">
      <c r="B616" s="86"/>
    </row>
    <row r="617" spans="2:2" s="73" customFormat="1" ht="18" customHeight="1">
      <c r="B617" s="86"/>
    </row>
    <row r="618" spans="2:2" s="73" customFormat="1" ht="18" customHeight="1">
      <c r="B618" s="86"/>
    </row>
    <row r="619" spans="2:2" s="73" customFormat="1" ht="18" customHeight="1">
      <c r="B619" s="86"/>
    </row>
    <row r="620" spans="2:2" s="73" customFormat="1" ht="18" customHeight="1">
      <c r="B620" s="86"/>
    </row>
    <row r="621" spans="2:2" s="73" customFormat="1" ht="18" customHeight="1">
      <c r="B621" s="86"/>
    </row>
    <row r="622" spans="2:2" s="73" customFormat="1" ht="18" customHeight="1">
      <c r="B622" s="86"/>
    </row>
    <row r="623" spans="2:2" s="73" customFormat="1" ht="18" customHeight="1">
      <c r="B623" s="86"/>
    </row>
    <row r="624" spans="2:2" s="73" customFormat="1" ht="18" customHeight="1">
      <c r="B624" s="86"/>
    </row>
    <row r="625" spans="2:2" s="73" customFormat="1" ht="18" customHeight="1">
      <c r="B625" s="86"/>
    </row>
    <row r="626" spans="2:2" s="73" customFormat="1" ht="18" customHeight="1">
      <c r="B626" s="86"/>
    </row>
    <row r="627" spans="2:2" s="73" customFormat="1" ht="18" customHeight="1">
      <c r="B627" s="86"/>
    </row>
    <row r="628" spans="2:2" s="73" customFormat="1" ht="18" customHeight="1">
      <c r="B628" s="86"/>
    </row>
    <row r="629" spans="2:2" s="73" customFormat="1" ht="18" customHeight="1">
      <c r="B629" s="86"/>
    </row>
    <row r="630" spans="2:2" s="73" customFormat="1" ht="18" customHeight="1">
      <c r="B630" s="86"/>
    </row>
    <row r="631" spans="2:2" s="73" customFormat="1" ht="18" customHeight="1">
      <c r="B631" s="86"/>
    </row>
    <row r="632" spans="2:2" s="73" customFormat="1" ht="18" customHeight="1">
      <c r="B632" s="86"/>
    </row>
    <row r="633" spans="2:2" s="73" customFormat="1" ht="18" customHeight="1">
      <c r="B633" s="86"/>
    </row>
    <row r="634" spans="2:2" s="73" customFormat="1" ht="18" customHeight="1">
      <c r="B634" s="86"/>
    </row>
    <row r="635" spans="2:2" s="73" customFormat="1" ht="18" customHeight="1">
      <c r="B635" s="86"/>
    </row>
    <row r="636" spans="2:2" s="73" customFormat="1" ht="18" customHeight="1">
      <c r="B636" s="86"/>
    </row>
    <row r="637" spans="2:2" s="73" customFormat="1" ht="18" customHeight="1">
      <c r="B637" s="86"/>
    </row>
    <row r="638" spans="2:2" s="73" customFormat="1" ht="18" customHeight="1">
      <c r="B638" s="86"/>
    </row>
    <row r="639" spans="2:2" s="73" customFormat="1" ht="18" customHeight="1">
      <c r="B639" s="86"/>
    </row>
    <row r="640" spans="2:2" s="73" customFormat="1" ht="18" customHeight="1">
      <c r="B640" s="86"/>
    </row>
    <row r="641" spans="2:2" s="73" customFormat="1" ht="18" customHeight="1">
      <c r="B641" s="86"/>
    </row>
    <row r="642" spans="2:2" s="73" customFormat="1" ht="18" customHeight="1">
      <c r="B642" s="86"/>
    </row>
    <row r="643" spans="2:2" s="73" customFormat="1" ht="18" customHeight="1">
      <c r="B643" s="86"/>
    </row>
    <row r="644" spans="2:2" s="73" customFormat="1" ht="18" customHeight="1">
      <c r="B644" s="86"/>
    </row>
    <row r="645" spans="2:2" s="73" customFormat="1" ht="18" customHeight="1">
      <c r="B645" s="86"/>
    </row>
    <row r="646" spans="2:2" s="73" customFormat="1" ht="18" customHeight="1">
      <c r="B646" s="86"/>
    </row>
    <row r="647" spans="2:2" s="73" customFormat="1" ht="18" customHeight="1">
      <c r="B647" s="86"/>
    </row>
    <row r="648" spans="2:2" s="73" customFormat="1" ht="18" customHeight="1">
      <c r="B648" s="86"/>
    </row>
    <row r="649" spans="2:2" s="73" customFormat="1" ht="18" customHeight="1">
      <c r="B649" s="86"/>
    </row>
    <row r="650" spans="2:2" s="73" customFormat="1" ht="18" customHeight="1">
      <c r="B650" s="86"/>
    </row>
    <row r="651" spans="2:2" s="73" customFormat="1" ht="18" customHeight="1">
      <c r="B651" s="86"/>
    </row>
    <row r="652" spans="2:2" s="73" customFormat="1" ht="18" customHeight="1">
      <c r="B652" s="86"/>
    </row>
    <row r="653" spans="2:2" s="73" customFormat="1" ht="18" customHeight="1">
      <c r="B653" s="86"/>
    </row>
    <row r="654" spans="2:2" s="73" customFormat="1" ht="18" customHeight="1">
      <c r="B654" s="86"/>
    </row>
    <row r="655" spans="2:2" s="73" customFormat="1" ht="18" customHeight="1">
      <c r="B655" s="86"/>
    </row>
    <row r="656" spans="2:2" s="73" customFormat="1" ht="18" customHeight="1">
      <c r="B656" s="86"/>
    </row>
    <row r="657" spans="2:2" s="73" customFormat="1" ht="18" customHeight="1">
      <c r="B657" s="86"/>
    </row>
    <row r="658" spans="2:2" s="73" customFormat="1" ht="18" customHeight="1">
      <c r="B658" s="86"/>
    </row>
    <row r="659" spans="2:2" s="73" customFormat="1" ht="18" customHeight="1">
      <c r="B659" s="86"/>
    </row>
    <row r="660" spans="2:2" s="73" customFormat="1" ht="18" customHeight="1">
      <c r="B660" s="86"/>
    </row>
    <row r="661" spans="2:2" s="73" customFormat="1" ht="18" customHeight="1">
      <c r="B661" s="86"/>
    </row>
    <row r="662" spans="2:2" s="73" customFormat="1" ht="18" customHeight="1">
      <c r="B662" s="86"/>
    </row>
    <row r="663" spans="2:2" s="73" customFormat="1" ht="18" customHeight="1">
      <c r="B663" s="86"/>
    </row>
    <row r="664" spans="2:2" s="73" customFormat="1" ht="18" customHeight="1">
      <c r="B664" s="86"/>
    </row>
    <row r="665" spans="2:2" s="73" customFormat="1" ht="18" customHeight="1">
      <c r="B665" s="86"/>
    </row>
    <row r="666" spans="2:2" s="73" customFormat="1" ht="18" customHeight="1">
      <c r="B666" s="86"/>
    </row>
    <row r="667" spans="2:2" s="73" customFormat="1" ht="18" customHeight="1">
      <c r="B667" s="86"/>
    </row>
    <row r="668" spans="2:2" s="73" customFormat="1" ht="18" customHeight="1">
      <c r="B668" s="86"/>
    </row>
    <row r="669" spans="2:2" s="73" customFormat="1" ht="18" customHeight="1">
      <c r="B669" s="86"/>
    </row>
    <row r="670" spans="2:2" s="73" customFormat="1" ht="18" customHeight="1">
      <c r="B670" s="86"/>
    </row>
    <row r="671" spans="2:2" s="73" customFormat="1" ht="18" customHeight="1">
      <c r="B671" s="86"/>
    </row>
    <row r="672" spans="2:2" s="73" customFormat="1" ht="18" customHeight="1">
      <c r="B672" s="86"/>
    </row>
    <row r="673" spans="2:2" s="73" customFormat="1" ht="18" customHeight="1">
      <c r="B673" s="86"/>
    </row>
    <row r="674" spans="2:2" s="73" customFormat="1" ht="18" customHeight="1">
      <c r="B674" s="86"/>
    </row>
    <row r="675" spans="2:2" s="73" customFormat="1" ht="18" customHeight="1">
      <c r="B675" s="86"/>
    </row>
    <row r="676" spans="2:2" s="73" customFormat="1" ht="18" customHeight="1">
      <c r="B676" s="86"/>
    </row>
    <row r="677" spans="2:2" s="73" customFormat="1" ht="18" customHeight="1">
      <c r="B677" s="86"/>
    </row>
    <row r="678" spans="2:2" s="73" customFormat="1" ht="18" customHeight="1">
      <c r="B678" s="86"/>
    </row>
    <row r="679" spans="2:2" s="73" customFormat="1" ht="18" customHeight="1">
      <c r="B679" s="86"/>
    </row>
    <row r="680" spans="2:2" s="73" customFormat="1" ht="18" customHeight="1">
      <c r="B680" s="86"/>
    </row>
    <row r="681" spans="2:2" s="73" customFormat="1" ht="18" customHeight="1">
      <c r="B681" s="86"/>
    </row>
    <row r="682" spans="2:2" s="73" customFormat="1" ht="18" customHeight="1">
      <c r="B682" s="86"/>
    </row>
    <row r="683" spans="2:2" s="73" customFormat="1" ht="18" customHeight="1">
      <c r="B683" s="86"/>
    </row>
    <row r="684" spans="2:2" s="73" customFormat="1" ht="18" customHeight="1">
      <c r="B684" s="86"/>
    </row>
    <row r="685" spans="2:2" s="73" customFormat="1" ht="18" customHeight="1">
      <c r="B685" s="86"/>
    </row>
    <row r="686" spans="2:2" s="73" customFormat="1" ht="18" customHeight="1">
      <c r="B686" s="86"/>
    </row>
    <row r="687" spans="2:2" s="73" customFormat="1" ht="18" customHeight="1">
      <c r="B687" s="86"/>
    </row>
    <row r="688" spans="2:2" s="73" customFormat="1" ht="18" customHeight="1">
      <c r="B688" s="86"/>
    </row>
    <row r="689" spans="2:2" s="73" customFormat="1" ht="18" customHeight="1">
      <c r="B689" s="86"/>
    </row>
    <row r="690" spans="2:2" s="73" customFormat="1" ht="18" customHeight="1">
      <c r="B690" s="86"/>
    </row>
    <row r="691" spans="2:2" s="73" customFormat="1" ht="18" customHeight="1">
      <c r="B691" s="86"/>
    </row>
    <row r="692" spans="2:2" s="73" customFormat="1" ht="18" customHeight="1">
      <c r="B692" s="86"/>
    </row>
    <row r="693" spans="2:2" s="73" customFormat="1" ht="18" customHeight="1">
      <c r="B693" s="86"/>
    </row>
    <row r="694" spans="2:2" s="73" customFormat="1" ht="18" customHeight="1">
      <c r="B694" s="86"/>
    </row>
    <row r="695" spans="2:2" s="73" customFormat="1" ht="18" customHeight="1">
      <c r="B695" s="86"/>
    </row>
    <row r="696" spans="2:2" s="73" customFormat="1" ht="18" customHeight="1">
      <c r="B696" s="86"/>
    </row>
    <row r="697" spans="2:2" s="73" customFormat="1" ht="18" customHeight="1">
      <c r="B697" s="86"/>
    </row>
    <row r="698" spans="2:2" s="73" customFormat="1" ht="18" customHeight="1">
      <c r="B698" s="86"/>
    </row>
    <row r="699" spans="2:2" s="73" customFormat="1" ht="18" customHeight="1">
      <c r="B699" s="86"/>
    </row>
    <row r="700" spans="2:2" s="73" customFormat="1" ht="18" customHeight="1">
      <c r="B700" s="86"/>
    </row>
    <row r="701" spans="2:2" s="73" customFormat="1" ht="18" customHeight="1">
      <c r="B701" s="86"/>
    </row>
    <row r="702" spans="2:2" s="73" customFormat="1" ht="18" customHeight="1">
      <c r="B702" s="86"/>
    </row>
    <row r="703" spans="2:2" s="73" customFormat="1" ht="18" customHeight="1">
      <c r="B703" s="86"/>
    </row>
    <row r="704" spans="2:2" s="73" customFormat="1" ht="18" customHeight="1">
      <c r="B704" s="86"/>
    </row>
    <row r="705" spans="2:2" s="73" customFormat="1" ht="18" customHeight="1">
      <c r="B705" s="86"/>
    </row>
    <row r="706" spans="2:2" s="73" customFormat="1" ht="18" customHeight="1">
      <c r="B706" s="86"/>
    </row>
    <row r="707" spans="2:2" s="73" customFormat="1" ht="18" customHeight="1">
      <c r="B707" s="86"/>
    </row>
    <row r="708" spans="2:2" s="73" customFormat="1" ht="18" customHeight="1">
      <c r="B708" s="86"/>
    </row>
    <row r="709" spans="2:2" s="73" customFormat="1" ht="18" customHeight="1">
      <c r="B709" s="86"/>
    </row>
    <row r="710" spans="2:2" s="73" customFormat="1" ht="18" customHeight="1">
      <c r="B710" s="86"/>
    </row>
    <row r="711" spans="2:2" s="73" customFormat="1" ht="18" customHeight="1">
      <c r="B711" s="86"/>
    </row>
    <row r="712" spans="2:2" s="73" customFormat="1" ht="18" customHeight="1">
      <c r="B712" s="86"/>
    </row>
    <row r="713" spans="2:2" s="73" customFormat="1" ht="18" customHeight="1">
      <c r="B713" s="86"/>
    </row>
    <row r="714" spans="2:2" s="73" customFormat="1" ht="18" customHeight="1">
      <c r="B714" s="86"/>
    </row>
    <row r="715" spans="2:2" s="73" customFormat="1" ht="18" customHeight="1">
      <c r="B715" s="86"/>
    </row>
    <row r="716" spans="2:2" s="73" customFormat="1" ht="18" customHeight="1">
      <c r="B716" s="86"/>
    </row>
    <row r="717" spans="2:2" s="73" customFormat="1" ht="18" customHeight="1">
      <c r="B717" s="86"/>
    </row>
    <row r="718" spans="2:2" s="73" customFormat="1" ht="18" customHeight="1">
      <c r="B718" s="86"/>
    </row>
    <row r="719" spans="2:2" s="73" customFormat="1" ht="18" customHeight="1">
      <c r="B719" s="86"/>
    </row>
    <row r="720" spans="2:2" s="73" customFormat="1" ht="18" customHeight="1">
      <c r="B720" s="86"/>
    </row>
    <row r="721" spans="2:2" s="73" customFormat="1" ht="18" customHeight="1">
      <c r="B721" s="86"/>
    </row>
    <row r="722" spans="2:2" s="73" customFormat="1" ht="18" customHeight="1">
      <c r="B722" s="86"/>
    </row>
    <row r="723" spans="2:2" s="73" customFormat="1" ht="18" customHeight="1">
      <c r="B723" s="86"/>
    </row>
    <row r="724" spans="2:2" s="73" customFormat="1" ht="18" customHeight="1">
      <c r="B724" s="86"/>
    </row>
    <row r="725" spans="2:2" s="73" customFormat="1" ht="18" customHeight="1">
      <c r="B725" s="86"/>
    </row>
    <row r="726" spans="2:2" s="73" customFormat="1" ht="18" customHeight="1">
      <c r="B726" s="86"/>
    </row>
    <row r="727" spans="2:2" s="73" customFormat="1" ht="18" customHeight="1">
      <c r="B727" s="86"/>
    </row>
    <row r="728" spans="2:2" s="73" customFormat="1" ht="18" customHeight="1">
      <c r="B728" s="86"/>
    </row>
    <row r="729" spans="2:2" s="73" customFormat="1" ht="18" customHeight="1">
      <c r="B729" s="86"/>
    </row>
    <row r="730" spans="2:2" s="73" customFormat="1" ht="18" customHeight="1">
      <c r="B730" s="86"/>
    </row>
    <row r="731" spans="2:2" s="73" customFormat="1" ht="18" customHeight="1">
      <c r="B731" s="86"/>
    </row>
    <row r="732" spans="2:2" s="73" customFormat="1" ht="18" customHeight="1">
      <c r="B732" s="86"/>
    </row>
    <row r="733" spans="2:2" s="73" customFormat="1" ht="18" customHeight="1">
      <c r="B733" s="86"/>
    </row>
    <row r="734" spans="2:2" s="73" customFormat="1" ht="18" customHeight="1">
      <c r="B734" s="86"/>
    </row>
    <row r="735" spans="2:2" s="73" customFormat="1" ht="18" customHeight="1">
      <c r="B735" s="86"/>
    </row>
    <row r="736" spans="2:2" s="73" customFormat="1" ht="18" customHeight="1">
      <c r="B736" s="86"/>
    </row>
    <row r="737" spans="2:2" s="73" customFormat="1" ht="18" customHeight="1">
      <c r="B737" s="86"/>
    </row>
    <row r="738" spans="2:2" s="73" customFormat="1" ht="18" customHeight="1">
      <c r="B738" s="86"/>
    </row>
    <row r="739" spans="2:2" s="73" customFormat="1" ht="18" customHeight="1">
      <c r="B739" s="86"/>
    </row>
    <row r="740" spans="2:2" s="73" customFormat="1" ht="18" customHeight="1">
      <c r="B740" s="86"/>
    </row>
    <row r="741" spans="2:2" s="73" customFormat="1" ht="18" customHeight="1">
      <c r="B741" s="86"/>
    </row>
    <row r="742" spans="2:2" s="73" customFormat="1" ht="18" customHeight="1">
      <c r="B742" s="86"/>
    </row>
    <row r="743" spans="2:2" s="73" customFormat="1" ht="18" customHeight="1">
      <c r="B743" s="86"/>
    </row>
    <row r="744" spans="2:2" s="73" customFormat="1" ht="18" customHeight="1">
      <c r="B744" s="86"/>
    </row>
    <row r="745" spans="2:2" s="73" customFormat="1" ht="18" customHeight="1">
      <c r="B745" s="86"/>
    </row>
    <row r="746" spans="2:2" s="73" customFormat="1" ht="18" customHeight="1">
      <c r="B746" s="86"/>
    </row>
    <row r="747" spans="2:2" s="73" customFormat="1" ht="18" customHeight="1">
      <c r="B747" s="86"/>
    </row>
    <row r="748" spans="2:2" s="73" customFormat="1" ht="18" customHeight="1">
      <c r="B748" s="86"/>
    </row>
    <row r="749" spans="2:2" s="73" customFormat="1" ht="18" customHeight="1">
      <c r="B749" s="86"/>
    </row>
    <row r="750" spans="2:2" s="73" customFormat="1" ht="18" customHeight="1">
      <c r="B750" s="86"/>
    </row>
    <row r="751" spans="2:2" s="73" customFormat="1" ht="18" customHeight="1">
      <c r="B751" s="86"/>
    </row>
    <row r="752" spans="2:2" s="73" customFormat="1" ht="18" customHeight="1">
      <c r="B752" s="86"/>
    </row>
    <row r="753" spans="2:2" s="73" customFormat="1" ht="18" customHeight="1">
      <c r="B753" s="86"/>
    </row>
    <row r="754" spans="2:2" s="73" customFormat="1" ht="18" customHeight="1">
      <c r="B754" s="86"/>
    </row>
    <row r="755" spans="2:2" s="73" customFormat="1" ht="18" customHeight="1">
      <c r="B755" s="86"/>
    </row>
    <row r="756" spans="2:2" s="73" customFormat="1" ht="18" customHeight="1">
      <c r="B756" s="86"/>
    </row>
    <row r="757" spans="2:2" s="73" customFormat="1" ht="18" customHeight="1">
      <c r="B757" s="86"/>
    </row>
    <row r="758" spans="2:2" s="73" customFormat="1" ht="18" customHeight="1">
      <c r="B758" s="86"/>
    </row>
    <row r="759" spans="2:2" s="73" customFormat="1" ht="18" customHeight="1">
      <c r="B759" s="86"/>
    </row>
    <row r="760" spans="2:2" s="73" customFormat="1" ht="18" customHeight="1">
      <c r="B760" s="86"/>
    </row>
    <row r="761" spans="2:2" s="73" customFormat="1" ht="18" customHeight="1">
      <c r="B761" s="86"/>
    </row>
    <row r="762" spans="2:2" s="73" customFormat="1" ht="18" customHeight="1">
      <c r="B762" s="86"/>
    </row>
    <row r="763" spans="2:2" s="73" customFormat="1" ht="18" customHeight="1">
      <c r="B763" s="86"/>
    </row>
    <row r="764" spans="2:2" s="73" customFormat="1" ht="18" customHeight="1">
      <c r="B764" s="86"/>
    </row>
    <row r="765" spans="2:2" s="73" customFormat="1" ht="18" customHeight="1">
      <c r="B765" s="86"/>
    </row>
    <row r="766" spans="2:2" s="73" customFormat="1" ht="18" customHeight="1">
      <c r="B766" s="86"/>
    </row>
    <row r="767" spans="2:2" s="73" customFormat="1" ht="18" customHeight="1">
      <c r="B767" s="86"/>
    </row>
    <row r="768" spans="2:2" s="73" customFormat="1" ht="18" customHeight="1">
      <c r="B768" s="86"/>
    </row>
    <row r="769" spans="2:2" s="73" customFormat="1" ht="18" customHeight="1">
      <c r="B769" s="86"/>
    </row>
    <row r="770" spans="2:2" s="73" customFormat="1" ht="18" customHeight="1">
      <c r="B770" s="86"/>
    </row>
    <row r="771" spans="2:2" s="73" customFormat="1" ht="18" customHeight="1">
      <c r="B771" s="86"/>
    </row>
    <row r="772" spans="2:2" s="73" customFormat="1" ht="18" customHeight="1">
      <c r="B772" s="86"/>
    </row>
    <row r="773" spans="2:2" s="73" customFormat="1" ht="18" customHeight="1">
      <c r="B773" s="86"/>
    </row>
    <row r="774" spans="2:2" s="73" customFormat="1" ht="18" customHeight="1">
      <c r="B774" s="86"/>
    </row>
    <row r="775" spans="2:2" s="73" customFormat="1" ht="18" customHeight="1">
      <c r="B775" s="86"/>
    </row>
    <row r="776" spans="2:2" s="73" customFormat="1" ht="18" customHeight="1">
      <c r="B776" s="86"/>
    </row>
    <row r="777" spans="2:2" s="73" customFormat="1" ht="18" customHeight="1">
      <c r="B777" s="86"/>
    </row>
    <row r="778" spans="2:2" s="73" customFormat="1" ht="18" customHeight="1">
      <c r="B778" s="86"/>
    </row>
    <row r="779" spans="2:2" s="73" customFormat="1" ht="18" customHeight="1">
      <c r="B779" s="86"/>
    </row>
    <row r="780" spans="2:2" s="73" customFormat="1" ht="18" customHeight="1">
      <c r="B780" s="86"/>
    </row>
    <row r="781" spans="2:2" s="73" customFormat="1" ht="18" customHeight="1">
      <c r="B781" s="86"/>
    </row>
    <row r="782" spans="2:2" s="73" customFormat="1" ht="18" customHeight="1">
      <c r="B782" s="86"/>
    </row>
    <row r="783" spans="2:2" s="73" customFormat="1" ht="18" customHeight="1">
      <c r="B783" s="86"/>
    </row>
    <row r="784" spans="2:2" s="73" customFormat="1" ht="18" customHeight="1">
      <c r="B784" s="86"/>
    </row>
    <row r="785" spans="2:2" s="73" customFormat="1" ht="18" customHeight="1">
      <c r="B785" s="86"/>
    </row>
    <row r="786" spans="2:2" s="73" customFormat="1" ht="18" customHeight="1">
      <c r="B786" s="86"/>
    </row>
    <row r="787" spans="2:2" s="73" customFormat="1" ht="18" customHeight="1">
      <c r="B787" s="86"/>
    </row>
    <row r="788" spans="2:2" s="73" customFormat="1" ht="18" customHeight="1">
      <c r="B788" s="86"/>
    </row>
    <row r="789" spans="2:2" s="73" customFormat="1" ht="18" customHeight="1">
      <c r="B789" s="86"/>
    </row>
    <row r="790" spans="2:2" s="73" customFormat="1" ht="18" customHeight="1">
      <c r="B790" s="86"/>
    </row>
    <row r="791" spans="2:2" s="73" customFormat="1" ht="18" customHeight="1">
      <c r="B791" s="86"/>
    </row>
    <row r="792" spans="2:2" s="73" customFormat="1" ht="18" customHeight="1">
      <c r="B792" s="86"/>
    </row>
    <row r="793" spans="2:2" s="73" customFormat="1" ht="18" customHeight="1">
      <c r="B793" s="86"/>
    </row>
    <row r="794" spans="2:2" s="73" customFormat="1" ht="18" customHeight="1">
      <c r="B794" s="86"/>
    </row>
    <row r="795" spans="2:2" s="73" customFormat="1" ht="18" customHeight="1">
      <c r="B795" s="86"/>
    </row>
    <row r="796" spans="2:2" s="73" customFormat="1" ht="18" customHeight="1">
      <c r="B796" s="86"/>
    </row>
    <row r="797" spans="2:2" s="73" customFormat="1" ht="18" customHeight="1">
      <c r="B797" s="86"/>
    </row>
    <row r="798" spans="2:2" s="73" customFormat="1" ht="18" customHeight="1">
      <c r="B798" s="86"/>
    </row>
    <row r="799" spans="2:2" s="73" customFormat="1" ht="18" customHeight="1">
      <c r="B799" s="86"/>
    </row>
    <row r="800" spans="2:2" s="73" customFormat="1" ht="18" customHeight="1">
      <c r="B800" s="86"/>
    </row>
    <row r="801" spans="2:2" s="73" customFormat="1" ht="18" customHeight="1">
      <c r="B801" s="86"/>
    </row>
    <row r="802" spans="2:2" s="73" customFormat="1" ht="18" customHeight="1">
      <c r="B802" s="86"/>
    </row>
    <row r="803" spans="2:2" s="73" customFormat="1" ht="18" customHeight="1">
      <c r="B803" s="86"/>
    </row>
    <row r="804" spans="2:2" s="73" customFormat="1" ht="18" customHeight="1">
      <c r="B804" s="86"/>
    </row>
    <row r="805" spans="2:2" s="73" customFormat="1" ht="18" customHeight="1">
      <c r="B805" s="86"/>
    </row>
    <row r="806" spans="2:2" s="73" customFormat="1" ht="18" customHeight="1">
      <c r="B806" s="86"/>
    </row>
    <row r="807" spans="2:2" s="73" customFormat="1" ht="18" customHeight="1">
      <c r="B807" s="86"/>
    </row>
    <row r="808" spans="2:2" s="73" customFormat="1" ht="18" customHeight="1">
      <c r="B808" s="86"/>
    </row>
    <row r="809" spans="2:2" s="73" customFormat="1" ht="18" customHeight="1">
      <c r="B809" s="86"/>
    </row>
    <row r="810" spans="2:2" s="73" customFormat="1" ht="18" customHeight="1">
      <c r="B810" s="86"/>
    </row>
    <row r="811" spans="2:2" s="73" customFormat="1" ht="18" customHeight="1">
      <c r="B811" s="86"/>
    </row>
    <row r="812" spans="2:2" s="73" customFormat="1" ht="18" customHeight="1">
      <c r="B812" s="86"/>
    </row>
    <row r="813" spans="2:2" s="73" customFormat="1" ht="18" customHeight="1">
      <c r="B813" s="86"/>
    </row>
    <row r="814" spans="2:2" s="73" customFormat="1" ht="18" customHeight="1">
      <c r="B814" s="86"/>
    </row>
    <row r="815" spans="2:2" s="73" customFormat="1" ht="18" customHeight="1">
      <c r="B815" s="86"/>
    </row>
    <row r="816" spans="2:2" s="73" customFormat="1" ht="18" customHeight="1">
      <c r="B816" s="86"/>
    </row>
    <row r="817" spans="2:2" s="73" customFormat="1" ht="18" customHeight="1">
      <c r="B817" s="86"/>
    </row>
    <row r="818" spans="2:2" s="73" customFormat="1" ht="18" customHeight="1">
      <c r="B818" s="86"/>
    </row>
    <row r="819" spans="2:2" s="73" customFormat="1" ht="18" customHeight="1">
      <c r="B819" s="86"/>
    </row>
    <row r="820" spans="2:2" s="73" customFormat="1" ht="18" customHeight="1">
      <c r="B820" s="86"/>
    </row>
    <row r="821" spans="2:2" s="73" customFormat="1" ht="18" customHeight="1">
      <c r="B821" s="86"/>
    </row>
    <row r="822" spans="2:2" s="73" customFormat="1" ht="18" customHeight="1">
      <c r="B822" s="86"/>
    </row>
    <row r="823" spans="2:2" s="73" customFormat="1" ht="18" customHeight="1">
      <c r="B823" s="86"/>
    </row>
    <row r="824" spans="2:2" s="73" customFormat="1" ht="18" customHeight="1">
      <c r="B824" s="86"/>
    </row>
    <row r="825" spans="2:2" s="73" customFormat="1" ht="18" customHeight="1">
      <c r="B825" s="86"/>
    </row>
    <row r="826" spans="2:2" s="73" customFormat="1" ht="18" customHeight="1">
      <c r="B826" s="86"/>
    </row>
    <row r="827" spans="2:2" s="73" customFormat="1" ht="18" customHeight="1">
      <c r="B827" s="86"/>
    </row>
    <row r="828" spans="2:2" s="73" customFormat="1" ht="18" customHeight="1">
      <c r="B828" s="86"/>
    </row>
    <row r="829" spans="2:2" s="73" customFormat="1" ht="18" customHeight="1">
      <c r="B829" s="86"/>
    </row>
    <row r="830" spans="2:2" s="73" customFormat="1" ht="18" customHeight="1">
      <c r="B830" s="86"/>
    </row>
    <row r="831" spans="2:2" s="73" customFormat="1" ht="18" customHeight="1">
      <c r="B831" s="86"/>
    </row>
    <row r="832" spans="2:2" s="73" customFormat="1" ht="18" customHeight="1">
      <c r="B832" s="86"/>
    </row>
    <row r="833" spans="2:2" s="73" customFormat="1" ht="18" customHeight="1">
      <c r="B833" s="86"/>
    </row>
    <row r="834" spans="2:2" s="73" customFormat="1" ht="18" customHeight="1">
      <c r="B834" s="86"/>
    </row>
    <row r="835" spans="2:2" s="73" customFormat="1" ht="18" customHeight="1">
      <c r="B835" s="86"/>
    </row>
    <row r="836" spans="2:2" s="73" customFormat="1" ht="18" customHeight="1">
      <c r="B836" s="86"/>
    </row>
    <row r="837" spans="2:2" s="73" customFormat="1" ht="18" customHeight="1">
      <c r="B837" s="86"/>
    </row>
    <row r="838" spans="2:2" s="73" customFormat="1" ht="18" customHeight="1">
      <c r="B838" s="86"/>
    </row>
    <row r="839" spans="2:2" s="73" customFormat="1" ht="18" customHeight="1">
      <c r="B839" s="86"/>
    </row>
    <row r="840" spans="2:2" s="73" customFormat="1" ht="18" customHeight="1">
      <c r="B840" s="86"/>
    </row>
    <row r="841" spans="2:2" s="73" customFormat="1" ht="18" customHeight="1">
      <c r="B841" s="86"/>
    </row>
    <row r="842" spans="2:2" s="73" customFormat="1" ht="18" customHeight="1">
      <c r="B842" s="86"/>
    </row>
    <row r="843" spans="2:2" s="73" customFormat="1" ht="18" customHeight="1">
      <c r="B843" s="86"/>
    </row>
    <row r="844" spans="2:2" s="73" customFormat="1" ht="18" customHeight="1">
      <c r="B844" s="86"/>
    </row>
    <row r="845" spans="2:2" s="73" customFormat="1" ht="18" customHeight="1">
      <c r="B845" s="86"/>
    </row>
    <row r="846" spans="2:2" s="73" customFormat="1" ht="18" customHeight="1">
      <c r="B846" s="86"/>
    </row>
    <row r="847" spans="2:2" s="73" customFormat="1" ht="18" customHeight="1">
      <c r="B847" s="86"/>
    </row>
    <row r="848" spans="2:2" s="73" customFormat="1" ht="18" customHeight="1">
      <c r="B848" s="86"/>
    </row>
    <row r="849" spans="2:2" s="73" customFormat="1" ht="18" customHeight="1">
      <c r="B849" s="86"/>
    </row>
    <row r="850" spans="2:2" s="73" customFormat="1" ht="18" customHeight="1">
      <c r="B850" s="86"/>
    </row>
    <row r="851" spans="2:2" s="73" customFormat="1" ht="18" customHeight="1">
      <c r="B851" s="86"/>
    </row>
    <row r="852" spans="2:2" s="73" customFormat="1" ht="18" customHeight="1">
      <c r="B852" s="86"/>
    </row>
    <row r="853" spans="2:2" s="73" customFormat="1" ht="18" customHeight="1">
      <c r="B853" s="86"/>
    </row>
    <row r="854" spans="2:2" s="73" customFormat="1" ht="18" customHeight="1">
      <c r="B854" s="86"/>
    </row>
    <row r="855" spans="2:2" s="73" customFormat="1" ht="18" customHeight="1">
      <c r="B855" s="86"/>
    </row>
    <row r="856" spans="2:2" s="73" customFormat="1" ht="18" customHeight="1">
      <c r="B856" s="86"/>
    </row>
    <row r="857" spans="2:2" s="73" customFormat="1" ht="18" customHeight="1">
      <c r="B857" s="86"/>
    </row>
    <row r="858" spans="2:2" s="73" customFormat="1" ht="18" customHeight="1">
      <c r="B858" s="86"/>
    </row>
    <row r="859" spans="2:2" s="73" customFormat="1" ht="18" customHeight="1">
      <c r="B859" s="86"/>
    </row>
    <row r="860" spans="2:2" s="73" customFormat="1" ht="18" customHeight="1">
      <c r="B860" s="86"/>
    </row>
    <row r="861" spans="2:2" s="73" customFormat="1" ht="18" customHeight="1">
      <c r="B861" s="86"/>
    </row>
    <row r="862" spans="2:2" s="73" customFormat="1" ht="18" customHeight="1">
      <c r="B862" s="86"/>
    </row>
    <row r="863" spans="2:2" s="73" customFormat="1" ht="18" customHeight="1">
      <c r="B863" s="86"/>
    </row>
    <row r="864" spans="2:2" s="73" customFormat="1" ht="18" customHeight="1">
      <c r="B864" s="86"/>
    </row>
    <row r="865" spans="2:2" s="73" customFormat="1" ht="18" customHeight="1">
      <c r="B865" s="86"/>
    </row>
    <row r="866" spans="2:2" s="73" customFormat="1" ht="18" customHeight="1">
      <c r="B866" s="86"/>
    </row>
    <row r="867" spans="2:2" s="73" customFormat="1" ht="18" customHeight="1">
      <c r="B867" s="86"/>
    </row>
    <row r="868" spans="2:2" s="73" customFormat="1" ht="18" customHeight="1">
      <c r="B868" s="86"/>
    </row>
    <row r="869" spans="2:2" s="73" customFormat="1" ht="18" customHeight="1">
      <c r="B869" s="86"/>
    </row>
    <row r="870" spans="2:2" s="73" customFormat="1" ht="18" customHeight="1">
      <c r="B870" s="86"/>
    </row>
    <row r="871" spans="2:2" s="73" customFormat="1" ht="18" customHeight="1">
      <c r="B871" s="86"/>
    </row>
    <row r="872" spans="2:2" s="73" customFormat="1" ht="18" customHeight="1">
      <c r="B872" s="86"/>
    </row>
    <row r="873" spans="2:2" s="73" customFormat="1" ht="18" customHeight="1">
      <c r="B873" s="86"/>
    </row>
    <row r="874" spans="2:2" s="73" customFormat="1" ht="18" customHeight="1">
      <c r="B874" s="86"/>
    </row>
    <row r="875" spans="2:2" s="73" customFormat="1" ht="18" customHeight="1">
      <c r="B875" s="86"/>
    </row>
    <row r="876" spans="2:2" s="73" customFormat="1" ht="18" customHeight="1">
      <c r="B876" s="86"/>
    </row>
    <row r="877" spans="2:2" s="73" customFormat="1" ht="18" customHeight="1">
      <c r="B877" s="86"/>
    </row>
    <row r="878" spans="2:2" s="73" customFormat="1" ht="18" customHeight="1">
      <c r="B878" s="86"/>
    </row>
    <row r="879" spans="2:2" s="73" customFormat="1" ht="18" customHeight="1">
      <c r="B879" s="86"/>
    </row>
    <row r="880" spans="2:2" s="73" customFormat="1" ht="18" customHeight="1">
      <c r="B880" s="86"/>
    </row>
    <row r="881" spans="2:2" s="73" customFormat="1" ht="18" customHeight="1">
      <c r="B881" s="86"/>
    </row>
    <row r="882" spans="2:2" s="73" customFormat="1" ht="18" customHeight="1">
      <c r="B882" s="86"/>
    </row>
    <row r="883" spans="2:2" s="73" customFormat="1" ht="18" customHeight="1">
      <c r="B883" s="86"/>
    </row>
    <row r="884" spans="2:2" s="73" customFormat="1" ht="18" customHeight="1">
      <c r="B884" s="86"/>
    </row>
    <row r="885" spans="2:2" s="73" customFormat="1" ht="18" customHeight="1">
      <c r="B885" s="86"/>
    </row>
    <row r="886" spans="2:2" s="73" customFormat="1" ht="18" customHeight="1">
      <c r="B886" s="86"/>
    </row>
    <row r="887" spans="2:2" s="73" customFormat="1" ht="18" customHeight="1">
      <c r="B887" s="86"/>
    </row>
    <row r="888" spans="2:2" s="73" customFormat="1" ht="18" customHeight="1">
      <c r="B888" s="86"/>
    </row>
    <row r="889" spans="2:2" s="73" customFormat="1" ht="18" customHeight="1">
      <c r="B889" s="86"/>
    </row>
    <row r="890" spans="2:2" s="73" customFormat="1" ht="18" customHeight="1">
      <c r="B890" s="86"/>
    </row>
    <row r="891" spans="2:2" s="73" customFormat="1" ht="18" customHeight="1">
      <c r="B891" s="86"/>
    </row>
    <row r="892" spans="2:2" s="73" customFormat="1" ht="18" customHeight="1">
      <c r="B892" s="86"/>
    </row>
    <row r="893" spans="2:2" s="73" customFormat="1" ht="18" customHeight="1">
      <c r="B893" s="86"/>
    </row>
    <row r="894" spans="2:2" s="73" customFormat="1" ht="18" customHeight="1">
      <c r="B894" s="86"/>
    </row>
    <row r="895" spans="2:2" s="73" customFormat="1" ht="18" customHeight="1">
      <c r="B895" s="86"/>
    </row>
    <row r="896" spans="2:2" s="73" customFormat="1" ht="18" customHeight="1">
      <c r="B896" s="86"/>
    </row>
    <row r="897" spans="2:2" s="73" customFormat="1" ht="18" customHeight="1">
      <c r="B897" s="86"/>
    </row>
    <row r="898" spans="2:2" s="73" customFormat="1" ht="18" customHeight="1">
      <c r="B898" s="86"/>
    </row>
    <row r="899" spans="2:2" s="73" customFormat="1" ht="18" customHeight="1">
      <c r="B899" s="86"/>
    </row>
    <row r="900" spans="2:2" s="73" customFormat="1" ht="18" customHeight="1">
      <c r="B900" s="86"/>
    </row>
    <row r="901" spans="2:2" s="73" customFormat="1" ht="18" customHeight="1">
      <c r="B901" s="86"/>
    </row>
    <row r="902" spans="2:2" s="73" customFormat="1" ht="18" customHeight="1">
      <c r="B902" s="86"/>
    </row>
    <row r="903" spans="2:2" s="73" customFormat="1" ht="18" customHeight="1">
      <c r="B903" s="86"/>
    </row>
    <row r="904" spans="2:2" s="73" customFormat="1" ht="18" customHeight="1">
      <c r="B904" s="86"/>
    </row>
    <row r="905" spans="2:2" s="73" customFormat="1" ht="18" customHeight="1">
      <c r="B905" s="86"/>
    </row>
    <row r="906" spans="2:2" s="73" customFormat="1" ht="18" customHeight="1">
      <c r="B906" s="86"/>
    </row>
    <row r="907" spans="2:2" s="73" customFormat="1" ht="18" customHeight="1">
      <c r="B907" s="86"/>
    </row>
    <row r="908" spans="2:2" s="73" customFormat="1" ht="18" customHeight="1">
      <c r="B908" s="86"/>
    </row>
    <row r="909" spans="2:2" s="73" customFormat="1" ht="18" customHeight="1">
      <c r="B909" s="86"/>
    </row>
    <row r="910" spans="2:2" s="73" customFormat="1" ht="18" customHeight="1">
      <c r="B910" s="86"/>
    </row>
    <row r="911" spans="2:2" s="73" customFormat="1" ht="18" customHeight="1">
      <c r="B911" s="86"/>
    </row>
    <row r="912" spans="2:2" s="73" customFormat="1" ht="18" customHeight="1">
      <c r="B912" s="86"/>
    </row>
    <row r="913" spans="2:2" s="73" customFormat="1" ht="18" customHeight="1">
      <c r="B913" s="86"/>
    </row>
    <row r="914" spans="2:2" s="73" customFormat="1" ht="18" customHeight="1">
      <c r="B914" s="86"/>
    </row>
    <row r="915" spans="2:2" s="73" customFormat="1" ht="18" customHeight="1">
      <c r="B915" s="86"/>
    </row>
    <row r="916" spans="2:2" s="73" customFormat="1" ht="18" customHeight="1">
      <c r="B916" s="86"/>
    </row>
    <row r="917" spans="2:2" s="73" customFormat="1" ht="18" customHeight="1">
      <c r="B917" s="86"/>
    </row>
    <row r="918" spans="2:2" s="73" customFormat="1" ht="18" customHeight="1">
      <c r="B918" s="86"/>
    </row>
    <row r="919" spans="2:2" s="73" customFormat="1" ht="18" customHeight="1">
      <c r="B919" s="86"/>
    </row>
    <row r="920" spans="2:2" s="73" customFormat="1" ht="18" customHeight="1">
      <c r="B920" s="86"/>
    </row>
    <row r="921" spans="2:2" s="73" customFormat="1" ht="18" customHeight="1">
      <c r="B921" s="86"/>
    </row>
    <row r="922" spans="2:2" s="73" customFormat="1" ht="18" customHeight="1">
      <c r="B922" s="86"/>
    </row>
    <row r="923" spans="2:2" s="73" customFormat="1" ht="18" customHeight="1">
      <c r="B923" s="86"/>
    </row>
    <row r="924" spans="2:2" s="73" customFormat="1" ht="18" customHeight="1">
      <c r="B924" s="86"/>
    </row>
    <row r="925" spans="2:2" s="73" customFormat="1" ht="18" customHeight="1">
      <c r="B925" s="86"/>
    </row>
    <row r="926" spans="2:2" s="73" customFormat="1" ht="18" customHeight="1">
      <c r="B926" s="86"/>
    </row>
    <row r="927" spans="2:2" s="73" customFormat="1" ht="18" customHeight="1">
      <c r="B927" s="86"/>
    </row>
    <row r="928" spans="2:2" s="73" customFormat="1" ht="18" customHeight="1">
      <c r="B928" s="86"/>
    </row>
    <row r="929" spans="2:2" s="73" customFormat="1" ht="18" customHeight="1">
      <c r="B929" s="86"/>
    </row>
    <row r="930" spans="2:2" s="73" customFormat="1" ht="18" customHeight="1">
      <c r="B930" s="86"/>
    </row>
    <row r="931" spans="2:2" s="73" customFormat="1" ht="18" customHeight="1">
      <c r="B931" s="86"/>
    </row>
    <row r="932" spans="2:2" s="73" customFormat="1" ht="18" customHeight="1">
      <c r="B932" s="86"/>
    </row>
    <row r="933" spans="2:2" s="73" customFormat="1" ht="18" customHeight="1">
      <c r="B933" s="86"/>
    </row>
    <row r="934" spans="2:2" s="73" customFormat="1" ht="18" customHeight="1">
      <c r="B934" s="86"/>
    </row>
    <row r="935" spans="2:2" s="73" customFormat="1" ht="18" customHeight="1">
      <c r="B935" s="86"/>
    </row>
    <row r="936" spans="2:2" s="73" customFormat="1" ht="18" customHeight="1">
      <c r="B936" s="86"/>
    </row>
    <row r="937" spans="2:2" s="73" customFormat="1" ht="18" customHeight="1">
      <c r="B937" s="86"/>
    </row>
    <row r="938" spans="2:2" s="73" customFormat="1" ht="18" customHeight="1">
      <c r="B938" s="86"/>
    </row>
    <row r="939" spans="2:2" s="73" customFormat="1" ht="18" customHeight="1">
      <c r="B939" s="86"/>
    </row>
    <row r="940" spans="2:2" s="73" customFormat="1" ht="18" customHeight="1">
      <c r="B940" s="86"/>
    </row>
    <row r="941" spans="2:2" s="73" customFormat="1" ht="18" customHeight="1">
      <c r="B941" s="86"/>
    </row>
    <row r="942" spans="2:2" s="73" customFormat="1" ht="18" customHeight="1">
      <c r="B942" s="86"/>
    </row>
    <row r="943" spans="2:2" s="73" customFormat="1" ht="18" customHeight="1">
      <c r="B943" s="86"/>
    </row>
    <row r="944" spans="2:2" s="73" customFormat="1" ht="18" customHeight="1">
      <c r="B944" s="86"/>
    </row>
    <row r="945" spans="2:2" s="73" customFormat="1" ht="18" customHeight="1">
      <c r="B945" s="86"/>
    </row>
    <row r="946" spans="2:2" s="73" customFormat="1" ht="18" customHeight="1">
      <c r="B946" s="86"/>
    </row>
    <row r="947" spans="2:2" s="73" customFormat="1" ht="18" customHeight="1">
      <c r="B947" s="86"/>
    </row>
    <row r="948" spans="2:2" s="73" customFormat="1" ht="18" customHeight="1">
      <c r="B948" s="86"/>
    </row>
    <row r="949" spans="2:2" s="73" customFormat="1" ht="18" customHeight="1">
      <c r="B949" s="86"/>
    </row>
    <row r="950" spans="2:2" s="73" customFormat="1" ht="18" customHeight="1">
      <c r="B950" s="86"/>
    </row>
    <row r="951" spans="2:2" s="73" customFormat="1" ht="18" customHeight="1">
      <c r="B951" s="86"/>
    </row>
    <row r="952" spans="2:2" s="73" customFormat="1" ht="18" customHeight="1">
      <c r="B952" s="86"/>
    </row>
    <row r="953" spans="2:2" s="73" customFormat="1" ht="18" customHeight="1">
      <c r="B953" s="86"/>
    </row>
    <row r="954" spans="2:2" s="73" customFormat="1" ht="18" customHeight="1">
      <c r="B954" s="86"/>
    </row>
    <row r="955" spans="2:2" s="73" customFormat="1" ht="18" customHeight="1">
      <c r="B955" s="86"/>
    </row>
    <row r="956" spans="2:2" s="73" customFormat="1" ht="18" customHeight="1">
      <c r="B956" s="86"/>
    </row>
    <row r="957" spans="2:2" s="73" customFormat="1" ht="18" customHeight="1">
      <c r="B957" s="86"/>
    </row>
    <row r="958" spans="2:2" s="73" customFormat="1" ht="18" customHeight="1">
      <c r="B958" s="86"/>
    </row>
    <row r="959" spans="2:2" s="73" customFormat="1" ht="18" customHeight="1">
      <c r="B959" s="86"/>
    </row>
    <row r="960" spans="2:2" s="73" customFormat="1" ht="18" customHeight="1">
      <c r="B960" s="86"/>
    </row>
    <row r="961" spans="2:2" s="73" customFormat="1" ht="18" customHeight="1">
      <c r="B961" s="86"/>
    </row>
    <row r="962" spans="2:2" s="73" customFormat="1" ht="18" customHeight="1">
      <c r="B962" s="86"/>
    </row>
    <row r="963" spans="2:2" s="73" customFormat="1" ht="18" customHeight="1">
      <c r="B963" s="86"/>
    </row>
    <row r="964" spans="2:2" s="73" customFormat="1" ht="18" customHeight="1">
      <c r="B964" s="86"/>
    </row>
    <row r="965" spans="2:2" s="73" customFormat="1" ht="18" customHeight="1">
      <c r="B965" s="86"/>
    </row>
    <row r="966" spans="2:2" s="73" customFormat="1" ht="18" customHeight="1">
      <c r="B966" s="86"/>
    </row>
    <row r="967" spans="2:2" s="73" customFormat="1" ht="18" customHeight="1">
      <c r="B967" s="86"/>
    </row>
    <row r="968" spans="2:2" s="73" customFormat="1" ht="18" customHeight="1">
      <c r="B968" s="86"/>
    </row>
    <row r="969" spans="2:2" s="73" customFormat="1" ht="18" customHeight="1">
      <c r="B969" s="86"/>
    </row>
    <row r="970" spans="2:2" s="73" customFormat="1" ht="18" customHeight="1">
      <c r="B970" s="86"/>
    </row>
    <row r="971" spans="2:2" s="73" customFormat="1" ht="18" customHeight="1">
      <c r="B971" s="86"/>
    </row>
    <row r="972" spans="2:2" s="73" customFormat="1" ht="18" customHeight="1">
      <c r="B972" s="86"/>
    </row>
    <row r="973" spans="2:2" s="73" customFormat="1" ht="18" customHeight="1">
      <c r="B973" s="86"/>
    </row>
    <row r="974" spans="2:2" s="73" customFormat="1" ht="18" customHeight="1">
      <c r="B974" s="86"/>
    </row>
    <row r="975" spans="2:2" s="73" customFormat="1" ht="18" customHeight="1">
      <c r="B975" s="86"/>
    </row>
    <row r="976" spans="2:2" s="73" customFormat="1" ht="18" customHeight="1">
      <c r="B976" s="86"/>
    </row>
    <row r="977" spans="2:2" s="73" customFormat="1" ht="18" customHeight="1">
      <c r="B977" s="86"/>
    </row>
    <row r="978" spans="2:2" s="73" customFormat="1" ht="18" customHeight="1">
      <c r="B978" s="86"/>
    </row>
    <row r="979" spans="2:2" s="73" customFormat="1" ht="18" customHeight="1">
      <c r="B979" s="86"/>
    </row>
    <row r="980" spans="2:2" s="73" customFormat="1" ht="18" customHeight="1">
      <c r="B980" s="86"/>
    </row>
    <row r="981" spans="2:2" s="73" customFormat="1" ht="18" customHeight="1">
      <c r="B981" s="86"/>
    </row>
    <row r="982" spans="2:2" s="73" customFormat="1" ht="18" customHeight="1">
      <c r="B982" s="86"/>
    </row>
    <row r="983" spans="2:2" s="73" customFormat="1" ht="18" customHeight="1">
      <c r="B983" s="86"/>
    </row>
    <row r="984" spans="2:2" s="73" customFormat="1" ht="18" customHeight="1">
      <c r="B984" s="86"/>
    </row>
    <row r="985" spans="2:2" s="73" customFormat="1" ht="18" customHeight="1">
      <c r="B985" s="86"/>
    </row>
    <row r="986" spans="2:2" s="73" customFormat="1" ht="18" customHeight="1">
      <c r="B986" s="86"/>
    </row>
    <row r="987" spans="2:2" s="73" customFormat="1" ht="18" customHeight="1">
      <c r="B987" s="86"/>
    </row>
    <row r="988" spans="2:2" s="73" customFormat="1" ht="18" customHeight="1">
      <c r="B988" s="86"/>
    </row>
    <row r="989" spans="2:2" s="73" customFormat="1" ht="18" customHeight="1">
      <c r="B989" s="86"/>
    </row>
    <row r="990" spans="2:2" s="73" customFormat="1" ht="18" customHeight="1">
      <c r="B990" s="86"/>
    </row>
    <row r="991" spans="2:2" s="73" customFormat="1" ht="18" customHeight="1">
      <c r="B991" s="86"/>
    </row>
    <row r="992" spans="2:2" s="73" customFormat="1" ht="18" customHeight="1">
      <c r="B992" s="86"/>
    </row>
    <row r="993" spans="2:2" s="73" customFormat="1" ht="18" customHeight="1">
      <c r="B993" s="86"/>
    </row>
    <row r="994" spans="2:2" s="73" customFormat="1" ht="18" customHeight="1">
      <c r="B994" s="86"/>
    </row>
    <row r="995" spans="2:2" s="73" customFormat="1" ht="18" customHeight="1">
      <c r="B995" s="86"/>
    </row>
    <row r="996" spans="2:2" s="73" customFormat="1" ht="18" customHeight="1">
      <c r="B996" s="86"/>
    </row>
    <row r="997" spans="2:2" s="73" customFormat="1" ht="18" customHeight="1">
      <c r="B997" s="86"/>
    </row>
    <row r="998" spans="2:2" s="73" customFormat="1" ht="18" customHeight="1">
      <c r="B998" s="86"/>
    </row>
    <row r="999" spans="2:2" s="73" customFormat="1" ht="18" customHeight="1">
      <c r="B999" s="86"/>
    </row>
    <row r="1000" spans="2:2" s="73" customFormat="1" ht="18" customHeight="1">
      <c r="B1000" s="86"/>
    </row>
    <row r="1001" spans="2:2" s="73" customFormat="1" ht="18" customHeight="1">
      <c r="B1001" s="86"/>
    </row>
    <row r="1002" spans="2:2" s="73" customFormat="1" ht="18" customHeight="1">
      <c r="B1002" s="86"/>
    </row>
    <row r="1003" spans="2:2" s="73" customFormat="1" ht="18" customHeight="1">
      <c r="B1003" s="86"/>
    </row>
    <row r="1004" spans="2:2" s="73" customFormat="1" ht="18" customHeight="1">
      <c r="B1004" s="86"/>
    </row>
    <row r="1005" spans="2:2" s="73" customFormat="1" ht="18" customHeight="1">
      <c r="B1005" s="86"/>
    </row>
    <row r="1006" spans="2:2" s="73" customFormat="1" ht="18" customHeight="1">
      <c r="B1006" s="86"/>
    </row>
    <row r="1007" spans="2:2" s="73" customFormat="1" ht="18" customHeight="1">
      <c r="B1007" s="86"/>
    </row>
    <row r="1008" spans="2:2" s="73" customFormat="1" ht="18" customHeight="1">
      <c r="B1008" s="86"/>
    </row>
    <row r="1009" spans="2:2" s="73" customFormat="1" ht="18" customHeight="1">
      <c r="B1009" s="86"/>
    </row>
    <row r="1010" spans="2:2" s="73" customFormat="1" ht="18" customHeight="1">
      <c r="B1010" s="86"/>
    </row>
    <row r="1011" spans="2:2" s="73" customFormat="1" ht="18" customHeight="1">
      <c r="B1011" s="86"/>
    </row>
    <row r="1012" spans="2:2" s="73" customFormat="1" ht="18" customHeight="1">
      <c r="B1012" s="86"/>
    </row>
    <row r="1013" spans="2:2" s="73" customFormat="1" ht="18" customHeight="1">
      <c r="B1013" s="86"/>
    </row>
    <row r="1014" spans="2:2" s="73" customFormat="1" ht="18" customHeight="1">
      <c r="B1014" s="86"/>
    </row>
    <row r="1015" spans="2:2" s="73" customFormat="1" ht="18" customHeight="1">
      <c r="B1015" s="86"/>
    </row>
    <row r="1016" spans="2:2" s="73" customFormat="1" ht="18" customHeight="1">
      <c r="B1016" s="86"/>
    </row>
    <row r="1017" spans="2:2" s="73" customFormat="1" ht="18" customHeight="1">
      <c r="B1017" s="86"/>
    </row>
    <row r="1018" spans="2:2" s="73" customFormat="1" ht="18" customHeight="1">
      <c r="B1018" s="86"/>
    </row>
    <row r="1019" spans="2:2" s="73" customFormat="1" ht="18" customHeight="1">
      <c r="B1019" s="86"/>
    </row>
    <row r="1020" spans="2:2" s="73" customFormat="1" ht="18" customHeight="1">
      <c r="B1020" s="86"/>
    </row>
    <row r="1021" spans="2:2" s="73" customFormat="1" ht="18" customHeight="1">
      <c r="B1021" s="86"/>
    </row>
    <row r="1022" spans="2:2" s="73" customFormat="1" ht="18" customHeight="1">
      <c r="B1022" s="86"/>
    </row>
    <row r="1023" spans="2:2" s="73" customFormat="1" ht="18" customHeight="1">
      <c r="B1023" s="86"/>
    </row>
    <row r="1024" spans="2:2" s="73" customFormat="1" ht="18" customHeight="1">
      <c r="B1024" s="86"/>
    </row>
    <row r="1025" spans="2:2" s="73" customFormat="1" ht="18" customHeight="1">
      <c r="B1025" s="86"/>
    </row>
    <row r="1026" spans="2:2" s="73" customFormat="1" ht="18" customHeight="1">
      <c r="B1026" s="86"/>
    </row>
    <row r="1027" spans="2:2" s="73" customFormat="1" ht="18" customHeight="1">
      <c r="B1027" s="86"/>
    </row>
    <row r="1028" spans="2:2" s="73" customFormat="1" ht="18" customHeight="1">
      <c r="B1028" s="86"/>
    </row>
    <row r="1029" spans="2:2" s="73" customFormat="1" ht="18" customHeight="1">
      <c r="B1029" s="86"/>
    </row>
    <row r="1030" spans="2:2" s="73" customFormat="1" ht="18" customHeight="1">
      <c r="B1030" s="86"/>
    </row>
    <row r="1031" spans="2:2" s="73" customFormat="1" ht="18" customHeight="1">
      <c r="B1031" s="86"/>
    </row>
    <row r="1032" spans="2:2" s="73" customFormat="1" ht="18" customHeight="1">
      <c r="B1032" s="86"/>
    </row>
    <row r="1033" spans="2:2" s="73" customFormat="1" ht="18" customHeight="1">
      <c r="B1033" s="86"/>
    </row>
    <row r="1034" spans="2:2" s="73" customFormat="1" ht="18" customHeight="1">
      <c r="B1034" s="86"/>
    </row>
    <row r="1035" spans="2:2" s="73" customFormat="1" ht="18" customHeight="1">
      <c r="B1035" s="86"/>
    </row>
    <row r="1036" spans="2:2" s="73" customFormat="1" ht="18" customHeight="1">
      <c r="B1036" s="86"/>
    </row>
    <row r="1037" spans="2:2" s="73" customFormat="1" ht="18" customHeight="1">
      <c r="B1037" s="86"/>
    </row>
    <row r="1038" spans="2:2" s="73" customFormat="1" ht="18" customHeight="1">
      <c r="B1038" s="86"/>
    </row>
    <row r="1039" spans="2:2" s="73" customFormat="1" ht="18" customHeight="1">
      <c r="B1039" s="86"/>
    </row>
    <row r="1040" spans="2:2" s="73" customFormat="1" ht="18" customHeight="1">
      <c r="B1040" s="86"/>
    </row>
    <row r="1041" spans="2:2" s="73" customFormat="1" ht="18" customHeight="1">
      <c r="B1041" s="86"/>
    </row>
    <row r="1042" spans="2:2" s="73" customFormat="1" ht="18" customHeight="1">
      <c r="B1042" s="86"/>
    </row>
    <row r="1043" spans="2:2" s="73" customFormat="1" ht="18" customHeight="1">
      <c r="B1043" s="86"/>
    </row>
    <row r="1044" spans="2:2" s="73" customFormat="1" ht="18" customHeight="1">
      <c r="B1044" s="86"/>
    </row>
    <row r="1045" spans="2:2" s="73" customFormat="1" ht="18" customHeight="1">
      <c r="B1045" s="86"/>
    </row>
    <row r="1046" spans="2:2" s="73" customFormat="1" ht="18" customHeight="1">
      <c r="B1046" s="86"/>
    </row>
    <row r="1047" spans="2:2" s="73" customFormat="1" ht="18" customHeight="1">
      <c r="B1047" s="86"/>
    </row>
    <row r="1048" spans="2:2" s="73" customFormat="1" ht="18" customHeight="1">
      <c r="B1048" s="86"/>
    </row>
    <row r="1049" spans="2:2" s="73" customFormat="1" ht="18" customHeight="1">
      <c r="B1049" s="86"/>
    </row>
    <row r="1050" spans="2:2" s="73" customFormat="1" ht="18" customHeight="1">
      <c r="B1050" s="86"/>
    </row>
    <row r="1051" spans="2:2" s="73" customFormat="1" ht="18" customHeight="1">
      <c r="B1051" s="86"/>
    </row>
    <row r="1052" spans="2:2" s="73" customFormat="1" ht="18" customHeight="1">
      <c r="B1052" s="86"/>
    </row>
    <row r="1053" spans="2:2" s="73" customFormat="1" ht="18" customHeight="1">
      <c r="B1053" s="86"/>
    </row>
    <row r="1054" spans="2:2" s="73" customFormat="1" ht="18" customHeight="1">
      <c r="B1054" s="86"/>
    </row>
    <row r="1055" spans="2:2" s="73" customFormat="1" ht="18" customHeight="1">
      <c r="B1055" s="86"/>
    </row>
    <row r="1056" spans="2:2" s="73" customFormat="1" ht="18" customHeight="1">
      <c r="B1056" s="86"/>
    </row>
    <row r="1057" spans="2:2" s="73" customFormat="1" ht="18" customHeight="1">
      <c r="B1057" s="86"/>
    </row>
    <row r="1058" spans="2:2" s="73" customFormat="1" ht="18" customHeight="1">
      <c r="B1058" s="86"/>
    </row>
    <row r="1059" spans="2:2" s="73" customFormat="1" ht="18" customHeight="1">
      <c r="B1059" s="86"/>
    </row>
    <row r="1060" spans="2:2" s="73" customFormat="1" ht="18" customHeight="1">
      <c r="B1060" s="86"/>
    </row>
    <row r="1061" spans="2:2" s="73" customFormat="1" ht="18" customHeight="1">
      <c r="B1061" s="86"/>
    </row>
    <row r="1062" spans="2:2" s="73" customFormat="1" ht="18" customHeight="1">
      <c r="B1062" s="86"/>
    </row>
    <row r="1063" spans="2:2" s="73" customFormat="1" ht="18" customHeight="1">
      <c r="B1063" s="86"/>
    </row>
    <row r="1064" spans="2:2" s="73" customFormat="1" ht="18" customHeight="1">
      <c r="B1064" s="86"/>
    </row>
    <row r="1065" spans="2:2" s="73" customFormat="1" ht="18" customHeight="1">
      <c r="B1065" s="86"/>
    </row>
    <row r="1066" spans="2:2" s="73" customFormat="1" ht="18" customHeight="1">
      <c r="B1066" s="86"/>
    </row>
    <row r="1067" spans="2:2" s="73" customFormat="1" ht="18" customHeight="1">
      <c r="B1067" s="86"/>
    </row>
    <row r="1068" spans="2:2" s="73" customFormat="1" ht="18" customHeight="1">
      <c r="B1068" s="86"/>
    </row>
    <row r="1069" spans="2:2" s="73" customFormat="1" ht="18" customHeight="1">
      <c r="B1069" s="86"/>
    </row>
    <row r="1070" spans="2:2" s="73" customFormat="1" ht="18" customHeight="1">
      <c r="B1070" s="86"/>
    </row>
    <row r="1071" spans="2:2" s="73" customFormat="1" ht="18" customHeight="1">
      <c r="B1071" s="86"/>
    </row>
    <row r="1072" spans="2:2" s="73" customFormat="1" ht="18" customHeight="1">
      <c r="B1072" s="86"/>
    </row>
    <row r="1073" spans="2:2" s="73" customFormat="1" ht="18" customHeight="1">
      <c r="B1073" s="86"/>
    </row>
    <row r="1074" spans="2:2" s="73" customFormat="1" ht="18" customHeight="1">
      <c r="B1074" s="86"/>
    </row>
    <row r="1075" spans="2:2" s="73" customFormat="1" ht="18" customHeight="1">
      <c r="B1075" s="86"/>
    </row>
    <row r="1076" spans="2:2" s="73" customFormat="1" ht="18" customHeight="1">
      <c r="B1076" s="86"/>
    </row>
    <row r="1077" spans="2:2" s="73" customFormat="1" ht="18" customHeight="1">
      <c r="B1077" s="86"/>
    </row>
    <row r="1078" spans="2:2" s="73" customFormat="1" ht="18" customHeight="1">
      <c r="B1078" s="86"/>
    </row>
    <row r="1079" spans="2:2" s="73" customFormat="1" ht="18" customHeight="1">
      <c r="B1079" s="86"/>
    </row>
    <row r="1080" spans="2:2" s="73" customFormat="1" ht="18" customHeight="1">
      <c r="B1080" s="86"/>
    </row>
    <row r="1081" spans="2:2" s="73" customFormat="1" ht="18" customHeight="1">
      <c r="B1081" s="86"/>
    </row>
    <row r="1082" spans="2:2" s="73" customFormat="1" ht="18" customHeight="1">
      <c r="B1082" s="86"/>
    </row>
    <row r="1083" spans="2:2" s="73" customFormat="1" ht="18" customHeight="1">
      <c r="B1083" s="86"/>
    </row>
    <row r="1084" spans="2:2" s="73" customFormat="1" ht="18" customHeight="1">
      <c r="B1084" s="86"/>
    </row>
    <row r="1085" spans="2:2" s="73" customFormat="1" ht="18" customHeight="1">
      <c r="B1085" s="86"/>
    </row>
    <row r="1086" spans="2:2" s="73" customFormat="1" ht="18" customHeight="1">
      <c r="B1086" s="86"/>
    </row>
    <row r="1087" spans="2:2" s="73" customFormat="1" ht="18" customHeight="1">
      <c r="B1087" s="86"/>
    </row>
    <row r="1088" spans="2:2" s="73" customFormat="1" ht="18" customHeight="1">
      <c r="B1088" s="86"/>
    </row>
    <row r="1089" spans="2:2" s="73" customFormat="1" ht="18" customHeight="1">
      <c r="B1089" s="86"/>
    </row>
    <row r="1090" spans="2:2" s="73" customFormat="1" ht="18" customHeight="1">
      <c r="B1090" s="86"/>
    </row>
    <row r="1091" spans="2:2" s="73" customFormat="1" ht="18" customHeight="1">
      <c r="B1091" s="86"/>
    </row>
    <row r="1092" spans="2:2" s="73" customFormat="1" ht="18" customHeight="1">
      <c r="B1092" s="86"/>
    </row>
    <row r="1093" spans="2:2" s="73" customFormat="1" ht="18" customHeight="1">
      <c r="B1093" s="86"/>
    </row>
    <row r="1094" spans="2:2" s="73" customFormat="1" ht="18" customHeight="1">
      <c r="B1094" s="86"/>
    </row>
    <row r="1095" spans="2:2" s="73" customFormat="1" ht="18" customHeight="1">
      <c r="B1095" s="86"/>
    </row>
    <row r="1096" spans="2:2" s="73" customFormat="1" ht="18" customHeight="1">
      <c r="B1096" s="86"/>
    </row>
    <row r="1097" spans="2:2" s="73" customFormat="1" ht="18" customHeight="1">
      <c r="B1097" s="86"/>
    </row>
    <row r="1098" spans="2:2" s="73" customFormat="1" ht="18" customHeight="1">
      <c r="B1098" s="86"/>
    </row>
    <row r="1099" spans="2:2" s="73" customFormat="1" ht="18" customHeight="1">
      <c r="B1099" s="86"/>
    </row>
    <row r="1100" spans="2:2" s="73" customFormat="1" ht="18" customHeight="1">
      <c r="B1100" s="86"/>
    </row>
    <row r="1101" spans="2:2" s="73" customFormat="1" ht="18" customHeight="1">
      <c r="B1101" s="86"/>
    </row>
    <row r="1102" spans="2:2" s="73" customFormat="1" ht="18" customHeight="1">
      <c r="B1102" s="86"/>
    </row>
    <row r="1103" spans="2:2" s="73" customFormat="1" ht="18" customHeight="1">
      <c r="B1103" s="86"/>
    </row>
    <row r="1104" spans="2:2" s="73" customFormat="1" ht="18" customHeight="1">
      <c r="B1104" s="86"/>
    </row>
    <row r="1105" spans="2:2" s="73" customFormat="1" ht="18" customHeight="1">
      <c r="B1105" s="86"/>
    </row>
    <row r="1106" spans="2:2" s="73" customFormat="1" ht="18" customHeight="1">
      <c r="B1106" s="86"/>
    </row>
    <row r="1107" spans="2:2" s="73" customFormat="1" ht="18" customHeight="1">
      <c r="B1107" s="86"/>
    </row>
    <row r="1108" spans="2:2" s="73" customFormat="1" ht="18" customHeight="1">
      <c r="B1108" s="86"/>
    </row>
    <row r="1109" spans="2:2" s="73" customFormat="1" ht="18" customHeight="1">
      <c r="B1109" s="86"/>
    </row>
    <row r="1110" spans="2:2" s="73" customFormat="1" ht="18" customHeight="1">
      <c r="B1110" s="86"/>
    </row>
    <row r="1111" spans="2:2" s="73" customFormat="1" ht="18" customHeight="1">
      <c r="B1111" s="86"/>
    </row>
    <row r="1112" spans="2:2" s="73" customFormat="1" ht="18" customHeight="1">
      <c r="B1112" s="86"/>
    </row>
    <row r="1113" spans="2:2" s="73" customFormat="1" ht="18" customHeight="1">
      <c r="B1113" s="86"/>
    </row>
    <row r="1114" spans="2:2" s="73" customFormat="1" ht="18" customHeight="1">
      <c r="B1114" s="86"/>
    </row>
    <row r="1115" spans="2:2" s="73" customFormat="1" ht="18" customHeight="1">
      <c r="B1115" s="86"/>
    </row>
    <row r="1116" spans="2:2" s="73" customFormat="1" ht="18" customHeight="1">
      <c r="B1116" s="86"/>
    </row>
    <row r="1117" spans="2:2" s="73" customFormat="1" ht="18" customHeight="1">
      <c r="B1117" s="86"/>
    </row>
    <row r="1118" spans="2:2" s="73" customFormat="1" ht="18" customHeight="1">
      <c r="B1118" s="86"/>
    </row>
    <row r="1119" spans="2:2" s="73" customFormat="1" ht="18" customHeight="1">
      <c r="B1119" s="86"/>
    </row>
    <row r="1120" spans="2:2" s="73" customFormat="1" ht="18" customHeight="1">
      <c r="B1120" s="86"/>
    </row>
    <row r="1121" spans="2:2" s="73" customFormat="1" ht="18" customHeight="1">
      <c r="B1121" s="86"/>
    </row>
    <row r="1122" spans="2:2" s="73" customFormat="1" ht="18" customHeight="1">
      <c r="B1122" s="86"/>
    </row>
    <row r="1123" spans="2:2" s="73" customFormat="1" ht="18" customHeight="1">
      <c r="B1123" s="86"/>
    </row>
    <row r="1124" spans="2:2" s="73" customFormat="1" ht="18" customHeight="1">
      <c r="B1124" s="86"/>
    </row>
    <row r="1125" spans="2:2" s="73" customFormat="1" ht="18" customHeight="1">
      <c r="B1125" s="86"/>
    </row>
    <row r="1126" spans="2:2" s="73" customFormat="1" ht="18" customHeight="1">
      <c r="B1126" s="86"/>
    </row>
    <row r="1127" spans="2:2" s="73" customFormat="1" ht="18" customHeight="1">
      <c r="B1127" s="86"/>
    </row>
    <row r="1128" spans="2:2" s="73" customFormat="1" ht="18" customHeight="1">
      <c r="B1128" s="86"/>
    </row>
    <row r="1129" spans="2:2" s="73" customFormat="1" ht="18" customHeight="1">
      <c r="B1129" s="86"/>
    </row>
    <row r="1130" spans="2:2" s="73" customFormat="1" ht="18" customHeight="1">
      <c r="B1130" s="86"/>
    </row>
    <row r="1131" spans="2:2" s="73" customFormat="1" ht="18" customHeight="1">
      <c r="B1131" s="86"/>
    </row>
    <row r="1132" spans="2:2" s="73" customFormat="1" ht="18" customHeight="1">
      <c r="B1132" s="86"/>
    </row>
    <row r="1133" spans="2:2" s="73" customFormat="1" ht="18" customHeight="1">
      <c r="B1133" s="86"/>
    </row>
    <row r="1134" spans="2:2" s="73" customFormat="1" ht="18" customHeight="1">
      <c r="B1134" s="86"/>
    </row>
    <row r="1135" spans="2:2" s="73" customFormat="1" ht="18" customHeight="1">
      <c r="B1135" s="86"/>
    </row>
    <row r="1136" spans="2:2" s="73" customFormat="1" ht="18" customHeight="1">
      <c r="B1136" s="86"/>
    </row>
    <row r="1137" spans="2:2" s="73" customFormat="1" ht="18" customHeight="1">
      <c r="B1137" s="86"/>
    </row>
    <row r="1138" spans="2:2" s="73" customFormat="1" ht="18" customHeight="1">
      <c r="B1138" s="86"/>
    </row>
    <row r="1139" spans="2:2" s="73" customFormat="1" ht="18" customHeight="1">
      <c r="B1139" s="86"/>
    </row>
    <row r="1140" spans="2:2" s="73" customFormat="1" ht="18" customHeight="1">
      <c r="B1140" s="86"/>
    </row>
    <row r="1141" spans="2:2" s="73" customFormat="1" ht="18" customHeight="1">
      <c r="B1141" s="86"/>
    </row>
    <row r="1142" spans="2:2" s="73" customFormat="1" ht="18" customHeight="1">
      <c r="B1142" s="86"/>
    </row>
    <row r="1143" spans="2:2" s="73" customFormat="1" ht="18" customHeight="1">
      <c r="B1143" s="86"/>
    </row>
    <row r="1144" spans="2:2" s="73" customFormat="1" ht="18" customHeight="1">
      <c r="B1144" s="86"/>
    </row>
    <row r="1145" spans="2:2" s="73" customFormat="1" ht="18" customHeight="1">
      <c r="B1145" s="86"/>
    </row>
    <row r="1146" spans="2:2" s="73" customFormat="1" ht="18" customHeight="1">
      <c r="B1146" s="86"/>
    </row>
    <row r="1147" spans="2:2" s="73" customFormat="1" ht="18" customHeight="1">
      <c r="B1147" s="86"/>
    </row>
    <row r="1148" spans="2:2" s="73" customFormat="1" ht="18" customHeight="1">
      <c r="B1148" s="86"/>
    </row>
    <row r="1149" spans="2:2" s="73" customFormat="1" ht="18" customHeight="1">
      <c r="B1149" s="86"/>
    </row>
    <row r="1150" spans="2:2" s="73" customFormat="1" ht="18" customHeight="1">
      <c r="B1150" s="86"/>
    </row>
    <row r="1151" spans="2:2" s="73" customFormat="1" ht="18" customHeight="1">
      <c r="B1151" s="86"/>
    </row>
    <row r="1152" spans="2:2" s="73" customFormat="1" ht="18" customHeight="1">
      <c r="B1152" s="86"/>
    </row>
    <row r="1153" spans="2:2" s="73" customFormat="1" ht="18" customHeight="1">
      <c r="B1153" s="86"/>
    </row>
    <row r="1154" spans="2:2" s="73" customFormat="1" ht="18" customHeight="1">
      <c r="B1154" s="86"/>
    </row>
    <row r="1155" spans="2:2" s="73" customFormat="1" ht="18" customHeight="1">
      <c r="B1155" s="86"/>
    </row>
    <row r="1156" spans="2:2" s="73" customFormat="1" ht="18" customHeight="1">
      <c r="B1156" s="86"/>
    </row>
    <row r="1157" spans="2:2" s="73" customFormat="1" ht="18" customHeight="1">
      <c r="B1157" s="86"/>
    </row>
    <row r="1158" spans="2:2" s="73" customFormat="1" ht="18" customHeight="1">
      <c r="B1158" s="86"/>
    </row>
    <row r="1159" spans="2:2" s="73" customFormat="1" ht="18" customHeight="1">
      <c r="B1159" s="86"/>
    </row>
    <row r="1160" spans="2:2" s="73" customFormat="1" ht="18" customHeight="1">
      <c r="B1160" s="86"/>
    </row>
    <row r="1161" spans="2:2" s="73" customFormat="1" ht="18" customHeight="1">
      <c r="B1161" s="86"/>
    </row>
    <row r="1162" spans="2:2" s="73" customFormat="1" ht="18" customHeight="1">
      <c r="B1162" s="86"/>
    </row>
    <row r="1163" spans="2:2" s="73" customFormat="1" ht="18" customHeight="1">
      <c r="B1163" s="86"/>
    </row>
    <row r="1164" spans="2:2" s="73" customFormat="1" ht="18" customHeight="1">
      <c r="B1164" s="86"/>
    </row>
    <row r="1165" spans="2:2" s="73" customFormat="1" ht="18" customHeight="1">
      <c r="B1165" s="86"/>
    </row>
    <row r="1166" spans="2:2" s="73" customFormat="1" ht="18" customHeight="1">
      <c r="B1166" s="86"/>
    </row>
    <row r="1167" spans="2:2" s="73" customFormat="1" ht="18" customHeight="1">
      <c r="B1167" s="86"/>
    </row>
    <row r="1168" spans="2:2" s="73" customFormat="1" ht="18" customHeight="1">
      <c r="B1168" s="86"/>
    </row>
    <row r="1169" spans="2:2" s="73" customFormat="1" ht="18" customHeight="1">
      <c r="B1169" s="86"/>
    </row>
    <row r="1170" spans="2:2" s="73" customFormat="1" ht="18" customHeight="1">
      <c r="B1170" s="86"/>
    </row>
    <row r="1171" spans="2:2" s="73" customFormat="1" ht="18" customHeight="1">
      <c r="B1171" s="86"/>
    </row>
    <row r="1172" spans="2:2" s="73" customFormat="1" ht="18" customHeight="1">
      <c r="B1172" s="86"/>
    </row>
    <row r="1173" spans="2:2" s="73" customFormat="1" ht="18" customHeight="1">
      <c r="B1173" s="86"/>
    </row>
    <row r="1174" spans="2:2" s="73" customFormat="1" ht="18" customHeight="1">
      <c r="B1174" s="86"/>
    </row>
    <row r="1175" spans="2:2" s="73" customFormat="1" ht="18" customHeight="1">
      <c r="B1175" s="86"/>
    </row>
    <row r="1176" spans="2:2" s="73" customFormat="1" ht="18" customHeight="1">
      <c r="B1176" s="86"/>
    </row>
    <row r="1177" spans="2:2" s="73" customFormat="1" ht="18" customHeight="1">
      <c r="B1177" s="86"/>
    </row>
    <row r="1178" spans="2:2" s="73" customFormat="1" ht="18" customHeight="1">
      <c r="B1178" s="86"/>
    </row>
    <row r="1179" spans="2:2" s="73" customFormat="1" ht="18" customHeight="1">
      <c r="B1179" s="86"/>
    </row>
    <row r="1180" spans="2:2" s="73" customFormat="1" ht="18" customHeight="1">
      <c r="B1180" s="86"/>
    </row>
    <row r="1181" spans="2:2" s="73" customFormat="1" ht="18" customHeight="1">
      <c r="B1181" s="86"/>
    </row>
    <row r="1182" spans="2:2" s="73" customFormat="1" ht="18" customHeight="1">
      <c r="B1182" s="86"/>
    </row>
    <row r="1183" spans="2:2" s="73" customFormat="1" ht="18" customHeight="1">
      <c r="B1183" s="86"/>
    </row>
    <row r="1184" spans="2:2" s="73" customFormat="1" ht="18" customHeight="1">
      <c r="B1184" s="86"/>
    </row>
    <row r="1185" spans="2:2" s="73" customFormat="1" ht="18" customHeight="1">
      <c r="B1185" s="86"/>
    </row>
    <row r="1186" spans="2:2" s="73" customFormat="1" ht="18" customHeight="1">
      <c r="B1186" s="86"/>
    </row>
    <row r="1187" spans="2:2" s="73" customFormat="1" ht="18" customHeight="1">
      <c r="B1187" s="86"/>
    </row>
    <row r="1188" spans="2:2" s="73" customFormat="1" ht="18" customHeight="1">
      <c r="B1188" s="86"/>
    </row>
    <row r="1189" spans="2:2" s="73" customFormat="1" ht="18" customHeight="1">
      <c r="B1189" s="86"/>
    </row>
    <row r="1190" spans="2:2" s="73" customFormat="1" ht="18" customHeight="1">
      <c r="B1190" s="86"/>
    </row>
    <row r="1191" spans="2:2" s="73" customFormat="1" ht="18" customHeight="1">
      <c r="B1191" s="86"/>
    </row>
    <row r="1192" spans="2:2" s="73" customFormat="1" ht="18" customHeight="1">
      <c r="B1192" s="86"/>
    </row>
    <row r="1193" spans="2:2" s="73" customFormat="1" ht="18" customHeight="1">
      <c r="B1193" s="86"/>
    </row>
    <row r="1194" spans="2:2" s="73" customFormat="1" ht="18" customHeight="1">
      <c r="B1194" s="86"/>
    </row>
    <row r="1195" spans="2:2" s="73" customFormat="1" ht="18" customHeight="1">
      <c r="B1195" s="86"/>
    </row>
    <row r="1196" spans="2:2" s="73" customFormat="1" ht="18" customHeight="1">
      <c r="B1196" s="86"/>
    </row>
    <row r="1197" spans="2:2" s="73" customFormat="1" ht="18" customHeight="1">
      <c r="B1197" s="86"/>
    </row>
    <row r="1198" spans="2:2" s="73" customFormat="1" ht="18" customHeight="1">
      <c r="B1198" s="86"/>
    </row>
    <row r="1199" spans="2:2" s="73" customFormat="1" ht="18" customHeight="1">
      <c r="B1199" s="86"/>
    </row>
    <row r="1200" spans="2:2" s="73" customFormat="1" ht="18" customHeight="1">
      <c r="B1200" s="86"/>
    </row>
    <row r="1201" spans="2:2" s="73" customFormat="1" ht="18" customHeight="1">
      <c r="B1201" s="86"/>
    </row>
    <row r="1202" spans="2:2" s="73" customFormat="1" ht="18" customHeight="1">
      <c r="B1202" s="86"/>
    </row>
    <row r="1203" spans="2:2" s="73" customFormat="1" ht="18" customHeight="1">
      <c r="B1203" s="86"/>
    </row>
    <row r="1204" spans="2:2" s="73" customFormat="1" ht="18" customHeight="1">
      <c r="B1204" s="86"/>
    </row>
    <row r="1205" spans="2:2" s="73" customFormat="1" ht="18" customHeight="1">
      <c r="B1205" s="86"/>
    </row>
    <row r="1206" spans="2:2" s="73" customFormat="1" ht="18" customHeight="1">
      <c r="B1206" s="86"/>
    </row>
    <row r="1207" spans="2:2" s="73" customFormat="1" ht="18" customHeight="1">
      <c r="B1207" s="86"/>
    </row>
    <row r="1208" spans="2:2" s="73" customFormat="1" ht="18" customHeight="1">
      <c r="B1208" s="86"/>
    </row>
    <row r="1209" spans="2:2" s="73" customFormat="1" ht="18" customHeight="1">
      <c r="B1209" s="86"/>
    </row>
    <row r="1210" spans="2:2" s="73" customFormat="1" ht="18" customHeight="1">
      <c r="B1210" s="86"/>
    </row>
    <row r="1211" spans="2:2" s="73" customFormat="1" ht="18" customHeight="1">
      <c r="B1211" s="86"/>
    </row>
    <row r="1212" spans="2:2" s="73" customFormat="1" ht="18" customHeight="1">
      <c r="B1212" s="86"/>
    </row>
    <row r="1213" spans="2:2" s="73" customFormat="1" ht="18" customHeight="1">
      <c r="B1213" s="86"/>
    </row>
    <row r="1214" spans="2:2" s="73" customFormat="1" ht="18" customHeight="1">
      <c r="B1214" s="86"/>
    </row>
    <row r="1215" spans="2:2" s="73" customFormat="1" ht="18" customHeight="1">
      <c r="B1215" s="86"/>
    </row>
    <row r="1216" spans="2:2" s="73" customFormat="1" ht="18" customHeight="1">
      <c r="B1216" s="86"/>
    </row>
    <row r="1217" spans="2:2" s="73" customFormat="1" ht="18" customHeight="1">
      <c r="B1217" s="86"/>
    </row>
    <row r="1218" spans="2:2" s="73" customFormat="1" ht="18" customHeight="1">
      <c r="B1218" s="86"/>
    </row>
    <row r="1219" spans="2:2" s="73" customFormat="1" ht="18" customHeight="1">
      <c r="B1219" s="86"/>
    </row>
    <row r="1220" spans="2:2" s="73" customFormat="1" ht="18" customHeight="1">
      <c r="B1220" s="86"/>
    </row>
    <row r="1221" spans="2:2" s="73" customFormat="1" ht="18" customHeight="1">
      <c r="B1221" s="86"/>
    </row>
    <row r="1222" spans="2:2" s="73" customFormat="1" ht="18" customHeight="1">
      <c r="B1222" s="86"/>
    </row>
    <row r="1223" spans="2:2" s="73" customFormat="1" ht="18" customHeight="1">
      <c r="B1223" s="86"/>
    </row>
    <row r="1224" spans="2:2" s="73" customFormat="1" ht="18" customHeight="1">
      <c r="B1224" s="86"/>
    </row>
    <row r="1225" spans="2:2" s="73" customFormat="1" ht="18" customHeight="1">
      <c r="B1225" s="86"/>
    </row>
    <row r="1226" spans="2:2" s="73" customFormat="1" ht="18" customHeight="1">
      <c r="B1226" s="86"/>
    </row>
    <row r="1227" spans="2:2" s="73" customFormat="1" ht="18" customHeight="1">
      <c r="B1227" s="86"/>
    </row>
    <row r="1228" spans="2:2" s="73" customFormat="1" ht="18" customHeight="1">
      <c r="B1228" s="86"/>
    </row>
    <row r="1229" spans="2:2" s="73" customFormat="1" ht="18" customHeight="1">
      <c r="B1229" s="86"/>
    </row>
    <row r="1230" spans="2:2" s="73" customFormat="1" ht="18" customHeight="1">
      <c r="B1230" s="86"/>
    </row>
    <row r="1231" spans="2:2" s="73" customFormat="1" ht="18" customHeight="1">
      <c r="B1231" s="86"/>
    </row>
    <row r="1232" spans="2:2" s="73" customFormat="1" ht="18" customHeight="1">
      <c r="B1232" s="86"/>
    </row>
    <row r="1233" spans="2:2" s="73" customFormat="1" ht="18" customHeight="1">
      <c r="B1233" s="86"/>
    </row>
    <row r="1234" spans="2:2" s="73" customFormat="1" ht="18" customHeight="1">
      <c r="B1234" s="86"/>
    </row>
    <row r="1235" spans="2:2" s="73" customFormat="1" ht="18" customHeight="1">
      <c r="B1235" s="86"/>
    </row>
    <row r="1236" spans="2:2" s="73" customFormat="1" ht="18" customHeight="1">
      <c r="B1236" s="86"/>
    </row>
    <row r="1237" spans="2:2" s="73" customFormat="1" ht="18" customHeight="1">
      <c r="B1237" s="86"/>
    </row>
    <row r="1238" spans="2:2" s="73" customFormat="1" ht="18" customHeight="1">
      <c r="B1238" s="86"/>
    </row>
    <row r="1239" spans="2:2" s="73" customFormat="1" ht="18" customHeight="1">
      <c r="B1239" s="86"/>
    </row>
    <row r="1240" spans="2:2" s="73" customFormat="1" ht="18" customHeight="1">
      <c r="B1240" s="86"/>
    </row>
    <row r="1241" spans="2:2" s="73" customFormat="1" ht="18" customHeight="1">
      <c r="B1241" s="86"/>
    </row>
    <row r="1242" spans="2:2" s="73" customFormat="1" ht="18" customHeight="1">
      <c r="B1242" s="86"/>
    </row>
    <row r="1243" spans="2:2" s="73" customFormat="1" ht="18" customHeight="1">
      <c r="B1243" s="86"/>
    </row>
    <row r="1244" spans="2:2" s="73" customFormat="1" ht="18" customHeight="1">
      <c r="B1244" s="86"/>
    </row>
    <row r="1245" spans="2:2" s="73" customFormat="1" ht="18" customHeight="1">
      <c r="B1245" s="86"/>
    </row>
    <row r="1246" spans="2:2" s="73" customFormat="1" ht="18" customHeight="1">
      <c r="B1246" s="86"/>
    </row>
    <row r="1247" spans="2:2" s="73" customFormat="1" ht="18" customHeight="1">
      <c r="B1247" s="86"/>
    </row>
    <row r="1248" spans="2:2" s="73" customFormat="1" ht="18" customHeight="1">
      <c r="B1248" s="86"/>
    </row>
    <row r="1249" spans="2:2" s="73" customFormat="1" ht="18" customHeight="1">
      <c r="B1249" s="86"/>
    </row>
    <row r="1250" spans="2:2" s="73" customFormat="1" ht="18" customHeight="1">
      <c r="B1250" s="86"/>
    </row>
    <row r="1251" spans="2:2" s="73" customFormat="1" ht="18" customHeight="1">
      <c r="B1251" s="86"/>
    </row>
    <row r="1252" spans="2:2" s="73" customFormat="1" ht="18" customHeight="1">
      <c r="B1252" s="86"/>
    </row>
    <row r="1253" spans="2:2" s="73" customFormat="1" ht="18" customHeight="1">
      <c r="B1253" s="86"/>
    </row>
    <row r="1254" spans="2:2" s="73" customFormat="1" ht="18" customHeight="1">
      <c r="B1254" s="86"/>
    </row>
    <row r="1255" spans="2:2" s="73" customFormat="1" ht="18" customHeight="1">
      <c r="B1255" s="86"/>
    </row>
    <row r="1256" spans="2:2" s="73" customFormat="1" ht="18" customHeight="1">
      <c r="B1256" s="86"/>
    </row>
    <row r="1257" spans="2:2" s="73" customFormat="1" ht="18" customHeight="1">
      <c r="B1257" s="86"/>
    </row>
    <row r="1258" spans="2:2" s="73" customFormat="1" ht="18" customHeight="1">
      <c r="B1258" s="86"/>
    </row>
    <row r="1259" spans="2:2" s="73" customFormat="1" ht="18" customHeight="1">
      <c r="B1259" s="86"/>
    </row>
    <row r="1260" spans="2:2" s="73" customFormat="1" ht="18" customHeight="1">
      <c r="B1260" s="86"/>
    </row>
    <row r="1261" spans="2:2" s="73" customFormat="1" ht="18" customHeight="1">
      <c r="B1261" s="86"/>
    </row>
    <row r="1262" spans="2:2" s="73" customFormat="1" ht="18" customHeight="1">
      <c r="B1262" s="86"/>
    </row>
    <row r="1263" spans="2:2" s="73" customFormat="1" ht="18" customHeight="1">
      <c r="B1263" s="86"/>
    </row>
    <row r="1264" spans="2:2" s="73" customFormat="1" ht="18" customHeight="1">
      <c r="B1264" s="86"/>
    </row>
    <row r="1265" spans="2:2" s="73" customFormat="1" ht="18" customHeight="1">
      <c r="B1265" s="86"/>
    </row>
    <row r="1266" spans="2:2" s="73" customFormat="1" ht="18" customHeight="1">
      <c r="B1266" s="86"/>
    </row>
    <row r="1267" spans="2:2" s="73" customFormat="1" ht="18" customHeight="1">
      <c r="B1267" s="86"/>
    </row>
    <row r="1268" spans="2:2" s="73" customFormat="1" ht="18" customHeight="1">
      <c r="B1268" s="86"/>
    </row>
    <row r="1269" spans="2:2" s="73" customFormat="1" ht="18" customHeight="1">
      <c r="B1269" s="86"/>
    </row>
    <row r="1270" spans="2:2" s="73" customFormat="1" ht="18" customHeight="1">
      <c r="B1270" s="86"/>
    </row>
    <row r="1271" spans="2:2" s="73" customFormat="1" ht="18" customHeight="1">
      <c r="B1271" s="86"/>
    </row>
    <row r="1272" spans="2:2" s="73" customFormat="1" ht="18" customHeight="1">
      <c r="B1272" s="86"/>
    </row>
    <row r="1273" spans="2:2" s="73" customFormat="1" ht="18" customHeight="1">
      <c r="B1273" s="86"/>
    </row>
    <row r="1274" spans="2:2" s="73" customFormat="1" ht="18" customHeight="1">
      <c r="B1274" s="86"/>
    </row>
    <row r="1275" spans="2:2" s="73" customFormat="1" ht="18" customHeight="1">
      <c r="B1275" s="86"/>
    </row>
    <row r="1276" spans="2:2" s="73" customFormat="1" ht="18" customHeight="1">
      <c r="B1276" s="86"/>
    </row>
    <row r="1277" spans="2:2" s="73" customFormat="1" ht="18" customHeight="1">
      <c r="B1277" s="86"/>
    </row>
    <row r="1278" spans="2:2" s="73" customFormat="1" ht="18" customHeight="1">
      <c r="B1278" s="86"/>
    </row>
    <row r="1279" spans="2:2" s="73" customFormat="1" ht="18" customHeight="1">
      <c r="B1279" s="86"/>
    </row>
    <row r="1280" spans="2:2" s="73" customFormat="1" ht="18" customHeight="1">
      <c r="B1280" s="86"/>
    </row>
    <row r="1281" spans="2:2" s="73" customFormat="1" ht="18" customHeight="1">
      <c r="B1281" s="86"/>
    </row>
    <row r="1282" spans="2:2" s="73" customFormat="1" ht="18" customHeight="1">
      <c r="B1282" s="86"/>
    </row>
    <row r="1283" spans="2:2" s="73" customFormat="1" ht="18" customHeight="1">
      <c r="B1283" s="86"/>
    </row>
    <row r="1284" spans="2:2" s="73" customFormat="1" ht="18" customHeight="1">
      <c r="B1284" s="86"/>
    </row>
    <row r="1285" spans="2:2" s="73" customFormat="1" ht="18" customHeight="1">
      <c r="B1285" s="86"/>
    </row>
    <row r="1286" spans="2:2" s="73" customFormat="1" ht="18" customHeight="1">
      <c r="B1286" s="86"/>
    </row>
    <row r="1287" spans="2:2" s="73" customFormat="1" ht="18" customHeight="1">
      <c r="B1287" s="86"/>
    </row>
    <row r="1288" spans="2:2" s="73" customFormat="1" ht="18" customHeight="1">
      <c r="B1288" s="86"/>
    </row>
    <row r="1289" spans="2:2" s="73" customFormat="1" ht="18" customHeight="1">
      <c r="B1289" s="86"/>
    </row>
    <row r="1290" spans="2:2" s="73" customFormat="1" ht="18" customHeight="1">
      <c r="B1290" s="86"/>
    </row>
    <row r="1291" spans="2:2" s="73" customFormat="1" ht="18" customHeight="1">
      <c r="B1291" s="86"/>
    </row>
    <row r="1292" spans="2:2" s="73" customFormat="1" ht="18" customHeight="1">
      <c r="B1292" s="86"/>
    </row>
    <row r="1293" spans="2:2" s="73" customFormat="1" ht="18" customHeight="1">
      <c r="B1293" s="86"/>
    </row>
    <row r="1294" spans="2:2" s="73" customFormat="1" ht="18" customHeight="1">
      <c r="B1294" s="86"/>
    </row>
    <row r="1295" spans="2:2" s="73" customFormat="1" ht="18" customHeight="1">
      <c r="B1295" s="86"/>
    </row>
    <row r="1296" spans="2:2" s="73" customFormat="1" ht="18" customHeight="1">
      <c r="B1296" s="86"/>
    </row>
    <row r="1297" spans="2:2" s="73" customFormat="1" ht="18" customHeight="1">
      <c r="B1297" s="86"/>
    </row>
    <row r="1298" spans="2:2" s="73" customFormat="1" ht="18" customHeight="1">
      <c r="B1298" s="86"/>
    </row>
    <row r="1299" spans="2:2" s="73" customFormat="1" ht="18" customHeight="1">
      <c r="B1299" s="86"/>
    </row>
    <row r="1300" spans="2:2" s="73" customFormat="1" ht="18" customHeight="1">
      <c r="B1300" s="86"/>
    </row>
    <row r="1301" spans="2:2" s="73" customFormat="1" ht="18" customHeight="1">
      <c r="B1301" s="86"/>
    </row>
    <row r="1302" spans="2:2" s="73" customFormat="1" ht="18" customHeight="1">
      <c r="B1302" s="86"/>
    </row>
    <row r="1303" spans="2:2" s="73" customFormat="1" ht="18" customHeight="1">
      <c r="B1303" s="86"/>
    </row>
    <row r="1304" spans="2:2" s="73" customFormat="1" ht="18" customHeight="1">
      <c r="B1304" s="86"/>
    </row>
    <row r="1305" spans="2:2" s="73" customFormat="1" ht="18" customHeight="1">
      <c r="B1305" s="86"/>
    </row>
    <row r="1306" spans="2:2" s="73" customFormat="1" ht="18" customHeight="1">
      <c r="B1306" s="86"/>
    </row>
    <row r="1307" spans="2:2" s="73" customFormat="1" ht="18" customHeight="1">
      <c r="B1307" s="86"/>
    </row>
    <row r="1308" spans="2:2" s="73" customFormat="1" ht="18" customHeight="1">
      <c r="B1308" s="86"/>
    </row>
    <row r="1309" spans="2:2" s="73" customFormat="1" ht="18" customHeight="1">
      <c r="B1309" s="86"/>
    </row>
    <row r="1310" spans="2:2" s="73" customFormat="1" ht="18" customHeight="1">
      <c r="B1310" s="86"/>
    </row>
    <row r="1311" spans="2:2" s="73" customFormat="1" ht="18" customHeight="1">
      <c r="B1311" s="86"/>
    </row>
    <row r="1312" spans="2:2" s="73" customFormat="1" ht="18" customHeight="1">
      <c r="B1312" s="86"/>
    </row>
    <row r="1313" spans="2:2" s="73" customFormat="1" ht="18" customHeight="1">
      <c r="B1313" s="86"/>
    </row>
    <row r="1314" spans="2:2" s="73" customFormat="1" ht="18" customHeight="1">
      <c r="B1314" s="86"/>
    </row>
    <row r="1315" spans="2:2" s="73" customFormat="1" ht="18" customHeight="1">
      <c r="B1315" s="86"/>
    </row>
    <row r="1316" spans="2:2" s="73" customFormat="1" ht="18" customHeight="1">
      <c r="B1316" s="86"/>
    </row>
    <row r="1317" spans="2:2" s="73" customFormat="1" ht="18" customHeight="1">
      <c r="B1317" s="86"/>
    </row>
    <row r="1318" spans="2:2" s="73" customFormat="1" ht="18" customHeight="1">
      <c r="B1318" s="86"/>
    </row>
    <row r="1319" spans="2:2" s="73" customFormat="1" ht="18" customHeight="1">
      <c r="B1319" s="86"/>
    </row>
    <row r="1320" spans="2:2" s="73" customFormat="1" ht="18" customHeight="1">
      <c r="B1320" s="86"/>
    </row>
    <row r="1321" spans="2:2" s="73" customFormat="1" ht="18" customHeight="1">
      <c r="B1321" s="86"/>
    </row>
    <row r="1322" spans="2:2" s="73" customFormat="1" ht="18" customHeight="1">
      <c r="B1322" s="86"/>
    </row>
    <row r="1323" spans="2:2" s="73" customFormat="1" ht="18" customHeight="1">
      <c r="B1323" s="86"/>
    </row>
    <row r="1324" spans="2:2" s="73" customFormat="1" ht="18" customHeight="1">
      <c r="B1324" s="86"/>
    </row>
    <row r="1325" spans="2:2" s="73" customFormat="1" ht="18" customHeight="1">
      <c r="B1325" s="86"/>
    </row>
    <row r="1326" spans="2:2" s="73" customFormat="1" ht="18" customHeight="1">
      <c r="B1326" s="86"/>
    </row>
    <row r="1327" spans="2:2" s="73" customFormat="1" ht="18" customHeight="1">
      <c r="B1327" s="86"/>
    </row>
    <row r="1328" spans="2:2" s="73" customFormat="1" ht="18" customHeight="1">
      <c r="B1328" s="86"/>
    </row>
    <row r="1329" spans="2:2" s="73" customFormat="1" ht="18" customHeight="1">
      <c r="B1329" s="86"/>
    </row>
    <row r="1330" spans="2:2" s="73" customFormat="1" ht="18" customHeight="1">
      <c r="B1330" s="86"/>
    </row>
    <row r="1331" spans="2:2" s="73" customFormat="1" ht="18" customHeight="1">
      <c r="B1331" s="86"/>
    </row>
    <row r="1332" spans="2:2" s="73" customFormat="1" ht="18" customHeight="1">
      <c r="B1332" s="86"/>
    </row>
    <row r="1333" spans="2:2" s="73" customFormat="1" ht="18" customHeight="1">
      <c r="B1333" s="86"/>
    </row>
    <row r="1334" spans="2:2" s="73" customFormat="1" ht="18" customHeight="1">
      <c r="B1334" s="86"/>
    </row>
    <row r="1335" spans="2:2" s="73" customFormat="1" ht="18" customHeight="1">
      <c r="B1335" s="86"/>
    </row>
    <row r="1336" spans="2:2" s="73" customFormat="1" ht="18" customHeight="1">
      <c r="B1336" s="86"/>
    </row>
    <row r="1337" spans="2:2" s="73" customFormat="1" ht="18" customHeight="1">
      <c r="B1337" s="86"/>
    </row>
    <row r="1338" spans="2:2" s="73" customFormat="1" ht="18" customHeight="1">
      <c r="B1338" s="86"/>
    </row>
    <row r="1339" spans="2:2" s="73" customFormat="1" ht="18" customHeight="1">
      <c r="B1339" s="86"/>
    </row>
    <row r="1340" spans="2:2" s="73" customFormat="1" ht="18" customHeight="1">
      <c r="B1340" s="86"/>
    </row>
    <row r="1341" spans="2:2" s="73" customFormat="1" ht="18" customHeight="1">
      <c r="B1341" s="86"/>
    </row>
    <row r="1342" spans="2:2" s="73" customFormat="1" ht="18" customHeight="1">
      <c r="B1342" s="86"/>
    </row>
    <row r="1343" spans="2:2" s="73" customFormat="1" ht="18" customHeight="1">
      <c r="B1343" s="86"/>
    </row>
    <row r="1344" spans="2:2" s="73" customFormat="1" ht="18" customHeight="1">
      <c r="B1344" s="86"/>
    </row>
    <row r="1345" spans="2:2" s="73" customFormat="1" ht="18" customHeight="1">
      <c r="B1345" s="86"/>
    </row>
    <row r="1346" spans="2:2" s="73" customFormat="1" ht="18" customHeight="1">
      <c r="B1346" s="86"/>
    </row>
    <row r="1347" spans="2:2" s="73" customFormat="1" ht="18" customHeight="1">
      <c r="B1347" s="86"/>
    </row>
    <row r="1348" spans="2:2" s="73" customFormat="1" ht="18" customHeight="1">
      <c r="B1348" s="86"/>
    </row>
    <row r="1349" spans="2:2" s="73" customFormat="1" ht="18" customHeight="1">
      <c r="B1349" s="86"/>
    </row>
    <row r="1350" spans="2:2" s="73" customFormat="1" ht="18" customHeight="1">
      <c r="B1350" s="86"/>
    </row>
    <row r="1351" spans="2:2" s="73" customFormat="1" ht="18" customHeight="1">
      <c r="B1351" s="86"/>
    </row>
    <row r="1352" spans="2:2" s="73" customFormat="1" ht="18" customHeight="1">
      <c r="B1352" s="86"/>
    </row>
    <row r="1353" spans="2:2" s="73" customFormat="1" ht="18" customHeight="1">
      <c r="B1353" s="86"/>
    </row>
    <row r="1354" spans="2:2" s="73" customFormat="1" ht="18" customHeight="1">
      <c r="B1354" s="86"/>
    </row>
    <row r="1355" spans="2:2" s="73" customFormat="1" ht="18" customHeight="1">
      <c r="B1355" s="86"/>
    </row>
    <row r="1356" spans="2:2" s="73" customFormat="1" ht="18" customHeight="1">
      <c r="B1356" s="86"/>
    </row>
    <row r="1357" spans="2:2" s="73" customFormat="1" ht="18" customHeight="1">
      <c r="B1357" s="86"/>
    </row>
    <row r="1358" spans="2:2" s="73" customFormat="1" ht="18" customHeight="1">
      <c r="B1358" s="86"/>
    </row>
    <row r="1359" spans="2:2" s="73" customFormat="1" ht="18" customHeight="1">
      <c r="B1359" s="86"/>
    </row>
    <row r="1360" spans="2:2" s="73" customFormat="1" ht="18" customHeight="1">
      <c r="B1360" s="86"/>
    </row>
    <row r="1361" spans="2:2" s="73" customFormat="1" ht="18" customHeight="1">
      <c r="B1361" s="86"/>
    </row>
    <row r="1362" spans="2:2" s="73" customFormat="1" ht="18" customHeight="1">
      <c r="B1362" s="86"/>
    </row>
    <row r="1363" spans="2:2" s="73" customFormat="1" ht="18" customHeight="1">
      <c r="B1363" s="86"/>
    </row>
    <row r="1364" spans="2:2" s="73" customFormat="1" ht="18" customHeight="1">
      <c r="B1364" s="86"/>
    </row>
    <row r="1365" spans="2:2" s="73" customFormat="1" ht="18" customHeight="1">
      <c r="B1365" s="86"/>
    </row>
    <row r="1366" spans="2:2" s="73" customFormat="1" ht="18" customHeight="1">
      <c r="B1366" s="86"/>
    </row>
    <row r="1367" spans="2:2" s="73" customFormat="1" ht="18" customHeight="1">
      <c r="B1367" s="86"/>
    </row>
    <row r="1368" spans="2:2" s="73" customFormat="1" ht="18" customHeight="1">
      <c r="B1368" s="86"/>
    </row>
    <row r="1369" spans="2:2" s="73" customFormat="1" ht="18" customHeight="1">
      <c r="B1369" s="86"/>
    </row>
    <row r="1370" spans="2:2" s="73" customFormat="1" ht="18" customHeight="1">
      <c r="B1370" s="86"/>
    </row>
    <row r="1371" spans="2:2" s="73" customFormat="1" ht="18" customHeight="1">
      <c r="B1371" s="86"/>
    </row>
    <row r="1372" spans="2:2" s="73" customFormat="1" ht="18" customHeight="1">
      <c r="B1372" s="86"/>
    </row>
    <row r="1373" spans="2:2" s="73" customFormat="1" ht="18" customHeight="1">
      <c r="B1373" s="86"/>
    </row>
    <row r="1374" spans="2:2" s="73" customFormat="1" ht="18" customHeight="1">
      <c r="B1374" s="86"/>
    </row>
    <row r="1375" spans="2:2" s="73" customFormat="1" ht="18" customHeight="1">
      <c r="B1375" s="86"/>
    </row>
    <row r="1376" spans="2:2" s="73" customFormat="1" ht="18" customHeight="1">
      <c r="B1376" s="86"/>
    </row>
    <row r="1377" spans="2:2" s="73" customFormat="1" ht="18" customHeight="1">
      <c r="B1377" s="86"/>
    </row>
    <row r="1378" spans="2:2" s="73" customFormat="1" ht="18" customHeight="1">
      <c r="B1378" s="86"/>
    </row>
    <row r="1379" spans="2:2" s="73" customFormat="1" ht="18" customHeight="1">
      <c r="B1379" s="86"/>
    </row>
    <row r="1380" spans="2:2" s="73" customFormat="1" ht="18" customHeight="1">
      <c r="B1380" s="86"/>
    </row>
    <row r="1381" spans="2:2" s="73" customFormat="1" ht="18" customHeight="1">
      <c r="B1381" s="86"/>
    </row>
    <row r="1382" spans="2:2" s="73" customFormat="1" ht="18" customHeight="1">
      <c r="B1382" s="86"/>
    </row>
    <row r="1383" spans="2:2" s="73" customFormat="1" ht="18" customHeight="1">
      <c r="B1383" s="86"/>
    </row>
    <row r="1384" spans="2:2" s="73" customFormat="1" ht="18" customHeight="1">
      <c r="B1384" s="86"/>
    </row>
    <row r="1385" spans="2:2" s="73" customFormat="1" ht="18" customHeight="1">
      <c r="B1385" s="86"/>
    </row>
    <row r="1386" spans="2:2" s="73" customFormat="1" ht="18" customHeight="1">
      <c r="B1386" s="86"/>
    </row>
    <row r="1387" spans="2:2" s="73" customFormat="1" ht="18" customHeight="1">
      <c r="B1387" s="86"/>
    </row>
    <row r="1388" spans="2:2" s="73" customFormat="1" ht="18" customHeight="1">
      <c r="B1388" s="86"/>
    </row>
    <row r="1389" spans="2:2" s="73" customFormat="1" ht="18" customHeight="1">
      <c r="B1389" s="86"/>
    </row>
    <row r="1390" spans="2:2" s="73" customFormat="1" ht="18" customHeight="1">
      <c r="B1390" s="86"/>
    </row>
    <row r="1391" spans="2:2" s="73" customFormat="1" ht="18" customHeight="1">
      <c r="B1391" s="86"/>
    </row>
    <row r="1392" spans="2:2" s="73" customFormat="1" ht="18" customHeight="1">
      <c r="B1392" s="86"/>
    </row>
    <row r="1393" spans="2:2" s="73" customFormat="1" ht="18" customHeight="1">
      <c r="B1393" s="86"/>
    </row>
    <row r="1394" spans="2:2" s="73" customFormat="1" ht="18" customHeight="1">
      <c r="B1394" s="86"/>
    </row>
    <row r="1395" spans="2:2" s="73" customFormat="1" ht="18" customHeight="1">
      <c r="B1395" s="86"/>
    </row>
    <row r="1396" spans="2:2" s="73" customFormat="1" ht="18" customHeight="1">
      <c r="B1396" s="86"/>
    </row>
    <row r="1397" spans="2:2" s="73" customFormat="1" ht="18" customHeight="1">
      <c r="B1397" s="86"/>
    </row>
    <row r="1398" spans="2:2" s="73" customFormat="1" ht="18" customHeight="1">
      <c r="B1398" s="86"/>
    </row>
    <row r="1399" spans="2:2" s="73" customFormat="1" ht="18" customHeight="1">
      <c r="B1399" s="86"/>
    </row>
    <row r="1400" spans="2:2" s="73" customFormat="1" ht="18" customHeight="1">
      <c r="B1400" s="86"/>
    </row>
    <row r="1401" spans="2:2" s="73" customFormat="1" ht="18" customHeight="1">
      <c r="B1401" s="86"/>
    </row>
    <row r="1402" spans="2:2" s="73" customFormat="1" ht="18" customHeight="1">
      <c r="B1402" s="86"/>
    </row>
    <row r="1403" spans="2:2" s="73" customFormat="1" ht="18" customHeight="1">
      <c r="B1403" s="86"/>
    </row>
    <row r="1404" spans="2:2" s="73" customFormat="1" ht="18" customHeight="1">
      <c r="B1404" s="86"/>
    </row>
    <row r="1405" spans="2:2" s="73" customFormat="1" ht="18" customHeight="1">
      <c r="B1405" s="86"/>
    </row>
    <row r="1406" spans="2:2" s="73" customFormat="1" ht="18" customHeight="1">
      <c r="B1406" s="86"/>
    </row>
    <row r="1407" spans="2:2" s="73" customFormat="1" ht="18" customHeight="1">
      <c r="B1407" s="86"/>
    </row>
    <row r="1408" spans="2:2" s="73" customFormat="1" ht="18" customHeight="1">
      <c r="B1408" s="86"/>
    </row>
    <row r="1409" spans="2:2" s="73" customFormat="1" ht="18" customHeight="1">
      <c r="B1409" s="86"/>
    </row>
    <row r="1410" spans="2:2" s="73" customFormat="1" ht="18" customHeight="1">
      <c r="B1410" s="86"/>
    </row>
    <row r="1411" spans="2:2" s="73" customFormat="1" ht="18" customHeight="1">
      <c r="B1411" s="86"/>
    </row>
    <row r="1412" spans="2:2" s="73" customFormat="1" ht="18" customHeight="1">
      <c r="B1412" s="86"/>
    </row>
    <row r="1413" spans="2:2" s="73" customFormat="1" ht="18" customHeight="1">
      <c r="B1413" s="86"/>
    </row>
    <row r="1414" spans="2:2" s="73" customFormat="1" ht="18" customHeight="1">
      <c r="B1414" s="86"/>
    </row>
    <row r="1415" spans="2:2" s="73" customFormat="1" ht="18" customHeight="1">
      <c r="B1415" s="86"/>
    </row>
    <row r="1416" spans="2:2" s="73" customFormat="1" ht="18" customHeight="1">
      <c r="B1416" s="86"/>
    </row>
    <row r="1417" spans="2:2" s="73" customFormat="1" ht="18" customHeight="1">
      <c r="B1417" s="86"/>
    </row>
    <row r="1418" spans="2:2" s="73" customFormat="1" ht="18" customHeight="1">
      <c r="B1418" s="86"/>
    </row>
    <row r="1419" spans="2:2" s="73" customFormat="1" ht="18" customHeight="1">
      <c r="B1419" s="86"/>
    </row>
    <row r="1420" spans="2:2" s="73" customFormat="1" ht="18" customHeight="1">
      <c r="B1420" s="86"/>
    </row>
    <row r="1421" spans="2:2" s="73" customFormat="1" ht="18" customHeight="1">
      <c r="B1421" s="86"/>
    </row>
    <row r="1422" spans="2:2" s="73" customFormat="1" ht="18" customHeight="1">
      <c r="B1422" s="86"/>
    </row>
    <row r="1423" spans="2:2" s="73" customFormat="1" ht="18" customHeight="1">
      <c r="B1423" s="86"/>
    </row>
    <row r="1424" spans="2:2" s="73" customFormat="1" ht="18" customHeight="1">
      <c r="B1424" s="86"/>
    </row>
    <row r="1425" spans="2:2" s="73" customFormat="1" ht="18" customHeight="1">
      <c r="B1425" s="86"/>
    </row>
    <row r="1426" spans="2:2" s="73" customFormat="1" ht="18" customHeight="1">
      <c r="B1426" s="86"/>
    </row>
    <row r="1427" spans="2:2" s="73" customFormat="1" ht="18" customHeight="1">
      <c r="B1427" s="86"/>
    </row>
    <row r="1428" spans="2:2" s="73" customFormat="1" ht="18" customHeight="1">
      <c r="B1428" s="86"/>
    </row>
    <row r="1429" spans="2:2" s="73" customFormat="1" ht="18" customHeight="1">
      <c r="B1429" s="86"/>
    </row>
    <row r="1430" spans="2:2" s="73" customFormat="1" ht="18" customHeight="1">
      <c r="B1430" s="86"/>
    </row>
    <row r="1431" spans="2:2" s="73" customFormat="1" ht="18" customHeight="1">
      <c r="B1431" s="86"/>
    </row>
    <row r="1432" spans="2:2" s="73" customFormat="1" ht="18" customHeight="1">
      <c r="B1432" s="86"/>
    </row>
    <row r="1433" spans="2:2" s="73" customFormat="1" ht="18" customHeight="1">
      <c r="B1433" s="86"/>
    </row>
    <row r="1434" spans="2:2" s="73" customFormat="1" ht="18" customHeight="1">
      <c r="B1434" s="86"/>
    </row>
    <row r="1435" spans="2:2" s="73" customFormat="1" ht="18" customHeight="1">
      <c r="B1435" s="86"/>
    </row>
    <row r="1436" spans="2:2" s="73" customFormat="1" ht="18" customHeight="1">
      <c r="B1436" s="86"/>
    </row>
    <row r="1437" spans="2:2" s="73" customFormat="1" ht="18" customHeight="1">
      <c r="B1437" s="86"/>
    </row>
    <row r="1438" spans="2:2" s="73" customFormat="1" ht="18" customHeight="1">
      <c r="B1438" s="86"/>
    </row>
    <row r="1439" spans="2:2" s="73" customFormat="1" ht="18" customHeight="1">
      <c r="B1439" s="86"/>
    </row>
    <row r="1440" spans="2:2" s="73" customFormat="1" ht="18" customHeight="1">
      <c r="B1440" s="86"/>
    </row>
    <row r="1441" spans="2:2" s="73" customFormat="1" ht="18" customHeight="1">
      <c r="B1441" s="86"/>
    </row>
    <row r="1442" spans="2:2" s="73" customFormat="1" ht="18" customHeight="1">
      <c r="B1442" s="86"/>
    </row>
    <row r="1443" spans="2:2" s="73" customFormat="1" ht="18" customHeight="1">
      <c r="B1443" s="86"/>
    </row>
    <row r="1444" spans="2:2" s="73" customFormat="1" ht="18" customHeight="1">
      <c r="B1444" s="86"/>
    </row>
    <row r="1445" spans="2:2" s="73" customFormat="1" ht="18" customHeight="1">
      <c r="B1445" s="86"/>
    </row>
    <row r="1446" spans="2:2" s="73" customFormat="1" ht="18" customHeight="1">
      <c r="B1446" s="86"/>
    </row>
    <row r="1447" spans="2:2" s="73" customFormat="1" ht="18" customHeight="1">
      <c r="B1447" s="86"/>
    </row>
    <row r="1448" spans="2:2" s="73" customFormat="1" ht="18" customHeight="1">
      <c r="B1448" s="86"/>
    </row>
    <row r="1449" spans="2:2" s="73" customFormat="1" ht="18" customHeight="1">
      <c r="B1449" s="86"/>
    </row>
    <row r="1450" spans="2:2" s="73" customFormat="1" ht="18" customHeight="1">
      <c r="B1450" s="86"/>
    </row>
    <row r="1451" spans="2:2" s="73" customFormat="1" ht="18" customHeight="1">
      <c r="B1451" s="86"/>
    </row>
    <row r="1452" spans="2:2" s="73" customFormat="1" ht="18" customHeight="1">
      <c r="B1452" s="86"/>
    </row>
    <row r="1453" spans="2:2" s="73" customFormat="1" ht="18" customHeight="1">
      <c r="B1453" s="86"/>
    </row>
    <row r="1454" spans="2:2" s="73" customFormat="1" ht="18" customHeight="1">
      <c r="B1454" s="86"/>
    </row>
    <row r="1455" spans="2:2" s="73" customFormat="1" ht="18" customHeight="1">
      <c r="B1455" s="86"/>
    </row>
    <row r="1456" spans="2:2" s="73" customFormat="1" ht="18" customHeight="1">
      <c r="B1456" s="86"/>
    </row>
    <row r="1457" spans="2:2" s="73" customFormat="1" ht="18" customHeight="1">
      <c r="B1457" s="86"/>
    </row>
    <row r="1458" spans="2:2" s="73" customFormat="1" ht="18" customHeight="1">
      <c r="B1458" s="86"/>
    </row>
    <row r="1459" spans="2:2" s="73" customFormat="1" ht="18" customHeight="1">
      <c r="B1459" s="86"/>
    </row>
    <row r="1460" spans="2:2" s="73" customFormat="1" ht="18" customHeight="1">
      <c r="B1460" s="86"/>
    </row>
    <row r="1461" spans="2:2" s="73" customFormat="1" ht="18" customHeight="1">
      <c r="B1461" s="86"/>
    </row>
    <row r="1462" spans="2:2" s="73" customFormat="1" ht="18" customHeight="1">
      <c r="B1462" s="86"/>
    </row>
    <row r="1463" spans="2:2" s="73" customFormat="1" ht="18" customHeight="1">
      <c r="B1463" s="86"/>
    </row>
    <row r="1464" spans="2:2" s="73" customFormat="1" ht="18" customHeight="1">
      <c r="B1464" s="86"/>
    </row>
    <row r="1465" spans="2:2" s="73" customFormat="1" ht="18" customHeight="1">
      <c r="B1465" s="86"/>
    </row>
    <row r="1466" spans="2:2" s="73" customFormat="1" ht="18" customHeight="1">
      <c r="B1466" s="86"/>
    </row>
    <row r="1467" spans="2:2" s="73" customFormat="1" ht="18" customHeight="1">
      <c r="B1467" s="86"/>
    </row>
    <row r="1468" spans="2:2" s="73" customFormat="1" ht="18" customHeight="1">
      <c r="B1468" s="86"/>
    </row>
    <row r="1469" spans="2:2" s="73" customFormat="1" ht="18" customHeight="1">
      <c r="B1469" s="86"/>
    </row>
    <row r="1470" spans="2:2" s="73" customFormat="1" ht="18" customHeight="1">
      <c r="B1470" s="86"/>
    </row>
    <row r="1471" spans="2:2" s="73" customFormat="1" ht="18" customHeight="1">
      <c r="B1471" s="86"/>
    </row>
    <row r="1472" spans="2:2" s="73" customFormat="1" ht="18" customHeight="1">
      <c r="B1472" s="86"/>
    </row>
    <row r="1473" spans="2:2" s="73" customFormat="1" ht="18" customHeight="1">
      <c r="B1473" s="86"/>
    </row>
    <row r="1474" spans="2:2" s="73" customFormat="1" ht="18" customHeight="1">
      <c r="B1474" s="86"/>
    </row>
    <row r="1475" spans="2:2" s="73" customFormat="1" ht="18" customHeight="1">
      <c r="B1475" s="86"/>
    </row>
    <row r="1476" spans="2:2" s="73" customFormat="1" ht="18" customHeight="1">
      <c r="B1476" s="86"/>
    </row>
    <row r="1477" spans="2:2" s="73" customFormat="1" ht="18" customHeight="1">
      <c r="B1477" s="86"/>
    </row>
    <row r="1478" spans="2:2" s="73" customFormat="1" ht="18" customHeight="1">
      <c r="B1478" s="86"/>
    </row>
    <row r="1479" spans="2:2" s="73" customFormat="1" ht="18" customHeight="1">
      <c r="B1479" s="86"/>
    </row>
    <row r="1480" spans="2:2" s="73" customFormat="1" ht="18" customHeight="1">
      <c r="B1480" s="86"/>
    </row>
    <row r="1481" spans="2:2" s="73" customFormat="1" ht="18" customHeight="1">
      <c r="B1481" s="86"/>
    </row>
    <row r="1482" spans="2:2" s="73" customFormat="1" ht="18" customHeight="1">
      <c r="B1482" s="86"/>
    </row>
    <row r="1483" spans="2:2" s="73" customFormat="1" ht="18" customHeight="1">
      <c r="B1483" s="86"/>
    </row>
    <row r="1484" spans="2:2" s="73" customFormat="1" ht="18" customHeight="1">
      <c r="B1484" s="86"/>
    </row>
    <row r="1485" spans="2:2" s="73" customFormat="1" ht="18" customHeight="1">
      <c r="B1485" s="86"/>
    </row>
    <row r="1486" spans="2:2" s="73" customFormat="1" ht="18" customHeight="1">
      <c r="B1486" s="86"/>
    </row>
    <row r="1487" spans="2:2" s="73" customFormat="1" ht="18" customHeight="1">
      <c r="B1487" s="86"/>
    </row>
    <row r="1488" spans="2:2" s="73" customFormat="1" ht="18" customHeight="1">
      <c r="B1488" s="86"/>
    </row>
    <row r="1489" spans="2:2" s="73" customFormat="1" ht="18" customHeight="1">
      <c r="B1489" s="86"/>
    </row>
    <row r="1490" spans="2:2" s="73" customFormat="1" ht="18" customHeight="1">
      <c r="B1490" s="86"/>
    </row>
    <row r="1491" spans="2:2" s="73" customFormat="1" ht="18" customHeight="1">
      <c r="B1491" s="86"/>
    </row>
    <row r="1492" spans="2:2" s="73" customFormat="1" ht="18" customHeight="1">
      <c r="B1492" s="86"/>
    </row>
    <row r="1493" spans="2:2" s="73" customFormat="1" ht="18" customHeight="1">
      <c r="B1493" s="86"/>
    </row>
    <row r="1494" spans="2:2" s="73" customFormat="1" ht="18" customHeight="1">
      <c r="B1494" s="86"/>
    </row>
    <row r="1495" spans="2:2" s="73" customFormat="1" ht="18" customHeight="1">
      <c r="B1495" s="86"/>
    </row>
    <row r="1496" spans="2:2" s="73" customFormat="1" ht="18" customHeight="1">
      <c r="B1496" s="86"/>
    </row>
    <row r="1497" spans="2:2" s="73" customFormat="1" ht="18" customHeight="1">
      <c r="B1497" s="86"/>
    </row>
    <row r="1498" spans="2:2" s="73" customFormat="1" ht="18" customHeight="1">
      <c r="B1498" s="86"/>
    </row>
    <row r="1499" spans="2:2" s="73" customFormat="1" ht="18" customHeight="1">
      <c r="B1499" s="86"/>
    </row>
    <row r="1500" spans="2:2" s="73" customFormat="1" ht="18" customHeight="1">
      <c r="B1500" s="86"/>
    </row>
    <row r="1501" spans="2:2" s="73" customFormat="1" ht="18" customHeight="1">
      <c r="B1501" s="86"/>
    </row>
    <row r="1502" spans="2:2" s="73" customFormat="1" ht="18" customHeight="1">
      <c r="B1502" s="86"/>
    </row>
    <row r="1503" spans="2:2" s="73" customFormat="1" ht="18" customHeight="1">
      <c r="B1503" s="86"/>
    </row>
    <row r="1504" spans="2:2" s="73" customFormat="1" ht="18" customHeight="1">
      <c r="B1504" s="86"/>
    </row>
    <row r="1505" spans="2:2" s="73" customFormat="1" ht="18" customHeight="1">
      <c r="B1505" s="86"/>
    </row>
    <row r="1506" spans="2:2" s="73" customFormat="1" ht="18" customHeight="1">
      <c r="B1506" s="86"/>
    </row>
    <row r="1507" spans="2:2" s="73" customFormat="1" ht="18" customHeight="1">
      <c r="B1507" s="86"/>
    </row>
    <row r="1508" spans="2:2" s="73" customFormat="1" ht="18" customHeight="1">
      <c r="B1508" s="86"/>
    </row>
    <row r="1509" spans="2:2" s="73" customFormat="1" ht="18" customHeight="1">
      <c r="B1509" s="86"/>
    </row>
    <row r="1510" spans="2:2" s="73" customFormat="1" ht="18" customHeight="1">
      <c r="B1510" s="86"/>
    </row>
    <row r="1511" spans="2:2" s="73" customFormat="1" ht="18" customHeight="1">
      <c r="B1511" s="86"/>
    </row>
    <row r="1512" spans="2:2" s="73" customFormat="1" ht="18" customHeight="1">
      <c r="B1512" s="86"/>
    </row>
    <row r="1513" spans="2:2" s="73" customFormat="1" ht="18" customHeight="1">
      <c r="B1513" s="86"/>
    </row>
    <row r="1514" spans="2:2" s="73" customFormat="1" ht="18" customHeight="1">
      <c r="B1514" s="86"/>
    </row>
    <row r="1515" spans="2:2" s="73" customFormat="1" ht="18" customHeight="1">
      <c r="B1515" s="86"/>
    </row>
    <row r="1516" spans="2:2" s="73" customFormat="1" ht="18" customHeight="1">
      <c r="B1516" s="86"/>
    </row>
    <row r="1517" spans="2:2" s="73" customFormat="1" ht="18" customHeight="1">
      <c r="B1517" s="86"/>
    </row>
    <row r="1518" spans="2:2" s="73" customFormat="1" ht="18" customHeight="1">
      <c r="B1518" s="86"/>
    </row>
    <row r="1519" spans="2:2" s="73" customFormat="1" ht="18" customHeight="1">
      <c r="B1519" s="86"/>
    </row>
    <row r="1520" spans="2:2" s="73" customFormat="1" ht="18" customHeight="1">
      <c r="B1520" s="86"/>
    </row>
    <row r="1521" spans="2:2" s="73" customFormat="1" ht="18" customHeight="1">
      <c r="B1521" s="86"/>
    </row>
    <row r="1522" spans="2:2" s="73" customFormat="1" ht="18" customHeight="1">
      <c r="B1522" s="86"/>
    </row>
    <row r="1523" spans="2:2" s="73" customFormat="1" ht="18" customHeight="1">
      <c r="B1523" s="86"/>
    </row>
    <row r="1524" spans="2:2" s="73" customFormat="1" ht="18" customHeight="1">
      <c r="B1524" s="86"/>
    </row>
    <row r="1525" spans="2:2" s="73" customFormat="1" ht="18" customHeight="1">
      <c r="B1525" s="86"/>
    </row>
    <row r="1526" spans="2:2" s="73" customFormat="1" ht="18" customHeight="1">
      <c r="B1526" s="86"/>
    </row>
    <row r="1527" spans="2:2" s="73" customFormat="1" ht="18" customHeight="1">
      <c r="B1527" s="86"/>
    </row>
    <row r="1528" spans="2:2" s="73" customFormat="1" ht="18" customHeight="1">
      <c r="B1528" s="86"/>
    </row>
    <row r="1529" spans="2:2" s="73" customFormat="1" ht="18" customHeight="1">
      <c r="B1529" s="86"/>
    </row>
    <row r="1530" spans="2:2" s="73" customFormat="1" ht="18" customHeight="1">
      <c r="B1530" s="86"/>
    </row>
    <row r="1531" spans="2:2" s="73" customFormat="1" ht="18" customHeight="1">
      <c r="B1531" s="86"/>
    </row>
    <row r="1532" spans="2:2" s="73" customFormat="1" ht="18" customHeight="1">
      <c r="B1532" s="86"/>
    </row>
    <row r="1533" spans="2:2" s="73" customFormat="1" ht="18" customHeight="1">
      <c r="B1533" s="86"/>
    </row>
    <row r="1534" spans="2:2" s="73" customFormat="1" ht="18" customHeight="1">
      <c r="B1534" s="86"/>
    </row>
    <row r="1535" spans="2:2" s="73" customFormat="1" ht="18" customHeight="1">
      <c r="B1535" s="86"/>
    </row>
    <row r="1536" spans="2:2" s="73" customFormat="1" ht="18" customHeight="1">
      <c r="B1536" s="86"/>
    </row>
    <row r="1537" spans="2:2" s="73" customFormat="1" ht="18" customHeight="1">
      <c r="B1537" s="86"/>
    </row>
    <row r="1538" spans="2:2" s="73" customFormat="1" ht="18" customHeight="1">
      <c r="B1538" s="86"/>
    </row>
    <row r="1539" spans="2:2" s="73" customFormat="1" ht="18" customHeight="1">
      <c r="B1539" s="86"/>
    </row>
    <row r="1540" spans="2:2" s="73" customFormat="1" ht="18" customHeight="1">
      <c r="B1540" s="86"/>
    </row>
    <row r="1541" spans="2:2" s="73" customFormat="1" ht="18" customHeight="1">
      <c r="B1541" s="86"/>
    </row>
    <row r="1542" spans="2:2" s="73" customFormat="1" ht="18" customHeight="1">
      <c r="B1542" s="86"/>
    </row>
    <row r="1543" spans="2:2" s="73" customFormat="1" ht="18" customHeight="1">
      <c r="B1543" s="86"/>
    </row>
    <row r="1544" spans="2:2" s="73" customFormat="1" ht="18" customHeight="1">
      <c r="B1544" s="86"/>
    </row>
    <row r="1545" spans="2:2" s="73" customFormat="1" ht="18" customHeight="1">
      <c r="B1545" s="86"/>
    </row>
    <row r="1546" spans="2:2" s="73" customFormat="1" ht="18" customHeight="1">
      <c r="B1546" s="86"/>
    </row>
    <row r="1547" spans="2:2" s="73" customFormat="1" ht="18" customHeight="1">
      <c r="B1547" s="86"/>
    </row>
    <row r="1548" spans="2:2" s="73" customFormat="1" ht="18" customHeight="1">
      <c r="B1548" s="86"/>
    </row>
    <row r="1549" spans="2:2" s="73" customFormat="1" ht="18" customHeight="1">
      <c r="B1549" s="86"/>
    </row>
    <row r="1550" spans="2:2" s="73" customFormat="1" ht="18" customHeight="1">
      <c r="B1550" s="86"/>
    </row>
    <row r="1551" spans="2:2" s="73" customFormat="1" ht="18" customHeight="1">
      <c r="B1551" s="86"/>
    </row>
    <row r="1552" spans="2:2" s="73" customFormat="1" ht="18" customHeight="1">
      <c r="B1552" s="86"/>
    </row>
    <row r="1553" spans="2:2" s="73" customFormat="1" ht="18" customHeight="1">
      <c r="B1553" s="86"/>
    </row>
    <row r="1554" spans="2:2" s="73" customFormat="1" ht="18" customHeight="1">
      <c r="B1554" s="86"/>
    </row>
    <row r="1555" spans="2:2" s="73" customFormat="1" ht="18" customHeight="1">
      <c r="B1555" s="86"/>
    </row>
    <row r="1556" spans="2:2" s="73" customFormat="1" ht="18" customHeight="1">
      <c r="B1556" s="86"/>
    </row>
    <row r="1557" spans="2:2" s="73" customFormat="1" ht="18" customHeight="1">
      <c r="B1557" s="86"/>
    </row>
    <row r="1558" spans="2:2" s="73" customFormat="1" ht="18" customHeight="1">
      <c r="B1558" s="86"/>
    </row>
    <row r="1559" spans="2:2" s="73" customFormat="1" ht="18" customHeight="1">
      <c r="B1559" s="86"/>
    </row>
    <row r="1560" spans="2:2" s="73" customFormat="1" ht="18" customHeight="1">
      <c r="B1560" s="86"/>
    </row>
    <row r="1561" spans="2:2" s="73" customFormat="1" ht="18" customHeight="1">
      <c r="B1561" s="86"/>
    </row>
    <row r="1562" spans="2:2" s="73" customFormat="1" ht="18" customHeight="1">
      <c r="B1562" s="86"/>
    </row>
    <row r="1563" spans="2:2" s="73" customFormat="1" ht="18" customHeight="1">
      <c r="B1563" s="86"/>
    </row>
    <row r="1564" spans="2:2" s="73" customFormat="1" ht="18" customHeight="1">
      <c r="B1564" s="86"/>
    </row>
    <row r="1565" spans="2:2" s="73" customFormat="1" ht="18" customHeight="1">
      <c r="B1565" s="86"/>
    </row>
    <row r="1566" spans="2:2" s="73" customFormat="1" ht="18" customHeight="1">
      <c r="B1566" s="86"/>
    </row>
    <row r="1567" spans="2:2" s="73" customFormat="1" ht="18" customHeight="1">
      <c r="B1567" s="86"/>
    </row>
    <row r="1568" spans="2:2" s="73" customFormat="1" ht="18" customHeight="1">
      <c r="B1568" s="86"/>
    </row>
    <row r="1569" spans="2:2" s="73" customFormat="1" ht="18" customHeight="1">
      <c r="B1569" s="86"/>
    </row>
    <row r="1570" spans="2:2" s="73" customFormat="1" ht="18" customHeight="1">
      <c r="B1570" s="86"/>
    </row>
    <row r="1571" spans="2:2" s="73" customFormat="1" ht="18" customHeight="1">
      <c r="B1571" s="86"/>
    </row>
    <row r="1572" spans="2:2" s="73" customFormat="1" ht="18" customHeight="1">
      <c r="B1572" s="86"/>
    </row>
    <row r="1573" spans="2:2" s="73" customFormat="1" ht="18" customHeight="1">
      <c r="B1573" s="86"/>
    </row>
    <row r="1574" spans="2:2" s="73" customFormat="1" ht="18" customHeight="1">
      <c r="B1574" s="86"/>
    </row>
    <row r="1575" spans="2:2" s="73" customFormat="1" ht="18" customHeight="1">
      <c r="B1575" s="86"/>
    </row>
    <row r="1576" spans="2:2" s="73" customFormat="1" ht="18" customHeight="1">
      <c r="B1576" s="86"/>
    </row>
    <row r="1577" spans="2:2" s="73" customFormat="1" ht="18" customHeight="1">
      <c r="B1577" s="86"/>
    </row>
    <row r="1578" spans="2:2" s="73" customFormat="1" ht="18" customHeight="1">
      <c r="B1578" s="86"/>
    </row>
    <row r="1579" spans="2:2" s="73" customFormat="1" ht="18" customHeight="1">
      <c r="B1579" s="86"/>
    </row>
    <row r="1580" spans="2:2" s="73" customFormat="1" ht="18" customHeight="1">
      <c r="B1580" s="86"/>
    </row>
    <row r="1581" spans="2:2" s="73" customFormat="1" ht="18" customHeight="1">
      <c r="B1581" s="86"/>
    </row>
    <row r="1582" spans="2:2" s="73" customFormat="1" ht="18" customHeight="1">
      <c r="B1582" s="86"/>
    </row>
    <row r="1583" spans="2:2" s="73" customFormat="1" ht="18" customHeight="1">
      <c r="B1583" s="86"/>
    </row>
    <row r="1584" spans="2:2" s="73" customFormat="1" ht="18" customHeight="1">
      <c r="B1584" s="86"/>
    </row>
    <row r="1585" spans="2:2" s="73" customFormat="1" ht="18" customHeight="1">
      <c r="B1585" s="86"/>
    </row>
    <row r="1586" spans="2:2" s="73" customFormat="1" ht="18" customHeight="1">
      <c r="B1586" s="86"/>
    </row>
    <row r="1587" spans="2:2" s="73" customFormat="1" ht="18" customHeight="1">
      <c r="B1587" s="86"/>
    </row>
    <row r="1588" spans="2:2" s="73" customFormat="1" ht="18" customHeight="1">
      <c r="B1588" s="86"/>
    </row>
    <row r="1589" spans="2:2" s="73" customFormat="1" ht="18" customHeight="1">
      <c r="B1589" s="86"/>
    </row>
    <row r="1590" spans="2:2" s="73" customFormat="1" ht="18" customHeight="1">
      <c r="B1590" s="86"/>
    </row>
    <row r="1591" spans="2:2" s="73" customFormat="1" ht="18" customHeight="1">
      <c r="B1591" s="86"/>
    </row>
    <row r="1592" spans="2:2" s="73" customFormat="1" ht="18" customHeight="1">
      <c r="B1592" s="86"/>
    </row>
    <row r="1593" spans="2:2" s="73" customFormat="1" ht="18" customHeight="1">
      <c r="B1593" s="86"/>
    </row>
    <row r="1594" spans="2:2" s="73" customFormat="1" ht="18" customHeight="1">
      <c r="B1594" s="86"/>
    </row>
    <row r="1595" spans="2:2" s="73" customFormat="1" ht="18" customHeight="1">
      <c r="B1595" s="86"/>
    </row>
    <row r="1596" spans="2:2" s="73" customFormat="1" ht="18" customHeight="1">
      <c r="B1596" s="86"/>
    </row>
    <row r="1597" spans="2:2" s="73" customFormat="1" ht="18" customHeight="1">
      <c r="B1597" s="86"/>
    </row>
    <row r="1598" spans="2:2" s="73" customFormat="1" ht="18" customHeight="1">
      <c r="B1598" s="86"/>
    </row>
    <row r="1599" spans="2:2" s="73" customFormat="1" ht="18" customHeight="1">
      <c r="B1599" s="86"/>
    </row>
    <row r="1600" spans="2:2" s="73" customFormat="1" ht="18" customHeight="1">
      <c r="B1600" s="86"/>
    </row>
    <row r="1601" spans="2:2" s="73" customFormat="1" ht="18" customHeight="1">
      <c r="B1601" s="86"/>
    </row>
    <row r="1602" spans="2:2" s="73" customFormat="1" ht="18" customHeight="1">
      <c r="B1602" s="86"/>
    </row>
    <row r="1603" spans="2:2" s="73" customFormat="1" ht="18" customHeight="1">
      <c r="B1603" s="86"/>
    </row>
    <row r="1604" spans="2:2" s="73" customFormat="1" ht="18" customHeight="1">
      <c r="B1604" s="86"/>
    </row>
    <row r="1605" spans="2:2" s="73" customFormat="1" ht="18" customHeight="1">
      <c r="B1605" s="86"/>
    </row>
    <row r="1606" spans="2:2" s="73" customFormat="1" ht="18" customHeight="1">
      <c r="B1606" s="86"/>
    </row>
    <row r="1607" spans="2:2" s="73" customFormat="1" ht="18" customHeight="1">
      <c r="B1607" s="86"/>
    </row>
    <row r="1608" spans="2:2" s="73" customFormat="1" ht="18" customHeight="1">
      <c r="B1608" s="86"/>
    </row>
    <row r="1609" spans="2:2" s="73" customFormat="1" ht="18" customHeight="1">
      <c r="B1609" s="86"/>
    </row>
    <row r="1610" spans="2:2" s="73" customFormat="1" ht="18" customHeight="1">
      <c r="B1610" s="86"/>
    </row>
    <row r="1611" spans="2:2" s="73" customFormat="1" ht="18" customHeight="1">
      <c r="B1611" s="86"/>
    </row>
    <row r="1612" spans="2:2" s="73" customFormat="1" ht="18" customHeight="1">
      <c r="B1612" s="86"/>
    </row>
    <row r="1613" spans="2:2" s="73" customFormat="1" ht="18" customHeight="1">
      <c r="B1613" s="86"/>
    </row>
    <row r="1614" spans="2:2" s="73" customFormat="1" ht="18" customHeight="1">
      <c r="B1614" s="86"/>
    </row>
    <row r="1615" spans="2:2" s="73" customFormat="1" ht="18" customHeight="1">
      <c r="B1615" s="86"/>
    </row>
    <row r="1616" spans="2:2" s="73" customFormat="1" ht="18" customHeight="1">
      <c r="B1616" s="86"/>
    </row>
    <row r="1617" spans="2:2" s="73" customFormat="1" ht="18" customHeight="1">
      <c r="B1617" s="86"/>
    </row>
    <row r="1618" spans="2:2" s="73" customFormat="1" ht="18" customHeight="1">
      <c r="B1618" s="86"/>
    </row>
    <row r="1619" spans="2:2" s="73" customFormat="1" ht="18" customHeight="1">
      <c r="B1619" s="86"/>
    </row>
    <row r="1620" spans="2:2" s="73" customFormat="1" ht="18" customHeight="1">
      <c r="B1620" s="86"/>
    </row>
    <row r="1621" spans="2:2" s="73" customFormat="1" ht="18" customHeight="1">
      <c r="B1621" s="86"/>
    </row>
    <row r="1622" spans="2:2" s="73" customFormat="1" ht="18" customHeight="1">
      <c r="B1622" s="86"/>
    </row>
    <row r="1623" spans="2:2" s="73" customFormat="1" ht="18" customHeight="1">
      <c r="B1623" s="86"/>
    </row>
    <row r="1624" spans="2:2" s="73" customFormat="1" ht="18" customHeight="1">
      <c r="B1624" s="86"/>
    </row>
    <row r="1625" spans="2:2" s="73" customFormat="1" ht="18" customHeight="1">
      <c r="B1625" s="86"/>
    </row>
    <row r="1626" spans="2:2" s="73" customFormat="1" ht="18" customHeight="1">
      <c r="B1626" s="86"/>
    </row>
    <row r="1627" spans="2:2" s="73" customFormat="1" ht="18" customHeight="1">
      <c r="B1627" s="86"/>
    </row>
    <row r="1628" spans="2:2" s="73" customFormat="1" ht="18" customHeight="1">
      <c r="B1628" s="86"/>
    </row>
    <row r="1629" spans="2:2" s="73" customFormat="1" ht="18" customHeight="1">
      <c r="B1629" s="86"/>
    </row>
    <row r="1630" spans="2:2" s="73" customFormat="1" ht="18" customHeight="1">
      <c r="B1630" s="86"/>
    </row>
    <row r="1631" spans="2:2" s="73" customFormat="1" ht="18" customHeight="1">
      <c r="B1631" s="86"/>
    </row>
    <row r="1632" spans="2:2" s="73" customFormat="1" ht="18" customHeight="1">
      <c r="B1632" s="86"/>
    </row>
    <row r="1633" spans="2:2" s="73" customFormat="1" ht="18" customHeight="1">
      <c r="B1633" s="86"/>
    </row>
    <row r="1634" spans="2:2" s="73" customFormat="1" ht="18" customHeight="1">
      <c r="B1634" s="86"/>
    </row>
    <row r="1635" spans="2:2" s="73" customFormat="1" ht="18" customHeight="1">
      <c r="B1635" s="86"/>
    </row>
    <row r="1636" spans="2:2" s="73" customFormat="1" ht="18" customHeight="1">
      <c r="B1636" s="86"/>
    </row>
    <row r="1637" spans="2:2" s="73" customFormat="1" ht="18" customHeight="1">
      <c r="B1637" s="86"/>
    </row>
    <row r="1638" spans="2:2" s="73" customFormat="1" ht="18" customHeight="1">
      <c r="B1638" s="86"/>
    </row>
    <row r="1639" spans="2:2" s="73" customFormat="1" ht="18" customHeight="1">
      <c r="B1639" s="86"/>
    </row>
    <row r="1640" spans="2:2" s="73" customFormat="1" ht="18" customHeight="1">
      <c r="B1640" s="86"/>
    </row>
    <row r="1641" spans="2:2" s="73" customFormat="1" ht="18" customHeight="1">
      <c r="B1641" s="86"/>
    </row>
    <row r="1642" spans="2:2" s="73" customFormat="1" ht="18" customHeight="1">
      <c r="B1642" s="86"/>
    </row>
    <row r="1643" spans="2:2" s="73" customFormat="1" ht="18" customHeight="1">
      <c r="B1643" s="86"/>
    </row>
    <row r="1644" spans="2:2" s="73" customFormat="1" ht="18" customHeight="1">
      <c r="B1644" s="86"/>
    </row>
    <row r="1645" spans="2:2" s="73" customFormat="1" ht="18" customHeight="1">
      <c r="B1645" s="86"/>
    </row>
    <row r="1646" spans="2:2" s="73" customFormat="1" ht="18" customHeight="1">
      <c r="B1646" s="86"/>
    </row>
    <row r="1647" spans="2:2" s="73" customFormat="1" ht="18" customHeight="1">
      <c r="B1647" s="86"/>
    </row>
    <row r="1648" spans="2:2" s="73" customFormat="1" ht="18" customHeight="1">
      <c r="B1648" s="86"/>
    </row>
    <row r="1649" spans="2:2" s="73" customFormat="1" ht="18" customHeight="1">
      <c r="B1649" s="86"/>
    </row>
    <row r="1650" spans="2:2" s="73" customFormat="1" ht="18" customHeight="1">
      <c r="B1650" s="86"/>
    </row>
    <row r="1651" spans="2:2" s="73" customFormat="1" ht="18" customHeight="1">
      <c r="B1651" s="86"/>
    </row>
    <row r="1652" spans="2:2" s="73" customFormat="1" ht="18" customHeight="1">
      <c r="B1652" s="86"/>
    </row>
    <row r="1653" spans="2:2" s="73" customFormat="1" ht="18" customHeight="1">
      <c r="B1653" s="86"/>
    </row>
    <row r="1654" spans="2:2" s="73" customFormat="1" ht="18" customHeight="1">
      <c r="B1654" s="86"/>
    </row>
    <row r="1655" spans="2:2" s="73" customFormat="1" ht="18" customHeight="1">
      <c r="B1655" s="86"/>
    </row>
    <row r="1656" spans="2:2" s="73" customFormat="1" ht="18" customHeight="1">
      <c r="B1656" s="86"/>
    </row>
    <row r="1657" spans="2:2" s="73" customFormat="1" ht="18" customHeight="1">
      <c r="B1657" s="86"/>
    </row>
    <row r="1658" spans="2:2" s="73" customFormat="1" ht="18" customHeight="1">
      <c r="B1658" s="86"/>
    </row>
    <row r="1659" spans="2:2" s="73" customFormat="1" ht="18" customHeight="1">
      <c r="B1659" s="86"/>
    </row>
    <row r="1660" spans="2:2" s="73" customFormat="1" ht="18" customHeight="1">
      <c r="B1660" s="86"/>
    </row>
    <row r="1661" spans="2:2" s="73" customFormat="1" ht="18" customHeight="1">
      <c r="B1661" s="86"/>
    </row>
    <row r="1662" spans="2:2" s="73" customFormat="1" ht="18" customHeight="1">
      <c r="B1662" s="86"/>
    </row>
    <row r="1663" spans="2:2" s="73" customFormat="1" ht="18" customHeight="1">
      <c r="B1663" s="86"/>
    </row>
    <row r="1664" spans="2:2" s="73" customFormat="1" ht="18" customHeight="1">
      <c r="B1664" s="86"/>
    </row>
    <row r="1665" spans="2:2" s="73" customFormat="1" ht="18" customHeight="1">
      <c r="B1665" s="86"/>
    </row>
    <row r="1666" spans="2:2" s="73" customFormat="1" ht="18" customHeight="1">
      <c r="B1666" s="86"/>
    </row>
    <row r="1667" spans="2:2" s="73" customFormat="1" ht="18" customHeight="1">
      <c r="B1667" s="86"/>
    </row>
    <row r="1668" spans="2:2" s="73" customFormat="1" ht="18" customHeight="1">
      <c r="B1668" s="86"/>
    </row>
    <row r="1669" spans="2:2" s="73" customFormat="1" ht="18" customHeight="1">
      <c r="B1669" s="86"/>
    </row>
    <row r="1670" spans="2:2" s="73" customFormat="1" ht="18" customHeight="1">
      <c r="B1670" s="86"/>
    </row>
    <row r="1671" spans="2:2" s="73" customFormat="1" ht="18" customHeight="1">
      <c r="B1671" s="86"/>
    </row>
    <row r="1672" spans="2:2" s="73" customFormat="1" ht="18" customHeight="1">
      <c r="B1672" s="86"/>
    </row>
    <row r="1673" spans="2:2" s="73" customFormat="1" ht="18" customHeight="1">
      <c r="B1673" s="86"/>
    </row>
    <row r="1674" spans="2:2" s="73" customFormat="1" ht="18" customHeight="1">
      <c r="B1674" s="86"/>
    </row>
    <row r="1675" spans="2:2" s="73" customFormat="1" ht="18" customHeight="1">
      <c r="B1675" s="86"/>
    </row>
    <row r="1676" spans="2:2" s="73" customFormat="1" ht="18" customHeight="1">
      <c r="B1676" s="86"/>
    </row>
    <row r="1677" spans="2:2" s="73" customFormat="1" ht="18" customHeight="1">
      <c r="B1677" s="86"/>
    </row>
    <row r="1678" spans="2:2" s="73" customFormat="1" ht="18" customHeight="1">
      <c r="B1678" s="86"/>
    </row>
    <row r="1679" spans="2:2" s="73" customFormat="1" ht="18" customHeight="1">
      <c r="B1679" s="86"/>
    </row>
    <row r="1680" spans="2:2" s="73" customFormat="1" ht="18" customHeight="1">
      <c r="B1680" s="86"/>
    </row>
    <row r="1681" spans="2:2" s="73" customFormat="1" ht="18" customHeight="1">
      <c r="B1681" s="86"/>
    </row>
    <row r="1682" spans="2:2" s="73" customFormat="1" ht="18" customHeight="1">
      <c r="B1682" s="86"/>
    </row>
    <row r="1683" spans="2:2" s="73" customFormat="1" ht="18" customHeight="1">
      <c r="B1683" s="86"/>
    </row>
    <row r="1684" spans="2:2" s="73" customFormat="1" ht="18" customHeight="1">
      <c r="B1684" s="86"/>
    </row>
    <row r="1685" spans="2:2" s="73" customFormat="1" ht="18" customHeight="1">
      <c r="B1685" s="86"/>
    </row>
    <row r="1686" spans="2:2" s="73" customFormat="1" ht="18" customHeight="1">
      <c r="B1686" s="86"/>
    </row>
    <row r="1687" spans="2:2" s="73" customFormat="1" ht="18" customHeight="1">
      <c r="B1687" s="86"/>
    </row>
    <row r="1688" spans="2:2" s="73" customFormat="1" ht="18" customHeight="1">
      <c r="B1688" s="86"/>
    </row>
    <row r="1689" spans="2:2" s="73" customFormat="1" ht="18" customHeight="1">
      <c r="B1689" s="86"/>
    </row>
    <row r="1690" spans="2:2" s="73" customFormat="1" ht="18" customHeight="1">
      <c r="B1690" s="86"/>
    </row>
    <row r="1691" spans="2:2" s="73" customFormat="1" ht="18" customHeight="1">
      <c r="B1691" s="86"/>
    </row>
    <row r="1692" spans="2:2" s="73" customFormat="1" ht="18" customHeight="1">
      <c r="B1692" s="86"/>
    </row>
    <row r="1693" spans="2:2" s="73" customFormat="1" ht="18" customHeight="1">
      <c r="B1693" s="86"/>
    </row>
    <row r="1694" spans="2:2" s="73" customFormat="1" ht="18" customHeight="1">
      <c r="B1694" s="86"/>
    </row>
    <row r="1695" spans="2:2" s="73" customFormat="1" ht="18" customHeight="1">
      <c r="B1695" s="86"/>
    </row>
    <row r="1696" spans="2:2" s="73" customFormat="1" ht="18" customHeight="1">
      <c r="B1696" s="86"/>
    </row>
    <row r="1697" spans="2:2" s="73" customFormat="1" ht="18" customHeight="1">
      <c r="B1697" s="86"/>
    </row>
    <row r="1698" spans="2:2" s="73" customFormat="1" ht="18" customHeight="1">
      <c r="B1698" s="86"/>
    </row>
    <row r="1699" spans="2:2" s="73" customFormat="1" ht="18" customHeight="1">
      <c r="B1699" s="86"/>
    </row>
    <row r="1700" spans="2:2" s="73" customFormat="1" ht="18" customHeight="1">
      <c r="B1700" s="86"/>
    </row>
    <row r="1701" spans="2:2" s="73" customFormat="1" ht="18" customHeight="1">
      <c r="B1701" s="86"/>
    </row>
    <row r="1702" spans="2:2" s="73" customFormat="1" ht="18" customHeight="1">
      <c r="B1702" s="86"/>
    </row>
    <row r="1703" spans="2:2" s="73" customFormat="1" ht="18" customHeight="1">
      <c r="B1703" s="86"/>
    </row>
    <row r="1704" spans="2:2" s="73" customFormat="1" ht="18" customHeight="1">
      <c r="B1704" s="86"/>
    </row>
    <row r="1705" spans="2:2" s="73" customFormat="1" ht="18" customHeight="1">
      <c r="B1705" s="86"/>
    </row>
    <row r="1706" spans="2:2" s="73" customFormat="1" ht="18" customHeight="1">
      <c r="B1706" s="86"/>
    </row>
    <row r="1707" spans="2:2" s="73" customFormat="1" ht="18" customHeight="1">
      <c r="B1707" s="86"/>
    </row>
    <row r="1708" spans="2:2" s="73" customFormat="1" ht="18" customHeight="1">
      <c r="B1708" s="86"/>
    </row>
    <row r="1709" spans="2:2" s="73" customFormat="1" ht="18" customHeight="1">
      <c r="B1709" s="86"/>
    </row>
    <row r="1710" spans="2:2" s="73" customFormat="1" ht="18" customHeight="1">
      <c r="B1710" s="86"/>
    </row>
    <row r="1711" spans="2:2" s="73" customFormat="1" ht="18" customHeight="1">
      <c r="B1711" s="86"/>
    </row>
    <row r="1712" spans="2:2" s="73" customFormat="1" ht="18" customHeight="1">
      <c r="B1712" s="86"/>
    </row>
    <row r="1713" spans="2:2" s="73" customFormat="1" ht="18" customHeight="1">
      <c r="B1713" s="86"/>
    </row>
    <row r="1714" spans="2:2" s="73" customFormat="1" ht="18" customHeight="1">
      <c r="B1714" s="86"/>
    </row>
    <row r="1715" spans="2:2" s="73" customFormat="1" ht="18" customHeight="1">
      <c r="B1715" s="86"/>
    </row>
    <row r="1716" spans="2:2" s="73" customFormat="1" ht="18" customHeight="1">
      <c r="B1716" s="86"/>
    </row>
    <row r="1717" spans="2:2" s="73" customFormat="1" ht="18" customHeight="1">
      <c r="B1717" s="86"/>
    </row>
    <row r="1718" spans="2:2" s="73" customFormat="1" ht="18" customHeight="1">
      <c r="B1718" s="86"/>
    </row>
    <row r="1719" spans="2:2" s="73" customFormat="1" ht="18" customHeight="1">
      <c r="B1719" s="86"/>
    </row>
    <row r="1720" spans="2:2" s="73" customFormat="1" ht="18" customHeight="1">
      <c r="B1720" s="86"/>
    </row>
    <row r="1721" spans="2:2" s="73" customFormat="1" ht="18" customHeight="1">
      <c r="B1721" s="86"/>
    </row>
    <row r="1722" spans="2:2" s="73" customFormat="1" ht="18" customHeight="1">
      <c r="B1722" s="86"/>
    </row>
    <row r="1723" spans="2:2" s="73" customFormat="1" ht="18" customHeight="1">
      <c r="B1723" s="86"/>
    </row>
    <row r="1724" spans="2:2" s="73" customFormat="1" ht="18" customHeight="1">
      <c r="B1724" s="86"/>
    </row>
    <row r="1725" spans="2:2" s="73" customFormat="1" ht="18" customHeight="1">
      <c r="B1725" s="86"/>
    </row>
    <row r="1726" spans="2:2" s="73" customFormat="1" ht="18" customHeight="1">
      <c r="B1726" s="86"/>
    </row>
    <row r="1727" spans="2:2" s="73" customFormat="1" ht="18" customHeight="1">
      <c r="B1727" s="86"/>
    </row>
    <row r="1728" spans="2:2" s="73" customFormat="1" ht="18" customHeight="1">
      <c r="B1728" s="86"/>
    </row>
    <row r="1729" spans="2:2" s="73" customFormat="1" ht="18" customHeight="1">
      <c r="B1729" s="86"/>
    </row>
    <row r="1730" spans="2:2" s="73" customFormat="1" ht="18" customHeight="1">
      <c r="B1730" s="86"/>
    </row>
    <row r="1731" spans="2:2" s="73" customFormat="1" ht="18" customHeight="1">
      <c r="B1731" s="86"/>
    </row>
    <row r="1732" spans="2:2" s="73" customFormat="1" ht="18" customHeight="1">
      <c r="B1732" s="86"/>
    </row>
    <row r="1733" spans="2:2" s="73" customFormat="1" ht="18" customHeight="1">
      <c r="B1733" s="86"/>
    </row>
    <row r="1734" spans="2:2" s="73" customFormat="1" ht="18" customHeight="1">
      <c r="B1734" s="86"/>
    </row>
    <row r="1735" spans="2:2" s="73" customFormat="1" ht="18" customHeight="1">
      <c r="B1735" s="86"/>
    </row>
    <row r="1736" spans="2:2" s="73" customFormat="1" ht="18" customHeight="1">
      <c r="B1736" s="86"/>
    </row>
    <row r="1737" spans="2:2" s="73" customFormat="1" ht="18" customHeight="1">
      <c r="B1737" s="86"/>
    </row>
    <row r="1738" spans="2:2" s="73" customFormat="1" ht="18" customHeight="1">
      <c r="B1738" s="86"/>
    </row>
    <row r="1739" spans="2:2" s="73" customFormat="1" ht="18" customHeight="1">
      <c r="B1739" s="86"/>
    </row>
    <row r="1740" spans="2:2" s="73" customFormat="1" ht="18" customHeight="1">
      <c r="B1740" s="86"/>
    </row>
    <row r="1741" spans="2:2" s="73" customFormat="1" ht="18" customHeight="1">
      <c r="B1741" s="86"/>
    </row>
    <row r="1742" spans="2:2" s="73" customFormat="1" ht="18" customHeight="1">
      <c r="B1742" s="86"/>
    </row>
    <row r="1743" spans="2:2" s="73" customFormat="1" ht="18" customHeight="1">
      <c r="B1743" s="86"/>
    </row>
    <row r="1744" spans="2:2" s="73" customFormat="1" ht="18" customHeight="1">
      <c r="B1744" s="86"/>
    </row>
    <row r="1745" spans="2:2" s="73" customFormat="1" ht="18" customHeight="1">
      <c r="B1745" s="86"/>
    </row>
    <row r="1746" spans="2:2" s="73" customFormat="1" ht="18" customHeight="1">
      <c r="B1746" s="86"/>
    </row>
    <row r="1747" spans="2:2" s="73" customFormat="1" ht="18" customHeight="1">
      <c r="B1747" s="86"/>
    </row>
    <row r="1748" spans="2:2" s="73" customFormat="1" ht="18" customHeight="1">
      <c r="B1748" s="86"/>
    </row>
    <row r="1749" spans="2:2" s="73" customFormat="1" ht="18" customHeight="1">
      <c r="B1749" s="86"/>
    </row>
    <row r="1750" spans="2:2" s="73" customFormat="1" ht="18" customHeight="1">
      <c r="B1750" s="86"/>
    </row>
    <row r="1751" spans="2:2" s="73" customFormat="1" ht="18" customHeight="1">
      <c r="B1751" s="86"/>
    </row>
    <row r="1752" spans="2:2" s="73" customFormat="1" ht="18" customHeight="1">
      <c r="B1752" s="86"/>
    </row>
    <row r="1753" spans="2:2" s="73" customFormat="1" ht="18" customHeight="1">
      <c r="B1753" s="86"/>
    </row>
    <row r="1754" spans="2:2" s="73" customFormat="1" ht="18" customHeight="1">
      <c r="B1754" s="86"/>
    </row>
    <row r="1755" spans="2:2" s="73" customFormat="1" ht="18" customHeight="1">
      <c r="B1755" s="86"/>
    </row>
    <row r="1756" spans="2:2" s="73" customFormat="1" ht="18" customHeight="1">
      <c r="B1756" s="86"/>
    </row>
    <row r="1757" spans="2:2" s="73" customFormat="1" ht="18" customHeight="1">
      <c r="B1757" s="86"/>
    </row>
    <row r="1758" spans="2:2" s="73" customFormat="1" ht="18" customHeight="1">
      <c r="B1758" s="86"/>
    </row>
    <row r="1759" spans="2:2" s="73" customFormat="1" ht="18" customHeight="1">
      <c r="B1759" s="86"/>
    </row>
    <row r="1760" spans="2:2" s="73" customFormat="1" ht="18" customHeight="1">
      <c r="B1760" s="86"/>
    </row>
    <row r="1761" spans="2:2" s="73" customFormat="1" ht="18" customHeight="1">
      <c r="B1761" s="86"/>
    </row>
    <row r="1762" spans="2:2" s="73" customFormat="1" ht="18" customHeight="1">
      <c r="B1762" s="86"/>
    </row>
    <row r="1763" spans="2:2" s="73" customFormat="1" ht="18" customHeight="1">
      <c r="B1763" s="86"/>
    </row>
    <row r="1764" spans="2:2" s="73" customFormat="1" ht="18" customHeight="1">
      <c r="B1764" s="86"/>
    </row>
    <row r="1765" spans="2:2" s="73" customFormat="1" ht="18" customHeight="1">
      <c r="B1765" s="86"/>
    </row>
    <row r="1766" spans="2:2" s="73" customFormat="1" ht="18" customHeight="1">
      <c r="B1766" s="86"/>
    </row>
    <row r="1767" spans="2:2" s="73" customFormat="1" ht="18" customHeight="1">
      <c r="B1767" s="86"/>
    </row>
    <row r="1768" spans="2:2" s="73" customFormat="1" ht="18" customHeight="1">
      <c r="B1768" s="86"/>
    </row>
    <row r="1769" spans="2:2" s="73" customFormat="1" ht="18" customHeight="1">
      <c r="B1769" s="86"/>
    </row>
    <row r="1770" spans="2:2" s="73" customFormat="1" ht="18" customHeight="1">
      <c r="B1770" s="86"/>
    </row>
    <row r="1771" spans="2:2" s="73" customFormat="1" ht="18" customHeight="1">
      <c r="B1771" s="86"/>
    </row>
    <row r="1772" spans="2:2" s="73" customFormat="1" ht="18" customHeight="1">
      <c r="B1772" s="86"/>
    </row>
    <row r="1773" spans="2:2" s="73" customFormat="1" ht="18" customHeight="1">
      <c r="B1773" s="86"/>
    </row>
    <row r="1774" spans="2:2" s="73" customFormat="1" ht="18" customHeight="1">
      <c r="B1774" s="86"/>
    </row>
    <row r="1775" spans="2:2" s="73" customFormat="1" ht="18" customHeight="1">
      <c r="B1775" s="86"/>
    </row>
    <row r="1776" spans="2:2" s="73" customFormat="1" ht="18" customHeight="1">
      <c r="B1776" s="86"/>
    </row>
    <row r="1777" spans="2:2" s="73" customFormat="1" ht="18" customHeight="1">
      <c r="B1777" s="86"/>
    </row>
    <row r="1778" spans="2:2" s="73" customFormat="1" ht="18" customHeight="1">
      <c r="B1778" s="86"/>
    </row>
    <row r="1779" spans="2:2" s="73" customFormat="1" ht="18" customHeight="1">
      <c r="B1779" s="86"/>
    </row>
    <row r="1780" spans="2:2" s="73" customFormat="1" ht="18" customHeight="1">
      <c r="B1780" s="86"/>
    </row>
    <row r="1781" spans="2:2" s="73" customFormat="1" ht="18" customHeight="1">
      <c r="B1781" s="86"/>
    </row>
    <row r="1782" spans="2:2" s="73" customFormat="1" ht="18" customHeight="1">
      <c r="B1782" s="86"/>
    </row>
    <row r="1783" spans="2:2" s="73" customFormat="1" ht="18" customHeight="1">
      <c r="B1783" s="86"/>
    </row>
    <row r="1784" spans="2:2" s="73" customFormat="1" ht="18" customHeight="1">
      <c r="B1784" s="86"/>
    </row>
    <row r="1785" spans="2:2" s="73" customFormat="1" ht="18" customHeight="1">
      <c r="B1785" s="86"/>
    </row>
    <row r="1786" spans="2:2" s="73" customFormat="1" ht="18" customHeight="1">
      <c r="B1786" s="86"/>
    </row>
    <row r="1787" spans="2:2" s="73" customFormat="1" ht="18" customHeight="1">
      <c r="B1787" s="86"/>
    </row>
    <row r="1788" spans="2:2" s="73" customFormat="1" ht="18" customHeight="1">
      <c r="B1788" s="86"/>
    </row>
    <row r="1789" spans="2:2" s="73" customFormat="1" ht="18" customHeight="1">
      <c r="B1789" s="86"/>
    </row>
    <row r="1790" spans="2:2" s="73" customFormat="1" ht="18" customHeight="1">
      <c r="B1790" s="86"/>
    </row>
    <row r="1791" spans="2:2" s="73" customFormat="1" ht="18" customHeight="1">
      <c r="B1791" s="86"/>
    </row>
    <row r="1792" spans="2:2" s="73" customFormat="1" ht="18" customHeight="1">
      <c r="B1792" s="86"/>
    </row>
    <row r="1793" spans="2:2" s="73" customFormat="1" ht="18" customHeight="1">
      <c r="B1793" s="86"/>
    </row>
    <row r="1794" spans="2:2" s="73" customFormat="1" ht="18" customHeight="1">
      <c r="B1794" s="86"/>
    </row>
    <row r="1795" spans="2:2" s="73" customFormat="1" ht="18" customHeight="1">
      <c r="B1795" s="86"/>
    </row>
    <row r="1796" spans="2:2" s="73" customFormat="1" ht="18" customHeight="1">
      <c r="B1796" s="86"/>
    </row>
    <row r="1797" spans="2:2" s="73" customFormat="1" ht="18" customHeight="1">
      <c r="B1797" s="86"/>
    </row>
    <row r="1798" spans="2:2" s="73" customFormat="1" ht="18" customHeight="1">
      <c r="B1798" s="86"/>
    </row>
    <row r="1799" spans="2:2" s="73" customFormat="1" ht="18" customHeight="1">
      <c r="B1799" s="86"/>
    </row>
    <row r="1800" spans="2:2" s="73" customFormat="1" ht="18" customHeight="1">
      <c r="B1800" s="86"/>
    </row>
    <row r="1801" spans="2:2" s="73" customFormat="1" ht="18" customHeight="1">
      <c r="B1801" s="86"/>
    </row>
    <row r="1802" spans="2:2" s="73" customFormat="1" ht="18" customHeight="1">
      <c r="B1802" s="86"/>
    </row>
    <row r="1803" spans="2:2" s="73" customFormat="1" ht="18" customHeight="1">
      <c r="B1803" s="86"/>
    </row>
    <row r="1804" spans="2:2" s="73" customFormat="1" ht="18" customHeight="1">
      <c r="B1804" s="86"/>
    </row>
    <row r="1805" spans="2:2" s="73" customFormat="1" ht="18" customHeight="1">
      <c r="B1805" s="86"/>
    </row>
    <row r="1806" spans="2:2" s="73" customFormat="1" ht="18" customHeight="1">
      <c r="B1806" s="86"/>
    </row>
    <row r="1807" spans="2:2" s="73" customFormat="1" ht="18" customHeight="1">
      <c r="B1807" s="86"/>
    </row>
    <row r="1808" spans="2:2" s="73" customFormat="1" ht="18" customHeight="1">
      <c r="B1808" s="86"/>
    </row>
    <row r="1809" spans="2:2" s="73" customFormat="1" ht="18" customHeight="1">
      <c r="B1809" s="86"/>
    </row>
    <row r="1810" spans="2:2" s="73" customFormat="1" ht="18" customHeight="1">
      <c r="B1810" s="86"/>
    </row>
    <row r="1811" spans="2:2" s="73" customFormat="1" ht="18" customHeight="1">
      <c r="B1811" s="86"/>
    </row>
    <row r="1812" spans="2:2" s="73" customFormat="1" ht="18" customHeight="1">
      <c r="B1812" s="86"/>
    </row>
    <row r="1813" spans="2:2" s="73" customFormat="1" ht="18" customHeight="1">
      <c r="B1813" s="86"/>
    </row>
    <row r="1814" spans="2:2" s="73" customFormat="1" ht="18" customHeight="1">
      <c r="B1814" s="86"/>
    </row>
    <row r="1815" spans="2:2" s="73" customFormat="1" ht="18" customHeight="1">
      <c r="B1815" s="86"/>
    </row>
    <row r="1816" spans="2:2" s="73" customFormat="1" ht="18" customHeight="1">
      <c r="B1816" s="86"/>
    </row>
    <row r="1817" spans="2:2" s="73" customFormat="1" ht="18" customHeight="1">
      <c r="B1817" s="86"/>
    </row>
    <row r="1818" spans="2:2" s="73" customFormat="1" ht="18" customHeight="1">
      <c r="B1818" s="86"/>
    </row>
    <row r="1819" spans="2:2" s="73" customFormat="1" ht="18" customHeight="1">
      <c r="B1819" s="86"/>
    </row>
    <row r="1820" spans="2:2" s="73" customFormat="1" ht="18" customHeight="1">
      <c r="B1820" s="86"/>
    </row>
    <row r="1821" spans="2:2" s="73" customFormat="1" ht="18" customHeight="1">
      <c r="B1821" s="86"/>
    </row>
    <row r="1822" spans="2:2" s="73" customFormat="1" ht="18" customHeight="1">
      <c r="B1822" s="86"/>
    </row>
    <row r="1823" spans="2:2" s="73" customFormat="1" ht="18" customHeight="1">
      <c r="B1823" s="86"/>
    </row>
    <row r="1824" spans="2:2" s="73" customFormat="1" ht="18" customHeight="1">
      <c r="B1824" s="86"/>
    </row>
    <row r="1825" spans="2:2" s="73" customFormat="1" ht="18" customHeight="1">
      <c r="B1825" s="86"/>
    </row>
    <row r="1826" spans="2:2" s="73" customFormat="1" ht="18" customHeight="1">
      <c r="B1826" s="86"/>
    </row>
    <row r="1827" spans="2:2" s="73" customFormat="1" ht="18" customHeight="1">
      <c r="B1827" s="86"/>
    </row>
    <row r="1828" spans="2:2" s="73" customFormat="1" ht="18" customHeight="1">
      <c r="B1828" s="86"/>
    </row>
    <row r="1829" spans="2:2" s="73" customFormat="1" ht="18" customHeight="1">
      <c r="B1829" s="86"/>
    </row>
    <row r="1830" spans="2:2" s="73" customFormat="1" ht="18" customHeight="1">
      <c r="B1830" s="86"/>
    </row>
    <row r="1831" spans="2:2" s="73" customFormat="1" ht="18" customHeight="1">
      <c r="B1831" s="86"/>
    </row>
    <row r="1832" spans="2:2" s="73" customFormat="1" ht="18" customHeight="1">
      <c r="B1832" s="86"/>
    </row>
    <row r="1833" spans="2:2" s="73" customFormat="1" ht="18" customHeight="1">
      <c r="B1833" s="86"/>
    </row>
    <row r="1834" spans="2:2" s="73" customFormat="1" ht="18" customHeight="1">
      <c r="B1834" s="86"/>
    </row>
    <row r="1835" spans="2:2" s="73" customFormat="1" ht="18" customHeight="1">
      <c r="B1835" s="86"/>
    </row>
    <row r="1836" spans="2:2" s="73" customFormat="1" ht="18" customHeight="1">
      <c r="B1836" s="86"/>
    </row>
    <row r="1837" spans="2:2" s="73" customFormat="1" ht="18" customHeight="1">
      <c r="B1837" s="86"/>
    </row>
    <row r="1838" spans="2:2" s="73" customFormat="1" ht="18" customHeight="1">
      <c r="B1838" s="86"/>
    </row>
    <row r="1839" spans="2:2" s="73" customFormat="1" ht="18" customHeight="1">
      <c r="B1839" s="86"/>
    </row>
    <row r="1840" spans="2:2" s="73" customFormat="1" ht="18" customHeight="1">
      <c r="B1840" s="86"/>
    </row>
    <row r="1841" spans="2:2" s="73" customFormat="1" ht="18" customHeight="1">
      <c r="B1841" s="86"/>
    </row>
    <row r="1842" spans="2:2" s="73" customFormat="1" ht="18" customHeight="1">
      <c r="B1842" s="86"/>
    </row>
    <row r="1843" spans="2:2" s="73" customFormat="1" ht="18" customHeight="1">
      <c r="B1843" s="86"/>
    </row>
    <row r="1844" spans="2:2" s="73" customFormat="1" ht="18" customHeight="1">
      <c r="B1844" s="86"/>
    </row>
    <row r="1845" spans="2:2" s="73" customFormat="1" ht="18" customHeight="1">
      <c r="B1845" s="86"/>
    </row>
    <row r="1846" spans="2:2" s="73" customFormat="1" ht="18" customHeight="1">
      <c r="B1846" s="86"/>
    </row>
    <row r="1847" spans="2:2" s="73" customFormat="1" ht="18" customHeight="1">
      <c r="B1847" s="86"/>
    </row>
    <row r="1848" spans="2:2" s="73" customFormat="1" ht="18" customHeight="1">
      <c r="B1848" s="86"/>
    </row>
    <row r="1849" spans="2:2" s="73" customFormat="1" ht="18" customHeight="1">
      <c r="B1849" s="86"/>
    </row>
    <row r="1850" spans="2:2" s="73" customFormat="1" ht="18" customHeight="1">
      <c r="B1850" s="86"/>
    </row>
    <row r="1851" spans="2:2" s="73" customFormat="1" ht="18" customHeight="1">
      <c r="B1851" s="86"/>
    </row>
    <row r="1852" spans="2:2" s="73" customFormat="1" ht="18" customHeight="1">
      <c r="B1852" s="86"/>
    </row>
    <row r="1853" spans="2:2" s="73" customFormat="1" ht="18" customHeight="1">
      <c r="B1853" s="86"/>
    </row>
    <row r="1854" spans="2:2" s="73" customFormat="1" ht="18" customHeight="1">
      <c r="B1854" s="86"/>
    </row>
    <row r="1855" spans="2:2" s="73" customFormat="1" ht="18" customHeight="1">
      <c r="B1855" s="86"/>
    </row>
    <row r="1856" spans="2:2" s="73" customFormat="1" ht="18" customHeight="1">
      <c r="B1856" s="86"/>
    </row>
    <row r="1857" spans="2:2" s="73" customFormat="1" ht="18" customHeight="1">
      <c r="B1857" s="86"/>
    </row>
    <row r="1858" spans="2:2" s="73" customFormat="1" ht="18" customHeight="1">
      <c r="B1858" s="86"/>
    </row>
    <row r="1859" spans="2:2" s="73" customFormat="1" ht="18" customHeight="1">
      <c r="B1859" s="86"/>
    </row>
    <row r="1860" spans="2:2" s="73" customFormat="1" ht="18" customHeight="1">
      <c r="B1860" s="86"/>
    </row>
    <row r="1861" spans="2:2" s="73" customFormat="1" ht="18" customHeight="1">
      <c r="B1861" s="86"/>
    </row>
    <row r="1862" spans="2:2" s="73" customFormat="1" ht="18" customHeight="1">
      <c r="B1862" s="86"/>
    </row>
    <row r="1863" spans="2:2" s="73" customFormat="1" ht="18" customHeight="1">
      <c r="B1863" s="86"/>
    </row>
    <row r="1864" spans="2:2" s="73" customFormat="1" ht="18" customHeight="1">
      <c r="B1864" s="86"/>
    </row>
    <row r="1865" spans="2:2" s="73" customFormat="1" ht="18" customHeight="1">
      <c r="B1865" s="86"/>
    </row>
    <row r="1866" spans="2:2" s="73" customFormat="1" ht="18" customHeight="1">
      <c r="B1866" s="86"/>
    </row>
    <row r="1867" spans="2:2" s="73" customFormat="1" ht="18" customHeight="1">
      <c r="B1867" s="86"/>
    </row>
    <row r="1868" spans="2:2" s="73" customFormat="1" ht="18" customHeight="1">
      <c r="B1868" s="86"/>
    </row>
    <row r="1869" spans="2:2" s="73" customFormat="1" ht="18" customHeight="1">
      <c r="B1869" s="86"/>
    </row>
    <row r="1870" spans="2:2" s="73" customFormat="1" ht="18" customHeight="1">
      <c r="B1870" s="86"/>
    </row>
    <row r="1871" spans="2:2" s="73" customFormat="1" ht="18" customHeight="1">
      <c r="B1871" s="86"/>
    </row>
    <row r="1872" spans="2:2" s="73" customFormat="1" ht="18" customHeight="1">
      <c r="B1872" s="86"/>
    </row>
    <row r="1873" spans="2:2" s="73" customFormat="1" ht="18" customHeight="1">
      <c r="B1873" s="86"/>
    </row>
    <row r="1874" spans="2:2" s="73" customFormat="1" ht="18" customHeight="1">
      <c r="B1874" s="86"/>
    </row>
    <row r="1875" spans="2:2" s="73" customFormat="1" ht="18" customHeight="1">
      <c r="B1875" s="86"/>
    </row>
    <row r="1876" spans="2:2" s="73" customFormat="1" ht="18" customHeight="1">
      <c r="B1876" s="86"/>
    </row>
    <row r="1877" spans="2:2" s="73" customFormat="1" ht="18" customHeight="1">
      <c r="B1877" s="86"/>
    </row>
    <row r="1878" spans="2:2" s="73" customFormat="1" ht="18" customHeight="1">
      <c r="B1878" s="86"/>
    </row>
    <row r="1879" spans="2:2" s="73" customFormat="1" ht="18" customHeight="1">
      <c r="B1879" s="86"/>
    </row>
    <row r="1880" spans="2:2" s="73" customFormat="1" ht="18" customHeight="1">
      <c r="B1880" s="86"/>
    </row>
    <row r="1881" spans="2:2" s="73" customFormat="1" ht="18" customHeight="1">
      <c r="B1881" s="86"/>
    </row>
    <row r="1882" spans="2:2" s="73" customFormat="1" ht="18" customHeight="1">
      <c r="B1882" s="86"/>
    </row>
    <row r="1883" spans="2:2" s="73" customFormat="1" ht="18" customHeight="1">
      <c r="B1883" s="86"/>
    </row>
    <row r="1884" spans="2:2" s="73" customFormat="1" ht="18" customHeight="1">
      <c r="B1884" s="86"/>
    </row>
    <row r="1885" spans="2:2" s="73" customFormat="1" ht="18" customHeight="1">
      <c r="B1885" s="86"/>
    </row>
    <row r="1886" spans="2:2" s="73" customFormat="1" ht="18" customHeight="1">
      <c r="B1886" s="86"/>
    </row>
    <row r="1887" spans="2:2" s="73" customFormat="1" ht="18" customHeight="1">
      <c r="B1887" s="86"/>
    </row>
    <row r="1888" spans="2:2" s="73" customFormat="1" ht="18" customHeight="1">
      <c r="B1888" s="86"/>
    </row>
    <row r="1889" spans="2:2" s="73" customFormat="1" ht="18" customHeight="1">
      <c r="B1889" s="86"/>
    </row>
    <row r="1890" spans="2:2" s="73" customFormat="1" ht="18" customHeight="1">
      <c r="B1890" s="86"/>
    </row>
    <row r="1891" spans="2:2" s="73" customFormat="1" ht="18" customHeight="1">
      <c r="B1891" s="86"/>
    </row>
    <row r="1892" spans="2:2" s="73" customFormat="1" ht="18" customHeight="1">
      <c r="B1892" s="86"/>
    </row>
    <row r="1893" spans="2:2" s="73" customFormat="1" ht="18" customHeight="1">
      <c r="B1893" s="86"/>
    </row>
    <row r="1894" spans="2:2" s="73" customFormat="1" ht="18" customHeight="1">
      <c r="B1894" s="86"/>
    </row>
    <row r="1895" spans="2:2" s="73" customFormat="1" ht="18" customHeight="1">
      <c r="B1895" s="86"/>
    </row>
    <row r="1896" spans="2:2" s="73" customFormat="1" ht="18" customHeight="1">
      <c r="B1896" s="86"/>
    </row>
    <row r="1897" spans="2:2" s="73" customFormat="1" ht="18" customHeight="1">
      <c r="B1897" s="86"/>
    </row>
    <row r="1898" spans="2:2" s="73" customFormat="1" ht="18" customHeight="1">
      <c r="B1898" s="86"/>
    </row>
    <row r="1899" spans="2:2" s="73" customFormat="1" ht="18" customHeight="1">
      <c r="B1899" s="86"/>
    </row>
    <row r="1900" spans="2:2" s="73" customFormat="1" ht="18" customHeight="1">
      <c r="B1900" s="86"/>
    </row>
    <row r="1901" spans="2:2" s="73" customFormat="1" ht="18" customHeight="1">
      <c r="B1901" s="86"/>
    </row>
    <row r="1902" spans="2:2" s="73" customFormat="1" ht="18" customHeight="1">
      <c r="B1902" s="86"/>
    </row>
    <row r="1903" spans="2:2" s="73" customFormat="1" ht="18" customHeight="1">
      <c r="B1903" s="86"/>
    </row>
    <row r="1904" spans="2:2" s="73" customFormat="1" ht="18" customHeight="1">
      <c r="B1904" s="86"/>
    </row>
    <row r="1905" spans="2:2" s="73" customFormat="1" ht="18" customHeight="1">
      <c r="B1905" s="86"/>
    </row>
    <row r="1906" spans="2:2" s="73" customFormat="1" ht="18" customHeight="1">
      <c r="B1906" s="86"/>
    </row>
    <row r="1907" spans="2:2" s="73" customFormat="1" ht="18" customHeight="1">
      <c r="B1907" s="86"/>
    </row>
    <row r="1908" spans="2:2" s="73" customFormat="1" ht="18" customHeight="1">
      <c r="B1908" s="86"/>
    </row>
    <row r="1909" spans="2:2" s="73" customFormat="1" ht="18" customHeight="1">
      <c r="B1909" s="86"/>
    </row>
    <row r="1910" spans="2:2" s="73" customFormat="1" ht="18" customHeight="1">
      <c r="B1910" s="86"/>
    </row>
    <row r="1911" spans="2:2" s="73" customFormat="1" ht="18" customHeight="1">
      <c r="B1911" s="86"/>
    </row>
    <row r="1912" spans="2:2" s="73" customFormat="1" ht="18" customHeight="1">
      <c r="B1912" s="86"/>
    </row>
    <row r="1913" spans="2:2" s="73" customFormat="1" ht="18" customHeight="1">
      <c r="B1913" s="86"/>
    </row>
    <row r="1914" spans="2:2" s="73" customFormat="1" ht="18" customHeight="1">
      <c r="B1914" s="86"/>
    </row>
    <row r="1915" spans="2:2" s="73" customFormat="1" ht="18" customHeight="1">
      <c r="B1915" s="86"/>
    </row>
    <row r="1916" spans="2:2" s="73" customFormat="1" ht="18" customHeight="1">
      <c r="B1916" s="86"/>
    </row>
    <row r="1917" spans="2:2" s="73" customFormat="1" ht="18" customHeight="1">
      <c r="B1917" s="86"/>
    </row>
    <row r="1918" spans="2:2" s="73" customFormat="1" ht="18" customHeight="1">
      <c r="B1918" s="86"/>
    </row>
    <row r="1919" spans="2:2" s="73" customFormat="1" ht="18" customHeight="1">
      <c r="B1919" s="86"/>
    </row>
    <row r="1920" spans="2:2" s="73" customFormat="1" ht="18" customHeight="1">
      <c r="B1920" s="86"/>
    </row>
    <row r="1921" spans="2:2" s="73" customFormat="1" ht="18" customHeight="1">
      <c r="B1921" s="86"/>
    </row>
    <row r="1922" spans="2:2" s="73" customFormat="1" ht="18" customHeight="1">
      <c r="B1922" s="86"/>
    </row>
    <row r="1923" spans="2:2" s="73" customFormat="1" ht="18" customHeight="1">
      <c r="B1923" s="86"/>
    </row>
    <row r="1924" spans="2:2" s="73" customFormat="1" ht="18" customHeight="1">
      <c r="B1924" s="86"/>
    </row>
    <row r="1925" spans="2:2" s="73" customFormat="1" ht="18" customHeight="1">
      <c r="B1925" s="86"/>
    </row>
    <row r="1926" spans="2:2" s="73" customFormat="1" ht="18" customHeight="1">
      <c r="B1926" s="86"/>
    </row>
    <row r="1927" spans="2:2" s="73" customFormat="1" ht="18" customHeight="1">
      <c r="B1927" s="86"/>
    </row>
    <row r="1928" spans="2:2" s="73" customFormat="1" ht="18" customHeight="1">
      <c r="B1928" s="86"/>
    </row>
    <row r="1929" spans="2:2" s="73" customFormat="1" ht="18" customHeight="1">
      <c r="B1929" s="86"/>
    </row>
    <row r="1930" spans="2:2" s="73" customFormat="1" ht="18" customHeight="1">
      <c r="B1930" s="86"/>
    </row>
    <row r="1931" spans="2:2" s="73" customFormat="1" ht="18" customHeight="1">
      <c r="B1931" s="86"/>
    </row>
    <row r="1932" spans="2:2" s="73" customFormat="1" ht="18" customHeight="1">
      <c r="B1932" s="86"/>
    </row>
    <row r="1933" spans="2:2" s="73" customFormat="1" ht="18" customHeight="1">
      <c r="B1933" s="86"/>
    </row>
    <row r="1934" spans="2:2" s="73" customFormat="1" ht="18" customHeight="1">
      <c r="B1934" s="86"/>
    </row>
    <row r="1935" spans="2:2" s="73" customFormat="1" ht="18" customHeight="1">
      <c r="B1935" s="86"/>
    </row>
    <row r="1936" spans="2:2" s="73" customFormat="1" ht="18" customHeight="1">
      <c r="B1936" s="86"/>
    </row>
    <row r="1937" spans="2:2" s="73" customFormat="1" ht="18" customHeight="1">
      <c r="B1937" s="86"/>
    </row>
    <row r="1938" spans="2:2" s="73" customFormat="1" ht="18" customHeight="1">
      <c r="B1938" s="86"/>
    </row>
    <row r="1939" spans="2:2" s="73" customFormat="1" ht="18" customHeight="1">
      <c r="B1939" s="86"/>
    </row>
    <row r="1940" spans="2:2" s="73" customFormat="1" ht="18" customHeight="1">
      <c r="B1940" s="86"/>
    </row>
    <row r="1941" spans="2:2" s="73" customFormat="1" ht="18" customHeight="1">
      <c r="B1941" s="86"/>
    </row>
    <row r="1942" spans="2:2" s="73" customFormat="1" ht="18" customHeight="1">
      <c r="B1942" s="86"/>
    </row>
    <row r="1943" spans="2:2" s="73" customFormat="1" ht="18" customHeight="1">
      <c r="B1943" s="86"/>
    </row>
    <row r="1944" spans="2:2" s="73" customFormat="1" ht="18" customHeight="1">
      <c r="B1944" s="86"/>
    </row>
    <row r="1945" spans="2:2" s="73" customFormat="1" ht="18" customHeight="1">
      <c r="B1945" s="86"/>
    </row>
    <row r="1946" spans="2:2" s="73" customFormat="1" ht="18" customHeight="1">
      <c r="B1946" s="86"/>
    </row>
    <row r="1947" spans="2:2" s="73" customFormat="1" ht="18" customHeight="1">
      <c r="B1947" s="86"/>
    </row>
    <row r="1948" spans="2:2" s="73" customFormat="1" ht="18" customHeight="1">
      <c r="B1948" s="86"/>
    </row>
    <row r="1949" spans="2:2" s="73" customFormat="1" ht="18" customHeight="1">
      <c r="B1949" s="86"/>
    </row>
    <row r="1950" spans="2:2" s="73" customFormat="1" ht="18" customHeight="1">
      <c r="B1950" s="86"/>
    </row>
    <row r="1951" spans="2:2" s="73" customFormat="1" ht="18" customHeight="1">
      <c r="B1951" s="86"/>
    </row>
    <row r="1952" spans="2:2" s="73" customFormat="1" ht="18" customHeight="1">
      <c r="B1952" s="86"/>
    </row>
    <row r="1953" spans="2:2" s="73" customFormat="1" ht="18" customHeight="1">
      <c r="B1953" s="86"/>
    </row>
    <row r="1954" spans="2:2" s="73" customFormat="1" ht="18" customHeight="1">
      <c r="B1954" s="86"/>
    </row>
    <row r="1955" spans="2:2" s="73" customFormat="1" ht="18" customHeight="1">
      <c r="B1955" s="86"/>
    </row>
    <row r="1956" spans="2:2" s="73" customFormat="1" ht="18" customHeight="1">
      <c r="B1956" s="86"/>
    </row>
    <row r="1957" spans="2:2" s="73" customFormat="1" ht="18" customHeight="1">
      <c r="B1957" s="86"/>
    </row>
    <row r="1958" spans="2:2" s="73" customFormat="1" ht="18" customHeight="1">
      <c r="B1958" s="86"/>
    </row>
    <row r="1959" spans="2:2" s="73" customFormat="1" ht="18" customHeight="1">
      <c r="B1959" s="86"/>
    </row>
    <row r="1960" spans="2:2" s="73" customFormat="1" ht="18" customHeight="1">
      <c r="B1960" s="86"/>
    </row>
    <row r="1961" spans="2:2" s="73" customFormat="1" ht="18" customHeight="1">
      <c r="B1961" s="86"/>
    </row>
    <row r="1962" spans="2:2" s="73" customFormat="1" ht="18" customHeight="1">
      <c r="B1962" s="86"/>
    </row>
    <row r="1963" spans="2:2" s="73" customFormat="1" ht="18" customHeight="1">
      <c r="B1963" s="86"/>
    </row>
    <row r="1964" spans="2:2" s="73" customFormat="1" ht="18" customHeight="1">
      <c r="B1964" s="86"/>
    </row>
    <row r="1965" spans="2:2" s="73" customFormat="1" ht="18" customHeight="1">
      <c r="B1965" s="86"/>
    </row>
    <row r="1966" spans="2:2" s="73" customFormat="1" ht="18" customHeight="1">
      <c r="B1966" s="86"/>
    </row>
    <row r="1967" spans="2:2" s="73" customFormat="1" ht="18" customHeight="1">
      <c r="B1967" s="86"/>
    </row>
    <row r="1968" spans="2:2" s="73" customFormat="1" ht="18" customHeight="1">
      <c r="B1968" s="86"/>
    </row>
    <row r="1969" spans="2:2" s="73" customFormat="1" ht="18" customHeight="1">
      <c r="B1969" s="86"/>
    </row>
    <row r="1970" spans="2:2" s="73" customFormat="1" ht="18" customHeight="1">
      <c r="B1970" s="86"/>
    </row>
    <row r="1971" spans="2:2" s="73" customFormat="1" ht="18" customHeight="1">
      <c r="B1971" s="86"/>
    </row>
    <row r="1972" spans="2:2" s="73" customFormat="1" ht="18" customHeight="1">
      <c r="B1972" s="86"/>
    </row>
    <row r="1973" spans="2:2" s="73" customFormat="1" ht="18" customHeight="1">
      <c r="B1973" s="86"/>
    </row>
    <row r="1974" spans="2:2" s="73" customFormat="1" ht="18" customHeight="1">
      <c r="B1974" s="86"/>
    </row>
    <row r="1975" spans="2:2" s="73" customFormat="1" ht="18" customHeight="1">
      <c r="B1975" s="86"/>
    </row>
    <row r="1976" spans="2:2" s="73" customFormat="1" ht="18" customHeight="1">
      <c r="B1976" s="86"/>
    </row>
    <row r="1977" spans="2:2" s="73" customFormat="1" ht="18" customHeight="1">
      <c r="B1977" s="86"/>
    </row>
    <row r="1978" spans="2:2" s="73" customFormat="1" ht="18" customHeight="1">
      <c r="B1978" s="86"/>
    </row>
    <row r="1979" spans="2:2" s="73" customFormat="1" ht="18" customHeight="1">
      <c r="B1979" s="86"/>
    </row>
    <row r="1980" spans="2:2" s="73" customFormat="1" ht="18" customHeight="1">
      <c r="B1980" s="86"/>
    </row>
    <row r="1981" spans="2:2" s="73" customFormat="1" ht="18" customHeight="1">
      <c r="B1981" s="86"/>
    </row>
    <row r="1982" spans="2:2" s="73" customFormat="1" ht="18" customHeight="1">
      <c r="B1982" s="86"/>
    </row>
    <row r="1983" spans="2:2" s="73" customFormat="1" ht="18" customHeight="1">
      <c r="B1983" s="86"/>
    </row>
    <row r="1984" spans="2:2" s="73" customFormat="1" ht="18" customHeight="1">
      <c r="B1984" s="86"/>
    </row>
    <row r="1985" spans="2:2" s="73" customFormat="1" ht="18" customHeight="1">
      <c r="B1985" s="86"/>
    </row>
    <row r="1986" spans="2:2" s="73" customFormat="1" ht="18" customHeight="1">
      <c r="B1986" s="86"/>
    </row>
    <row r="1987" spans="2:2" s="73" customFormat="1" ht="18" customHeight="1">
      <c r="B1987" s="86"/>
    </row>
    <row r="1988" spans="2:2" s="73" customFormat="1" ht="18" customHeight="1">
      <c r="B1988" s="86"/>
    </row>
    <row r="1989" spans="2:2" s="73" customFormat="1" ht="18" customHeight="1">
      <c r="B1989" s="86"/>
    </row>
    <row r="1990" spans="2:2" s="73" customFormat="1" ht="18" customHeight="1">
      <c r="B1990" s="86"/>
    </row>
    <row r="1991" spans="2:2" s="73" customFormat="1" ht="18" customHeight="1">
      <c r="B1991" s="86"/>
    </row>
    <row r="1992" spans="2:2" s="73" customFormat="1" ht="18" customHeight="1">
      <c r="B1992" s="86"/>
    </row>
    <row r="1993" spans="2:2" s="73" customFormat="1" ht="18" customHeight="1">
      <c r="B1993" s="86"/>
    </row>
    <row r="1994" spans="2:2" s="73" customFormat="1" ht="18" customHeight="1">
      <c r="B1994" s="86"/>
    </row>
    <row r="1995" spans="2:2" s="73" customFormat="1" ht="18" customHeight="1">
      <c r="B1995" s="86"/>
    </row>
    <row r="1996" spans="2:2" s="73" customFormat="1" ht="18" customHeight="1">
      <c r="B1996" s="86"/>
    </row>
    <row r="1997" spans="2:2" s="73" customFormat="1" ht="18" customHeight="1">
      <c r="B1997" s="86"/>
    </row>
    <row r="1998" spans="2:2" s="73" customFormat="1" ht="18" customHeight="1">
      <c r="B1998" s="86"/>
    </row>
    <row r="1999" spans="2:2" s="73" customFormat="1" ht="18" customHeight="1">
      <c r="B1999" s="86"/>
    </row>
    <row r="2000" spans="2:2" s="73" customFormat="1" ht="18" customHeight="1">
      <c r="B2000" s="86"/>
    </row>
    <row r="2001" spans="2:2" s="73" customFormat="1" ht="18" customHeight="1">
      <c r="B2001" s="86"/>
    </row>
    <row r="2002" spans="2:2" s="73" customFormat="1" ht="18" customHeight="1">
      <c r="B2002" s="86"/>
    </row>
    <row r="2003" spans="2:2" s="73" customFormat="1" ht="18" customHeight="1">
      <c r="B2003" s="86"/>
    </row>
    <row r="2004" spans="2:2" s="73" customFormat="1" ht="18" customHeight="1">
      <c r="B2004" s="86"/>
    </row>
    <row r="2005" spans="2:2" s="73" customFormat="1" ht="18" customHeight="1">
      <c r="B2005" s="86"/>
    </row>
    <row r="2006" spans="2:2" s="73" customFormat="1" ht="18" customHeight="1">
      <c r="B2006" s="86"/>
    </row>
    <row r="2007" spans="2:2" s="73" customFormat="1" ht="18" customHeight="1">
      <c r="B2007" s="86"/>
    </row>
    <row r="2008" spans="2:2" s="73" customFormat="1" ht="18" customHeight="1">
      <c r="B2008" s="86"/>
    </row>
    <row r="2009" spans="2:2" s="73" customFormat="1" ht="18" customHeight="1">
      <c r="B2009" s="86"/>
    </row>
    <row r="2010" spans="2:2" s="73" customFormat="1" ht="18" customHeight="1">
      <c r="B2010" s="86"/>
    </row>
    <row r="2011" spans="2:2" s="73" customFormat="1" ht="18" customHeight="1">
      <c r="B2011" s="86"/>
    </row>
    <row r="2012" spans="2:2" s="73" customFormat="1" ht="18" customHeight="1">
      <c r="B2012" s="86"/>
    </row>
    <row r="2013" spans="2:2" s="73" customFormat="1" ht="18" customHeight="1">
      <c r="B2013" s="86"/>
    </row>
    <row r="2014" spans="2:2" s="73" customFormat="1" ht="18" customHeight="1">
      <c r="B2014" s="86"/>
    </row>
    <row r="2015" spans="2:2" s="73" customFormat="1" ht="18" customHeight="1">
      <c r="B2015" s="86"/>
    </row>
    <row r="2016" spans="2:2" s="73" customFormat="1" ht="18" customHeight="1">
      <c r="B2016" s="86"/>
    </row>
    <row r="2017" spans="2:2" s="73" customFormat="1" ht="18" customHeight="1">
      <c r="B2017" s="86"/>
    </row>
    <row r="2018" spans="2:2" s="73" customFormat="1" ht="18" customHeight="1">
      <c r="B2018" s="86"/>
    </row>
    <row r="2019" spans="2:2" s="73" customFormat="1" ht="18" customHeight="1">
      <c r="B2019" s="86"/>
    </row>
    <row r="2020" spans="2:2" s="73" customFormat="1" ht="18" customHeight="1">
      <c r="B2020" s="86"/>
    </row>
    <row r="2021" spans="2:2" s="73" customFormat="1" ht="18" customHeight="1">
      <c r="B2021" s="86"/>
    </row>
    <row r="2022" spans="2:2" s="73" customFormat="1" ht="18" customHeight="1">
      <c r="B2022" s="86"/>
    </row>
    <row r="2023" spans="2:2" s="73" customFormat="1" ht="18" customHeight="1">
      <c r="B2023" s="86"/>
    </row>
    <row r="2024" spans="2:2" s="73" customFormat="1" ht="18" customHeight="1">
      <c r="B2024" s="86"/>
    </row>
    <row r="2025" spans="2:2" s="73" customFormat="1" ht="18" customHeight="1">
      <c r="B2025" s="86"/>
    </row>
    <row r="2026" spans="2:2" s="73" customFormat="1" ht="18" customHeight="1">
      <c r="B2026" s="86"/>
    </row>
    <row r="2027" spans="2:2" s="73" customFormat="1" ht="18" customHeight="1">
      <c r="B2027" s="86"/>
    </row>
    <row r="2028" spans="2:2" s="73" customFormat="1" ht="18" customHeight="1">
      <c r="B2028" s="86"/>
    </row>
    <row r="2029" spans="2:2" s="73" customFormat="1" ht="18" customHeight="1">
      <c r="B2029" s="86"/>
    </row>
    <row r="2030" spans="2:2" s="73" customFormat="1" ht="18" customHeight="1">
      <c r="B2030" s="86"/>
    </row>
    <row r="2031" spans="2:2" s="73" customFormat="1" ht="18" customHeight="1">
      <c r="B2031" s="86"/>
    </row>
    <row r="2032" spans="2:2" s="73" customFormat="1" ht="18" customHeight="1">
      <c r="B2032" s="86"/>
    </row>
    <row r="2033" spans="2:2" s="73" customFormat="1" ht="18" customHeight="1">
      <c r="B2033" s="86"/>
    </row>
    <row r="2034" spans="2:2" s="73" customFormat="1" ht="18" customHeight="1">
      <c r="B2034" s="86"/>
    </row>
    <row r="2035" spans="2:2" s="73" customFormat="1" ht="18" customHeight="1">
      <c r="B2035" s="86"/>
    </row>
    <row r="2036" spans="2:2" s="73" customFormat="1" ht="18" customHeight="1">
      <c r="B2036" s="86"/>
    </row>
    <row r="2037" spans="2:2" s="73" customFormat="1" ht="18" customHeight="1">
      <c r="B2037" s="86"/>
    </row>
    <row r="2038" spans="2:2" s="73" customFormat="1" ht="18" customHeight="1">
      <c r="B2038" s="86"/>
    </row>
    <row r="2039" spans="2:2" s="73" customFormat="1" ht="18" customHeight="1">
      <c r="B2039" s="86"/>
    </row>
    <row r="2040" spans="2:2" s="73" customFormat="1" ht="18" customHeight="1">
      <c r="B2040" s="86"/>
    </row>
    <row r="2041" spans="2:2" s="73" customFormat="1" ht="18" customHeight="1">
      <c r="B2041" s="86"/>
    </row>
    <row r="2042" spans="2:2" s="73" customFormat="1" ht="18" customHeight="1">
      <c r="B2042" s="86"/>
    </row>
    <row r="2043" spans="2:2" s="73" customFormat="1" ht="18" customHeight="1">
      <c r="B2043" s="86"/>
    </row>
    <row r="2044" spans="2:2" s="73" customFormat="1" ht="18" customHeight="1">
      <c r="B2044" s="86"/>
    </row>
    <row r="2045" spans="2:2" s="73" customFormat="1" ht="18" customHeight="1">
      <c r="B2045" s="86"/>
    </row>
    <row r="2046" spans="2:2" s="73" customFormat="1" ht="18" customHeight="1">
      <c r="B2046" s="86"/>
    </row>
    <row r="2047" spans="2:2" s="73" customFormat="1" ht="18" customHeight="1">
      <c r="B2047" s="86"/>
    </row>
    <row r="2048" spans="2:2" s="73" customFormat="1" ht="18" customHeight="1">
      <c r="B2048" s="86"/>
    </row>
    <row r="2049" spans="2:2" s="73" customFormat="1" ht="18" customHeight="1">
      <c r="B2049" s="86"/>
    </row>
    <row r="2050" spans="2:2" s="73" customFormat="1" ht="18" customHeight="1">
      <c r="B2050" s="86"/>
    </row>
    <row r="2051" spans="2:2" s="73" customFormat="1" ht="18" customHeight="1">
      <c r="B2051" s="86"/>
    </row>
    <row r="2052" spans="2:2" s="73" customFormat="1" ht="18" customHeight="1">
      <c r="B2052" s="86"/>
    </row>
    <row r="2053" spans="2:2" s="73" customFormat="1" ht="18" customHeight="1">
      <c r="B2053" s="86"/>
    </row>
    <row r="2054" spans="2:2" s="73" customFormat="1" ht="18" customHeight="1">
      <c r="B2054" s="86"/>
    </row>
    <row r="2055" spans="2:2" s="73" customFormat="1" ht="18" customHeight="1">
      <c r="B2055" s="86"/>
    </row>
    <row r="2056" spans="2:2" s="73" customFormat="1" ht="18" customHeight="1">
      <c r="B2056" s="86"/>
    </row>
    <row r="2057" spans="2:2" s="73" customFormat="1" ht="18" customHeight="1">
      <c r="B2057" s="86"/>
    </row>
    <row r="2058" spans="2:2" s="73" customFormat="1" ht="18" customHeight="1">
      <c r="B2058" s="86"/>
    </row>
    <row r="2059" spans="2:2" s="73" customFormat="1" ht="18" customHeight="1">
      <c r="B2059" s="86"/>
    </row>
    <row r="2060" spans="2:2" s="73" customFormat="1" ht="18" customHeight="1">
      <c r="B2060" s="86"/>
    </row>
    <row r="2061" spans="2:2" s="73" customFormat="1" ht="18" customHeight="1">
      <c r="B2061" s="86"/>
    </row>
    <row r="2062" spans="2:2" s="73" customFormat="1" ht="18" customHeight="1">
      <c r="B2062" s="86"/>
    </row>
    <row r="2063" spans="2:2" s="73" customFormat="1" ht="18" customHeight="1">
      <c r="B2063" s="86"/>
    </row>
    <row r="2064" spans="2:2" s="73" customFormat="1" ht="18" customHeight="1">
      <c r="B2064" s="86"/>
    </row>
    <row r="2065" spans="2:2" s="73" customFormat="1" ht="18" customHeight="1">
      <c r="B2065" s="86"/>
    </row>
    <row r="2066" spans="2:2" s="73" customFormat="1" ht="18" customHeight="1">
      <c r="B2066" s="86"/>
    </row>
    <row r="2067" spans="2:2" s="73" customFormat="1" ht="18" customHeight="1">
      <c r="B2067" s="86"/>
    </row>
    <row r="2068" spans="2:2" s="73" customFormat="1" ht="18" customHeight="1">
      <c r="B2068" s="86"/>
    </row>
    <row r="2069" spans="2:2" s="73" customFormat="1" ht="18" customHeight="1">
      <c r="B2069" s="86"/>
    </row>
    <row r="2070" spans="2:2" s="73" customFormat="1" ht="18" customHeight="1">
      <c r="B2070" s="86"/>
    </row>
    <row r="2071" spans="2:2" s="73" customFormat="1" ht="18" customHeight="1">
      <c r="B2071" s="86"/>
    </row>
    <row r="2072" spans="2:2" s="73" customFormat="1" ht="18" customHeight="1">
      <c r="B2072" s="86"/>
    </row>
    <row r="2073" spans="2:2" s="73" customFormat="1" ht="18" customHeight="1">
      <c r="B2073" s="86"/>
    </row>
    <row r="2074" spans="2:2" s="73" customFormat="1" ht="18" customHeight="1">
      <c r="B2074" s="86"/>
    </row>
    <row r="2075" spans="2:2" s="73" customFormat="1" ht="18" customHeight="1">
      <c r="B2075" s="86"/>
    </row>
    <row r="2076" spans="2:2" s="73" customFormat="1" ht="18" customHeight="1">
      <c r="B2076" s="86"/>
    </row>
    <row r="2077" spans="2:2" s="73" customFormat="1" ht="18" customHeight="1">
      <c r="B2077" s="86"/>
    </row>
    <row r="2078" spans="2:2" s="73" customFormat="1" ht="18" customHeight="1">
      <c r="B2078" s="86"/>
    </row>
    <row r="2079" spans="2:2" s="73" customFormat="1" ht="18" customHeight="1">
      <c r="B2079" s="86"/>
    </row>
    <row r="2080" spans="2:2" s="73" customFormat="1" ht="18" customHeight="1">
      <c r="B2080" s="86"/>
    </row>
    <row r="2081" spans="2:2" s="73" customFormat="1" ht="18" customHeight="1">
      <c r="B2081" s="86"/>
    </row>
    <row r="2082" spans="2:2" s="73" customFormat="1" ht="18" customHeight="1">
      <c r="B2082" s="86"/>
    </row>
    <row r="2083" spans="2:2" s="73" customFormat="1" ht="18" customHeight="1">
      <c r="B2083" s="86"/>
    </row>
    <row r="2084" spans="2:2" s="73" customFormat="1" ht="18" customHeight="1">
      <c r="B2084" s="86"/>
    </row>
    <row r="2085" spans="2:2" s="73" customFormat="1" ht="18" customHeight="1">
      <c r="B2085" s="86"/>
    </row>
    <row r="2086" spans="2:2" s="73" customFormat="1" ht="18" customHeight="1">
      <c r="B2086" s="86"/>
    </row>
    <row r="2087" spans="2:2" s="73" customFormat="1" ht="18" customHeight="1">
      <c r="B2087" s="86"/>
    </row>
    <row r="2088" spans="2:2" s="73" customFormat="1" ht="18" customHeight="1">
      <c r="B2088" s="86"/>
    </row>
    <row r="2089" spans="2:2" s="73" customFormat="1" ht="18" customHeight="1">
      <c r="B2089" s="86"/>
    </row>
    <row r="2090" spans="2:2" s="73" customFormat="1" ht="18" customHeight="1">
      <c r="B2090" s="86"/>
    </row>
    <row r="2091" spans="2:2" s="73" customFormat="1" ht="18" customHeight="1">
      <c r="B2091" s="86"/>
    </row>
    <row r="2092" spans="2:2" s="73" customFormat="1" ht="18" customHeight="1">
      <c r="B2092" s="86"/>
    </row>
    <row r="2093" spans="2:2" s="73" customFormat="1" ht="18" customHeight="1">
      <c r="B2093" s="86"/>
    </row>
    <row r="2094" spans="2:2" s="73" customFormat="1" ht="18" customHeight="1">
      <c r="B2094" s="86"/>
    </row>
    <row r="2095" spans="2:2" s="73" customFormat="1" ht="18" customHeight="1">
      <c r="B2095" s="86"/>
    </row>
    <row r="2096" spans="2:2" s="73" customFormat="1" ht="18" customHeight="1">
      <c r="B2096" s="86"/>
    </row>
    <row r="2097" spans="2:2" s="73" customFormat="1" ht="18" customHeight="1">
      <c r="B2097" s="86"/>
    </row>
    <row r="2098" spans="2:2" s="73" customFormat="1" ht="18" customHeight="1">
      <c r="B2098" s="86"/>
    </row>
    <row r="2099" spans="2:2" s="73" customFormat="1" ht="18" customHeight="1">
      <c r="B2099" s="86"/>
    </row>
    <row r="2100" spans="2:2" s="73" customFormat="1" ht="18" customHeight="1">
      <c r="B2100" s="86"/>
    </row>
    <row r="2101" spans="2:2" s="73" customFormat="1" ht="18" customHeight="1">
      <c r="B2101" s="86"/>
    </row>
    <row r="2102" spans="2:2" s="73" customFormat="1" ht="18" customHeight="1">
      <c r="B2102" s="86"/>
    </row>
    <row r="2103" spans="2:2" s="73" customFormat="1" ht="18" customHeight="1">
      <c r="B2103" s="86"/>
    </row>
    <row r="2104" spans="2:2" s="73" customFormat="1" ht="18" customHeight="1">
      <c r="B2104" s="86"/>
    </row>
    <row r="2105" spans="2:2" s="73" customFormat="1" ht="18" customHeight="1">
      <c r="B2105" s="86"/>
    </row>
    <row r="2106" spans="2:2" s="73" customFormat="1" ht="18" customHeight="1">
      <c r="B2106" s="86"/>
    </row>
    <row r="2107" spans="2:2" s="73" customFormat="1" ht="18" customHeight="1">
      <c r="B2107" s="86"/>
    </row>
    <row r="2108" spans="2:2" s="73" customFormat="1" ht="18" customHeight="1">
      <c r="B2108" s="86"/>
    </row>
    <row r="2109" spans="2:2" s="73" customFormat="1" ht="18" customHeight="1">
      <c r="B2109" s="86"/>
    </row>
    <row r="2110" spans="2:2" s="73" customFormat="1" ht="18" customHeight="1">
      <c r="B2110" s="86"/>
    </row>
    <row r="2111" spans="2:2" s="73" customFormat="1" ht="18" customHeight="1">
      <c r="B2111" s="86"/>
    </row>
    <row r="2112" spans="2:2" s="73" customFormat="1" ht="18" customHeight="1">
      <c r="B2112" s="86"/>
    </row>
    <row r="2113" spans="2:2" s="73" customFormat="1" ht="18" customHeight="1">
      <c r="B2113" s="86"/>
    </row>
    <row r="2114" spans="2:2" s="73" customFormat="1" ht="18" customHeight="1">
      <c r="B2114" s="86"/>
    </row>
    <row r="2115" spans="2:2" s="73" customFormat="1" ht="18" customHeight="1">
      <c r="B2115" s="86"/>
    </row>
    <row r="2116" spans="2:2" s="73" customFormat="1" ht="18" customHeight="1">
      <c r="B2116" s="86"/>
    </row>
    <row r="2117" spans="2:2" s="73" customFormat="1" ht="18" customHeight="1">
      <c r="B2117" s="86"/>
    </row>
    <row r="2118" spans="2:2" s="73" customFormat="1" ht="18" customHeight="1">
      <c r="B2118" s="86"/>
    </row>
    <row r="2119" spans="2:2" s="73" customFormat="1" ht="18" customHeight="1">
      <c r="B2119" s="86"/>
    </row>
    <row r="2120" spans="2:2" s="73" customFormat="1" ht="18" customHeight="1">
      <c r="B2120" s="86"/>
    </row>
    <row r="2121" spans="2:2" s="73" customFormat="1" ht="18" customHeight="1">
      <c r="B2121" s="86"/>
    </row>
    <row r="2122" spans="2:2" s="73" customFormat="1" ht="18" customHeight="1">
      <c r="B2122" s="86"/>
    </row>
    <row r="2123" spans="2:2" s="73" customFormat="1" ht="18" customHeight="1">
      <c r="B2123" s="86"/>
    </row>
    <row r="2124" spans="2:2" s="73" customFormat="1" ht="18" customHeight="1">
      <c r="B2124" s="86"/>
    </row>
    <row r="2125" spans="2:2" s="73" customFormat="1" ht="18" customHeight="1">
      <c r="B2125" s="86"/>
    </row>
    <row r="2126" spans="2:2" s="73" customFormat="1" ht="18" customHeight="1">
      <c r="B2126" s="86"/>
    </row>
    <row r="2127" spans="2:2" s="73" customFormat="1" ht="18" customHeight="1">
      <c r="B2127" s="86"/>
    </row>
    <row r="2128" spans="2:2" s="73" customFormat="1" ht="18" customHeight="1">
      <c r="B2128" s="86"/>
    </row>
    <row r="2129" spans="2:2" s="73" customFormat="1" ht="18" customHeight="1">
      <c r="B2129" s="86"/>
    </row>
    <row r="2130" spans="2:2" s="73" customFormat="1" ht="18" customHeight="1">
      <c r="B2130" s="86"/>
    </row>
    <row r="2131" spans="2:2" s="73" customFormat="1" ht="18" customHeight="1">
      <c r="B2131" s="86"/>
    </row>
    <row r="2132" spans="2:2" s="73" customFormat="1" ht="18" customHeight="1">
      <c r="B2132" s="86"/>
    </row>
    <row r="2133" spans="2:2" s="73" customFormat="1" ht="18" customHeight="1">
      <c r="B2133" s="86"/>
    </row>
    <row r="2134" spans="2:2" s="73" customFormat="1" ht="18" customHeight="1">
      <c r="B2134" s="86"/>
    </row>
    <row r="2135" spans="2:2" s="73" customFormat="1" ht="18" customHeight="1">
      <c r="B2135" s="86"/>
    </row>
    <row r="2136" spans="2:2" s="73" customFormat="1" ht="18" customHeight="1">
      <c r="B2136" s="86"/>
    </row>
    <row r="2137" spans="2:2" s="73" customFormat="1" ht="18" customHeight="1">
      <c r="B2137" s="86"/>
    </row>
    <row r="2138" spans="2:2" s="73" customFormat="1" ht="18" customHeight="1">
      <c r="B2138" s="86"/>
    </row>
    <row r="2139" spans="2:2" s="73" customFormat="1" ht="18" customHeight="1">
      <c r="B2139" s="86"/>
    </row>
    <row r="2140" spans="2:2" s="73" customFormat="1" ht="18" customHeight="1">
      <c r="B2140" s="86"/>
    </row>
    <row r="2141" spans="2:2" s="73" customFormat="1" ht="18" customHeight="1">
      <c r="B2141" s="86"/>
    </row>
    <row r="2142" spans="2:2" s="73" customFormat="1" ht="18" customHeight="1">
      <c r="B2142" s="86"/>
    </row>
    <row r="2143" spans="2:2" s="73" customFormat="1" ht="18" customHeight="1">
      <c r="B2143" s="86"/>
    </row>
    <row r="2144" spans="2:2" s="73" customFormat="1" ht="18" customHeight="1">
      <c r="B2144" s="86"/>
    </row>
    <row r="2145" spans="2:2" s="73" customFormat="1" ht="18" customHeight="1">
      <c r="B2145" s="86"/>
    </row>
    <row r="2146" spans="2:2" s="73" customFormat="1" ht="18" customHeight="1">
      <c r="B2146" s="86"/>
    </row>
    <row r="2147" spans="2:2" s="73" customFormat="1" ht="18" customHeight="1">
      <c r="B2147" s="86"/>
    </row>
    <row r="2148" spans="2:2" s="73" customFormat="1" ht="18" customHeight="1">
      <c r="B2148" s="86"/>
    </row>
    <row r="2149" spans="2:2" s="73" customFormat="1" ht="18" customHeight="1">
      <c r="B2149" s="86"/>
    </row>
    <row r="2150" spans="2:2" s="73" customFormat="1" ht="18" customHeight="1">
      <c r="B2150" s="86"/>
    </row>
    <row r="2151" spans="2:2" s="73" customFormat="1" ht="18" customHeight="1">
      <c r="B2151" s="86"/>
    </row>
    <row r="2152" spans="2:2" s="73" customFormat="1" ht="18" customHeight="1">
      <c r="B2152" s="86"/>
    </row>
    <row r="2153" spans="2:2" s="73" customFormat="1" ht="18" customHeight="1">
      <c r="B2153" s="86"/>
    </row>
    <row r="2154" spans="2:2" s="73" customFormat="1" ht="18" customHeight="1">
      <c r="B2154" s="86"/>
    </row>
    <row r="2155" spans="2:2" s="73" customFormat="1" ht="18" customHeight="1">
      <c r="B2155" s="86"/>
    </row>
    <row r="2156" spans="2:2" s="73" customFormat="1" ht="18" customHeight="1">
      <c r="B2156" s="86"/>
    </row>
    <row r="2157" spans="2:2" s="73" customFormat="1" ht="18" customHeight="1">
      <c r="B2157" s="86"/>
    </row>
    <row r="2158" spans="2:2" s="73" customFormat="1" ht="18" customHeight="1">
      <c r="B2158" s="86"/>
    </row>
    <row r="2159" spans="2:2" s="73" customFormat="1" ht="18" customHeight="1">
      <c r="B2159" s="86"/>
    </row>
    <row r="2160" spans="2:2" s="73" customFormat="1" ht="18" customHeight="1">
      <c r="B2160" s="86"/>
    </row>
    <row r="2161" spans="2:2" s="73" customFormat="1" ht="18" customHeight="1">
      <c r="B2161" s="86"/>
    </row>
    <row r="2162" spans="2:2" s="73" customFormat="1" ht="18" customHeight="1">
      <c r="B2162" s="86"/>
    </row>
    <row r="2163" spans="2:2" s="73" customFormat="1" ht="18" customHeight="1">
      <c r="B2163" s="86"/>
    </row>
    <row r="2164" spans="2:2" s="73" customFormat="1" ht="18" customHeight="1">
      <c r="B2164" s="86"/>
    </row>
    <row r="2165" spans="2:2" s="73" customFormat="1" ht="18" customHeight="1">
      <c r="B2165" s="86"/>
    </row>
    <row r="2166" spans="2:2" s="73" customFormat="1" ht="18" customHeight="1">
      <c r="B2166" s="86"/>
    </row>
    <row r="2167" spans="2:2" s="73" customFormat="1" ht="18" customHeight="1">
      <c r="B2167" s="86"/>
    </row>
    <row r="2168" spans="2:2" s="73" customFormat="1" ht="18" customHeight="1">
      <c r="B2168" s="86"/>
    </row>
    <row r="2169" spans="2:2" s="73" customFormat="1" ht="18" customHeight="1">
      <c r="B2169" s="86"/>
    </row>
    <row r="2170" spans="2:2" s="73" customFormat="1" ht="18" customHeight="1">
      <c r="B2170" s="86"/>
    </row>
    <row r="2171" spans="2:2" s="73" customFormat="1" ht="18" customHeight="1">
      <c r="B2171" s="86"/>
    </row>
    <row r="2172" spans="2:2" s="73" customFormat="1" ht="18" customHeight="1">
      <c r="B2172" s="86"/>
    </row>
    <row r="2173" spans="2:2" s="73" customFormat="1" ht="18" customHeight="1">
      <c r="B2173" s="86"/>
    </row>
    <row r="2174" spans="2:2" s="73" customFormat="1" ht="18" customHeight="1">
      <c r="B2174" s="86"/>
    </row>
    <row r="2175" spans="2:2" s="73" customFormat="1" ht="18" customHeight="1">
      <c r="B2175" s="86"/>
    </row>
    <row r="2176" spans="2:2" s="73" customFormat="1" ht="18" customHeight="1">
      <c r="B2176" s="86"/>
    </row>
    <row r="2177" spans="1:4" s="73" customFormat="1" ht="18" customHeight="1">
      <c r="B2177" s="86"/>
    </row>
    <row r="2178" spans="1:4" s="73" customFormat="1" ht="18" customHeight="1">
      <c r="B2178" s="86"/>
    </row>
    <row r="2179" spans="1:4" s="73" customFormat="1" ht="18" customHeight="1">
      <c r="B2179" s="86"/>
    </row>
    <row r="2180" spans="1:4" s="73" customFormat="1" ht="18" customHeight="1">
      <c r="B2180" s="86"/>
      <c r="C2180" s="2"/>
      <c r="D2180" s="2"/>
    </row>
    <row r="2181" spans="1:4" s="73" customFormat="1" ht="18" customHeight="1">
      <c r="B2181" s="86"/>
      <c r="C2181" s="2"/>
      <c r="D2181" s="2"/>
    </row>
    <row r="2182" spans="1:4" s="73" customFormat="1" ht="18" customHeight="1">
      <c r="B2182" s="86"/>
      <c r="C2182" s="2"/>
      <c r="D2182" s="2"/>
    </row>
    <row r="2183" spans="1:4" s="73" customFormat="1" ht="18" customHeight="1">
      <c r="B2183" s="86"/>
      <c r="C2183" s="2"/>
      <c r="D2183" s="2"/>
    </row>
    <row r="2184" spans="1:4" ht="18" customHeight="1">
      <c r="A2184" s="73"/>
      <c r="B2184" s="86"/>
    </row>
    <row r="2185" spans="1:4" ht="18" customHeight="1">
      <c r="A2185" s="73"/>
      <c r="B2185" s="86"/>
    </row>
    <row r="2186" spans="1:4" ht="18" customHeight="1">
      <c r="A2186" s="73"/>
      <c r="B2186" s="86"/>
    </row>
    <row r="2187" spans="1:4" ht="18" customHeight="1">
      <c r="A2187" s="73"/>
      <c r="B2187" s="86"/>
    </row>
    <row r="2188" spans="1:4" ht="18" customHeight="1">
      <c r="A2188" s="73"/>
      <c r="B2188" s="86"/>
    </row>
    <row r="2189" spans="1:4" ht="18" customHeight="1">
      <c r="A2189" s="73"/>
      <c r="B2189" s="86"/>
    </row>
    <row r="2190" spans="1:4" ht="18" customHeight="1">
      <c r="A2190" s="73"/>
      <c r="B2190" s="86"/>
    </row>
    <row r="2191" spans="1:4" ht="18" customHeight="1">
      <c r="A2191" s="73"/>
      <c r="B2191" s="86"/>
    </row>
    <row r="2192" spans="1:4" ht="18" customHeight="1">
      <c r="A2192" s="73"/>
      <c r="B2192" s="86"/>
    </row>
    <row r="2193" spans="1:2" ht="18" customHeight="1">
      <c r="A2193" s="73"/>
      <c r="B2193" s="86"/>
    </row>
    <row r="2194" spans="1:2" ht="18" customHeight="1">
      <c r="A2194" s="73"/>
      <c r="B2194" s="86"/>
    </row>
    <row r="2195" spans="1:2" ht="18" customHeight="1">
      <c r="A2195" s="73"/>
      <c r="B2195" s="86"/>
    </row>
    <row r="2196" spans="1:2" ht="18" customHeight="1">
      <c r="A2196" s="73"/>
      <c r="B2196" s="86"/>
    </row>
    <row r="2197" spans="1:2" ht="18" customHeight="1">
      <c r="A2197" s="73"/>
      <c r="B2197" s="86"/>
    </row>
    <row r="2198" spans="1:2" ht="18" customHeight="1">
      <c r="A2198" s="73"/>
      <c r="B2198" s="86"/>
    </row>
    <row r="2199" spans="1:2" ht="18" customHeight="1">
      <c r="A2199" s="73"/>
      <c r="B2199" s="86"/>
    </row>
    <row r="2200" spans="1:2" ht="18" customHeight="1">
      <c r="A2200" s="73"/>
      <c r="B2200" s="86"/>
    </row>
    <row r="2201" spans="1:2" ht="18" customHeight="1">
      <c r="A2201" s="73"/>
      <c r="B2201" s="86"/>
    </row>
    <row r="2202" spans="1:2" ht="18" customHeight="1">
      <c r="A2202" s="73"/>
      <c r="B2202" s="86"/>
    </row>
    <row r="2203" spans="1:2" ht="18" customHeight="1">
      <c r="A2203" s="73"/>
      <c r="B2203" s="86"/>
    </row>
    <row r="2204" spans="1:2" ht="18" customHeight="1">
      <c r="A2204" s="73"/>
      <c r="B2204" s="86"/>
    </row>
    <row r="2205" spans="1:2" ht="18" customHeight="1">
      <c r="A2205" s="73"/>
      <c r="B2205" s="86"/>
    </row>
    <row r="2206" spans="1:2" ht="18" customHeight="1">
      <c r="A2206" s="73"/>
      <c r="B2206" s="86"/>
    </row>
    <row r="2207" spans="1:2" ht="18" customHeight="1">
      <c r="A2207" s="73"/>
      <c r="B2207" s="86"/>
    </row>
    <row r="2208" spans="1:2" ht="18" customHeight="1">
      <c r="A2208" s="73"/>
      <c r="B2208" s="86"/>
    </row>
    <row r="2209" spans="1:2" ht="18" customHeight="1">
      <c r="A2209" s="73"/>
      <c r="B2209" s="86"/>
    </row>
    <row r="2210" spans="1:2" ht="18" customHeight="1">
      <c r="A2210" s="73"/>
      <c r="B2210" s="86"/>
    </row>
    <row r="2211" spans="1:2" ht="18" customHeight="1">
      <c r="A2211" s="73"/>
      <c r="B2211" s="86"/>
    </row>
    <row r="2212" spans="1:2" ht="18" customHeight="1">
      <c r="A2212" s="73"/>
      <c r="B2212" s="86"/>
    </row>
    <row r="2213" spans="1:2" ht="18" customHeight="1">
      <c r="A2213" s="73"/>
      <c r="B2213" s="86"/>
    </row>
    <row r="2214" spans="1:2" ht="18" customHeight="1">
      <c r="A2214" s="73"/>
      <c r="B2214" s="86"/>
    </row>
    <row r="2215" spans="1:2" ht="18" customHeight="1">
      <c r="A2215" s="73"/>
      <c r="B2215" s="86"/>
    </row>
    <row r="2216" spans="1:2" ht="18" customHeight="1">
      <c r="A2216" s="73"/>
      <c r="B2216" s="86"/>
    </row>
    <row r="2217" spans="1:2" ht="18" customHeight="1">
      <c r="A2217" s="73"/>
      <c r="B2217" s="86"/>
    </row>
    <row r="2218" spans="1:2" ht="18" customHeight="1">
      <c r="A2218" s="73"/>
      <c r="B2218" s="86"/>
    </row>
    <row r="2219" spans="1:2" ht="18" customHeight="1">
      <c r="A2219" s="73"/>
      <c r="B2219" s="86"/>
    </row>
    <row r="2220" spans="1:2" ht="18" customHeight="1">
      <c r="A2220" s="73"/>
      <c r="B2220" s="86"/>
    </row>
    <row r="2221" spans="1:2" ht="18" customHeight="1">
      <c r="A2221" s="73"/>
      <c r="B2221" s="86"/>
    </row>
    <row r="2222" spans="1:2" ht="18" customHeight="1">
      <c r="A2222" s="73"/>
      <c r="B2222" s="86"/>
    </row>
    <row r="2223" spans="1:2" ht="18" customHeight="1">
      <c r="A2223" s="73"/>
      <c r="B2223" s="86"/>
    </row>
    <row r="2224" spans="1:2" ht="18" customHeight="1">
      <c r="A2224" s="73"/>
      <c r="B2224" s="86"/>
    </row>
    <row r="2225" spans="1:2" ht="18" customHeight="1">
      <c r="A2225" s="73"/>
      <c r="B2225" s="86"/>
    </row>
    <row r="2226" spans="1:2" ht="18" customHeight="1">
      <c r="A2226" s="73"/>
      <c r="B2226" s="86"/>
    </row>
    <row r="2227" spans="1:2" ht="18" customHeight="1">
      <c r="A2227" s="73"/>
      <c r="B2227" s="86"/>
    </row>
    <row r="2228" spans="1:2" ht="18" customHeight="1">
      <c r="A2228" s="73"/>
      <c r="B2228" s="86"/>
    </row>
    <row r="2229" spans="1:2" ht="18" customHeight="1">
      <c r="A2229" s="73"/>
      <c r="B2229" s="86"/>
    </row>
    <row r="2230" spans="1:2" ht="18" customHeight="1">
      <c r="A2230" s="73"/>
      <c r="B2230" s="86"/>
    </row>
    <row r="2231" spans="1:2" ht="18" customHeight="1">
      <c r="A2231" s="73"/>
      <c r="B2231" s="86"/>
    </row>
    <row r="2232" spans="1:2" ht="18" customHeight="1">
      <c r="A2232" s="73"/>
      <c r="B2232" s="86"/>
    </row>
    <row r="2233" spans="1:2" ht="18" customHeight="1">
      <c r="A2233" s="73"/>
      <c r="B2233" s="86"/>
    </row>
    <row r="2234" spans="1:2" ht="18" customHeight="1">
      <c r="A2234" s="73"/>
      <c r="B2234" s="86"/>
    </row>
    <row r="2235" spans="1:2" ht="18" customHeight="1">
      <c r="A2235" s="73"/>
      <c r="B2235" s="86"/>
    </row>
    <row r="2236" spans="1:2" ht="18" customHeight="1">
      <c r="A2236" s="73"/>
      <c r="B2236" s="86"/>
    </row>
    <row r="2237" spans="1:2" ht="18" customHeight="1">
      <c r="A2237" s="73"/>
      <c r="B2237" s="86"/>
    </row>
    <row r="2238" spans="1:2" ht="18" customHeight="1">
      <c r="A2238" s="73"/>
      <c r="B2238" s="86"/>
    </row>
    <row r="2239" spans="1:2" ht="18" customHeight="1">
      <c r="A2239" s="73"/>
      <c r="B2239" s="86"/>
    </row>
    <row r="2240" spans="1:2" ht="18" customHeight="1">
      <c r="A2240" s="73"/>
      <c r="B2240" s="86"/>
    </row>
    <row r="2241" spans="1:2" ht="18" customHeight="1">
      <c r="A2241" s="73"/>
      <c r="B2241" s="86"/>
    </row>
    <row r="2242" spans="1:2" ht="18" customHeight="1">
      <c r="A2242" s="73"/>
      <c r="B2242" s="86"/>
    </row>
    <row r="2243" spans="1:2" ht="18" customHeight="1">
      <c r="A2243" s="73"/>
      <c r="B2243" s="86"/>
    </row>
    <row r="2244" spans="1:2" ht="18" customHeight="1">
      <c r="A2244" s="73"/>
      <c r="B2244" s="86"/>
    </row>
    <row r="2245" spans="1:2" ht="18" customHeight="1">
      <c r="A2245" s="73"/>
      <c r="B2245" s="86"/>
    </row>
    <row r="2246" spans="1:2" ht="18" customHeight="1">
      <c r="A2246" s="73"/>
      <c r="B2246" s="86"/>
    </row>
    <row r="2247" spans="1:2" ht="18" customHeight="1">
      <c r="A2247" s="73"/>
      <c r="B2247" s="86"/>
    </row>
    <row r="2248" spans="1:2" ht="18" customHeight="1">
      <c r="A2248" s="73"/>
      <c r="B2248" s="86"/>
    </row>
    <row r="2249" spans="1:2" ht="18" customHeight="1">
      <c r="A2249" s="73"/>
      <c r="B2249" s="86"/>
    </row>
    <row r="2250" spans="1:2" ht="18" customHeight="1">
      <c r="A2250" s="73"/>
      <c r="B2250" s="86"/>
    </row>
    <row r="2251" spans="1:2" ht="18" customHeight="1">
      <c r="A2251" s="73"/>
      <c r="B2251" s="86"/>
    </row>
    <row r="2252" spans="1:2" ht="18" customHeight="1">
      <c r="A2252" s="73"/>
      <c r="B2252" s="86"/>
    </row>
    <row r="2253" spans="1:2" ht="18" customHeight="1">
      <c r="A2253" s="73"/>
      <c r="B2253" s="86"/>
    </row>
    <row r="2254" spans="1:2" ht="18" customHeight="1">
      <c r="A2254" s="73"/>
      <c r="B2254" s="86"/>
    </row>
    <row r="2255" spans="1:2" ht="18" customHeight="1">
      <c r="A2255" s="73"/>
      <c r="B2255" s="86"/>
    </row>
    <row r="2256" spans="1:2" ht="18" customHeight="1">
      <c r="A2256" s="73"/>
      <c r="B2256" s="86"/>
    </row>
    <row r="2257" spans="1:2" ht="18" customHeight="1">
      <c r="A2257" s="73"/>
      <c r="B2257" s="86"/>
    </row>
    <row r="2258" spans="1:2" ht="18" customHeight="1">
      <c r="A2258" s="73"/>
      <c r="B2258" s="86"/>
    </row>
    <row r="2259" spans="1:2" ht="18" customHeight="1">
      <c r="A2259" s="73"/>
      <c r="B2259" s="86"/>
    </row>
    <row r="2260" spans="1:2" ht="18" customHeight="1">
      <c r="A2260" s="73"/>
      <c r="B2260" s="86"/>
    </row>
    <row r="2261" spans="1:2" ht="18" customHeight="1">
      <c r="A2261" s="73"/>
      <c r="B2261" s="86"/>
    </row>
    <row r="2262" spans="1:2" ht="18" customHeight="1">
      <c r="A2262" s="73"/>
      <c r="B2262" s="86"/>
    </row>
    <row r="2263" spans="1:2" ht="18" customHeight="1">
      <c r="A2263" s="73"/>
      <c r="B2263" s="86"/>
    </row>
    <row r="2264" spans="1:2" ht="18" customHeight="1">
      <c r="A2264" s="73"/>
      <c r="B2264" s="86"/>
    </row>
    <row r="2265" spans="1:2" ht="18" customHeight="1">
      <c r="A2265" s="73"/>
      <c r="B2265" s="86"/>
    </row>
    <row r="2266" spans="1:2" ht="18" customHeight="1">
      <c r="A2266" s="73"/>
      <c r="B2266" s="86"/>
    </row>
    <row r="2267" spans="1:2" ht="18" customHeight="1">
      <c r="A2267" s="73"/>
      <c r="B2267" s="86"/>
    </row>
    <row r="2268" spans="1:2" ht="18" customHeight="1">
      <c r="A2268" s="73"/>
      <c r="B2268" s="86"/>
    </row>
    <row r="2269" spans="1:2" ht="18" customHeight="1">
      <c r="A2269" s="73"/>
      <c r="B2269" s="86"/>
    </row>
    <row r="2270" spans="1:2" ht="18" customHeight="1">
      <c r="A2270" s="73"/>
      <c r="B2270" s="86"/>
    </row>
    <row r="2271" spans="1:2" ht="18" customHeight="1">
      <c r="A2271" s="73"/>
      <c r="B2271" s="86"/>
    </row>
    <row r="2272" spans="1:2" ht="18" customHeight="1">
      <c r="A2272" s="73"/>
      <c r="B2272" s="86"/>
    </row>
    <row r="2273" spans="1:2" ht="18" customHeight="1">
      <c r="A2273" s="73"/>
      <c r="B2273" s="86"/>
    </row>
    <row r="2274" spans="1:2" ht="18" customHeight="1">
      <c r="A2274" s="73"/>
      <c r="B2274" s="86"/>
    </row>
    <row r="2275" spans="1:2" ht="18" customHeight="1">
      <c r="A2275" s="73"/>
      <c r="B2275" s="86"/>
    </row>
    <row r="2276" spans="1:2" ht="18" customHeight="1">
      <c r="A2276" s="73"/>
      <c r="B2276" s="86"/>
    </row>
    <row r="2277" spans="1:2" ht="18" customHeight="1">
      <c r="A2277" s="73"/>
      <c r="B2277" s="86"/>
    </row>
    <row r="2278" spans="1:2" ht="18" customHeight="1">
      <c r="A2278" s="73"/>
      <c r="B2278" s="86"/>
    </row>
    <row r="2279" spans="1:2" ht="18" customHeight="1">
      <c r="A2279" s="73"/>
      <c r="B2279" s="86"/>
    </row>
    <row r="2280" spans="1:2" ht="18" customHeight="1">
      <c r="A2280" s="73"/>
      <c r="B2280" s="86"/>
    </row>
    <row r="2281" spans="1:2" ht="18" customHeight="1">
      <c r="A2281" s="73"/>
      <c r="B2281" s="86"/>
    </row>
    <row r="2282" spans="1:2" ht="18" customHeight="1">
      <c r="A2282" s="73"/>
      <c r="B2282" s="86"/>
    </row>
    <row r="2283" spans="1:2" ht="18" customHeight="1">
      <c r="A2283" s="73"/>
      <c r="B2283" s="86"/>
    </row>
    <row r="2284" spans="1:2" ht="18" customHeight="1">
      <c r="A2284" s="73"/>
      <c r="B2284" s="86"/>
    </row>
    <row r="2285" spans="1:2" ht="18" customHeight="1">
      <c r="A2285" s="73"/>
      <c r="B2285" s="86"/>
    </row>
    <row r="2286" spans="1:2" ht="18" customHeight="1">
      <c r="A2286" s="73"/>
      <c r="B2286" s="86"/>
    </row>
    <row r="2287" spans="1:2" ht="18" customHeight="1">
      <c r="A2287" s="73"/>
      <c r="B2287" s="86"/>
    </row>
    <row r="2288" spans="1:2" ht="18" customHeight="1">
      <c r="A2288" s="73"/>
      <c r="B2288" s="86"/>
    </row>
    <row r="2289" spans="1:2" ht="18" customHeight="1">
      <c r="A2289" s="73"/>
      <c r="B2289" s="86"/>
    </row>
    <row r="2290" spans="1:2" ht="18" customHeight="1">
      <c r="A2290" s="73"/>
      <c r="B2290" s="86"/>
    </row>
    <row r="2291" spans="1:2" ht="18" customHeight="1">
      <c r="A2291" s="73"/>
      <c r="B2291" s="86"/>
    </row>
    <row r="2292" spans="1:2" ht="18" customHeight="1">
      <c r="A2292" s="73"/>
      <c r="B2292" s="86"/>
    </row>
    <row r="2293" spans="1:2" ht="18" customHeight="1">
      <c r="A2293" s="73"/>
      <c r="B2293" s="86"/>
    </row>
    <row r="2294" spans="1:2" ht="18" customHeight="1">
      <c r="A2294" s="73"/>
      <c r="B2294" s="86"/>
    </row>
    <row r="2295" spans="1:2" ht="18" customHeight="1">
      <c r="A2295" s="73"/>
      <c r="B2295" s="86"/>
    </row>
    <row r="2296" spans="1:2" ht="18" customHeight="1">
      <c r="A2296" s="73"/>
      <c r="B2296" s="86"/>
    </row>
    <row r="2297" spans="1:2" ht="18" customHeight="1">
      <c r="A2297" s="73"/>
      <c r="B2297" s="86"/>
    </row>
    <row r="2298" spans="1:2" ht="18" customHeight="1">
      <c r="A2298" s="73"/>
      <c r="B2298" s="86"/>
    </row>
    <row r="2299" spans="1:2" ht="18" customHeight="1">
      <c r="A2299" s="73"/>
      <c r="B2299" s="86"/>
    </row>
    <row r="2300" spans="1:2" ht="18" customHeight="1">
      <c r="A2300" s="73"/>
      <c r="B2300" s="86"/>
    </row>
    <row r="2301" spans="1:2" ht="18" customHeight="1">
      <c r="A2301" s="73"/>
      <c r="B2301" s="86"/>
    </row>
    <row r="2302" spans="1:2" ht="18" customHeight="1">
      <c r="A2302" s="73"/>
      <c r="B2302" s="86"/>
    </row>
    <row r="2303" spans="1:2" ht="18" customHeight="1">
      <c r="A2303" s="73"/>
      <c r="B2303" s="86"/>
    </row>
    <row r="2304" spans="1:2" ht="18" customHeight="1">
      <c r="A2304" s="73"/>
      <c r="B2304" s="86"/>
    </row>
    <row r="2305" spans="1:2" ht="18" customHeight="1">
      <c r="A2305" s="73"/>
      <c r="B2305" s="86"/>
    </row>
    <row r="2306" spans="1:2" ht="18" customHeight="1">
      <c r="A2306" s="73"/>
      <c r="B2306" s="86"/>
    </row>
    <row r="2307" spans="1:2" ht="18" customHeight="1">
      <c r="A2307" s="73"/>
      <c r="B2307" s="86"/>
    </row>
    <row r="2308" spans="1:2" ht="18" customHeight="1">
      <c r="A2308" s="73"/>
      <c r="B2308" s="86"/>
    </row>
    <row r="2309" spans="1:2" ht="18" customHeight="1">
      <c r="A2309" s="73"/>
      <c r="B2309" s="86"/>
    </row>
    <row r="2310" spans="1:2" ht="18" customHeight="1">
      <c r="A2310" s="73"/>
      <c r="B2310" s="86"/>
    </row>
    <row r="2311" spans="1:2" ht="18" customHeight="1">
      <c r="A2311" s="73"/>
      <c r="B2311" s="86"/>
    </row>
    <row r="2312" spans="1:2" ht="18" customHeight="1">
      <c r="A2312" s="73"/>
      <c r="B2312" s="86"/>
    </row>
    <row r="2313" spans="1:2" ht="18" customHeight="1">
      <c r="A2313" s="73"/>
      <c r="B2313" s="86"/>
    </row>
    <row r="2314" spans="1:2" ht="18" customHeight="1">
      <c r="A2314" s="73"/>
      <c r="B2314" s="86"/>
    </row>
    <row r="2315" spans="1:2" ht="18" customHeight="1">
      <c r="A2315" s="73"/>
      <c r="B2315" s="86"/>
    </row>
    <row r="2316" spans="1:2" ht="18" customHeight="1">
      <c r="A2316" s="73"/>
      <c r="B2316" s="86"/>
    </row>
    <row r="2317" spans="1:2" ht="18" customHeight="1">
      <c r="A2317" s="73"/>
      <c r="B2317" s="86"/>
    </row>
    <row r="2318" spans="1:2" ht="18" customHeight="1">
      <c r="A2318" s="73"/>
      <c r="B2318" s="86"/>
    </row>
    <row r="2319" spans="1:2" ht="18" customHeight="1">
      <c r="A2319" s="73"/>
      <c r="B2319" s="86"/>
    </row>
    <row r="2320" spans="1:2" ht="18" customHeight="1">
      <c r="A2320" s="73"/>
      <c r="B2320" s="86"/>
    </row>
    <row r="2321" spans="1:2" ht="18" customHeight="1">
      <c r="A2321" s="73"/>
      <c r="B2321" s="86"/>
    </row>
    <row r="2322" spans="1:2" ht="18" customHeight="1">
      <c r="A2322" s="73"/>
      <c r="B2322" s="86"/>
    </row>
    <row r="2323" spans="1:2" ht="18" customHeight="1">
      <c r="A2323" s="73"/>
      <c r="B2323" s="86"/>
    </row>
    <row r="2324" spans="1:2" ht="18" customHeight="1">
      <c r="A2324" s="73"/>
      <c r="B2324" s="86"/>
    </row>
    <row r="2325" spans="1:2" ht="18" customHeight="1">
      <c r="A2325" s="73"/>
      <c r="B2325" s="86"/>
    </row>
    <row r="2326" spans="1:2" ht="18" customHeight="1">
      <c r="A2326" s="73"/>
      <c r="B2326" s="86"/>
    </row>
    <row r="2327" spans="1:2" ht="18" customHeight="1">
      <c r="A2327" s="73"/>
      <c r="B2327" s="86"/>
    </row>
    <row r="2328" spans="1:2" ht="18" customHeight="1">
      <c r="A2328" s="73"/>
      <c r="B2328" s="86"/>
    </row>
    <row r="2329" spans="1:2" ht="18" customHeight="1">
      <c r="A2329" s="73"/>
      <c r="B2329" s="86"/>
    </row>
    <row r="2330" spans="1:2" ht="18" customHeight="1">
      <c r="A2330" s="73"/>
      <c r="B2330" s="86"/>
    </row>
    <row r="2331" spans="1:2" ht="18" customHeight="1">
      <c r="A2331" s="73"/>
      <c r="B2331" s="86"/>
    </row>
    <row r="2332" spans="1:2" ht="18" customHeight="1">
      <c r="A2332" s="73"/>
      <c r="B2332" s="86"/>
    </row>
    <row r="2333" spans="1:2" ht="18" customHeight="1">
      <c r="A2333" s="73"/>
      <c r="B2333" s="86"/>
    </row>
    <row r="2334" spans="1:2" ht="18" customHeight="1">
      <c r="A2334" s="73"/>
      <c r="B2334" s="86"/>
    </row>
    <row r="2335" spans="1:2" ht="18" customHeight="1">
      <c r="A2335" s="73"/>
      <c r="B2335" s="86"/>
    </row>
    <row r="2336" spans="1:2" ht="18" customHeight="1">
      <c r="A2336" s="73"/>
      <c r="B2336" s="86"/>
    </row>
    <row r="2337" spans="1:2" ht="18" customHeight="1">
      <c r="A2337" s="73"/>
      <c r="B2337" s="86"/>
    </row>
    <row r="2338" spans="1:2" ht="18" customHeight="1">
      <c r="A2338" s="73"/>
      <c r="B2338" s="86"/>
    </row>
    <row r="2339" spans="1:2" ht="18" customHeight="1">
      <c r="A2339" s="73"/>
      <c r="B2339" s="86"/>
    </row>
    <row r="2340" spans="1:2" ht="18" customHeight="1">
      <c r="A2340" s="73"/>
      <c r="B2340" s="86"/>
    </row>
    <row r="2341" spans="1:2" ht="18" customHeight="1">
      <c r="A2341" s="73"/>
      <c r="B2341" s="86"/>
    </row>
    <row r="2342" spans="1:2" ht="18" customHeight="1">
      <c r="A2342" s="73"/>
      <c r="B2342" s="86"/>
    </row>
    <row r="2343" spans="1:2" ht="18" customHeight="1">
      <c r="A2343" s="73"/>
      <c r="B2343" s="86"/>
    </row>
    <row r="2344" spans="1:2" ht="18" customHeight="1">
      <c r="A2344" s="73"/>
      <c r="B2344" s="86"/>
    </row>
    <row r="2345" spans="1:2" ht="18" customHeight="1">
      <c r="A2345" s="73"/>
      <c r="B2345" s="86"/>
    </row>
    <row r="2346" spans="1:2" ht="18" customHeight="1">
      <c r="A2346" s="73"/>
      <c r="B2346" s="86"/>
    </row>
    <row r="2347" spans="1:2" ht="18" customHeight="1">
      <c r="A2347" s="73"/>
      <c r="B2347" s="86"/>
    </row>
    <row r="2348" spans="1:2" ht="18" customHeight="1">
      <c r="A2348" s="73"/>
      <c r="B2348" s="86"/>
    </row>
    <row r="2349" spans="1:2" ht="18" customHeight="1">
      <c r="A2349" s="73"/>
      <c r="B2349" s="86"/>
    </row>
    <row r="2350" spans="1:2" ht="18" customHeight="1">
      <c r="A2350" s="73"/>
      <c r="B2350" s="86"/>
    </row>
    <row r="2351" spans="1:2" ht="18" customHeight="1">
      <c r="A2351" s="73"/>
      <c r="B2351" s="86"/>
    </row>
    <row r="2352" spans="1:2" ht="18" customHeight="1">
      <c r="A2352" s="73"/>
      <c r="B2352" s="86"/>
    </row>
    <row r="2353" spans="1:2" ht="18" customHeight="1">
      <c r="A2353" s="73"/>
      <c r="B2353" s="86"/>
    </row>
    <row r="2354" spans="1:2" ht="18" customHeight="1">
      <c r="A2354" s="73"/>
      <c r="B2354" s="86"/>
    </row>
    <row r="2355" spans="1:2" ht="18" customHeight="1">
      <c r="A2355" s="73"/>
      <c r="B2355" s="86"/>
    </row>
    <row r="2356" spans="1:2" ht="18" customHeight="1">
      <c r="A2356" s="73"/>
      <c r="B2356" s="86"/>
    </row>
    <row r="2357" spans="1:2" ht="18" customHeight="1">
      <c r="A2357" s="73"/>
      <c r="B2357" s="86"/>
    </row>
    <row r="2358" spans="1:2" ht="18" customHeight="1">
      <c r="A2358" s="73"/>
      <c r="B2358" s="86"/>
    </row>
    <row r="2359" spans="1:2" ht="18" customHeight="1">
      <c r="A2359" s="73"/>
      <c r="B2359" s="86"/>
    </row>
    <row r="2360" spans="1:2" ht="18" customHeight="1">
      <c r="A2360" s="73"/>
      <c r="B2360" s="86"/>
    </row>
    <row r="2361" spans="1:2" ht="18" customHeight="1">
      <c r="A2361" s="73"/>
      <c r="B2361" s="86"/>
    </row>
    <row r="2362" spans="1:2" ht="18" customHeight="1">
      <c r="A2362" s="73"/>
      <c r="B2362" s="86"/>
    </row>
    <row r="2363" spans="1:2" ht="18" customHeight="1">
      <c r="A2363" s="73"/>
      <c r="B2363" s="86"/>
    </row>
    <row r="2364" spans="1:2" ht="18" customHeight="1">
      <c r="A2364" s="73"/>
      <c r="B2364" s="86"/>
    </row>
    <row r="2365" spans="1:2" ht="18" customHeight="1">
      <c r="A2365" s="73"/>
      <c r="B2365" s="86"/>
    </row>
    <row r="2366" spans="1:2" ht="18" customHeight="1">
      <c r="A2366" s="73"/>
      <c r="B2366" s="86"/>
    </row>
    <row r="2367" spans="1:2" ht="18" customHeight="1">
      <c r="A2367" s="73"/>
      <c r="B2367" s="86"/>
    </row>
    <row r="2368" spans="1:2" ht="18" customHeight="1">
      <c r="A2368" s="73"/>
      <c r="B2368" s="86"/>
    </row>
    <row r="2369" spans="1:2" ht="18" customHeight="1">
      <c r="A2369" s="73"/>
      <c r="B2369" s="86"/>
    </row>
    <row r="2370" spans="1:2" ht="18" customHeight="1">
      <c r="A2370" s="73"/>
      <c r="B2370" s="86"/>
    </row>
    <row r="2371" spans="1:2" ht="18" customHeight="1">
      <c r="A2371" s="73"/>
      <c r="B2371" s="86"/>
    </row>
    <row r="2372" spans="1:2" ht="18" customHeight="1">
      <c r="A2372" s="73"/>
      <c r="B2372" s="86"/>
    </row>
    <row r="2373" spans="1:2" ht="18" customHeight="1">
      <c r="A2373" s="73"/>
      <c r="B2373" s="86"/>
    </row>
    <row r="2374" spans="1:2" ht="18" customHeight="1">
      <c r="A2374" s="73"/>
      <c r="B2374" s="86"/>
    </row>
    <row r="2375" spans="1:2" ht="18" customHeight="1">
      <c r="A2375" s="73"/>
      <c r="B2375" s="86"/>
    </row>
    <row r="2376" spans="1:2" ht="18" customHeight="1">
      <c r="A2376" s="73"/>
      <c r="B2376" s="86"/>
    </row>
    <row r="2377" spans="1:2" ht="18" customHeight="1">
      <c r="A2377" s="73"/>
      <c r="B2377" s="86"/>
    </row>
    <row r="2378" spans="1:2" ht="18" customHeight="1">
      <c r="A2378" s="73"/>
      <c r="B2378" s="86"/>
    </row>
    <row r="2379" spans="1:2" ht="18" customHeight="1">
      <c r="A2379" s="73"/>
      <c r="B2379" s="86"/>
    </row>
    <row r="2380" spans="1:2" ht="18" customHeight="1">
      <c r="A2380" s="73"/>
      <c r="B2380" s="86"/>
    </row>
    <row r="2381" spans="1:2" ht="18" customHeight="1">
      <c r="A2381" s="73"/>
      <c r="B2381" s="86"/>
    </row>
    <row r="2382" spans="1:2" ht="18" customHeight="1">
      <c r="A2382" s="73"/>
      <c r="B2382" s="86"/>
    </row>
    <row r="2383" spans="1:2" ht="18" customHeight="1">
      <c r="A2383" s="73"/>
      <c r="B2383" s="86"/>
    </row>
    <row r="2384" spans="1:2" ht="18" customHeight="1">
      <c r="A2384" s="73"/>
      <c r="B2384" s="86"/>
    </row>
    <row r="2385" spans="1:2" ht="18" customHeight="1">
      <c r="A2385" s="73"/>
      <c r="B2385" s="86"/>
    </row>
    <row r="2386" spans="1:2" ht="18" customHeight="1">
      <c r="A2386" s="73"/>
      <c r="B2386" s="86"/>
    </row>
    <row r="2387" spans="1:2" ht="18" customHeight="1">
      <c r="A2387" s="73"/>
      <c r="B2387" s="86"/>
    </row>
    <row r="2388" spans="1:2" ht="18" customHeight="1">
      <c r="A2388" s="73"/>
      <c r="B2388" s="86"/>
    </row>
    <row r="2389" spans="1:2" ht="18" customHeight="1">
      <c r="A2389" s="73"/>
      <c r="B2389" s="86"/>
    </row>
    <row r="2390" spans="1:2" ht="18" customHeight="1">
      <c r="A2390" s="73"/>
      <c r="B2390" s="86"/>
    </row>
    <row r="2391" spans="1:2" ht="18" customHeight="1">
      <c r="A2391" s="73"/>
      <c r="B2391" s="86"/>
    </row>
    <row r="2392" spans="1:2" ht="18" customHeight="1">
      <c r="A2392" s="73"/>
      <c r="B2392" s="86"/>
    </row>
    <row r="2393" spans="1:2" ht="18" customHeight="1">
      <c r="A2393" s="73"/>
      <c r="B2393" s="86"/>
    </row>
    <row r="2394" spans="1:2" ht="18" customHeight="1">
      <c r="A2394" s="73"/>
      <c r="B2394" s="86"/>
    </row>
    <row r="2395" spans="1:2" ht="18" customHeight="1">
      <c r="A2395" s="73"/>
      <c r="B2395" s="86"/>
    </row>
    <row r="2396" spans="1:2" ht="18" customHeight="1">
      <c r="A2396" s="73"/>
      <c r="B2396" s="86"/>
    </row>
    <row r="2397" spans="1:2" ht="18" customHeight="1">
      <c r="A2397" s="73"/>
      <c r="B2397" s="86"/>
    </row>
    <row r="2398" spans="1:2" ht="18" customHeight="1">
      <c r="A2398" s="73"/>
      <c r="B2398" s="86"/>
    </row>
    <row r="2399" spans="1:2" ht="18" customHeight="1">
      <c r="A2399" s="73"/>
      <c r="B2399" s="86"/>
    </row>
    <row r="2400" spans="1:2" ht="18" customHeight="1">
      <c r="A2400" s="73"/>
      <c r="B2400" s="86"/>
    </row>
    <row r="2401" spans="1:2" ht="18" customHeight="1">
      <c r="A2401" s="73"/>
      <c r="B2401" s="86"/>
    </row>
    <row r="2402" spans="1:2" ht="18" customHeight="1">
      <c r="A2402" s="73"/>
      <c r="B2402" s="86"/>
    </row>
    <row r="2403" spans="1:2" ht="18" customHeight="1">
      <c r="A2403" s="73"/>
      <c r="B2403" s="86"/>
    </row>
    <row r="2404" spans="1:2" ht="18" customHeight="1">
      <c r="A2404" s="73"/>
      <c r="B2404" s="86"/>
    </row>
    <row r="2405" spans="1:2" ht="18" customHeight="1">
      <c r="A2405" s="73"/>
      <c r="B2405" s="86"/>
    </row>
    <row r="2406" spans="1:2" ht="18" customHeight="1">
      <c r="A2406" s="73"/>
      <c r="B2406" s="86"/>
    </row>
    <row r="2407" spans="1:2" ht="18" customHeight="1">
      <c r="A2407" s="73"/>
      <c r="B2407" s="86"/>
    </row>
    <row r="2408" spans="1:2" ht="18" customHeight="1">
      <c r="A2408" s="73"/>
      <c r="B2408" s="86"/>
    </row>
    <row r="2409" spans="1:2" ht="18" customHeight="1">
      <c r="A2409" s="73"/>
      <c r="B2409" s="86"/>
    </row>
    <row r="2410" spans="1:2" ht="18" customHeight="1">
      <c r="A2410" s="73"/>
      <c r="B2410" s="86"/>
    </row>
    <row r="2411" spans="1:2" ht="18" customHeight="1">
      <c r="A2411" s="73"/>
      <c r="B2411" s="86"/>
    </row>
    <row r="2412" spans="1:2" ht="18" customHeight="1">
      <c r="A2412" s="73"/>
      <c r="B2412" s="86"/>
    </row>
    <row r="2413" spans="1:2" ht="18" customHeight="1">
      <c r="A2413" s="73"/>
      <c r="B2413" s="86"/>
    </row>
    <row r="2414" spans="1:2" ht="18" customHeight="1">
      <c r="A2414" s="73"/>
      <c r="B2414" s="86"/>
    </row>
    <row r="2415" spans="1:2" ht="18" customHeight="1">
      <c r="A2415" s="73"/>
      <c r="B2415" s="86"/>
    </row>
    <row r="2416" spans="1:2" ht="18" customHeight="1">
      <c r="A2416" s="73"/>
      <c r="B2416" s="86"/>
    </row>
    <row r="2417" spans="1:2" ht="18" customHeight="1">
      <c r="A2417" s="73"/>
      <c r="B2417" s="86"/>
    </row>
    <row r="2418" spans="1:2" ht="18" customHeight="1">
      <c r="A2418" s="73"/>
      <c r="B2418" s="86"/>
    </row>
    <row r="2419" spans="1:2" ht="18" customHeight="1">
      <c r="A2419" s="73"/>
      <c r="B2419" s="86"/>
    </row>
    <row r="2420" spans="1:2" ht="18" customHeight="1">
      <c r="A2420" s="73"/>
      <c r="B2420" s="86"/>
    </row>
    <row r="2421" spans="1:2" ht="18" customHeight="1">
      <c r="A2421" s="73"/>
      <c r="B2421" s="86"/>
    </row>
    <row r="2422" spans="1:2" ht="18" customHeight="1">
      <c r="A2422" s="73"/>
      <c r="B2422" s="86"/>
    </row>
    <row r="2423" spans="1:2" ht="18" customHeight="1">
      <c r="A2423" s="73"/>
      <c r="B2423" s="86"/>
    </row>
    <row r="2424" spans="1:2" ht="18" customHeight="1">
      <c r="A2424" s="73"/>
      <c r="B2424" s="86"/>
    </row>
    <row r="2425" spans="1:2" ht="18" customHeight="1">
      <c r="A2425" s="73"/>
      <c r="B2425" s="86"/>
    </row>
    <row r="2426" spans="1:2" ht="18" customHeight="1">
      <c r="A2426" s="73"/>
      <c r="B2426" s="86"/>
    </row>
    <row r="2427" spans="1:2" ht="18" customHeight="1">
      <c r="A2427" s="73"/>
      <c r="B2427" s="86"/>
    </row>
    <row r="2428" spans="1:2" ht="18" customHeight="1">
      <c r="A2428" s="73"/>
      <c r="B2428" s="86"/>
    </row>
    <row r="2429" spans="1:2" ht="18" customHeight="1">
      <c r="A2429" s="73"/>
      <c r="B2429" s="86"/>
    </row>
    <row r="2430" spans="1:2" ht="18" customHeight="1">
      <c r="A2430" s="73"/>
      <c r="B2430" s="86"/>
    </row>
    <row r="2431" spans="1:2" ht="18" customHeight="1">
      <c r="A2431" s="73"/>
      <c r="B2431" s="86"/>
    </row>
    <row r="2432" spans="1:2" ht="18" customHeight="1">
      <c r="A2432" s="73"/>
      <c r="B2432" s="86"/>
    </row>
    <row r="2433" spans="1:2" ht="18" customHeight="1">
      <c r="A2433" s="73"/>
      <c r="B2433" s="86"/>
    </row>
    <row r="2434" spans="1:2" ht="18" customHeight="1">
      <c r="A2434" s="73"/>
      <c r="B2434" s="86"/>
    </row>
    <row r="2435" spans="1:2" ht="18" customHeight="1">
      <c r="A2435" s="73"/>
      <c r="B2435" s="86"/>
    </row>
    <row r="2436" spans="1:2" ht="18" customHeight="1">
      <c r="A2436" s="73"/>
      <c r="B2436" s="86"/>
    </row>
    <row r="2437" spans="1:2" ht="18" customHeight="1">
      <c r="A2437" s="73"/>
      <c r="B2437" s="86"/>
    </row>
    <row r="2438" spans="1:2" ht="18" customHeight="1">
      <c r="A2438" s="73"/>
      <c r="B2438" s="86"/>
    </row>
    <row r="2439" spans="1:2" ht="18" customHeight="1">
      <c r="A2439" s="73"/>
      <c r="B2439" s="86"/>
    </row>
    <row r="2440" spans="1:2" ht="18" customHeight="1">
      <c r="A2440" s="73"/>
      <c r="B2440" s="86"/>
    </row>
    <row r="2441" spans="1:2" ht="18" customHeight="1">
      <c r="A2441" s="73"/>
      <c r="B2441" s="86"/>
    </row>
    <row r="2442" spans="1:2" ht="18" customHeight="1">
      <c r="A2442" s="73"/>
      <c r="B2442" s="86"/>
    </row>
    <row r="2443" spans="1:2" ht="18" customHeight="1">
      <c r="A2443" s="73"/>
      <c r="B2443" s="86"/>
    </row>
    <row r="2444" spans="1:2" ht="18" customHeight="1">
      <c r="A2444" s="73"/>
      <c r="B2444" s="86"/>
    </row>
    <row r="2445" spans="1:2" ht="18" customHeight="1">
      <c r="A2445" s="73"/>
      <c r="B2445" s="86"/>
    </row>
    <row r="2446" spans="1:2" ht="18" customHeight="1">
      <c r="A2446" s="73"/>
      <c r="B2446" s="86"/>
    </row>
    <row r="2447" spans="1:2" ht="18" customHeight="1">
      <c r="A2447" s="73"/>
      <c r="B2447" s="86"/>
    </row>
    <row r="2448" spans="1:2" ht="18" customHeight="1">
      <c r="A2448" s="73"/>
      <c r="B2448" s="86"/>
    </row>
    <row r="2449" spans="1:2" ht="18" customHeight="1">
      <c r="A2449" s="73"/>
      <c r="B2449" s="86"/>
    </row>
    <row r="2450" spans="1:2" ht="18" customHeight="1">
      <c r="A2450" s="73"/>
      <c r="B2450" s="86"/>
    </row>
    <row r="2451" spans="1:2" ht="18" customHeight="1">
      <c r="A2451" s="73"/>
      <c r="B2451" s="86"/>
    </row>
    <row r="2452" spans="1:2" ht="18" customHeight="1">
      <c r="A2452" s="73"/>
      <c r="B2452" s="86"/>
    </row>
    <row r="2453" spans="1:2" ht="18" customHeight="1">
      <c r="A2453" s="73"/>
      <c r="B2453" s="86"/>
    </row>
    <row r="2454" spans="1:2" ht="18" customHeight="1">
      <c r="A2454" s="73"/>
      <c r="B2454" s="86"/>
    </row>
    <row r="2455" spans="1:2" ht="18" customHeight="1">
      <c r="A2455" s="73"/>
      <c r="B2455" s="86"/>
    </row>
    <row r="2456" spans="1:2" ht="18" customHeight="1">
      <c r="A2456" s="73"/>
      <c r="B2456" s="86"/>
    </row>
    <row r="2457" spans="1:2" ht="18" customHeight="1">
      <c r="A2457" s="73"/>
      <c r="B2457" s="86"/>
    </row>
    <row r="2458" spans="1:2" ht="18" customHeight="1">
      <c r="A2458" s="73"/>
      <c r="B2458" s="86"/>
    </row>
    <row r="2459" spans="1:2" ht="18" customHeight="1">
      <c r="A2459" s="73"/>
      <c r="B2459" s="86"/>
    </row>
    <row r="2460" spans="1:2" ht="18" customHeight="1">
      <c r="A2460" s="73"/>
      <c r="B2460" s="86"/>
    </row>
    <row r="2461" spans="1:2" ht="18" customHeight="1">
      <c r="A2461" s="73"/>
      <c r="B2461" s="86"/>
    </row>
    <row r="2462" spans="1:2" ht="18" customHeight="1">
      <c r="A2462" s="73"/>
      <c r="B2462" s="86"/>
    </row>
    <row r="2463" spans="1:2" ht="18" customHeight="1">
      <c r="A2463" s="73"/>
      <c r="B2463" s="86"/>
    </row>
    <row r="2464" spans="1:2" ht="18" customHeight="1">
      <c r="A2464" s="73"/>
      <c r="B2464" s="86"/>
    </row>
    <row r="2465" spans="1:2" ht="18" customHeight="1">
      <c r="A2465" s="73"/>
      <c r="B2465" s="86"/>
    </row>
    <row r="2466" spans="1:2" ht="18" customHeight="1">
      <c r="A2466" s="73"/>
      <c r="B2466" s="86"/>
    </row>
    <row r="2467" spans="1:2" ht="18" customHeight="1">
      <c r="A2467" s="73"/>
      <c r="B2467" s="86"/>
    </row>
    <row r="2468" spans="1:2" ht="18" customHeight="1">
      <c r="A2468" s="73"/>
      <c r="B2468" s="86"/>
    </row>
    <row r="2469" spans="1:2" ht="18" customHeight="1">
      <c r="A2469" s="73"/>
      <c r="B2469" s="86"/>
    </row>
    <row r="2470" spans="1:2" ht="18" customHeight="1">
      <c r="A2470" s="73"/>
      <c r="B2470" s="86"/>
    </row>
    <row r="2471" spans="1:2" ht="18" customHeight="1">
      <c r="A2471" s="73"/>
      <c r="B2471" s="86"/>
    </row>
    <row r="2472" spans="1:2" ht="18" customHeight="1">
      <c r="A2472" s="73"/>
      <c r="B2472" s="86"/>
    </row>
    <row r="2473" spans="1:2" ht="18" customHeight="1">
      <c r="A2473" s="73"/>
      <c r="B2473" s="86"/>
    </row>
    <row r="2474" spans="1:2" ht="18" customHeight="1">
      <c r="A2474" s="73"/>
      <c r="B2474" s="86"/>
    </row>
    <row r="2475" spans="1:2" ht="18" customHeight="1">
      <c r="A2475" s="73"/>
      <c r="B2475" s="86"/>
    </row>
    <row r="2476" spans="1:2" ht="18" customHeight="1">
      <c r="A2476" s="73"/>
      <c r="B2476" s="86"/>
    </row>
    <row r="2477" spans="1:2" ht="18" customHeight="1">
      <c r="A2477" s="73"/>
      <c r="B2477" s="86"/>
    </row>
    <row r="2478" spans="1:2" ht="18" customHeight="1">
      <c r="A2478" s="73"/>
      <c r="B2478" s="86"/>
    </row>
    <row r="2479" spans="1:2" ht="18" customHeight="1">
      <c r="A2479" s="73"/>
      <c r="B2479" s="86"/>
    </row>
    <row r="2480" spans="1:2" ht="18" customHeight="1">
      <c r="A2480" s="73"/>
      <c r="B2480" s="86"/>
    </row>
    <row r="2481" spans="1:2" ht="18" customHeight="1">
      <c r="A2481" s="73"/>
      <c r="B2481" s="86"/>
    </row>
    <row r="2482" spans="1:2" ht="18" customHeight="1">
      <c r="A2482" s="73"/>
      <c r="B2482" s="86"/>
    </row>
    <row r="2483" spans="1:2" ht="18" customHeight="1">
      <c r="A2483" s="73"/>
      <c r="B2483" s="86"/>
    </row>
    <row r="2484" spans="1:2" ht="18" customHeight="1">
      <c r="A2484" s="73"/>
      <c r="B2484" s="86"/>
    </row>
    <row r="2485" spans="1:2" ht="18" customHeight="1">
      <c r="A2485" s="73"/>
      <c r="B2485" s="86"/>
    </row>
    <row r="2486" spans="1:2" ht="18" customHeight="1">
      <c r="A2486" s="73"/>
      <c r="B2486" s="86"/>
    </row>
    <row r="2487" spans="1:2" ht="18" customHeight="1">
      <c r="A2487" s="73"/>
      <c r="B2487" s="86"/>
    </row>
    <row r="2488" spans="1:2" ht="18" customHeight="1">
      <c r="A2488" s="73"/>
      <c r="B2488" s="86"/>
    </row>
    <row r="2489" spans="1:2" ht="18" customHeight="1">
      <c r="A2489" s="73"/>
      <c r="B2489" s="86"/>
    </row>
    <row r="2490" spans="1:2" ht="18" customHeight="1">
      <c r="A2490" s="73"/>
      <c r="B2490" s="86"/>
    </row>
    <row r="2491" spans="1:2" ht="18" customHeight="1">
      <c r="A2491" s="73"/>
      <c r="B2491" s="86"/>
    </row>
    <row r="2492" spans="1:2" ht="18" customHeight="1">
      <c r="A2492" s="73"/>
      <c r="B2492" s="86"/>
    </row>
    <row r="2493" spans="1:2" ht="18" customHeight="1">
      <c r="A2493" s="73"/>
      <c r="B2493" s="86"/>
    </row>
    <row r="2494" spans="1:2" ht="18" customHeight="1">
      <c r="A2494" s="73"/>
      <c r="B2494" s="86"/>
    </row>
    <row r="2495" spans="1:2" ht="18" customHeight="1">
      <c r="A2495" s="73"/>
      <c r="B2495" s="86"/>
    </row>
    <row r="2496" spans="1:2" ht="18" customHeight="1">
      <c r="A2496" s="73"/>
      <c r="B2496" s="86"/>
    </row>
    <row r="2497" spans="1:2" ht="18" customHeight="1">
      <c r="A2497" s="73"/>
      <c r="B2497" s="86"/>
    </row>
    <row r="2498" spans="1:2" ht="18" customHeight="1">
      <c r="A2498" s="73"/>
      <c r="B2498" s="86"/>
    </row>
    <row r="2499" spans="1:2" ht="18" customHeight="1">
      <c r="A2499" s="73"/>
      <c r="B2499" s="86"/>
    </row>
    <row r="2500" spans="1:2" ht="18" customHeight="1">
      <c r="A2500" s="73"/>
      <c r="B2500" s="86"/>
    </row>
    <row r="2501" spans="1:2" ht="18" customHeight="1">
      <c r="A2501" s="73"/>
      <c r="B2501" s="86"/>
    </row>
    <row r="2502" spans="1:2" ht="18" customHeight="1">
      <c r="A2502" s="73"/>
      <c r="B2502" s="86"/>
    </row>
    <row r="2503" spans="1:2" ht="18" customHeight="1">
      <c r="A2503" s="73"/>
      <c r="B2503" s="86"/>
    </row>
    <row r="2504" spans="1:2" ht="18" customHeight="1">
      <c r="A2504" s="73"/>
      <c r="B2504" s="86"/>
    </row>
    <row r="2505" spans="1:2" ht="18" customHeight="1">
      <c r="A2505" s="73"/>
      <c r="B2505" s="86"/>
    </row>
    <row r="2506" spans="1:2" ht="18" customHeight="1">
      <c r="A2506" s="73"/>
      <c r="B2506" s="86"/>
    </row>
    <row r="2507" spans="1:2" ht="18" customHeight="1">
      <c r="A2507" s="73"/>
      <c r="B2507" s="86"/>
    </row>
    <row r="2508" spans="1:2" ht="18" customHeight="1">
      <c r="A2508" s="73"/>
      <c r="B2508" s="86"/>
    </row>
    <row r="2509" spans="1:2" ht="18" customHeight="1">
      <c r="A2509" s="73"/>
      <c r="B2509" s="86"/>
    </row>
    <row r="2510" spans="1:2" ht="18" customHeight="1">
      <c r="A2510" s="73"/>
      <c r="B2510" s="86"/>
    </row>
    <row r="2511" spans="1:2" ht="18" customHeight="1">
      <c r="A2511" s="73"/>
      <c r="B2511" s="86"/>
    </row>
    <row r="2512" spans="1:2" ht="18" customHeight="1">
      <c r="A2512" s="73"/>
      <c r="B2512" s="86"/>
    </row>
    <row r="2513" spans="1:2" ht="18" customHeight="1">
      <c r="A2513" s="73"/>
      <c r="B2513" s="86"/>
    </row>
    <row r="2514" spans="1:2" ht="18" customHeight="1">
      <c r="A2514" s="73"/>
      <c r="B2514" s="86"/>
    </row>
    <row r="2515" spans="1:2" ht="18" customHeight="1">
      <c r="A2515" s="73"/>
      <c r="B2515" s="86"/>
    </row>
    <row r="2516" spans="1:2" ht="18" customHeight="1">
      <c r="A2516" s="73"/>
      <c r="B2516" s="86"/>
    </row>
    <row r="2517" spans="1:2" ht="18" customHeight="1">
      <c r="A2517" s="73"/>
      <c r="B2517" s="86"/>
    </row>
    <row r="2518" spans="1:2" ht="18" customHeight="1">
      <c r="A2518" s="73"/>
      <c r="B2518" s="86"/>
    </row>
    <row r="2519" spans="1:2" ht="18" customHeight="1">
      <c r="A2519" s="73"/>
      <c r="B2519" s="86"/>
    </row>
    <row r="2520" spans="1:2" ht="18" customHeight="1">
      <c r="A2520" s="73"/>
      <c r="B2520" s="86"/>
    </row>
    <row r="2521" spans="1:2" ht="18" customHeight="1">
      <c r="A2521" s="73"/>
      <c r="B2521" s="86"/>
    </row>
    <row r="2522" spans="1:2" ht="18" customHeight="1">
      <c r="A2522" s="73"/>
      <c r="B2522" s="86"/>
    </row>
    <row r="2523" spans="1:2" ht="18" customHeight="1">
      <c r="A2523" s="73"/>
      <c r="B2523" s="86"/>
    </row>
    <row r="2524" spans="1:2" ht="18" customHeight="1">
      <c r="A2524" s="73"/>
      <c r="B2524" s="86"/>
    </row>
    <row r="2525" spans="1:2" ht="18" customHeight="1">
      <c r="A2525" s="73"/>
      <c r="B2525" s="86"/>
    </row>
    <row r="2526" spans="1:2" ht="18" customHeight="1">
      <c r="A2526" s="73"/>
      <c r="B2526" s="86"/>
    </row>
    <row r="2527" spans="1:2" ht="18" customHeight="1">
      <c r="A2527" s="73"/>
      <c r="B2527" s="86"/>
    </row>
    <row r="2528" spans="1:2" ht="18" customHeight="1">
      <c r="A2528" s="73"/>
      <c r="B2528" s="86"/>
    </row>
    <row r="2529" spans="1:2" ht="18" customHeight="1">
      <c r="A2529" s="73"/>
      <c r="B2529" s="86"/>
    </row>
    <row r="2530" spans="1:2" ht="18" customHeight="1">
      <c r="A2530" s="73"/>
      <c r="B2530" s="86"/>
    </row>
    <row r="2531" spans="1:2" ht="18" customHeight="1">
      <c r="A2531" s="73"/>
      <c r="B2531" s="86"/>
    </row>
    <row r="2532" spans="1:2" ht="18" customHeight="1">
      <c r="A2532" s="73"/>
      <c r="B2532" s="86"/>
    </row>
    <row r="2533" spans="1:2" ht="18" customHeight="1">
      <c r="A2533" s="73"/>
      <c r="B2533" s="86"/>
    </row>
    <row r="2534" spans="1:2" ht="18" customHeight="1">
      <c r="A2534" s="73"/>
      <c r="B2534" s="86"/>
    </row>
    <row r="2535" spans="1:2" ht="18" customHeight="1">
      <c r="A2535" s="73"/>
      <c r="B2535" s="86"/>
    </row>
    <row r="2536" spans="1:2" ht="18" customHeight="1">
      <c r="A2536" s="73"/>
      <c r="B2536" s="86"/>
    </row>
    <row r="2537" spans="1:2" ht="18" customHeight="1">
      <c r="A2537" s="73"/>
      <c r="B2537" s="86"/>
    </row>
    <row r="2538" spans="1:2" ht="18" customHeight="1">
      <c r="A2538" s="73"/>
      <c r="B2538" s="86"/>
    </row>
    <row r="2539" spans="1:2" ht="18" customHeight="1">
      <c r="A2539" s="73"/>
      <c r="B2539" s="86"/>
    </row>
    <row r="2540" spans="1:2" ht="18" customHeight="1">
      <c r="A2540" s="73"/>
      <c r="B2540" s="86"/>
    </row>
    <row r="2541" spans="1:2" ht="18" customHeight="1">
      <c r="A2541" s="73"/>
      <c r="B2541" s="86"/>
    </row>
    <row r="2542" spans="1:2" ht="18" customHeight="1">
      <c r="A2542" s="73"/>
      <c r="B2542" s="86"/>
    </row>
    <row r="2543" spans="1:2" ht="18" customHeight="1">
      <c r="A2543" s="73"/>
      <c r="B2543" s="86"/>
    </row>
    <row r="2544" spans="1:2" ht="18" customHeight="1">
      <c r="A2544" s="73"/>
      <c r="B2544" s="86"/>
    </row>
    <row r="2545" spans="1:2" ht="18" customHeight="1">
      <c r="A2545" s="73"/>
      <c r="B2545" s="86"/>
    </row>
    <row r="2546" spans="1:2" ht="18" customHeight="1">
      <c r="A2546" s="73"/>
      <c r="B2546" s="86"/>
    </row>
    <row r="2547" spans="1:2" ht="18" customHeight="1">
      <c r="A2547" s="73"/>
      <c r="B2547" s="86"/>
    </row>
    <row r="2548" spans="1:2" ht="18" customHeight="1">
      <c r="A2548" s="73"/>
      <c r="B2548" s="86"/>
    </row>
    <row r="2549" spans="1:2" ht="18" customHeight="1">
      <c r="A2549" s="73"/>
      <c r="B2549" s="86"/>
    </row>
    <row r="2550" spans="1:2" ht="18" customHeight="1">
      <c r="A2550" s="73"/>
      <c r="B2550" s="86"/>
    </row>
    <row r="2551" spans="1:2" ht="18" customHeight="1">
      <c r="A2551" s="73"/>
      <c r="B2551" s="86"/>
    </row>
    <row r="2552" spans="1:2" ht="18" customHeight="1">
      <c r="A2552" s="73"/>
      <c r="B2552" s="86"/>
    </row>
    <row r="2553" spans="1:2" ht="18" customHeight="1">
      <c r="A2553" s="73"/>
      <c r="B2553" s="86"/>
    </row>
    <row r="2554" spans="1:2" ht="18" customHeight="1">
      <c r="A2554" s="73"/>
      <c r="B2554" s="86"/>
    </row>
    <row r="2555" spans="1:2" ht="18" customHeight="1">
      <c r="A2555" s="73"/>
      <c r="B2555" s="86"/>
    </row>
    <row r="2556" spans="1:2" ht="18" customHeight="1">
      <c r="A2556" s="73"/>
      <c r="B2556" s="86"/>
    </row>
    <row r="2557" spans="1:2" ht="18" customHeight="1">
      <c r="A2557" s="73"/>
      <c r="B2557" s="86"/>
    </row>
    <row r="2558" spans="1:2" ht="18" customHeight="1">
      <c r="A2558" s="73"/>
      <c r="B2558" s="86"/>
    </row>
    <row r="2559" spans="1:2" ht="18" customHeight="1">
      <c r="A2559" s="73"/>
      <c r="B2559" s="86"/>
    </row>
    <row r="2560" spans="1:2" ht="18" customHeight="1">
      <c r="A2560" s="73"/>
      <c r="B2560" s="86"/>
    </row>
    <row r="2561" spans="1:2" ht="18" customHeight="1">
      <c r="A2561" s="73"/>
      <c r="B2561" s="86"/>
    </row>
    <row r="2562" spans="1:2" ht="18" customHeight="1">
      <c r="A2562" s="73"/>
      <c r="B2562" s="86"/>
    </row>
    <row r="2563" spans="1:2" ht="18" customHeight="1">
      <c r="A2563" s="73"/>
      <c r="B2563" s="86"/>
    </row>
    <row r="2564" spans="1:2" ht="18" customHeight="1">
      <c r="A2564" s="73"/>
      <c r="B2564" s="86"/>
    </row>
    <row r="2565" spans="1:2" ht="18" customHeight="1">
      <c r="A2565" s="73"/>
      <c r="B2565" s="86"/>
    </row>
    <row r="2566" spans="1:2" ht="18" customHeight="1">
      <c r="A2566" s="73"/>
      <c r="B2566" s="86"/>
    </row>
    <row r="2567" spans="1:2" ht="18" customHeight="1">
      <c r="A2567" s="73"/>
      <c r="B2567" s="86"/>
    </row>
    <row r="2568" spans="1:2" ht="18" customHeight="1">
      <c r="A2568" s="73"/>
      <c r="B2568" s="86"/>
    </row>
    <row r="2569" spans="1:2" ht="18" customHeight="1">
      <c r="A2569" s="73"/>
      <c r="B2569" s="86"/>
    </row>
    <row r="2570" spans="1:2" ht="18" customHeight="1">
      <c r="A2570" s="73"/>
      <c r="B2570" s="86"/>
    </row>
    <row r="2571" spans="1:2" ht="18" customHeight="1">
      <c r="A2571" s="73"/>
      <c r="B2571" s="86"/>
    </row>
    <row r="2572" spans="1:2" ht="18" customHeight="1">
      <c r="A2572" s="73"/>
      <c r="B2572" s="86"/>
    </row>
    <row r="2573" spans="1:2" ht="18" customHeight="1">
      <c r="A2573" s="73"/>
      <c r="B2573" s="86"/>
    </row>
    <row r="2574" spans="1:2" ht="18" customHeight="1">
      <c r="A2574" s="73"/>
      <c r="B2574" s="86"/>
    </row>
    <row r="2575" spans="1:2" ht="18" customHeight="1">
      <c r="A2575" s="73"/>
      <c r="B2575" s="86"/>
    </row>
    <row r="2576" spans="1:2" ht="18" customHeight="1">
      <c r="A2576" s="73"/>
      <c r="B2576" s="86"/>
    </row>
    <row r="2577" spans="1:2" ht="18" customHeight="1">
      <c r="A2577" s="73"/>
      <c r="B2577" s="86"/>
    </row>
    <row r="2578" spans="1:2" ht="18" customHeight="1">
      <c r="A2578" s="73"/>
      <c r="B2578" s="86"/>
    </row>
    <row r="2579" spans="1:2" ht="18" customHeight="1">
      <c r="A2579" s="73"/>
      <c r="B2579" s="86"/>
    </row>
    <row r="2580" spans="1:2" ht="18" customHeight="1">
      <c r="A2580" s="73"/>
      <c r="B2580" s="86"/>
    </row>
    <row r="2581" spans="1:2" ht="18" customHeight="1">
      <c r="A2581" s="73"/>
      <c r="B2581" s="86"/>
    </row>
    <row r="2582" spans="1:2" ht="18" customHeight="1">
      <c r="A2582" s="73"/>
      <c r="B2582" s="86"/>
    </row>
    <row r="2583" spans="1:2" ht="18" customHeight="1">
      <c r="A2583" s="73"/>
      <c r="B2583" s="86"/>
    </row>
    <row r="2584" spans="1:2" ht="18" customHeight="1">
      <c r="A2584" s="73"/>
      <c r="B2584" s="86"/>
    </row>
    <row r="2585" spans="1:2" ht="18" customHeight="1">
      <c r="A2585" s="73"/>
      <c r="B2585" s="86"/>
    </row>
    <row r="2586" spans="1:2" ht="18" customHeight="1">
      <c r="A2586" s="73"/>
      <c r="B2586" s="86"/>
    </row>
    <row r="2587" spans="1:2" ht="18" customHeight="1">
      <c r="A2587" s="73"/>
      <c r="B2587" s="86"/>
    </row>
    <row r="2588" spans="1:2" ht="18" customHeight="1">
      <c r="A2588" s="73"/>
      <c r="B2588" s="86"/>
    </row>
    <row r="2589" spans="1:2" ht="18" customHeight="1">
      <c r="A2589" s="73"/>
      <c r="B2589" s="86"/>
    </row>
    <row r="2590" spans="1:2" ht="18" customHeight="1">
      <c r="A2590" s="73"/>
      <c r="B2590" s="86"/>
    </row>
    <row r="2591" spans="1:2" ht="18" customHeight="1">
      <c r="A2591" s="73"/>
      <c r="B2591" s="86"/>
    </row>
    <row r="2592" spans="1:2" ht="18" customHeight="1">
      <c r="A2592" s="73"/>
      <c r="B2592" s="86"/>
    </row>
    <row r="2593" spans="1:2" ht="18" customHeight="1">
      <c r="A2593" s="73"/>
      <c r="B2593" s="86"/>
    </row>
    <row r="2594" spans="1:2" ht="18" customHeight="1">
      <c r="A2594" s="73"/>
      <c r="B2594" s="86"/>
    </row>
    <row r="2595" spans="1:2" ht="18" customHeight="1">
      <c r="A2595" s="73"/>
      <c r="B2595" s="86"/>
    </row>
    <row r="2596" spans="1:2" ht="18" customHeight="1">
      <c r="A2596" s="73"/>
      <c r="B2596" s="86"/>
    </row>
    <row r="2597" spans="1:2" ht="18" customHeight="1">
      <c r="A2597" s="73"/>
      <c r="B2597" s="86"/>
    </row>
    <row r="2598" spans="1:2" ht="18" customHeight="1">
      <c r="A2598" s="73"/>
      <c r="B2598" s="86"/>
    </row>
    <row r="2599" spans="1:2" ht="18" customHeight="1">
      <c r="A2599" s="73"/>
      <c r="B2599" s="86"/>
    </row>
    <row r="2600" spans="1:2" ht="18" customHeight="1">
      <c r="A2600" s="73"/>
      <c r="B2600" s="86"/>
    </row>
    <row r="2601" spans="1:2" ht="18" customHeight="1">
      <c r="A2601" s="73"/>
      <c r="B2601" s="86"/>
    </row>
    <row r="2602" spans="1:2" ht="18" customHeight="1">
      <c r="A2602" s="73"/>
      <c r="B2602" s="86"/>
    </row>
    <row r="2603" spans="1:2" ht="18" customHeight="1">
      <c r="A2603" s="73"/>
      <c r="B2603" s="86"/>
    </row>
    <row r="2604" spans="1:2" ht="18" customHeight="1">
      <c r="A2604" s="73"/>
      <c r="B2604" s="86"/>
    </row>
    <row r="2605" spans="1:2" ht="18" customHeight="1">
      <c r="A2605" s="73"/>
      <c r="B2605" s="86"/>
    </row>
    <row r="2606" spans="1:2" ht="18" customHeight="1">
      <c r="A2606" s="73"/>
      <c r="B2606" s="86"/>
    </row>
    <row r="2607" spans="1:2" ht="18" customHeight="1">
      <c r="A2607" s="73"/>
      <c r="B2607" s="86"/>
    </row>
    <row r="2608" spans="1:2" ht="18" customHeight="1">
      <c r="A2608" s="73"/>
      <c r="B2608" s="86"/>
    </row>
    <row r="2609" spans="1:2" ht="18" customHeight="1">
      <c r="A2609" s="73"/>
      <c r="B2609" s="86"/>
    </row>
    <row r="2610" spans="1:2" ht="18" customHeight="1">
      <c r="A2610" s="73"/>
      <c r="B2610" s="86"/>
    </row>
    <row r="2611" spans="1:2" ht="18" customHeight="1">
      <c r="A2611" s="73"/>
      <c r="B2611" s="86"/>
    </row>
    <row r="2612" spans="1:2" ht="18" customHeight="1">
      <c r="A2612" s="73"/>
      <c r="B2612" s="86"/>
    </row>
    <row r="2613" spans="1:2" ht="18" customHeight="1">
      <c r="A2613" s="73"/>
      <c r="B2613" s="86"/>
    </row>
    <row r="2614" spans="1:2" ht="18" customHeight="1">
      <c r="A2614" s="73"/>
      <c r="B2614" s="86"/>
    </row>
    <row r="2615" spans="1:2" ht="18" customHeight="1">
      <c r="A2615" s="73"/>
      <c r="B2615" s="86"/>
    </row>
    <row r="2616" spans="1:2" ht="18" customHeight="1">
      <c r="A2616" s="73"/>
      <c r="B2616" s="86"/>
    </row>
    <row r="2617" spans="1:2" ht="18" customHeight="1">
      <c r="A2617" s="73"/>
      <c r="B2617" s="86"/>
    </row>
    <row r="2618" spans="1:2" ht="18" customHeight="1">
      <c r="A2618" s="73"/>
      <c r="B2618" s="86"/>
    </row>
    <row r="2619" spans="1:2" ht="18" customHeight="1">
      <c r="A2619" s="73"/>
      <c r="B2619" s="86"/>
    </row>
    <row r="2620" spans="1:2" ht="18" customHeight="1">
      <c r="A2620" s="73"/>
      <c r="B2620" s="86"/>
    </row>
    <row r="2621" spans="1:2" ht="18" customHeight="1">
      <c r="A2621" s="73"/>
      <c r="B2621" s="86"/>
    </row>
    <row r="2622" spans="1:2" ht="18" customHeight="1">
      <c r="A2622" s="73"/>
      <c r="B2622" s="86"/>
    </row>
    <row r="2623" spans="1:2" ht="18" customHeight="1">
      <c r="A2623" s="73"/>
      <c r="B2623" s="86"/>
    </row>
    <row r="2624" spans="1:2" ht="18" customHeight="1">
      <c r="A2624" s="73"/>
      <c r="B2624" s="86"/>
    </row>
    <row r="2625" spans="1:2" ht="18" customHeight="1">
      <c r="A2625" s="73"/>
      <c r="B2625" s="86"/>
    </row>
    <row r="2626" spans="1:2" ht="18" customHeight="1">
      <c r="A2626" s="73"/>
      <c r="B2626" s="86"/>
    </row>
    <row r="2627" spans="1:2" ht="18" customHeight="1">
      <c r="A2627" s="73"/>
      <c r="B2627" s="86"/>
    </row>
    <row r="2628" spans="1:2" ht="18" customHeight="1">
      <c r="A2628" s="73"/>
      <c r="B2628" s="86"/>
    </row>
    <row r="2629" spans="1:2" ht="18" customHeight="1">
      <c r="A2629" s="73"/>
      <c r="B2629" s="86"/>
    </row>
    <row r="2630" spans="1:2" ht="18" customHeight="1">
      <c r="A2630" s="73"/>
      <c r="B2630" s="86"/>
    </row>
    <row r="2631" spans="1:2" ht="18" customHeight="1">
      <c r="A2631" s="73"/>
      <c r="B2631" s="86"/>
    </row>
    <row r="2632" spans="1:2" ht="18" customHeight="1">
      <c r="A2632" s="73"/>
      <c r="B2632" s="86"/>
    </row>
    <row r="2633" spans="1:2" ht="18" customHeight="1">
      <c r="A2633" s="73"/>
      <c r="B2633" s="86"/>
    </row>
    <row r="2634" spans="1:2" ht="18" customHeight="1">
      <c r="A2634" s="73"/>
      <c r="B2634" s="86"/>
    </row>
    <row r="2635" spans="1:2" ht="18" customHeight="1">
      <c r="A2635" s="73"/>
      <c r="B2635" s="86"/>
    </row>
    <row r="2636" spans="1:2" ht="18" customHeight="1">
      <c r="A2636" s="73"/>
      <c r="B2636" s="86"/>
    </row>
    <row r="2637" spans="1:2" ht="18" customHeight="1">
      <c r="A2637" s="73"/>
      <c r="B2637" s="86"/>
    </row>
    <row r="2638" spans="1:2" ht="18" customHeight="1">
      <c r="A2638" s="73"/>
      <c r="B2638" s="86"/>
    </row>
    <row r="2639" spans="1:2" ht="18" customHeight="1">
      <c r="A2639" s="73"/>
      <c r="B2639" s="86"/>
    </row>
    <row r="2640" spans="1:2" ht="18" customHeight="1">
      <c r="A2640" s="73"/>
      <c r="B2640" s="86"/>
    </row>
    <row r="2641" spans="1:2" ht="18" customHeight="1">
      <c r="A2641" s="73"/>
      <c r="B2641" s="86"/>
    </row>
    <row r="2642" spans="1:2" ht="18" customHeight="1">
      <c r="A2642" s="73"/>
      <c r="B2642" s="86"/>
    </row>
    <row r="2643" spans="1:2" ht="18" customHeight="1">
      <c r="A2643" s="73"/>
      <c r="B2643" s="86"/>
    </row>
    <row r="2644" spans="1:2" ht="18" customHeight="1">
      <c r="A2644" s="73"/>
      <c r="B2644" s="86"/>
    </row>
    <row r="2645" spans="1:2" ht="18" customHeight="1">
      <c r="A2645" s="73"/>
      <c r="B2645" s="86"/>
    </row>
    <row r="2646" spans="1:2" ht="18" customHeight="1">
      <c r="A2646" s="73"/>
      <c r="B2646" s="86"/>
    </row>
    <row r="2647" spans="1:2" ht="18" customHeight="1">
      <c r="A2647" s="73"/>
      <c r="B2647" s="86"/>
    </row>
    <row r="2648" spans="1:2" ht="18" customHeight="1">
      <c r="A2648" s="73"/>
      <c r="B2648" s="86"/>
    </row>
    <row r="2649" spans="1:2" ht="18" customHeight="1">
      <c r="A2649" s="73"/>
      <c r="B2649" s="86"/>
    </row>
    <row r="2650" spans="1:2" ht="18" customHeight="1">
      <c r="A2650" s="73"/>
      <c r="B2650" s="86"/>
    </row>
    <row r="2651" spans="1:2" ht="18" customHeight="1">
      <c r="A2651" s="73"/>
      <c r="B2651" s="86"/>
    </row>
    <row r="2652" spans="1:2" ht="18" customHeight="1">
      <c r="A2652" s="73"/>
      <c r="B2652" s="86"/>
    </row>
    <row r="2653" spans="1:2" ht="18" customHeight="1">
      <c r="A2653" s="73"/>
      <c r="B2653" s="86"/>
    </row>
    <row r="2654" spans="1:2" ht="18" customHeight="1">
      <c r="A2654" s="73"/>
      <c r="B2654" s="86"/>
    </row>
    <row r="2655" spans="1:2" ht="18" customHeight="1">
      <c r="A2655" s="73"/>
      <c r="B2655" s="86"/>
    </row>
    <row r="2656" spans="1:2" ht="18" customHeight="1">
      <c r="A2656" s="73"/>
      <c r="B2656" s="86"/>
    </row>
    <row r="2657" spans="1:2" ht="18" customHeight="1">
      <c r="A2657" s="73"/>
      <c r="B2657" s="86"/>
    </row>
    <row r="2658" spans="1:2" ht="18" customHeight="1">
      <c r="A2658" s="73"/>
      <c r="B2658" s="86"/>
    </row>
    <row r="2659" spans="1:2" ht="18" customHeight="1">
      <c r="A2659" s="73"/>
      <c r="B2659" s="86"/>
    </row>
    <row r="2660" spans="1:2" ht="18" customHeight="1">
      <c r="A2660" s="73"/>
      <c r="B2660" s="86"/>
    </row>
    <row r="2661" spans="1:2" ht="18" customHeight="1">
      <c r="A2661" s="73"/>
      <c r="B2661" s="86"/>
    </row>
    <row r="2662" spans="1:2" ht="18" customHeight="1">
      <c r="A2662" s="73"/>
      <c r="B2662" s="86"/>
    </row>
    <row r="2663" spans="1:2" ht="18" customHeight="1">
      <c r="A2663" s="73"/>
      <c r="B2663" s="86"/>
    </row>
    <row r="2664" spans="1:2" ht="18" customHeight="1">
      <c r="A2664" s="73"/>
      <c r="B2664" s="86"/>
    </row>
    <row r="2665" spans="1:2" ht="18" customHeight="1">
      <c r="A2665" s="73"/>
      <c r="B2665" s="86"/>
    </row>
    <row r="2666" spans="1:2" ht="18" customHeight="1">
      <c r="A2666" s="73"/>
      <c r="B2666" s="86"/>
    </row>
    <row r="2667" spans="1:2" ht="18" customHeight="1">
      <c r="A2667" s="73"/>
      <c r="B2667" s="86"/>
    </row>
    <row r="2668" spans="1:2" ht="18" customHeight="1">
      <c r="A2668" s="73"/>
      <c r="B2668" s="86"/>
    </row>
    <row r="2669" spans="1:2" ht="18" customHeight="1">
      <c r="A2669" s="73"/>
      <c r="B2669" s="86"/>
    </row>
    <row r="2670" spans="1:2" ht="18" customHeight="1">
      <c r="A2670" s="73"/>
      <c r="B2670" s="86"/>
    </row>
    <row r="2671" spans="1:2" ht="18" customHeight="1">
      <c r="A2671" s="73"/>
      <c r="B2671" s="86"/>
    </row>
    <row r="2672" spans="1:2" ht="18" customHeight="1">
      <c r="A2672" s="73"/>
      <c r="B2672" s="86"/>
    </row>
    <row r="2673" spans="1:2" ht="18" customHeight="1">
      <c r="A2673" s="73"/>
      <c r="B2673" s="86"/>
    </row>
    <row r="2674" spans="1:2" ht="18" customHeight="1">
      <c r="A2674" s="73"/>
      <c r="B2674" s="86"/>
    </row>
    <row r="2675" spans="1:2" ht="18" customHeight="1">
      <c r="A2675" s="73"/>
      <c r="B2675" s="86"/>
    </row>
    <row r="2676" spans="1:2" ht="18" customHeight="1">
      <c r="A2676" s="73"/>
      <c r="B2676" s="86"/>
    </row>
    <row r="2677" spans="1:2" ht="18" customHeight="1">
      <c r="A2677" s="73"/>
      <c r="B2677" s="86"/>
    </row>
    <row r="2678" spans="1:2" ht="18" customHeight="1">
      <c r="A2678" s="73"/>
      <c r="B2678" s="86"/>
    </row>
    <row r="2679" spans="1:2" ht="18" customHeight="1">
      <c r="A2679" s="73"/>
      <c r="B2679" s="86"/>
    </row>
    <row r="2680" spans="1:2" ht="18" customHeight="1">
      <c r="A2680" s="73"/>
      <c r="B2680" s="86"/>
    </row>
    <row r="2681" spans="1:2" ht="18" customHeight="1">
      <c r="A2681" s="73"/>
      <c r="B2681" s="86"/>
    </row>
    <row r="2682" spans="1:2" ht="18" customHeight="1">
      <c r="A2682" s="73"/>
      <c r="B2682" s="86"/>
    </row>
    <row r="2683" spans="1:2" ht="18" customHeight="1">
      <c r="A2683" s="73"/>
      <c r="B2683" s="86"/>
    </row>
    <row r="2684" spans="1:2" ht="18" customHeight="1">
      <c r="A2684" s="73"/>
      <c r="B2684" s="86"/>
    </row>
    <row r="2685" spans="1:2" ht="18" customHeight="1">
      <c r="A2685" s="73"/>
      <c r="B2685" s="86"/>
    </row>
    <row r="2686" spans="1:2" ht="18" customHeight="1">
      <c r="A2686" s="73"/>
      <c r="B2686" s="86"/>
    </row>
    <row r="2687" spans="1:2" ht="18" customHeight="1">
      <c r="A2687" s="73"/>
      <c r="B2687" s="86"/>
    </row>
    <row r="2688" spans="1:2" ht="18" customHeight="1">
      <c r="A2688" s="73"/>
      <c r="B2688" s="86"/>
    </row>
    <row r="2689" spans="1:2" ht="18" customHeight="1">
      <c r="A2689" s="73"/>
      <c r="B2689" s="86"/>
    </row>
    <row r="2690" spans="1:2" ht="18" customHeight="1">
      <c r="A2690" s="73"/>
      <c r="B2690" s="86"/>
    </row>
    <row r="2691" spans="1:2" ht="18" customHeight="1">
      <c r="A2691" s="73"/>
      <c r="B2691" s="86"/>
    </row>
    <row r="2692" spans="1:2" ht="18" customHeight="1">
      <c r="A2692" s="73"/>
      <c r="B2692" s="86"/>
    </row>
    <row r="2693" spans="1:2" ht="18" customHeight="1">
      <c r="A2693" s="73"/>
      <c r="B2693" s="86"/>
    </row>
    <row r="2694" spans="1:2" ht="18" customHeight="1">
      <c r="A2694" s="73"/>
      <c r="B2694" s="86"/>
    </row>
    <row r="2695" spans="1:2" ht="18" customHeight="1">
      <c r="A2695" s="73"/>
      <c r="B2695" s="86"/>
    </row>
    <row r="2696" spans="1:2" ht="18" customHeight="1">
      <c r="A2696" s="73"/>
      <c r="B2696" s="86"/>
    </row>
    <row r="2697" spans="1:2" ht="18" customHeight="1">
      <c r="A2697" s="73"/>
      <c r="B2697" s="86"/>
    </row>
    <row r="2698" spans="1:2" ht="18" customHeight="1">
      <c r="A2698" s="73"/>
      <c r="B2698" s="86"/>
    </row>
    <row r="2699" spans="1:2" ht="18" customHeight="1">
      <c r="A2699" s="73"/>
      <c r="B2699" s="86"/>
    </row>
    <row r="2700" spans="1:2" ht="18" customHeight="1">
      <c r="A2700" s="73"/>
      <c r="B2700" s="86"/>
    </row>
    <row r="2701" spans="1:2" ht="18" customHeight="1">
      <c r="A2701" s="73"/>
      <c r="B2701" s="86"/>
    </row>
    <row r="2702" spans="1:2" ht="18" customHeight="1">
      <c r="A2702" s="73"/>
      <c r="B2702" s="86"/>
    </row>
    <row r="2703" spans="1:2" ht="18" customHeight="1">
      <c r="A2703" s="73"/>
      <c r="B2703" s="86"/>
    </row>
    <row r="2704" spans="1:2" ht="18" customHeight="1">
      <c r="A2704" s="73"/>
      <c r="B2704" s="86"/>
    </row>
    <row r="2705" spans="1:2" ht="18" customHeight="1">
      <c r="A2705" s="73"/>
      <c r="B2705" s="86"/>
    </row>
    <row r="2706" spans="1:2" ht="18" customHeight="1">
      <c r="A2706" s="73"/>
      <c r="B2706" s="86"/>
    </row>
    <row r="2707" spans="1:2" ht="18" customHeight="1">
      <c r="A2707" s="73"/>
      <c r="B2707" s="86"/>
    </row>
    <row r="2708" spans="1:2" ht="18" customHeight="1">
      <c r="A2708" s="73"/>
      <c r="B2708" s="86"/>
    </row>
    <row r="2709" spans="1:2" ht="18" customHeight="1">
      <c r="A2709" s="73"/>
      <c r="B2709" s="86"/>
    </row>
    <row r="2710" spans="1:2" ht="18" customHeight="1">
      <c r="A2710" s="73"/>
      <c r="B2710" s="86"/>
    </row>
    <row r="2711" spans="1:2" ht="18" customHeight="1">
      <c r="A2711" s="73"/>
      <c r="B2711" s="86"/>
    </row>
    <row r="2712" spans="1:2" ht="18" customHeight="1">
      <c r="A2712" s="73"/>
      <c r="B2712" s="86"/>
    </row>
    <row r="2713" spans="1:2" ht="18" customHeight="1">
      <c r="A2713" s="73"/>
      <c r="B2713" s="86"/>
    </row>
    <row r="2714" spans="1:2" ht="18" customHeight="1">
      <c r="A2714" s="73"/>
      <c r="B2714" s="86"/>
    </row>
    <row r="2715" spans="1:2" ht="18" customHeight="1">
      <c r="A2715" s="73"/>
      <c r="B2715" s="86"/>
    </row>
    <row r="2716" spans="1:2" ht="18" customHeight="1">
      <c r="A2716" s="73"/>
      <c r="B2716" s="86"/>
    </row>
    <row r="2717" spans="1:2" ht="18" customHeight="1">
      <c r="A2717" s="73"/>
      <c r="B2717" s="86"/>
    </row>
    <row r="2718" spans="1:2" ht="18" customHeight="1">
      <c r="A2718" s="73"/>
      <c r="B2718" s="86"/>
    </row>
    <row r="2719" spans="1:2" ht="18" customHeight="1">
      <c r="A2719" s="73"/>
      <c r="B2719" s="86"/>
    </row>
    <row r="2720" spans="1:2" ht="18" customHeight="1">
      <c r="A2720" s="73"/>
      <c r="B2720" s="86"/>
    </row>
    <row r="2721" spans="1:2" ht="18" customHeight="1">
      <c r="A2721" s="73"/>
      <c r="B2721" s="86"/>
    </row>
    <row r="2722" spans="1:2" ht="18" customHeight="1">
      <c r="A2722" s="73"/>
      <c r="B2722" s="86"/>
    </row>
    <row r="2723" spans="1:2" ht="18" customHeight="1">
      <c r="A2723" s="73"/>
      <c r="B2723" s="86"/>
    </row>
    <row r="2724" spans="1:2" ht="18" customHeight="1">
      <c r="A2724" s="73"/>
      <c r="B2724" s="86"/>
    </row>
    <row r="2725" spans="1:2" ht="18" customHeight="1">
      <c r="A2725" s="73"/>
      <c r="B2725" s="86"/>
    </row>
    <row r="2726" spans="1:2" ht="18" customHeight="1">
      <c r="A2726" s="73"/>
      <c r="B2726" s="86"/>
    </row>
    <row r="2727" spans="1:2" ht="18" customHeight="1">
      <c r="A2727" s="73"/>
      <c r="B2727" s="86"/>
    </row>
    <row r="2728" spans="1:2" ht="18" customHeight="1">
      <c r="A2728" s="73"/>
      <c r="B2728" s="86"/>
    </row>
    <row r="2729" spans="1:2" ht="18" customHeight="1">
      <c r="A2729" s="73"/>
      <c r="B2729" s="86"/>
    </row>
    <row r="2730" spans="1:2" ht="18" customHeight="1">
      <c r="A2730" s="73"/>
      <c r="B2730" s="86"/>
    </row>
    <row r="2731" spans="1:2" ht="18" customHeight="1">
      <c r="A2731" s="73"/>
      <c r="B2731" s="86"/>
    </row>
    <row r="2732" spans="1:2" ht="18" customHeight="1">
      <c r="A2732" s="73"/>
      <c r="B2732" s="86"/>
    </row>
    <row r="2733" spans="1:2" ht="18" customHeight="1">
      <c r="A2733" s="73"/>
      <c r="B2733" s="86"/>
    </row>
    <row r="2734" spans="1:2" ht="18" customHeight="1">
      <c r="A2734" s="73"/>
      <c r="B2734" s="86"/>
    </row>
    <row r="2735" spans="1:2" ht="18" customHeight="1">
      <c r="A2735" s="73"/>
      <c r="B2735" s="86"/>
    </row>
    <row r="2736" spans="1:2" ht="18" customHeight="1">
      <c r="A2736" s="73"/>
      <c r="B2736" s="86"/>
    </row>
    <row r="2737" spans="1:2" ht="18" customHeight="1">
      <c r="A2737" s="73"/>
      <c r="B2737" s="86"/>
    </row>
    <row r="2738" spans="1:2" ht="18" customHeight="1">
      <c r="A2738" s="73"/>
      <c r="B2738" s="86"/>
    </row>
    <row r="2739" spans="1:2" ht="18" customHeight="1">
      <c r="A2739" s="73"/>
      <c r="B2739" s="86"/>
    </row>
    <row r="2740" spans="1:2" ht="18" customHeight="1">
      <c r="A2740" s="73"/>
      <c r="B2740" s="86"/>
    </row>
    <row r="2741" spans="1:2" ht="18" customHeight="1">
      <c r="A2741" s="73"/>
      <c r="B2741" s="86"/>
    </row>
    <row r="2742" spans="1:2" ht="18" customHeight="1">
      <c r="A2742" s="73"/>
      <c r="B2742" s="86"/>
    </row>
    <row r="2743" spans="1:2" ht="18" customHeight="1">
      <c r="A2743" s="73"/>
      <c r="B2743" s="86"/>
    </row>
    <row r="2744" spans="1:2" ht="18" customHeight="1">
      <c r="A2744" s="73"/>
      <c r="B2744" s="86"/>
    </row>
    <row r="2745" spans="1:2" ht="18" customHeight="1">
      <c r="A2745" s="73"/>
      <c r="B2745" s="86"/>
    </row>
    <row r="2746" spans="1:2" ht="18" customHeight="1">
      <c r="A2746" s="73"/>
      <c r="B2746" s="86"/>
    </row>
    <row r="2747" spans="1:2" ht="18" customHeight="1">
      <c r="A2747" s="73"/>
      <c r="B2747" s="86"/>
    </row>
    <row r="2748" spans="1:2" ht="18" customHeight="1">
      <c r="A2748" s="73"/>
      <c r="B2748" s="86"/>
    </row>
    <row r="2749" spans="1:2" ht="18" customHeight="1">
      <c r="A2749" s="73"/>
      <c r="B2749" s="86"/>
    </row>
    <row r="2750" spans="1:2" ht="18" customHeight="1">
      <c r="A2750" s="73"/>
      <c r="B2750" s="86"/>
    </row>
    <row r="2751" spans="1:2" ht="18" customHeight="1">
      <c r="A2751" s="73"/>
      <c r="B2751" s="86"/>
    </row>
    <row r="2752" spans="1:2" ht="18" customHeight="1">
      <c r="A2752" s="73"/>
      <c r="B2752" s="86"/>
    </row>
    <row r="2753" spans="1:2" ht="18" customHeight="1">
      <c r="A2753" s="73"/>
      <c r="B2753" s="86"/>
    </row>
    <row r="2754" spans="1:2" ht="18" customHeight="1">
      <c r="A2754" s="73"/>
      <c r="B2754" s="86"/>
    </row>
    <row r="2755" spans="1:2" ht="18" customHeight="1">
      <c r="A2755" s="73"/>
      <c r="B2755" s="86"/>
    </row>
    <row r="2756" spans="1:2" ht="18" customHeight="1">
      <c r="A2756" s="73"/>
      <c r="B2756" s="86"/>
    </row>
    <row r="2757" spans="1:2" ht="18" customHeight="1">
      <c r="A2757" s="73"/>
      <c r="B2757" s="86"/>
    </row>
    <row r="2758" spans="1:2" ht="18" customHeight="1">
      <c r="A2758" s="73"/>
      <c r="B2758" s="86"/>
    </row>
    <row r="2759" spans="1:2" ht="18" customHeight="1">
      <c r="A2759" s="73"/>
      <c r="B2759" s="86"/>
    </row>
    <row r="2760" spans="1:2" ht="18" customHeight="1">
      <c r="A2760" s="73"/>
      <c r="B2760" s="86"/>
    </row>
    <row r="2761" spans="1:2" ht="18" customHeight="1">
      <c r="A2761" s="73"/>
      <c r="B2761" s="86"/>
    </row>
    <row r="2762" spans="1:2" ht="18" customHeight="1">
      <c r="A2762" s="73"/>
      <c r="B2762" s="86"/>
    </row>
    <row r="2763" spans="1:2" ht="18" customHeight="1">
      <c r="A2763" s="73"/>
      <c r="B2763" s="86"/>
    </row>
    <row r="2764" spans="1:2" ht="18" customHeight="1">
      <c r="A2764" s="73"/>
      <c r="B2764" s="86"/>
    </row>
    <row r="2765" spans="1:2" ht="18" customHeight="1">
      <c r="A2765" s="73"/>
      <c r="B2765" s="86"/>
    </row>
    <row r="2766" spans="1:2" ht="18" customHeight="1">
      <c r="A2766" s="73"/>
      <c r="B2766" s="86"/>
    </row>
    <row r="2767" spans="1:2" ht="18" customHeight="1">
      <c r="A2767" s="73"/>
      <c r="B2767" s="86"/>
    </row>
    <row r="2768" spans="1:2" ht="18" customHeight="1">
      <c r="A2768" s="73"/>
      <c r="B2768" s="86"/>
    </row>
    <row r="2769" spans="1:2" ht="18" customHeight="1">
      <c r="A2769" s="73"/>
      <c r="B2769" s="86"/>
    </row>
    <row r="2770" spans="1:2" ht="18" customHeight="1">
      <c r="A2770" s="73"/>
      <c r="B2770" s="86"/>
    </row>
    <row r="2771" spans="1:2" ht="18" customHeight="1">
      <c r="A2771" s="73"/>
      <c r="B2771" s="86"/>
    </row>
    <row r="2772" spans="1:2" ht="18" customHeight="1">
      <c r="A2772" s="73"/>
      <c r="B2772" s="86"/>
    </row>
    <row r="2773" spans="1:2" ht="18" customHeight="1">
      <c r="A2773" s="73"/>
      <c r="B2773" s="86"/>
    </row>
    <row r="2774" spans="1:2" ht="18" customHeight="1">
      <c r="A2774" s="73"/>
      <c r="B2774" s="86"/>
    </row>
    <row r="2775" spans="1:2" ht="18" customHeight="1">
      <c r="A2775" s="73"/>
      <c r="B2775" s="86"/>
    </row>
    <row r="2776" spans="1:2" ht="18" customHeight="1">
      <c r="A2776" s="73"/>
      <c r="B2776" s="86"/>
    </row>
    <row r="2777" spans="1:2" ht="18" customHeight="1">
      <c r="A2777" s="73"/>
      <c r="B2777" s="86"/>
    </row>
    <row r="2778" spans="1:2" ht="18" customHeight="1">
      <c r="A2778" s="73"/>
      <c r="B2778" s="86"/>
    </row>
    <row r="2779" spans="1:2" ht="18" customHeight="1">
      <c r="A2779" s="73"/>
      <c r="B2779" s="86"/>
    </row>
    <row r="2780" spans="1:2" ht="18" customHeight="1">
      <c r="A2780" s="73"/>
      <c r="B2780" s="86"/>
    </row>
    <row r="2781" spans="1:2" ht="18" customHeight="1">
      <c r="A2781" s="73"/>
      <c r="B2781" s="86"/>
    </row>
    <row r="2782" spans="1:2" ht="18" customHeight="1">
      <c r="A2782" s="73"/>
      <c r="B2782" s="86"/>
    </row>
    <row r="2783" spans="1:2" ht="18" customHeight="1">
      <c r="A2783" s="73"/>
      <c r="B2783" s="86"/>
    </row>
    <row r="2784" spans="1:2" ht="18" customHeight="1">
      <c r="A2784" s="73"/>
      <c r="B2784" s="86"/>
    </row>
    <row r="2785" spans="1:2" ht="18" customHeight="1">
      <c r="A2785" s="73"/>
      <c r="B2785" s="86"/>
    </row>
    <row r="2786" spans="1:2" ht="18" customHeight="1">
      <c r="A2786" s="73"/>
      <c r="B2786" s="86"/>
    </row>
    <row r="2787" spans="1:2" ht="18" customHeight="1">
      <c r="A2787" s="73"/>
      <c r="B2787" s="86"/>
    </row>
    <row r="2788" spans="1:2" ht="18" customHeight="1">
      <c r="A2788" s="73"/>
      <c r="B2788" s="86"/>
    </row>
    <row r="2789" spans="1:2" ht="18" customHeight="1">
      <c r="A2789" s="73"/>
      <c r="B2789" s="86"/>
    </row>
    <row r="2790" spans="1:2" ht="18" customHeight="1">
      <c r="A2790" s="73"/>
      <c r="B2790" s="86"/>
    </row>
    <row r="2791" spans="1:2" ht="18" customHeight="1">
      <c r="A2791" s="73"/>
      <c r="B2791" s="86"/>
    </row>
    <row r="2792" spans="1:2" ht="18" customHeight="1">
      <c r="A2792" s="73"/>
      <c r="B2792" s="86"/>
    </row>
    <row r="2793" spans="1:2" ht="18" customHeight="1">
      <c r="A2793" s="73"/>
      <c r="B2793" s="86"/>
    </row>
    <row r="2794" spans="1:2" ht="18" customHeight="1">
      <c r="A2794" s="73"/>
      <c r="B2794" s="86"/>
    </row>
    <row r="2795" spans="1:2" ht="18" customHeight="1">
      <c r="A2795" s="73"/>
      <c r="B2795" s="86"/>
    </row>
    <row r="2796" spans="1:2" ht="18" customHeight="1">
      <c r="A2796" s="73"/>
      <c r="B2796" s="86"/>
    </row>
    <row r="2797" spans="1:2" ht="18" customHeight="1">
      <c r="A2797" s="73"/>
      <c r="B2797" s="86"/>
    </row>
    <row r="2798" spans="1:2" ht="18" customHeight="1">
      <c r="A2798" s="73"/>
      <c r="B2798" s="86"/>
    </row>
    <row r="2799" spans="1:2" ht="18" customHeight="1">
      <c r="A2799" s="73"/>
      <c r="B2799" s="86"/>
    </row>
    <row r="2800" spans="1:2" ht="18" customHeight="1">
      <c r="A2800" s="73"/>
      <c r="B2800" s="86"/>
    </row>
    <row r="2801" spans="1:2" ht="18" customHeight="1">
      <c r="A2801" s="73"/>
      <c r="B2801" s="86"/>
    </row>
    <row r="2802" spans="1:2" ht="18" customHeight="1">
      <c r="A2802" s="73"/>
      <c r="B2802" s="86"/>
    </row>
    <row r="2803" spans="1:2" ht="18" customHeight="1">
      <c r="A2803" s="73"/>
      <c r="B2803" s="86"/>
    </row>
    <row r="2804" spans="1:2" ht="18" customHeight="1">
      <c r="A2804" s="73"/>
      <c r="B2804" s="86"/>
    </row>
    <row r="2805" spans="1:2" ht="18" customHeight="1">
      <c r="A2805" s="73"/>
      <c r="B2805" s="86"/>
    </row>
    <row r="2806" spans="1:2" ht="18" customHeight="1">
      <c r="A2806" s="73"/>
      <c r="B2806" s="86"/>
    </row>
    <row r="2807" spans="1:2" ht="18" customHeight="1">
      <c r="A2807" s="73"/>
      <c r="B2807" s="86"/>
    </row>
    <row r="2808" spans="1:2" ht="18" customHeight="1">
      <c r="A2808" s="73"/>
      <c r="B2808" s="86"/>
    </row>
    <row r="2809" spans="1:2" ht="18" customHeight="1">
      <c r="A2809" s="73"/>
      <c r="B2809" s="86"/>
    </row>
    <row r="2810" spans="1:2" ht="18" customHeight="1">
      <c r="A2810" s="73"/>
      <c r="B2810" s="86"/>
    </row>
    <row r="2811" spans="1:2" ht="18" customHeight="1">
      <c r="A2811" s="73"/>
      <c r="B2811" s="86"/>
    </row>
    <row r="2812" spans="1:2" ht="18" customHeight="1">
      <c r="A2812" s="73"/>
      <c r="B2812" s="86"/>
    </row>
    <row r="2813" spans="1:2" ht="18" customHeight="1">
      <c r="A2813" s="73"/>
      <c r="B2813" s="86"/>
    </row>
    <row r="2814" spans="1:2" ht="18" customHeight="1">
      <c r="A2814" s="73"/>
      <c r="B2814" s="86"/>
    </row>
    <row r="2815" spans="1:2" ht="18" customHeight="1">
      <c r="A2815" s="73"/>
      <c r="B2815" s="86"/>
    </row>
    <row r="2816" spans="1:2" ht="18" customHeight="1">
      <c r="A2816" s="73"/>
      <c r="B2816" s="86"/>
    </row>
    <row r="2817" spans="1:2" ht="18" customHeight="1">
      <c r="A2817" s="73"/>
      <c r="B2817" s="86"/>
    </row>
    <row r="2818" spans="1:2" ht="18" customHeight="1">
      <c r="A2818" s="73"/>
      <c r="B2818" s="86"/>
    </row>
    <row r="2819" spans="1:2" ht="18" customHeight="1">
      <c r="A2819" s="73"/>
      <c r="B2819" s="86"/>
    </row>
    <row r="2820" spans="1:2" ht="18" customHeight="1">
      <c r="A2820" s="73"/>
      <c r="B2820" s="86"/>
    </row>
    <row r="2821" spans="1:2" ht="18" customHeight="1">
      <c r="A2821" s="73"/>
      <c r="B2821" s="86"/>
    </row>
    <row r="2822" spans="1:2" ht="18" customHeight="1">
      <c r="A2822" s="73"/>
      <c r="B2822" s="86"/>
    </row>
    <row r="2823" spans="1:2" ht="18" customHeight="1">
      <c r="A2823" s="73"/>
      <c r="B2823" s="86"/>
    </row>
    <row r="2824" spans="1:2" ht="18" customHeight="1">
      <c r="A2824" s="73"/>
      <c r="B2824" s="86"/>
    </row>
    <row r="2825" spans="1:2" ht="18" customHeight="1">
      <c r="A2825" s="73"/>
      <c r="B2825" s="86"/>
    </row>
    <row r="2826" spans="1:2" ht="18" customHeight="1">
      <c r="A2826" s="73"/>
      <c r="B2826" s="86"/>
    </row>
    <row r="2827" spans="1:2" ht="18" customHeight="1">
      <c r="A2827" s="73"/>
      <c r="B2827" s="86"/>
    </row>
    <row r="2828" spans="1:2" ht="18" customHeight="1">
      <c r="A2828" s="73"/>
      <c r="B2828" s="86"/>
    </row>
    <row r="2829" spans="1:2" ht="18" customHeight="1">
      <c r="A2829" s="73"/>
      <c r="B2829" s="86"/>
    </row>
    <row r="2830" spans="1:2" ht="18" customHeight="1">
      <c r="A2830" s="73"/>
      <c r="B2830" s="86"/>
    </row>
    <row r="2831" spans="1:2" ht="18" customHeight="1">
      <c r="A2831" s="73"/>
      <c r="B2831" s="86"/>
    </row>
    <row r="2832" spans="1:2" ht="18" customHeight="1">
      <c r="A2832" s="73"/>
      <c r="B2832" s="86"/>
    </row>
    <row r="2833" spans="1:2" ht="18" customHeight="1">
      <c r="A2833" s="73"/>
      <c r="B2833" s="86"/>
    </row>
    <row r="2834" spans="1:2" ht="18" customHeight="1">
      <c r="A2834" s="73"/>
      <c r="B2834" s="86"/>
    </row>
    <row r="2835" spans="1:2" ht="18" customHeight="1">
      <c r="A2835" s="73"/>
      <c r="B2835" s="86"/>
    </row>
    <row r="2836" spans="1:2" ht="18" customHeight="1">
      <c r="A2836" s="73"/>
      <c r="B2836" s="86"/>
    </row>
    <row r="2837" spans="1:2" ht="18" customHeight="1">
      <c r="A2837" s="73"/>
      <c r="B2837" s="86"/>
    </row>
    <row r="2838" spans="1:2" ht="18" customHeight="1">
      <c r="A2838" s="73"/>
      <c r="B2838" s="86"/>
    </row>
    <row r="2839" spans="1:2" ht="18" customHeight="1">
      <c r="A2839" s="73"/>
      <c r="B2839" s="86"/>
    </row>
    <row r="2840" spans="1:2" ht="18" customHeight="1">
      <c r="A2840" s="73"/>
      <c r="B2840" s="86"/>
    </row>
    <row r="2841" spans="1:2" ht="18" customHeight="1">
      <c r="A2841" s="73"/>
      <c r="B2841" s="86"/>
    </row>
    <row r="2842" spans="1:2" ht="18" customHeight="1">
      <c r="A2842" s="73"/>
      <c r="B2842" s="86"/>
    </row>
    <row r="2843" spans="1:2" ht="18" customHeight="1">
      <c r="A2843" s="73"/>
      <c r="B2843" s="86"/>
    </row>
    <row r="2844" spans="1:2" ht="18" customHeight="1">
      <c r="A2844" s="73"/>
      <c r="B2844" s="86"/>
    </row>
    <row r="2845" spans="1:2" ht="18" customHeight="1">
      <c r="A2845" s="73"/>
      <c r="B2845" s="86"/>
    </row>
    <row r="2846" spans="1:2" ht="18" customHeight="1">
      <c r="A2846" s="73"/>
      <c r="B2846" s="86"/>
    </row>
    <row r="2847" spans="1:2" ht="18" customHeight="1">
      <c r="A2847" s="73"/>
      <c r="B2847" s="86"/>
    </row>
    <row r="2848" spans="1:2" ht="18" customHeight="1">
      <c r="A2848" s="73"/>
      <c r="B2848" s="86"/>
    </row>
    <row r="2849" spans="1:2" ht="18" customHeight="1">
      <c r="A2849" s="73"/>
      <c r="B2849" s="86"/>
    </row>
    <row r="2850" spans="1:2" ht="18" customHeight="1">
      <c r="A2850" s="73"/>
      <c r="B2850" s="86"/>
    </row>
    <row r="2851" spans="1:2" ht="18" customHeight="1">
      <c r="A2851" s="73"/>
      <c r="B2851" s="86"/>
    </row>
    <row r="2852" spans="1:2" ht="18" customHeight="1">
      <c r="A2852" s="73"/>
      <c r="B2852" s="86"/>
    </row>
    <row r="2853" spans="1:2" ht="18" customHeight="1">
      <c r="A2853" s="73"/>
      <c r="B2853" s="86"/>
    </row>
    <row r="2854" spans="1:2" ht="18" customHeight="1">
      <c r="A2854" s="73"/>
      <c r="B2854" s="86"/>
    </row>
    <row r="2855" spans="1:2" ht="18" customHeight="1">
      <c r="A2855" s="73"/>
      <c r="B2855" s="86"/>
    </row>
    <row r="2856" spans="1:2" ht="18" customHeight="1">
      <c r="A2856" s="73"/>
      <c r="B2856" s="86"/>
    </row>
    <row r="2857" spans="1:2" ht="18" customHeight="1">
      <c r="A2857" s="73"/>
      <c r="B2857" s="86"/>
    </row>
    <row r="2858" spans="1:2" ht="18" customHeight="1">
      <c r="A2858" s="73"/>
      <c r="B2858" s="86"/>
    </row>
    <row r="2859" spans="1:2" ht="18" customHeight="1">
      <c r="A2859" s="73"/>
      <c r="B2859" s="86"/>
    </row>
    <row r="2860" spans="1:2" ht="18" customHeight="1">
      <c r="A2860" s="73"/>
      <c r="B2860" s="86"/>
    </row>
    <row r="2861" spans="1:2" ht="18" customHeight="1">
      <c r="A2861" s="73"/>
      <c r="B2861" s="86"/>
    </row>
    <row r="2862" spans="1:2" ht="18" customHeight="1">
      <c r="A2862" s="73"/>
      <c r="B2862" s="86"/>
    </row>
    <row r="2863" spans="1:2" ht="18" customHeight="1">
      <c r="A2863" s="73"/>
      <c r="B2863" s="86"/>
    </row>
    <row r="2864" spans="1:2" ht="18" customHeight="1">
      <c r="A2864" s="73"/>
      <c r="B2864" s="86"/>
    </row>
    <row r="2865" spans="1:2" ht="18" customHeight="1">
      <c r="A2865" s="73"/>
      <c r="B2865" s="86"/>
    </row>
    <row r="2866" spans="1:2" ht="18" customHeight="1">
      <c r="A2866" s="73"/>
      <c r="B2866" s="86"/>
    </row>
    <row r="2867" spans="1:2" ht="18" customHeight="1">
      <c r="A2867" s="73"/>
      <c r="B2867" s="86"/>
    </row>
    <row r="2868" spans="1:2" ht="18" customHeight="1">
      <c r="A2868" s="73"/>
      <c r="B2868" s="86"/>
    </row>
    <row r="2869" spans="1:2" ht="18" customHeight="1">
      <c r="A2869" s="73"/>
      <c r="B2869" s="86"/>
    </row>
    <row r="2870" spans="1:2" ht="18" customHeight="1">
      <c r="A2870" s="73"/>
      <c r="B2870" s="86"/>
    </row>
    <row r="2871" spans="1:2" ht="18" customHeight="1">
      <c r="A2871" s="73"/>
      <c r="B2871" s="86"/>
    </row>
    <row r="2872" spans="1:2" ht="18" customHeight="1">
      <c r="A2872" s="73"/>
      <c r="B2872" s="86"/>
    </row>
    <row r="2873" spans="1:2" ht="18" customHeight="1">
      <c r="A2873" s="73"/>
      <c r="B2873" s="86"/>
    </row>
    <row r="2874" spans="1:2" ht="18" customHeight="1">
      <c r="A2874" s="73"/>
      <c r="B2874" s="86"/>
    </row>
    <row r="2875" spans="1:2" ht="18" customHeight="1">
      <c r="A2875" s="73"/>
      <c r="B2875" s="86"/>
    </row>
    <row r="2876" spans="1:2" ht="18" customHeight="1">
      <c r="A2876" s="73"/>
      <c r="B2876" s="86"/>
    </row>
    <row r="2877" spans="1:2" ht="18" customHeight="1">
      <c r="A2877" s="73"/>
      <c r="B2877" s="86"/>
    </row>
    <row r="2878" spans="1:2" ht="18" customHeight="1">
      <c r="A2878" s="73"/>
      <c r="B2878" s="86"/>
    </row>
    <row r="2879" spans="1:2" ht="18" customHeight="1">
      <c r="A2879" s="73"/>
      <c r="B2879" s="86"/>
    </row>
    <row r="2880" spans="1:2" ht="18" customHeight="1">
      <c r="A2880" s="73"/>
      <c r="B2880" s="86"/>
    </row>
    <row r="2881" spans="1:2" ht="18" customHeight="1">
      <c r="A2881" s="73"/>
      <c r="B2881" s="86"/>
    </row>
    <row r="2882" spans="1:2" ht="18" customHeight="1">
      <c r="A2882" s="73"/>
      <c r="B2882" s="86"/>
    </row>
    <row r="2883" spans="1:2" ht="18" customHeight="1">
      <c r="A2883" s="73"/>
      <c r="B2883" s="86"/>
    </row>
    <row r="2884" spans="1:2" ht="18" customHeight="1">
      <c r="A2884" s="73"/>
      <c r="B2884" s="86"/>
    </row>
    <row r="2885" spans="1:2" ht="18" customHeight="1">
      <c r="A2885" s="73"/>
      <c r="B2885" s="86"/>
    </row>
    <row r="2886" spans="1:2" ht="18" customHeight="1">
      <c r="A2886" s="73"/>
      <c r="B2886" s="86"/>
    </row>
    <row r="2887" spans="1:2" ht="18" customHeight="1">
      <c r="A2887" s="73"/>
      <c r="B2887" s="86"/>
    </row>
    <row r="2888" spans="1:2" ht="18" customHeight="1">
      <c r="A2888" s="73"/>
      <c r="B2888" s="86"/>
    </row>
    <row r="2889" spans="1:2" ht="18" customHeight="1">
      <c r="A2889" s="73"/>
      <c r="B2889" s="86"/>
    </row>
    <row r="2890" spans="1:2" ht="18" customHeight="1">
      <c r="A2890" s="73"/>
      <c r="B2890" s="86"/>
    </row>
    <row r="2891" spans="1:2" ht="18" customHeight="1">
      <c r="A2891" s="73"/>
      <c r="B2891" s="86"/>
    </row>
    <row r="2892" spans="1:2" ht="18" customHeight="1">
      <c r="A2892" s="73"/>
      <c r="B2892" s="86"/>
    </row>
    <row r="2893" spans="1:2" ht="18" customHeight="1">
      <c r="A2893" s="73"/>
      <c r="B2893" s="86"/>
    </row>
    <row r="2894" spans="1:2" ht="18" customHeight="1">
      <c r="A2894" s="73"/>
      <c r="B2894" s="86"/>
    </row>
    <row r="2895" spans="1:2" ht="18" customHeight="1">
      <c r="A2895" s="73"/>
      <c r="B2895" s="86"/>
    </row>
    <row r="2896" spans="1:2" ht="18" customHeight="1">
      <c r="A2896" s="73"/>
      <c r="B2896" s="86"/>
    </row>
    <row r="2897" spans="1:2" ht="18" customHeight="1">
      <c r="A2897" s="73"/>
      <c r="B2897" s="86"/>
    </row>
    <row r="2898" spans="1:2" ht="18" customHeight="1">
      <c r="A2898" s="73"/>
      <c r="B2898" s="86"/>
    </row>
    <row r="2899" spans="1:2" ht="18" customHeight="1">
      <c r="A2899" s="73"/>
      <c r="B2899" s="86"/>
    </row>
    <row r="2900" spans="1:2" ht="18" customHeight="1">
      <c r="A2900" s="73"/>
      <c r="B2900" s="86"/>
    </row>
    <row r="2901" spans="1:2" ht="18" customHeight="1">
      <c r="A2901" s="73"/>
      <c r="B2901" s="86"/>
    </row>
    <row r="2902" spans="1:2" ht="18" customHeight="1">
      <c r="A2902" s="73"/>
      <c r="B2902" s="86"/>
    </row>
    <row r="2903" spans="1:2" ht="18" customHeight="1">
      <c r="A2903" s="73"/>
      <c r="B2903" s="86"/>
    </row>
    <row r="2904" spans="1:2" ht="18" customHeight="1">
      <c r="A2904" s="73"/>
      <c r="B2904" s="86"/>
    </row>
    <row r="2905" spans="1:2" ht="18" customHeight="1">
      <c r="A2905" s="73"/>
      <c r="B2905" s="86"/>
    </row>
    <row r="2906" spans="1:2" ht="18" customHeight="1">
      <c r="A2906" s="73"/>
      <c r="B2906" s="86"/>
    </row>
    <row r="2907" spans="1:2" ht="18" customHeight="1">
      <c r="A2907" s="73"/>
      <c r="B2907" s="86"/>
    </row>
    <row r="2908" spans="1:2" ht="18" customHeight="1">
      <c r="A2908" s="73"/>
      <c r="B2908" s="86"/>
    </row>
    <row r="2909" spans="1:2" ht="18" customHeight="1">
      <c r="A2909" s="73"/>
      <c r="B2909" s="86"/>
    </row>
    <row r="2910" spans="1:2" ht="18" customHeight="1">
      <c r="A2910" s="73"/>
      <c r="B2910" s="86"/>
    </row>
    <row r="2911" spans="1:2" ht="18" customHeight="1">
      <c r="A2911" s="73"/>
      <c r="B2911" s="86"/>
    </row>
    <row r="2912" spans="1:2" ht="18" customHeight="1">
      <c r="A2912" s="73"/>
      <c r="B2912" s="86"/>
    </row>
    <row r="2913" spans="1:2" ht="18" customHeight="1">
      <c r="A2913" s="73"/>
      <c r="B2913" s="86"/>
    </row>
    <row r="2914" spans="1:2" ht="18" customHeight="1">
      <c r="A2914" s="73"/>
      <c r="B2914" s="86"/>
    </row>
    <row r="2915" spans="1:2" ht="18" customHeight="1">
      <c r="A2915" s="73"/>
      <c r="B2915" s="86"/>
    </row>
    <row r="2916" spans="1:2" ht="18" customHeight="1">
      <c r="A2916" s="73"/>
      <c r="B2916" s="86"/>
    </row>
    <row r="2917" spans="1:2" ht="18" customHeight="1">
      <c r="A2917" s="73"/>
      <c r="B2917" s="86"/>
    </row>
    <row r="2918" spans="1:2" ht="18" customHeight="1">
      <c r="A2918" s="73"/>
      <c r="B2918" s="86"/>
    </row>
    <row r="2919" spans="1:2" ht="18" customHeight="1">
      <c r="A2919" s="73"/>
      <c r="B2919" s="86"/>
    </row>
    <row r="2920" spans="1:2" ht="18" customHeight="1">
      <c r="A2920" s="73"/>
      <c r="B2920" s="86"/>
    </row>
    <row r="2921" spans="1:2" ht="18" customHeight="1">
      <c r="A2921" s="73"/>
      <c r="B2921" s="86"/>
    </row>
    <row r="2922" spans="1:2" ht="18" customHeight="1">
      <c r="A2922" s="73"/>
      <c r="B2922" s="86"/>
    </row>
    <row r="2923" spans="1:2" ht="18" customHeight="1">
      <c r="A2923" s="73"/>
      <c r="B2923" s="86"/>
    </row>
    <row r="2924" spans="1:2" ht="18" customHeight="1">
      <c r="A2924" s="73"/>
      <c r="B2924" s="86"/>
    </row>
    <row r="2925" spans="1:2" ht="18" customHeight="1">
      <c r="A2925" s="73"/>
      <c r="B2925" s="86"/>
    </row>
    <row r="2926" spans="1:2" ht="18" customHeight="1">
      <c r="A2926" s="73"/>
      <c r="B2926" s="86"/>
    </row>
    <row r="2927" spans="1:2" ht="18" customHeight="1">
      <c r="A2927" s="73"/>
      <c r="B2927" s="86"/>
    </row>
    <row r="2928" spans="1:2" ht="18" customHeight="1">
      <c r="A2928" s="73"/>
      <c r="B2928" s="86"/>
    </row>
    <row r="2929" spans="1:2" ht="18" customHeight="1">
      <c r="A2929" s="73"/>
      <c r="B2929" s="86"/>
    </row>
    <row r="2930" spans="1:2" ht="18" customHeight="1">
      <c r="A2930" s="73"/>
      <c r="B2930" s="86"/>
    </row>
    <row r="2931" spans="1:2" ht="18" customHeight="1">
      <c r="A2931" s="73"/>
      <c r="B2931" s="86"/>
    </row>
    <row r="2932" spans="1:2" ht="18" customHeight="1">
      <c r="A2932" s="73"/>
      <c r="B2932" s="86"/>
    </row>
    <row r="2933" spans="1:2" ht="18" customHeight="1">
      <c r="A2933" s="73"/>
      <c r="B2933" s="86"/>
    </row>
    <row r="2934" spans="1:2" ht="18" customHeight="1">
      <c r="A2934" s="73"/>
      <c r="B2934" s="86"/>
    </row>
    <row r="2935" spans="1:2" ht="18" customHeight="1">
      <c r="A2935" s="73"/>
      <c r="B2935" s="86"/>
    </row>
    <row r="2936" spans="1:2" ht="18" customHeight="1">
      <c r="A2936" s="73"/>
      <c r="B2936" s="86"/>
    </row>
    <row r="2937" spans="1:2" ht="18" customHeight="1">
      <c r="A2937" s="73"/>
      <c r="B2937" s="86"/>
    </row>
    <row r="2938" spans="1:2" ht="18" customHeight="1">
      <c r="A2938" s="73"/>
      <c r="B2938" s="86"/>
    </row>
    <row r="2939" spans="1:2" ht="18" customHeight="1">
      <c r="A2939" s="73"/>
      <c r="B2939" s="86"/>
    </row>
    <row r="2940" spans="1:2" ht="18" customHeight="1">
      <c r="A2940" s="73"/>
      <c r="B2940" s="86"/>
    </row>
    <row r="2941" spans="1:2" ht="18" customHeight="1">
      <c r="A2941" s="73"/>
      <c r="B2941" s="86"/>
    </row>
    <row r="2942" spans="1:2" ht="18" customHeight="1">
      <c r="A2942" s="73"/>
      <c r="B2942" s="86"/>
    </row>
    <row r="2943" spans="1:2" ht="18" customHeight="1">
      <c r="A2943" s="73"/>
      <c r="B2943" s="86"/>
    </row>
    <row r="2944" spans="1:2" ht="18" customHeight="1">
      <c r="A2944" s="73"/>
      <c r="B2944" s="86"/>
    </row>
    <row r="2945" spans="1:2" ht="18" customHeight="1">
      <c r="A2945" s="73"/>
      <c r="B2945" s="86"/>
    </row>
    <row r="2946" spans="1:2" ht="18" customHeight="1">
      <c r="A2946" s="73"/>
      <c r="B2946" s="86"/>
    </row>
    <row r="2947" spans="1:2" ht="18" customHeight="1">
      <c r="A2947" s="73"/>
      <c r="B2947" s="86"/>
    </row>
    <row r="2948" spans="1:2" ht="18" customHeight="1">
      <c r="A2948" s="73"/>
      <c r="B2948" s="86"/>
    </row>
    <row r="2949" spans="1:2" ht="18" customHeight="1">
      <c r="A2949" s="73"/>
      <c r="B2949" s="86"/>
    </row>
    <row r="2950" spans="1:2" ht="18" customHeight="1">
      <c r="A2950" s="73"/>
      <c r="B2950" s="86"/>
    </row>
    <row r="2951" spans="1:2" ht="18" customHeight="1">
      <c r="A2951" s="73"/>
      <c r="B2951" s="86"/>
    </row>
    <row r="2952" spans="1:2" ht="18" customHeight="1">
      <c r="A2952" s="73"/>
      <c r="B2952" s="86"/>
    </row>
    <row r="2953" spans="1:2" ht="18" customHeight="1">
      <c r="A2953" s="73"/>
      <c r="B2953" s="86"/>
    </row>
    <row r="2954" spans="1:2" ht="18" customHeight="1">
      <c r="A2954" s="73"/>
      <c r="B2954" s="86"/>
    </row>
    <row r="2955" spans="1:2" ht="18" customHeight="1">
      <c r="A2955" s="73"/>
      <c r="B2955" s="86"/>
    </row>
    <row r="2956" spans="1:2" ht="18" customHeight="1">
      <c r="A2956" s="73"/>
      <c r="B2956" s="86"/>
    </row>
    <row r="2957" spans="1:2" ht="18" customHeight="1">
      <c r="A2957" s="73"/>
      <c r="B2957" s="86"/>
    </row>
    <row r="2958" spans="1:2" ht="18" customHeight="1">
      <c r="A2958" s="73"/>
      <c r="B2958" s="86"/>
    </row>
    <row r="2959" spans="1:2" ht="18" customHeight="1">
      <c r="A2959" s="73"/>
      <c r="B2959" s="86"/>
    </row>
    <row r="2960" spans="1:2" ht="18" customHeight="1">
      <c r="A2960" s="73"/>
      <c r="B2960" s="86"/>
    </row>
    <row r="2961" spans="1:2" ht="18" customHeight="1">
      <c r="A2961" s="73"/>
      <c r="B2961" s="86"/>
    </row>
    <row r="2962" spans="1:2" ht="18" customHeight="1">
      <c r="A2962" s="73"/>
      <c r="B2962" s="86"/>
    </row>
    <row r="2963" spans="1:2" ht="18" customHeight="1">
      <c r="A2963" s="73"/>
      <c r="B2963" s="86"/>
    </row>
    <row r="2964" spans="1:2" ht="18" customHeight="1">
      <c r="A2964" s="73"/>
      <c r="B2964" s="86"/>
    </row>
    <row r="2965" spans="1:2" ht="18" customHeight="1">
      <c r="A2965" s="73"/>
      <c r="B2965" s="86"/>
    </row>
    <row r="2966" spans="1:2" ht="18" customHeight="1">
      <c r="A2966" s="73"/>
      <c r="B2966" s="86"/>
    </row>
    <row r="2967" spans="1:2" ht="18" customHeight="1">
      <c r="A2967" s="73"/>
      <c r="B2967" s="86"/>
    </row>
    <row r="2968" spans="1:2" ht="18" customHeight="1">
      <c r="A2968" s="73"/>
      <c r="B2968" s="86"/>
    </row>
    <row r="2969" spans="1:2" ht="18" customHeight="1">
      <c r="A2969" s="73"/>
      <c r="B2969" s="86"/>
    </row>
    <row r="2970" spans="1:2" ht="18" customHeight="1">
      <c r="A2970" s="73"/>
      <c r="B2970" s="86"/>
    </row>
    <row r="2971" spans="1:2" ht="18" customHeight="1">
      <c r="A2971" s="73"/>
      <c r="B2971" s="86"/>
    </row>
    <row r="2972" spans="1:2" ht="18" customHeight="1">
      <c r="A2972" s="73"/>
      <c r="B2972" s="86"/>
    </row>
    <row r="2973" spans="1:2" ht="18" customHeight="1">
      <c r="A2973" s="73"/>
      <c r="B2973" s="86"/>
    </row>
    <row r="2974" spans="1:2" ht="18" customHeight="1">
      <c r="A2974" s="73"/>
      <c r="B2974" s="86"/>
    </row>
    <row r="2975" spans="1:2" ht="18" customHeight="1">
      <c r="A2975" s="73"/>
      <c r="B2975" s="86"/>
    </row>
    <row r="2976" spans="1:2" ht="18" customHeight="1">
      <c r="A2976" s="73"/>
      <c r="B2976" s="86"/>
    </row>
    <row r="2977" spans="1:2" ht="18" customHeight="1">
      <c r="A2977" s="73"/>
      <c r="B2977" s="86"/>
    </row>
    <row r="2978" spans="1:2" ht="18" customHeight="1">
      <c r="A2978" s="73"/>
      <c r="B2978" s="86"/>
    </row>
    <row r="2979" spans="1:2" ht="18" customHeight="1">
      <c r="A2979" s="73"/>
      <c r="B2979" s="86"/>
    </row>
    <row r="2980" spans="1:2" ht="18" customHeight="1">
      <c r="A2980" s="73"/>
      <c r="B2980" s="86"/>
    </row>
    <row r="2981" spans="1:2" ht="18" customHeight="1">
      <c r="A2981" s="73"/>
      <c r="B2981" s="86"/>
    </row>
    <row r="2982" spans="1:2" ht="18" customHeight="1">
      <c r="A2982" s="73"/>
      <c r="B2982" s="86"/>
    </row>
    <row r="2983" spans="1:2" ht="18" customHeight="1">
      <c r="A2983" s="73"/>
      <c r="B2983" s="86"/>
    </row>
    <row r="2984" spans="1:2" ht="18" customHeight="1">
      <c r="A2984" s="73"/>
      <c r="B2984" s="86"/>
    </row>
    <row r="2985" spans="1:2" ht="18" customHeight="1">
      <c r="A2985" s="73"/>
      <c r="B2985" s="86"/>
    </row>
    <row r="2986" spans="1:2" ht="18" customHeight="1">
      <c r="A2986" s="73"/>
      <c r="B2986" s="86"/>
    </row>
    <row r="2987" spans="1:2" ht="18" customHeight="1">
      <c r="A2987" s="73"/>
      <c r="B2987" s="86"/>
    </row>
    <row r="2988" spans="1:2" ht="18" customHeight="1">
      <c r="A2988" s="73"/>
      <c r="B2988" s="86"/>
    </row>
    <row r="2989" spans="1:2" ht="18" customHeight="1">
      <c r="A2989" s="73"/>
      <c r="B2989" s="86"/>
    </row>
    <row r="2990" spans="1:2" ht="18" customHeight="1">
      <c r="A2990" s="73"/>
      <c r="B2990" s="86"/>
    </row>
    <row r="2991" spans="1:2" ht="18" customHeight="1">
      <c r="A2991" s="73"/>
      <c r="B2991" s="86"/>
    </row>
    <row r="2992" spans="1:2" ht="18" customHeight="1">
      <c r="A2992" s="73"/>
      <c r="B2992" s="86"/>
    </row>
    <row r="2993" spans="1:2" ht="18" customHeight="1">
      <c r="A2993" s="73"/>
      <c r="B2993" s="86"/>
    </row>
    <row r="2994" spans="1:2" ht="18" customHeight="1">
      <c r="A2994" s="73"/>
      <c r="B2994" s="86"/>
    </row>
    <row r="2995" spans="1:2" ht="18" customHeight="1">
      <c r="A2995" s="73"/>
      <c r="B2995" s="86"/>
    </row>
    <row r="2996" spans="1:2" ht="18" customHeight="1">
      <c r="A2996" s="73"/>
      <c r="B2996" s="86"/>
    </row>
    <row r="2997" spans="1:2" ht="18" customHeight="1">
      <c r="A2997" s="73"/>
      <c r="B2997" s="86"/>
    </row>
    <row r="2998" spans="1:2" ht="18" customHeight="1">
      <c r="A2998" s="73"/>
      <c r="B2998" s="86"/>
    </row>
    <row r="2999" spans="1:2" ht="18" customHeight="1">
      <c r="A2999" s="73"/>
      <c r="B2999" s="86"/>
    </row>
    <row r="3000" spans="1:2" ht="18" customHeight="1">
      <c r="A3000" s="73"/>
      <c r="B3000" s="86"/>
    </row>
    <row r="3001" spans="1:2" ht="18" customHeight="1">
      <c r="A3001" s="73"/>
      <c r="B3001" s="86"/>
    </row>
    <row r="3002" spans="1:2" ht="18" customHeight="1">
      <c r="A3002" s="73"/>
      <c r="B3002" s="86"/>
    </row>
    <row r="3003" spans="1:2" ht="18" customHeight="1">
      <c r="A3003" s="73"/>
      <c r="B3003" s="86"/>
    </row>
    <row r="3004" spans="1:2" ht="18" customHeight="1">
      <c r="A3004" s="73"/>
      <c r="B3004" s="86"/>
    </row>
    <row r="3005" spans="1:2" ht="18" customHeight="1">
      <c r="A3005" s="73"/>
      <c r="B3005" s="86"/>
    </row>
    <row r="3006" spans="1:2" ht="18" customHeight="1">
      <c r="A3006" s="73"/>
      <c r="B3006" s="86"/>
    </row>
    <row r="3007" spans="1:2" ht="18" customHeight="1">
      <c r="A3007" s="73"/>
      <c r="B3007" s="86"/>
    </row>
    <row r="3008" spans="1:2" ht="18" customHeight="1">
      <c r="A3008" s="73"/>
      <c r="B3008" s="86"/>
    </row>
    <row r="3009" spans="1:2" ht="18" customHeight="1">
      <c r="A3009" s="73"/>
      <c r="B3009" s="86"/>
    </row>
    <row r="3010" spans="1:2" ht="18" customHeight="1">
      <c r="A3010" s="73"/>
      <c r="B3010" s="86"/>
    </row>
    <row r="3011" spans="1:2" ht="18" customHeight="1">
      <c r="A3011" s="73"/>
      <c r="B3011" s="86"/>
    </row>
    <row r="3012" spans="1:2" ht="18" customHeight="1">
      <c r="A3012" s="73"/>
      <c r="B3012" s="86"/>
    </row>
    <row r="3013" spans="1:2" ht="18" customHeight="1">
      <c r="A3013" s="73"/>
      <c r="B3013" s="86"/>
    </row>
    <row r="3014" spans="1:2" ht="18" customHeight="1">
      <c r="A3014" s="73"/>
      <c r="B3014" s="86"/>
    </row>
    <row r="3015" spans="1:2" ht="18" customHeight="1">
      <c r="A3015" s="73"/>
      <c r="B3015" s="86"/>
    </row>
    <row r="3016" spans="1:2" ht="18" customHeight="1">
      <c r="A3016" s="73"/>
      <c r="B3016" s="86"/>
    </row>
    <row r="3017" spans="1:2" ht="18" customHeight="1">
      <c r="A3017" s="73"/>
      <c r="B3017" s="86"/>
    </row>
    <row r="3018" spans="1:2" ht="18" customHeight="1">
      <c r="A3018" s="73"/>
      <c r="B3018" s="86"/>
    </row>
    <row r="3019" spans="1:2" ht="18" customHeight="1">
      <c r="A3019" s="73"/>
      <c r="B3019" s="86"/>
    </row>
    <row r="3020" spans="1:2" ht="18" customHeight="1">
      <c r="A3020" s="73"/>
      <c r="B3020" s="86"/>
    </row>
    <row r="3021" spans="1:2" ht="18" customHeight="1">
      <c r="A3021" s="73"/>
      <c r="B3021" s="86"/>
    </row>
    <row r="3022" spans="1:2" ht="18" customHeight="1">
      <c r="A3022" s="73"/>
      <c r="B3022" s="86"/>
    </row>
    <row r="3023" spans="1:2" ht="18" customHeight="1">
      <c r="A3023" s="73"/>
      <c r="B3023" s="86"/>
    </row>
    <row r="3024" spans="1:2" ht="18" customHeight="1">
      <c r="A3024" s="73"/>
      <c r="B3024" s="86"/>
    </row>
    <row r="3025" spans="1:2" ht="18" customHeight="1">
      <c r="A3025" s="73"/>
      <c r="B3025" s="86"/>
    </row>
    <row r="3026" spans="1:2" ht="18" customHeight="1">
      <c r="A3026" s="73"/>
      <c r="B3026" s="86"/>
    </row>
    <row r="3027" spans="1:2" ht="18" customHeight="1">
      <c r="A3027" s="73"/>
      <c r="B3027" s="86"/>
    </row>
    <row r="3028" spans="1:2" ht="18" customHeight="1">
      <c r="A3028" s="73"/>
      <c r="B3028" s="86"/>
    </row>
    <row r="3029" spans="1:2" ht="18" customHeight="1">
      <c r="A3029" s="73"/>
      <c r="B3029" s="86"/>
    </row>
    <row r="3030" spans="1:2" ht="18" customHeight="1">
      <c r="A3030" s="73"/>
      <c r="B3030" s="86"/>
    </row>
    <row r="3031" spans="1:2" ht="18" customHeight="1">
      <c r="A3031" s="73"/>
      <c r="B3031" s="86"/>
    </row>
    <row r="3032" spans="1:2" ht="18" customHeight="1">
      <c r="A3032" s="73"/>
      <c r="B3032" s="86"/>
    </row>
    <row r="3033" spans="1:2" ht="18" customHeight="1">
      <c r="A3033" s="73"/>
      <c r="B3033" s="86"/>
    </row>
    <row r="3034" spans="1:2" ht="18" customHeight="1">
      <c r="A3034" s="73"/>
      <c r="B3034" s="86"/>
    </row>
    <row r="3035" spans="1:2" ht="18" customHeight="1">
      <c r="A3035" s="73"/>
      <c r="B3035" s="86"/>
    </row>
    <row r="3036" spans="1:2" ht="18" customHeight="1">
      <c r="A3036" s="73"/>
      <c r="B3036" s="86"/>
    </row>
    <row r="3037" spans="1:2" ht="18" customHeight="1">
      <c r="A3037" s="73"/>
      <c r="B3037" s="86"/>
    </row>
    <row r="3038" spans="1:2" ht="18" customHeight="1">
      <c r="A3038" s="73"/>
      <c r="B3038" s="86"/>
    </row>
    <row r="3039" spans="1:2" ht="18" customHeight="1">
      <c r="A3039" s="73"/>
      <c r="B3039" s="86"/>
    </row>
    <row r="3040" spans="1:2" ht="18" customHeight="1">
      <c r="A3040" s="73"/>
      <c r="B3040" s="86"/>
    </row>
    <row r="3041" spans="1:2" ht="18" customHeight="1">
      <c r="A3041" s="73"/>
      <c r="B3041" s="86"/>
    </row>
    <row r="3042" spans="1:2" ht="18" customHeight="1">
      <c r="A3042" s="73"/>
      <c r="B3042" s="86"/>
    </row>
    <row r="3043" spans="1:2" ht="18" customHeight="1">
      <c r="A3043" s="73"/>
      <c r="B3043" s="86"/>
    </row>
    <row r="3044" spans="1:2" ht="18" customHeight="1">
      <c r="A3044" s="73"/>
      <c r="B3044" s="86"/>
    </row>
    <row r="3045" spans="1:2" ht="18" customHeight="1">
      <c r="A3045" s="73"/>
      <c r="B3045" s="86"/>
    </row>
    <row r="3046" spans="1:2" ht="18" customHeight="1">
      <c r="A3046" s="73"/>
      <c r="B3046" s="86"/>
    </row>
    <row r="3047" spans="1:2" ht="18" customHeight="1">
      <c r="A3047" s="73"/>
      <c r="B3047" s="86"/>
    </row>
    <row r="3048" spans="1:2" ht="18" customHeight="1">
      <c r="A3048" s="73"/>
      <c r="B3048" s="86"/>
    </row>
    <row r="3049" spans="1:2" ht="18" customHeight="1">
      <c r="A3049" s="73"/>
      <c r="B3049" s="86"/>
    </row>
    <row r="3050" spans="1:2" ht="18" customHeight="1">
      <c r="A3050" s="73"/>
      <c r="B3050" s="86"/>
    </row>
    <row r="3051" spans="1:2" ht="18" customHeight="1">
      <c r="A3051" s="73"/>
      <c r="B3051" s="86"/>
    </row>
    <row r="3052" spans="1:2" ht="18" customHeight="1">
      <c r="A3052" s="73"/>
      <c r="B3052" s="86"/>
    </row>
    <row r="3053" spans="1:2" ht="18" customHeight="1">
      <c r="A3053" s="73"/>
      <c r="B3053" s="86"/>
    </row>
    <row r="3054" spans="1:2" ht="18" customHeight="1">
      <c r="A3054" s="73"/>
      <c r="B3054" s="86"/>
    </row>
    <row r="3055" spans="1:2" ht="18" customHeight="1">
      <c r="A3055" s="73"/>
      <c r="B3055" s="86"/>
    </row>
    <row r="3056" spans="1:2" ht="18" customHeight="1">
      <c r="A3056" s="73"/>
      <c r="B3056" s="86"/>
    </row>
    <row r="3057" spans="1:2" ht="18" customHeight="1">
      <c r="A3057" s="73"/>
      <c r="B3057" s="86"/>
    </row>
    <row r="3058" spans="1:2" ht="18" customHeight="1">
      <c r="A3058" s="73"/>
      <c r="B3058" s="86"/>
    </row>
    <row r="3059" spans="1:2" ht="18" customHeight="1">
      <c r="A3059" s="73"/>
      <c r="B3059" s="86"/>
    </row>
    <row r="3060" spans="1:2" ht="18" customHeight="1">
      <c r="A3060" s="73"/>
      <c r="B3060" s="86"/>
    </row>
    <row r="3061" spans="1:2" ht="18" customHeight="1">
      <c r="A3061" s="73"/>
      <c r="B3061" s="86"/>
    </row>
    <row r="3062" spans="1:2" ht="18" customHeight="1">
      <c r="A3062" s="73"/>
      <c r="B3062" s="86"/>
    </row>
    <row r="3063" spans="1:2" ht="18" customHeight="1">
      <c r="A3063" s="73"/>
      <c r="B3063" s="86"/>
    </row>
    <row r="3064" spans="1:2" ht="18" customHeight="1">
      <c r="A3064" s="73"/>
      <c r="B3064" s="86"/>
    </row>
    <row r="3065" spans="1:2" ht="18" customHeight="1">
      <c r="A3065" s="73"/>
      <c r="B3065" s="86"/>
    </row>
    <row r="3066" spans="1:2" ht="18" customHeight="1">
      <c r="A3066" s="73"/>
      <c r="B3066" s="86"/>
    </row>
    <row r="3067" spans="1:2" ht="18" customHeight="1">
      <c r="A3067" s="73"/>
      <c r="B3067" s="86"/>
    </row>
    <row r="3068" spans="1:2" ht="18" customHeight="1">
      <c r="A3068" s="73"/>
      <c r="B3068" s="86"/>
    </row>
    <row r="3069" spans="1:2" ht="18" customHeight="1">
      <c r="A3069" s="73"/>
      <c r="B3069" s="86"/>
    </row>
    <row r="3070" spans="1:2" ht="18" customHeight="1">
      <c r="A3070" s="73"/>
      <c r="B3070" s="86"/>
    </row>
    <row r="3071" spans="1:2" ht="18" customHeight="1">
      <c r="A3071" s="73"/>
      <c r="B3071" s="86"/>
    </row>
    <row r="3072" spans="1:2" ht="18" customHeight="1">
      <c r="A3072" s="73"/>
      <c r="B3072" s="86"/>
    </row>
    <row r="3073" spans="1:2" ht="18" customHeight="1">
      <c r="A3073" s="73"/>
      <c r="B3073" s="86"/>
    </row>
    <row r="3074" spans="1:2" ht="18" customHeight="1">
      <c r="A3074" s="73"/>
      <c r="B3074" s="86"/>
    </row>
    <row r="3075" spans="1:2" ht="18" customHeight="1">
      <c r="A3075" s="73"/>
      <c r="B3075" s="86"/>
    </row>
    <row r="3076" spans="1:2" ht="18" customHeight="1">
      <c r="A3076" s="73"/>
      <c r="B3076" s="86"/>
    </row>
    <row r="3077" spans="1:2" ht="18" customHeight="1">
      <c r="A3077" s="73"/>
      <c r="B3077" s="86"/>
    </row>
    <row r="3078" spans="1:2" ht="18" customHeight="1">
      <c r="A3078" s="73"/>
      <c r="B3078" s="86"/>
    </row>
    <row r="3079" spans="1:2" ht="18" customHeight="1">
      <c r="A3079" s="73"/>
      <c r="B3079" s="86"/>
    </row>
    <row r="3080" spans="1:2" ht="18" customHeight="1">
      <c r="A3080" s="73"/>
      <c r="B3080" s="86"/>
    </row>
    <row r="3081" spans="1:2" ht="18" customHeight="1">
      <c r="A3081" s="73"/>
      <c r="B3081" s="86"/>
    </row>
    <row r="3082" spans="1:2" ht="18" customHeight="1">
      <c r="A3082" s="73"/>
      <c r="B3082" s="86"/>
    </row>
    <row r="3083" spans="1:2" ht="18" customHeight="1">
      <c r="A3083" s="73"/>
      <c r="B3083" s="86"/>
    </row>
    <row r="3084" spans="1:2" ht="18" customHeight="1">
      <c r="A3084" s="73"/>
      <c r="B3084" s="86"/>
    </row>
    <row r="3085" spans="1:2" ht="18" customHeight="1">
      <c r="A3085" s="73"/>
      <c r="B3085" s="86"/>
    </row>
    <row r="3086" spans="1:2" ht="18" customHeight="1">
      <c r="A3086" s="73"/>
      <c r="B3086" s="86"/>
    </row>
    <row r="3087" spans="1:2" ht="18" customHeight="1">
      <c r="A3087" s="73"/>
      <c r="B3087" s="86"/>
    </row>
    <row r="3088" spans="1:2" ht="18" customHeight="1">
      <c r="A3088" s="73"/>
      <c r="B3088" s="86"/>
    </row>
    <row r="3089" spans="1:2" ht="18" customHeight="1">
      <c r="A3089" s="73"/>
      <c r="B3089" s="86"/>
    </row>
    <row r="3090" spans="1:2" ht="18" customHeight="1">
      <c r="A3090" s="73"/>
      <c r="B3090" s="86"/>
    </row>
    <row r="3091" spans="1:2" ht="18" customHeight="1">
      <c r="A3091" s="73"/>
      <c r="B3091" s="86"/>
    </row>
    <row r="3092" spans="1:2" ht="18" customHeight="1">
      <c r="A3092" s="73"/>
      <c r="B3092" s="86"/>
    </row>
    <row r="3093" spans="1:2" ht="18" customHeight="1">
      <c r="A3093" s="73"/>
      <c r="B3093" s="86"/>
    </row>
    <row r="3094" spans="1:2" ht="18" customHeight="1">
      <c r="A3094" s="73"/>
      <c r="B3094" s="86"/>
    </row>
    <row r="3095" spans="1:2" ht="18" customHeight="1">
      <c r="A3095" s="73"/>
      <c r="B3095" s="86"/>
    </row>
    <row r="3096" spans="1:2" ht="18" customHeight="1">
      <c r="A3096" s="73"/>
      <c r="B3096" s="86"/>
    </row>
    <row r="3097" spans="1:2" ht="18" customHeight="1">
      <c r="A3097" s="73"/>
      <c r="B3097" s="86"/>
    </row>
    <row r="3098" spans="1:2" ht="18" customHeight="1">
      <c r="A3098" s="73"/>
      <c r="B3098" s="86"/>
    </row>
    <row r="3099" spans="1:2" ht="18" customHeight="1">
      <c r="A3099" s="73"/>
      <c r="B3099" s="86"/>
    </row>
    <row r="3100" spans="1:2" ht="18" customHeight="1">
      <c r="A3100" s="73"/>
      <c r="B3100" s="86"/>
    </row>
    <row r="3101" spans="1:2" ht="18" customHeight="1">
      <c r="A3101" s="73"/>
      <c r="B3101" s="86"/>
    </row>
    <row r="3102" spans="1:2" ht="18" customHeight="1">
      <c r="A3102" s="73"/>
      <c r="B3102" s="86"/>
    </row>
    <row r="3103" spans="1:2" ht="18" customHeight="1">
      <c r="A3103" s="73"/>
      <c r="B3103" s="86"/>
    </row>
    <row r="3104" spans="1:2" ht="18" customHeight="1">
      <c r="A3104" s="73"/>
      <c r="B3104" s="86"/>
    </row>
    <row r="3105" spans="1:2" ht="18" customHeight="1">
      <c r="A3105" s="73"/>
      <c r="B3105" s="86"/>
    </row>
    <row r="3106" spans="1:2" ht="18" customHeight="1">
      <c r="A3106" s="73"/>
      <c r="B3106" s="86"/>
    </row>
    <row r="3107" spans="1:2" ht="18" customHeight="1">
      <c r="A3107" s="73"/>
      <c r="B3107" s="86"/>
    </row>
    <row r="3108" spans="1:2" ht="18" customHeight="1">
      <c r="A3108" s="73"/>
      <c r="B3108" s="86"/>
    </row>
    <row r="3109" spans="1:2" ht="18" customHeight="1">
      <c r="A3109" s="73"/>
      <c r="B3109" s="86"/>
    </row>
    <row r="3110" spans="1:2" ht="18" customHeight="1">
      <c r="A3110" s="73"/>
      <c r="B3110" s="86"/>
    </row>
    <row r="3111" spans="1:2" ht="18" customHeight="1">
      <c r="A3111" s="73"/>
      <c r="B3111" s="86"/>
    </row>
    <row r="3112" spans="1:2" ht="18" customHeight="1">
      <c r="A3112" s="73"/>
      <c r="B3112" s="86"/>
    </row>
    <row r="3113" spans="1:2" ht="18" customHeight="1">
      <c r="A3113" s="73"/>
      <c r="B3113" s="86"/>
    </row>
    <row r="3114" spans="1:2" ht="18" customHeight="1">
      <c r="A3114" s="73"/>
      <c r="B3114" s="86"/>
    </row>
    <row r="3115" spans="1:2" ht="18" customHeight="1">
      <c r="A3115" s="73"/>
      <c r="B3115" s="86"/>
    </row>
    <row r="3116" spans="1:2" ht="18" customHeight="1">
      <c r="A3116" s="73"/>
      <c r="B3116" s="86"/>
    </row>
    <row r="3117" spans="1:2" ht="18" customHeight="1">
      <c r="A3117" s="73"/>
      <c r="B3117" s="86"/>
    </row>
    <row r="3118" spans="1:2" ht="18" customHeight="1">
      <c r="A3118" s="73"/>
      <c r="B3118" s="86"/>
    </row>
    <row r="3119" spans="1:2" ht="18" customHeight="1">
      <c r="A3119" s="73"/>
      <c r="B3119" s="86"/>
    </row>
    <row r="3120" spans="1:2" ht="18" customHeight="1">
      <c r="A3120" s="73"/>
      <c r="B3120" s="86"/>
    </row>
    <row r="3121" spans="1:2" ht="18" customHeight="1">
      <c r="A3121" s="73"/>
      <c r="B3121" s="86"/>
    </row>
    <row r="3122" spans="1:2" ht="18" customHeight="1">
      <c r="A3122" s="73"/>
      <c r="B3122" s="86"/>
    </row>
    <row r="3123" spans="1:2" ht="18" customHeight="1">
      <c r="A3123" s="73"/>
      <c r="B3123" s="86"/>
    </row>
    <row r="3124" spans="1:2" ht="18" customHeight="1">
      <c r="A3124" s="73"/>
      <c r="B3124" s="86"/>
    </row>
    <row r="3125" spans="1:2" ht="18" customHeight="1">
      <c r="A3125" s="73"/>
      <c r="B3125" s="86"/>
    </row>
    <row r="3126" spans="1:2" ht="18" customHeight="1">
      <c r="A3126" s="73"/>
      <c r="B3126" s="86"/>
    </row>
    <row r="3127" spans="1:2" ht="18" customHeight="1">
      <c r="A3127" s="73"/>
      <c r="B3127" s="86"/>
    </row>
    <row r="3128" spans="1:2" ht="18" customHeight="1">
      <c r="A3128" s="73"/>
      <c r="B3128" s="86"/>
    </row>
    <row r="3129" spans="1:2" ht="18" customHeight="1">
      <c r="A3129" s="73"/>
      <c r="B3129" s="86"/>
    </row>
    <row r="3130" spans="1:2" ht="18" customHeight="1">
      <c r="A3130" s="73"/>
      <c r="B3130" s="86"/>
    </row>
    <row r="3131" spans="1:2" ht="18" customHeight="1">
      <c r="A3131" s="73"/>
      <c r="B3131" s="86"/>
    </row>
    <row r="3132" spans="1:2" ht="18" customHeight="1">
      <c r="A3132" s="73"/>
      <c r="B3132" s="86"/>
    </row>
    <row r="3133" spans="1:2" ht="18" customHeight="1">
      <c r="A3133" s="73"/>
      <c r="B3133" s="86"/>
    </row>
    <row r="3134" spans="1:2" ht="18" customHeight="1">
      <c r="A3134" s="73"/>
      <c r="B3134" s="86"/>
    </row>
    <row r="3135" spans="1:2" ht="18" customHeight="1">
      <c r="A3135" s="73"/>
      <c r="B3135" s="86"/>
    </row>
    <row r="3136" spans="1:2" ht="18" customHeight="1">
      <c r="A3136" s="73"/>
      <c r="B3136" s="86"/>
    </row>
    <row r="3137" spans="1:2" ht="18" customHeight="1">
      <c r="A3137" s="73"/>
      <c r="B3137" s="86"/>
    </row>
    <row r="3138" spans="1:2" ht="18" customHeight="1">
      <c r="A3138" s="73"/>
      <c r="B3138" s="86"/>
    </row>
    <row r="3139" spans="1:2" ht="18" customHeight="1">
      <c r="A3139" s="73"/>
      <c r="B3139" s="86"/>
    </row>
    <row r="3140" spans="1:2" ht="18" customHeight="1">
      <c r="A3140" s="73"/>
      <c r="B3140" s="86"/>
    </row>
    <row r="3141" spans="1:2" ht="18" customHeight="1">
      <c r="A3141" s="73"/>
      <c r="B3141" s="86"/>
    </row>
    <row r="3142" spans="1:2" ht="18" customHeight="1">
      <c r="A3142" s="73"/>
      <c r="B3142" s="86"/>
    </row>
    <row r="3143" spans="1:2" ht="18" customHeight="1">
      <c r="A3143" s="73"/>
      <c r="B3143" s="86"/>
    </row>
    <row r="3144" spans="1:2" ht="18" customHeight="1">
      <c r="A3144" s="73"/>
      <c r="B3144" s="86"/>
    </row>
    <row r="3145" spans="1:2" ht="18" customHeight="1">
      <c r="A3145" s="73"/>
      <c r="B3145" s="86"/>
    </row>
    <row r="3146" spans="1:2" ht="18" customHeight="1">
      <c r="A3146" s="73"/>
      <c r="B3146" s="86"/>
    </row>
    <row r="3147" spans="1:2" ht="18" customHeight="1">
      <c r="A3147" s="73"/>
      <c r="B3147" s="86"/>
    </row>
    <row r="3148" spans="1:2" ht="18" customHeight="1">
      <c r="A3148" s="73"/>
      <c r="B3148" s="86"/>
    </row>
    <row r="3149" spans="1:2" ht="18" customHeight="1">
      <c r="A3149" s="73"/>
      <c r="B3149" s="86"/>
    </row>
    <row r="3150" spans="1:2" ht="18" customHeight="1">
      <c r="A3150" s="73"/>
      <c r="B3150" s="86"/>
    </row>
    <row r="3151" spans="1:2" ht="18" customHeight="1">
      <c r="A3151" s="73"/>
      <c r="B3151" s="86"/>
    </row>
    <row r="3152" spans="1:2" ht="18" customHeight="1">
      <c r="A3152" s="73"/>
      <c r="B3152" s="86"/>
    </row>
    <row r="3153" spans="1:2" ht="18" customHeight="1">
      <c r="A3153" s="73"/>
      <c r="B3153" s="86"/>
    </row>
    <row r="3154" spans="1:2" ht="18" customHeight="1">
      <c r="A3154" s="73"/>
      <c r="B3154" s="86"/>
    </row>
    <row r="3155" spans="1:2" ht="18" customHeight="1">
      <c r="A3155" s="73"/>
      <c r="B3155" s="86"/>
    </row>
    <row r="3156" spans="1:2" ht="18" customHeight="1">
      <c r="A3156" s="73"/>
      <c r="B3156" s="86"/>
    </row>
    <row r="3157" spans="1:2" ht="18" customHeight="1">
      <c r="A3157" s="73"/>
      <c r="B3157" s="86"/>
    </row>
    <row r="3158" spans="1:2" ht="18" customHeight="1">
      <c r="A3158" s="73"/>
      <c r="B3158" s="86"/>
    </row>
    <row r="3159" spans="1:2" ht="18" customHeight="1">
      <c r="A3159" s="73"/>
      <c r="B3159" s="86"/>
    </row>
    <row r="3160" spans="1:2" ht="18" customHeight="1">
      <c r="A3160" s="73"/>
      <c r="B3160" s="86"/>
    </row>
    <row r="3161" spans="1:2" ht="18" customHeight="1">
      <c r="A3161" s="73"/>
      <c r="B3161" s="86"/>
    </row>
    <row r="3162" spans="1:2" ht="18" customHeight="1">
      <c r="A3162" s="73"/>
      <c r="B3162" s="86"/>
    </row>
    <row r="3163" spans="1:2" ht="18" customHeight="1">
      <c r="A3163" s="73"/>
      <c r="B3163" s="86"/>
    </row>
    <row r="3164" spans="1:2" ht="18" customHeight="1">
      <c r="A3164" s="73"/>
      <c r="B3164" s="86"/>
    </row>
    <row r="3165" spans="1:2" ht="18" customHeight="1">
      <c r="A3165" s="73"/>
      <c r="B3165" s="86"/>
    </row>
    <row r="3166" spans="1:2" ht="18" customHeight="1">
      <c r="A3166" s="73"/>
      <c r="B3166" s="86"/>
    </row>
    <row r="3167" spans="1:2" ht="18" customHeight="1">
      <c r="A3167" s="73"/>
      <c r="B3167" s="86"/>
    </row>
    <row r="3168" spans="1:2" ht="18" customHeight="1">
      <c r="A3168" s="73"/>
      <c r="B3168" s="86"/>
    </row>
    <row r="3169" spans="1:2" ht="18" customHeight="1">
      <c r="A3169" s="73"/>
      <c r="B3169" s="86"/>
    </row>
    <row r="3170" spans="1:2" ht="18" customHeight="1">
      <c r="A3170" s="73"/>
      <c r="B3170" s="86"/>
    </row>
    <row r="3171" spans="1:2" ht="18" customHeight="1">
      <c r="A3171" s="73"/>
      <c r="B3171" s="86"/>
    </row>
    <row r="3172" spans="1:2" ht="18" customHeight="1">
      <c r="A3172" s="73"/>
      <c r="B3172" s="86"/>
    </row>
    <row r="3173" spans="1:2" ht="18" customHeight="1">
      <c r="A3173" s="73"/>
      <c r="B3173" s="86"/>
    </row>
    <row r="3174" spans="1:2" ht="18" customHeight="1">
      <c r="A3174" s="73"/>
      <c r="B3174" s="86"/>
    </row>
    <row r="3175" spans="1:2" ht="18" customHeight="1">
      <c r="A3175" s="73"/>
      <c r="B3175" s="86"/>
    </row>
    <row r="3176" spans="1:2" ht="18" customHeight="1">
      <c r="A3176" s="73"/>
      <c r="B3176" s="86"/>
    </row>
    <row r="3177" spans="1:2" ht="18" customHeight="1">
      <c r="A3177" s="73"/>
      <c r="B3177" s="86"/>
    </row>
    <row r="3178" spans="1:2" ht="18" customHeight="1">
      <c r="A3178" s="73"/>
      <c r="B3178" s="86"/>
    </row>
    <row r="3179" spans="1:2" ht="18" customHeight="1">
      <c r="A3179" s="73"/>
      <c r="B3179" s="86"/>
    </row>
    <row r="3180" spans="1:2" ht="18" customHeight="1">
      <c r="A3180" s="73"/>
      <c r="B3180" s="86"/>
    </row>
    <row r="3181" spans="1:2" ht="18" customHeight="1">
      <c r="A3181" s="73"/>
      <c r="B3181" s="86"/>
    </row>
    <row r="3182" spans="1:2" ht="18" customHeight="1">
      <c r="A3182" s="73"/>
      <c r="B3182" s="86"/>
    </row>
    <row r="3183" spans="1:2" ht="18" customHeight="1">
      <c r="A3183" s="73"/>
      <c r="B3183" s="86"/>
    </row>
    <row r="3184" spans="1:2" ht="18" customHeight="1">
      <c r="A3184" s="73"/>
      <c r="B3184" s="86"/>
    </row>
    <row r="3185" spans="1:2" ht="18" customHeight="1">
      <c r="A3185" s="73"/>
      <c r="B3185" s="86"/>
    </row>
    <row r="3186" spans="1:2" ht="18" customHeight="1">
      <c r="A3186" s="73"/>
      <c r="B3186" s="86"/>
    </row>
    <row r="3187" spans="1:2" ht="18" customHeight="1">
      <c r="A3187" s="73"/>
      <c r="B3187" s="86"/>
    </row>
    <row r="3188" spans="1:2" ht="18" customHeight="1">
      <c r="A3188" s="73"/>
      <c r="B3188" s="86"/>
    </row>
    <row r="3189" spans="1:2" ht="18" customHeight="1">
      <c r="A3189" s="73"/>
      <c r="B3189" s="86"/>
    </row>
    <row r="3190" spans="1:2" ht="18" customHeight="1">
      <c r="A3190" s="73"/>
      <c r="B3190" s="86"/>
    </row>
    <row r="3191" spans="1:2" ht="18" customHeight="1">
      <c r="A3191" s="73"/>
      <c r="B3191" s="86"/>
    </row>
    <row r="3192" spans="1:2" ht="18" customHeight="1">
      <c r="A3192" s="73"/>
      <c r="B3192" s="86"/>
    </row>
    <row r="3193" spans="1:2" ht="18" customHeight="1">
      <c r="A3193" s="73"/>
      <c r="B3193" s="86"/>
    </row>
    <row r="3194" spans="1:2" ht="18" customHeight="1">
      <c r="A3194" s="73"/>
      <c r="B3194" s="86"/>
    </row>
    <row r="3195" spans="1:2" ht="18" customHeight="1">
      <c r="A3195" s="73"/>
      <c r="B3195" s="86"/>
    </row>
    <row r="3196" spans="1:2" ht="18" customHeight="1">
      <c r="A3196" s="73"/>
      <c r="B3196" s="86"/>
    </row>
    <row r="3197" spans="1:2" ht="18" customHeight="1">
      <c r="A3197" s="73"/>
      <c r="B3197" s="86"/>
    </row>
    <row r="3198" spans="1:2" ht="18" customHeight="1">
      <c r="A3198" s="73"/>
      <c r="B3198" s="86"/>
    </row>
    <row r="3199" spans="1:2" ht="18" customHeight="1">
      <c r="A3199" s="73"/>
      <c r="B3199" s="86"/>
    </row>
    <row r="3200" spans="1:2" ht="18" customHeight="1">
      <c r="A3200" s="73"/>
      <c r="B3200" s="86"/>
    </row>
    <row r="3201" spans="1:2" ht="18" customHeight="1">
      <c r="A3201" s="73"/>
      <c r="B3201" s="86"/>
    </row>
    <row r="3202" spans="1:2" ht="18" customHeight="1">
      <c r="A3202" s="73"/>
      <c r="B3202" s="86"/>
    </row>
    <row r="3203" spans="1:2" ht="18" customHeight="1">
      <c r="A3203" s="73"/>
      <c r="B3203" s="86"/>
    </row>
    <row r="3204" spans="1:2" ht="18" customHeight="1">
      <c r="A3204" s="73"/>
      <c r="B3204" s="86"/>
    </row>
    <row r="3205" spans="1:2" ht="18" customHeight="1">
      <c r="A3205" s="73"/>
      <c r="B3205" s="86"/>
    </row>
    <row r="3206" spans="1:2" ht="18" customHeight="1">
      <c r="A3206" s="73"/>
      <c r="B3206" s="86"/>
    </row>
    <row r="3207" spans="1:2" ht="18" customHeight="1">
      <c r="A3207" s="73"/>
      <c r="B3207" s="86"/>
    </row>
    <row r="3208" spans="1:2" ht="18" customHeight="1">
      <c r="A3208" s="73"/>
      <c r="B3208" s="86"/>
    </row>
    <row r="3209" spans="1:2" ht="18" customHeight="1">
      <c r="A3209" s="73"/>
      <c r="B3209" s="86"/>
    </row>
    <row r="3210" spans="1:2" ht="18" customHeight="1">
      <c r="A3210" s="73"/>
      <c r="B3210" s="86"/>
    </row>
    <row r="3211" spans="1:2" ht="18" customHeight="1">
      <c r="A3211" s="73"/>
      <c r="B3211" s="86"/>
    </row>
    <row r="3212" spans="1:2" ht="18" customHeight="1">
      <c r="A3212" s="73"/>
      <c r="B3212" s="86"/>
    </row>
    <row r="3213" spans="1:2" ht="18" customHeight="1">
      <c r="A3213" s="73"/>
      <c r="B3213" s="86"/>
    </row>
    <row r="3214" spans="1:2" ht="18" customHeight="1">
      <c r="A3214" s="73"/>
      <c r="B3214" s="86"/>
    </row>
    <row r="3215" spans="1:2" ht="18" customHeight="1">
      <c r="A3215" s="73"/>
      <c r="B3215" s="86"/>
    </row>
    <row r="3216" spans="1:2" ht="18" customHeight="1">
      <c r="A3216" s="73"/>
      <c r="B3216" s="86"/>
    </row>
    <row r="3217" spans="1:2" ht="18" customHeight="1">
      <c r="A3217" s="73"/>
      <c r="B3217" s="86"/>
    </row>
    <row r="3218" spans="1:2" ht="18" customHeight="1">
      <c r="A3218" s="73"/>
      <c r="B3218" s="86"/>
    </row>
    <row r="3219" spans="1:2" ht="18" customHeight="1">
      <c r="A3219" s="73"/>
      <c r="B3219" s="86"/>
    </row>
    <row r="3220" spans="1:2" ht="18" customHeight="1">
      <c r="A3220" s="73"/>
      <c r="B3220" s="86"/>
    </row>
    <row r="3221" spans="1:2" ht="18" customHeight="1">
      <c r="A3221" s="73"/>
      <c r="B3221" s="86"/>
    </row>
    <row r="3222" spans="1:2" ht="18" customHeight="1">
      <c r="A3222" s="73"/>
      <c r="B3222" s="86"/>
    </row>
    <row r="3223" spans="1:2" ht="18" customHeight="1">
      <c r="A3223" s="73"/>
      <c r="B3223" s="86"/>
    </row>
    <row r="3224" spans="1:2" ht="18" customHeight="1">
      <c r="A3224" s="73"/>
      <c r="B3224" s="86"/>
    </row>
    <row r="3225" spans="1:2" ht="18" customHeight="1">
      <c r="A3225" s="73"/>
      <c r="B3225" s="86"/>
    </row>
    <row r="3226" spans="1:2" ht="18" customHeight="1">
      <c r="A3226" s="73"/>
      <c r="B3226" s="86"/>
    </row>
    <row r="3227" spans="1:2" ht="18" customHeight="1">
      <c r="A3227" s="73"/>
      <c r="B3227" s="86"/>
    </row>
    <row r="3228" spans="1:2" ht="18" customHeight="1">
      <c r="A3228" s="73"/>
      <c r="B3228" s="86"/>
    </row>
    <row r="3229" spans="1:2" ht="18" customHeight="1">
      <c r="A3229" s="73"/>
      <c r="B3229" s="86"/>
    </row>
    <row r="3230" spans="1:2" ht="18" customHeight="1">
      <c r="A3230" s="73"/>
      <c r="B3230" s="86"/>
    </row>
    <row r="3231" spans="1:2" ht="18" customHeight="1">
      <c r="A3231" s="73"/>
      <c r="B3231" s="86"/>
    </row>
    <row r="3232" spans="1:2" ht="18" customHeight="1">
      <c r="A3232" s="73"/>
      <c r="B3232" s="86"/>
    </row>
    <row r="3233" spans="1:2" ht="18" customHeight="1">
      <c r="A3233" s="73"/>
      <c r="B3233" s="86"/>
    </row>
    <row r="3234" spans="1:2" ht="18" customHeight="1">
      <c r="A3234" s="73"/>
      <c r="B3234" s="86"/>
    </row>
    <row r="3235" spans="1:2" ht="18" customHeight="1">
      <c r="A3235" s="73"/>
      <c r="B3235" s="86"/>
    </row>
    <row r="3236" spans="1:2" ht="18" customHeight="1">
      <c r="A3236" s="73"/>
      <c r="B3236" s="86"/>
    </row>
    <row r="3237" spans="1:2" ht="18" customHeight="1">
      <c r="A3237" s="73"/>
      <c r="B3237" s="86"/>
    </row>
    <row r="3238" spans="1:2" ht="18" customHeight="1">
      <c r="A3238" s="73"/>
      <c r="B3238" s="86"/>
    </row>
    <row r="3239" spans="1:2" ht="18" customHeight="1">
      <c r="A3239" s="73"/>
      <c r="B3239" s="86"/>
    </row>
    <row r="3240" spans="1:2" ht="18" customHeight="1">
      <c r="A3240" s="73"/>
      <c r="B3240" s="86"/>
    </row>
    <row r="3241" spans="1:2" ht="18" customHeight="1">
      <c r="A3241" s="73"/>
      <c r="B3241" s="86"/>
    </row>
    <row r="3242" spans="1:2" ht="18" customHeight="1">
      <c r="A3242" s="73"/>
      <c r="B3242" s="86"/>
    </row>
    <row r="3243" spans="1:2" ht="18" customHeight="1">
      <c r="A3243" s="73"/>
      <c r="B3243" s="86"/>
    </row>
    <row r="3244" spans="1:2" ht="18" customHeight="1">
      <c r="A3244" s="73"/>
      <c r="B3244" s="86"/>
    </row>
    <row r="3245" spans="1:2" ht="18" customHeight="1">
      <c r="A3245" s="73"/>
      <c r="B3245" s="86"/>
    </row>
    <row r="3246" spans="1:2" ht="18" customHeight="1">
      <c r="A3246" s="73"/>
      <c r="B3246" s="86"/>
    </row>
    <row r="3247" spans="1:2" ht="18" customHeight="1">
      <c r="A3247" s="73"/>
      <c r="B3247" s="86"/>
    </row>
    <row r="3248" spans="1:2" ht="18" customHeight="1">
      <c r="A3248" s="73"/>
      <c r="B3248" s="86"/>
    </row>
    <row r="3249" spans="1:2" ht="18" customHeight="1">
      <c r="A3249" s="73"/>
      <c r="B3249" s="86"/>
    </row>
    <row r="3250" spans="1:2" ht="18" customHeight="1">
      <c r="A3250" s="73"/>
      <c r="B3250" s="86"/>
    </row>
    <row r="3251" spans="1:2" ht="18" customHeight="1">
      <c r="A3251" s="73"/>
      <c r="B3251" s="86"/>
    </row>
    <row r="3252" spans="1:2" ht="18" customHeight="1">
      <c r="A3252" s="73"/>
      <c r="B3252" s="86"/>
    </row>
    <row r="3253" spans="1:2" ht="18" customHeight="1">
      <c r="A3253" s="73"/>
      <c r="B3253" s="86"/>
    </row>
    <row r="3254" spans="1:2" ht="18" customHeight="1">
      <c r="A3254" s="73"/>
      <c r="B3254" s="86"/>
    </row>
    <row r="3255" spans="1:2" ht="18" customHeight="1">
      <c r="A3255" s="73"/>
      <c r="B3255" s="86"/>
    </row>
    <row r="3256" spans="1:2" ht="18" customHeight="1">
      <c r="A3256" s="73"/>
      <c r="B3256" s="86"/>
    </row>
    <row r="3257" spans="1:2" ht="18" customHeight="1">
      <c r="A3257" s="73"/>
      <c r="B3257" s="86"/>
    </row>
    <row r="3258" spans="1:2" ht="18" customHeight="1">
      <c r="A3258" s="73"/>
      <c r="B3258" s="86"/>
    </row>
    <row r="3259" spans="1:2" ht="18" customHeight="1">
      <c r="A3259" s="73"/>
      <c r="B3259" s="86"/>
    </row>
    <row r="3260" spans="1:2" ht="18" customHeight="1">
      <c r="A3260" s="73"/>
      <c r="B3260" s="86"/>
    </row>
    <row r="3261" spans="1:2" ht="18" customHeight="1">
      <c r="A3261" s="73"/>
      <c r="B3261" s="86"/>
    </row>
    <row r="3262" spans="1:2" ht="18" customHeight="1">
      <c r="A3262" s="73"/>
      <c r="B3262" s="86"/>
    </row>
    <row r="3263" spans="1:2" ht="18" customHeight="1">
      <c r="A3263" s="73"/>
      <c r="B3263" s="86"/>
    </row>
    <row r="3264" spans="1:2" ht="18" customHeight="1">
      <c r="A3264" s="73"/>
      <c r="B3264" s="86"/>
    </row>
    <row r="3265" spans="1:2" ht="18" customHeight="1">
      <c r="A3265" s="73"/>
      <c r="B3265" s="86"/>
    </row>
    <row r="3266" spans="1:2" ht="18" customHeight="1">
      <c r="A3266" s="73"/>
      <c r="B3266" s="86"/>
    </row>
    <row r="3267" spans="1:2" ht="18" customHeight="1">
      <c r="A3267" s="73"/>
      <c r="B3267" s="86"/>
    </row>
    <row r="3268" spans="1:2" ht="18" customHeight="1">
      <c r="A3268" s="73"/>
      <c r="B3268" s="86"/>
    </row>
    <row r="3269" spans="1:2" ht="18" customHeight="1">
      <c r="A3269" s="73"/>
      <c r="B3269" s="86"/>
    </row>
    <row r="3270" spans="1:2" ht="18" customHeight="1">
      <c r="A3270" s="73"/>
      <c r="B3270" s="86"/>
    </row>
    <row r="3271" spans="1:2" ht="18" customHeight="1">
      <c r="A3271" s="73"/>
      <c r="B3271" s="86"/>
    </row>
    <row r="3272" spans="1:2" ht="18" customHeight="1">
      <c r="A3272" s="73"/>
      <c r="B3272" s="86"/>
    </row>
    <row r="3273" spans="1:2" ht="18" customHeight="1">
      <c r="A3273" s="73"/>
      <c r="B3273" s="86"/>
    </row>
    <row r="3274" spans="1:2" ht="18" customHeight="1">
      <c r="A3274" s="73"/>
      <c r="B3274" s="86"/>
    </row>
    <row r="3275" spans="1:2" ht="18" customHeight="1">
      <c r="A3275" s="73"/>
      <c r="B3275" s="86"/>
    </row>
    <row r="3276" spans="1:2" ht="18" customHeight="1">
      <c r="A3276" s="73"/>
      <c r="B3276" s="86"/>
    </row>
    <row r="3277" spans="1:2" ht="18" customHeight="1">
      <c r="A3277" s="73"/>
      <c r="B3277" s="86"/>
    </row>
    <row r="3278" spans="1:2" ht="18" customHeight="1">
      <c r="A3278" s="73"/>
      <c r="B3278" s="86"/>
    </row>
    <row r="3279" spans="1:2" ht="18" customHeight="1">
      <c r="A3279" s="73"/>
      <c r="B3279" s="86"/>
    </row>
    <row r="3280" spans="1:2" ht="18" customHeight="1">
      <c r="A3280" s="73"/>
      <c r="B3280" s="86"/>
    </row>
    <row r="3281" spans="1:2" ht="18" customHeight="1">
      <c r="A3281" s="73"/>
      <c r="B3281" s="86"/>
    </row>
    <row r="3282" spans="1:2" ht="18" customHeight="1">
      <c r="A3282" s="73"/>
      <c r="B3282" s="86"/>
    </row>
    <row r="3283" spans="1:2" ht="18" customHeight="1">
      <c r="A3283" s="73"/>
      <c r="B3283" s="86"/>
    </row>
    <row r="3284" spans="1:2" ht="18" customHeight="1">
      <c r="A3284" s="73"/>
      <c r="B3284" s="86"/>
    </row>
    <row r="3285" spans="1:2" ht="18" customHeight="1">
      <c r="A3285" s="73"/>
      <c r="B3285" s="86"/>
    </row>
    <row r="3286" spans="1:2" ht="18" customHeight="1">
      <c r="A3286" s="73"/>
      <c r="B3286" s="86"/>
    </row>
    <row r="3287" spans="1:2" ht="18" customHeight="1">
      <c r="A3287" s="73"/>
      <c r="B3287" s="86"/>
    </row>
    <row r="3288" spans="1:2" ht="18" customHeight="1">
      <c r="A3288" s="73"/>
      <c r="B3288" s="86"/>
    </row>
    <row r="3289" spans="1:2" ht="18" customHeight="1">
      <c r="A3289" s="73"/>
      <c r="B3289" s="86"/>
    </row>
    <row r="3290" spans="1:2" ht="18" customHeight="1">
      <c r="A3290" s="73"/>
      <c r="B3290" s="86"/>
    </row>
    <row r="3291" spans="1:2" ht="18" customHeight="1">
      <c r="A3291" s="73"/>
      <c r="B3291" s="86"/>
    </row>
    <row r="3292" spans="1:2" ht="18" customHeight="1">
      <c r="A3292" s="73"/>
      <c r="B3292" s="86"/>
    </row>
    <row r="3293" spans="1:2" ht="18" customHeight="1">
      <c r="A3293" s="73"/>
      <c r="B3293" s="86"/>
    </row>
    <row r="3294" spans="1:2" ht="18" customHeight="1">
      <c r="A3294" s="73"/>
      <c r="B3294" s="86"/>
    </row>
    <row r="3295" spans="1:2" ht="18" customHeight="1">
      <c r="A3295" s="73"/>
      <c r="B3295" s="86"/>
    </row>
    <row r="3296" spans="1:2" ht="18" customHeight="1">
      <c r="A3296" s="73"/>
      <c r="B3296" s="86"/>
    </row>
    <row r="3297" spans="1:2" ht="18" customHeight="1">
      <c r="A3297" s="73"/>
      <c r="B3297" s="86"/>
    </row>
    <row r="3298" spans="1:2" ht="18" customHeight="1">
      <c r="A3298" s="73"/>
      <c r="B3298" s="86"/>
    </row>
    <row r="3299" spans="1:2" ht="18" customHeight="1">
      <c r="A3299" s="73"/>
      <c r="B3299" s="86"/>
    </row>
    <row r="3300" spans="1:2" ht="18" customHeight="1">
      <c r="A3300" s="73"/>
      <c r="B3300" s="86"/>
    </row>
    <row r="3301" spans="1:2" ht="18" customHeight="1">
      <c r="A3301" s="73"/>
      <c r="B3301" s="86"/>
    </row>
    <row r="3302" spans="1:2" ht="18" customHeight="1">
      <c r="A3302" s="73"/>
      <c r="B3302" s="86"/>
    </row>
    <row r="3303" spans="1:2" ht="18" customHeight="1">
      <c r="A3303" s="73"/>
      <c r="B3303" s="86"/>
    </row>
    <row r="3304" spans="1:2" ht="18" customHeight="1">
      <c r="A3304" s="73"/>
      <c r="B3304" s="86"/>
    </row>
    <row r="3305" spans="1:2" ht="18" customHeight="1">
      <c r="A3305" s="73"/>
      <c r="B3305" s="86"/>
    </row>
    <row r="3306" spans="1:2" ht="18" customHeight="1">
      <c r="A3306" s="73"/>
      <c r="B3306" s="86"/>
    </row>
    <row r="3307" spans="1:2" ht="18" customHeight="1">
      <c r="A3307" s="73"/>
      <c r="B3307" s="86"/>
    </row>
    <row r="3308" spans="1:2" ht="18" customHeight="1">
      <c r="A3308" s="73"/>
      <c r="B3308" s="86"/>
    </row>
    <row r="3309" spans="1:2" ht="18" customHeight="1">
      <c r="A3309" s="73"/>
      <c r="B3309" s="86"/>
    </row>
    <row r="3310" spans="1:2" ht="18" customHeight="1">
      <c r="A3310" s="73"/>
      <c r="B3310" s="86"/>
    </row>
    <row r="3311" spans="1:2" ht="18" customHeight="1">
      <c r="A3311" s="73"/>
      <c r="B3311" s="86"/>
    </row>
    <row r="3312" spans="1:2" ht="18" customHeight="1">
      <c r="A3312" s="73"/>
      <c r="B3312" s="86"/>
    </row>
    <row r="3313" spans="1:2" ht="18" customHeight="1">
      <c r="A3313" s="73"/>
      <c r="B3313" s="86"/>
    </row>
    <row r="3314" spans="1:2" ht="18" customHeight="1">
      <c r="A3314" s="73"/>
      <c r="B3314" s="86"/>
    </row>
    <row r="3315" spans="1:2" ht="18" customHeight="1">
      <c r="A3315" s="73"/>
      <c r="B3315" s="86"/>
    </row>
    <row r="3316" spans="1:2" ht="18" customHeight="1">
      <c r="A3316" s="73"/>
      <c r="B3316" s="86"/>
    </row>
    <row r="3317" spans="1:2" ht="18" customHeight="1">
      <c r="A3317" s="73"/>
      <c r="B3317" s="86"/>
    </row>
    <row r="3318" spans="1:2" ht="18" customHeight="1">
      <c r="A3318" s="73"/>
      <c r="B3318" s="86"/>
    </row>
    <row r="3319" spans="1:2" ht="18" customHeight="1">
      <c r="A3319" s="73"/>
      <c r="B3319" s="86"/>
    </row>
    <row r="3320" spans="1:2" ht="18" customHeight="1">
      <c r="A3320" s="73"/>
      <c r="B3320" s="86"/>
    </row>
    <row r="3321" spans="1:2" ht="18" customHeight="1">
      <c r="A3321" s="73"/>
      <c r="B3321" s="86"/>
    </row>
    <row r="3322" spans="1:2" ht="18" customHeight="1">
      <c r="A3322" s="73"/>
      <c r="B3322" s="86"/>
    </row>
    <row r="3323" spans="1:2" ht="18" customHeight="1">
      <c r="A3323" s="73"/>
      <c r="B3323" s="86"/>
    </row>
    <row r="3324" spans="1:2" ht="18" customHeight="1">
      <c r="A3324" s="73"/>
      <c r="B3324" s="86"/>
    </row>
    <row r="3325" spans="1:2" ht="18" customHeight="1">
      <c r="A3325" s="73"/>
      <c r="B3325" s="86"/>
    </row>
    <row r="3326" spans="1:2" ht="18" customHeight="1">
      <c r="A3326" s="73"/>
      <c r="B3326" s="86"/>
    </row>
    <row r="3327" spans="1:2" ht="18" customHeight="1">
      <c r="A3327" s="73"/>
      <c r="B3327" s="86"/>
    </row>
    <row r="3328" spans="1:2" ht="18" customHeight="1">
      <c r="A3328" s="73"/>
      <c r="B3328" s="86"/>
    </row>
    <row r="3329" spans="1:2" ht="18" customHeight="1">
      <c r="A3329" s="73"/>
      <c r="B3329" s="86"/>
    </row>
    <row r="3330" spans="1:2" ht="18" customHeight="1">
      <c r="A3330" s="73"/>
      <c r="B3330" s="86"/>
    </row>
    <row r="3331" spans="1:2" ht="18" customHeight="1">
      <c r="A3331" s="73"/>
      <c r="B3331" s="86"/>
    </row>
    <row r="3332" spans="1:2" ht="18" customHeight="1">
      <c r="A3332" s="73"/>
      <c r="B3332" s="86"/>
    </row>
    <row r="3333" spans="1:2" ht="18" customHeight="1">
      <c r="A3333" s="73"/>
      <c r="B3333" s="86"/>
    </row>
    <row r="3334" spans="1:2" ht="18" customHeight="1">
      <c r="A3334" s="73"/>
      <c r="B3334" s="86"/>
    </row>
    <row r="3335" spans="1:2" ht="18" customHeight="1">
      <c r="A3335" s="73"/>
      <c r="B3335" s="86"/>
    </row>
    <row r="3336" spans="1:2" ht="18" customHeight="1">
      <c r="A3336" s="73"/>
      <c r="B3336" s="86"/>
    </row>
    <row r="3337" spans="1:2" ht="18" customHeight="1">
      <c r="A3337" s="73"/>
      <c r="B3337" s="86"/>
    </row>
    <row r="3338" spans="1:2" ht="18" customHeight="1">
      <c r="A3338" s="73"/>
      <c r="B3338" s="86"/>
    </row>
    <row r="3339" spans="1:2" ht="18" customHeight="1">
      <c r="A3339" s="73"/>
      <c r="B3339" s="86"/>
    </row>
    <row r="3340" spans="1:2" ht="18" customHeight="1">
      <c r="A3340" s="73"/>
      <c r="B3340" s="86"/>
    </row>
    <row r="3341" spans="1:2" ht="18" customHeight="1">
      <c r="A3341" s="73"/>
      <c r="B3341" s="86"/>
    </row>
    <row r="3342" spans="1:2" ht="18" customHeight="1">
      <c r="A3342" s="73"/>
      <c r="B3342" s="86"/>
    </row>
    <row r="3343" spans="1:2" ht="18" customHeight="1">
      <c r="A3343" s="73"/>
      <c r="B3343" s="86"/>
    </row>
    <row r="3344" spans="1:2" ht="18" customHeight="1">
      <c r="A3344" s="73"/>
      <c r="B3344" s="86"/>
    </row>
    <row r="3345" spans="1:2" ht="18" customHeight="1">
      <c r="A3345" s="73"/>
      <c r="B3345" s="86"/>
    </row>
    <row r="3346" spans="1:2" ht="18" customHeight="1">
      <c r="A3346" s="73"/>
      <c r="B3346" s="86"/>
    </row>
    <row r="3347" spans="1:2" ht="18" customHeight="1">
      <c r="A3347" s="73"/>
      <c r="B3347" s="86"/>
    </row>
    <row r="3348" spans="1:2" ht="18" customHeight="1">
      <c r="A3348" s="73"/>
      <c r="B3348" s="86"/>
    </row>
    <row r="3349" spans="1:2" ht="18" customHeight="1">
      <c r="A3349" s="73"/>
      <c r="B3349" s="86"/>
    </row>
    <row r="3350" spans="1:2" ht="18" customHeight="1">
      <c r="A3350" s="73"/>
      <c r="B3350" s="86"/>
    </row>
    <row r="3351" spans="1:2" ht="18" customHeight="1">
      <c r="A3351" s="73"/>
      <c r="B3351" s="86"/>
    </row>
    <row r="3352" spans="1:2" ht="18" customHeight="1">
      <c r="A3352" s="73"/>
      <c r="B3352" s="86"/>
    </row>
    <row r="3353" spans="1:2" ht="18" customHeight="1">
      <c r="A3353" s="73"/>
      <c r="B3353" s="86"/>
    </row>
    <row r="3354" spans="1:2" ht="18" customHeight="1">
      <c r="A3354" s="73"/>
      <c r="B3354" s="86"/>
    </row>
    <row r="3355" spans="1:2" ht="18" customHeight="1">
      <c r="A3355" s="73"/>
      <c r="B3355" s="86"/>
    </row>
    <row r="3356" spans="1:2" ht="18" customHeight="1">
      <c r="A3356" s="73"/>
      <c r="B3356" s="86"/>
    </row>
    <row r="3357" spans="1:2" ht="18" customHeight="1">
      <c r="A3357" s="73"/>
      <c r="B3357" s="86"/>
    </row>
    <row r="3358" spans="1:2" ht="18" customHeight="1">
      <c r="A3358" s="73"/>
      <c r="B3358" s="86"/>
    </row>
    <row r="3359" spans="1:2" ht="18" customHeight="1">
      <c r="A3359" s="73"/>
      <c r="B3359" s="86"/>
    </row>
    <row r="3360" spans="1:2" ht="18" customHeight="1">
      <c r="A3360" s="73"/>
      <c r="B3360" s="86"/>
    </row>
    <row r="3361" spans="1:2" ht="18" customHeight="1">
      <c r="A3361" s="73"/>
      <c r="B3361" s="86"/>
    </row>
    <row r="3362" spans="1:2" ht="18" customHeight="1">
      <c r="A3362" s="73"/>
      <c r="B3362" s="86"/>
    </row>
    <row r="3363" spans="1:2" ht="18" customHeight="1">
      <c r="A3363" s="73"/>
      <c r="B3363" s="86"/>
    </row>
    <row r="3364" spans="1:2" ht="18" customHeight="1">
      <c r="A3364" s="73"/>
      <c r="B3364" s="86"/>
    </row>
    <row r="3365" spans="1:2" ht="18" customHeight="1">
      <c r="A3365" s="73"/>
      <c r="B3365" s="86"/>
    </row>
    <row r="3366" spans="1:2" ht="18" customHeight="1">
      <c r="A3366" s="73"/>
      <c r="B3366" s="86"/>
    </row>
    <row r="3367" spans="1:2" ht="18" customHeight="1">
      <c r="A3367" s="73"/>
      <c r="B3367" s="86"/>
    </row>
    <row r="3368" spans="1:2" ht="18" customHeight="1">
      <c r="A3368" s="73"/>
      <c r="B3368" s="86"/>
    </row>
    <row r="3369" spans="1:2" ht="18" customHeight="1">
      <c r="A3369" s="73"/>
      <c r="B3369" s="86"/>
    </row>
    <row r="3370" spans="1:2" ht="18" customHeight="1">
      <c r="A3370" s="73"/>
      <c r="B3370" s="86"/>
    </row>
    <row r="3371" spans="1:2" ht="18" customHeight="1">
      <c r="A3371" s="73"/>
      <c r="B3371" s="86"/>
    </row>
    <row r="3372" spans="1:2" ht="18" customHeight="1">
      <c r="A3372" s="73"/>
      <c r="B3372" s="86"/>
    </row>
    <row r="3373" spans="1:2" ht="18" customHeight="1">
      <c r="A3373" s="73"/>
      <c r="B3373" s="86"/>
    </row>
    <row r="3374" spans="1:2" ht="18" customHeight="1">
      <c r="A3374" s="73"/>
      <c r="B3374" s="86"/>
    </row>
    <row r="3375" spans="1:2" ht="18" customHeight="1">
      <c r="A3375" s="73"/>
      <c r="B3375" s="86"/>
    </row>
    <row r="3376" spans="1:2" ht="18" customHeight="1">
      <c r="A3376" s="73"/>
      <c r="B3376" s="86"/>
    </row>
    <row r="3377" spans="1:2" ht="18" customHeight="1">
      <c r="A3377" s="73"/>
      <c r="B3377" s="86"/>
    </row>
    <row r="3378" spans="1:2" ht="18" customHeight="1">
      <c r="A3378" s="73"/>
      <c r="B3378" s="86"/>
    </row>
    <row r="3379" spans="1:2" ht="18" customHeight="1">
      <c r="A3379" s="73"/>
      <c r="B3379" s="86"/>
    </row>
    <row r="3380" spans="1:2" ht="18" customHeight="1">
      <c r="A3380" s="73"/>
      <c r="B3380" s="86"/>
    </row>
    <row r="3381" spans="1:2" ht="18" customHeight="1">
      <c r="A3381" s="73"/>
      <c r="B3381" s="86"/>
    </row>
    <row r="3382" spans="1:2" ht="18" customHeight="1">
      <c r="A3382" s="73"/>
      <c r="B3382" s="86"/>
    </row>
    <row r="3383" spans="1:2" ht="18" customHeight="1">
      <c r="A3383" s="73"/>
      <c r="B3383" s="86"/>
    </row>
    <row r="3384" spans="1:2" ht="18" customHeight="1">
      <c r="A3384" s="73"/>
      <c r="B3384" s="86"/>
    </row>
    <row r="3385" spans="1:2" ht="18" customHeight="1">
      <c r="A3385" s="73"/>
      <c r="B3385" s="86"/>
    </row>
    <row r="3386" spans="1:2" ht="18" customHeight="1">
      <c r="A3386" s="73"/>
      <c r="B3386" s="86"/>
    </row>
    <row r="3387" spans="1:2" ht="18" customHeight="1">
      <c r="A3387" s="73"/>
      <c r="B3387" s="86"/>
    </row>
    <row r="3388" spans="1:2" ht="18" customHeight="1">
      <c r="A3388" s="73"/>
      <c r="B3388" s="86"/>
    </row>
    <row r="3389" spans="1:2" ht="18" customHeight="1">
      <c r="A3389" s="73"/>
      <c r="B3389" s="86"/>
    </row>
    <row r="3390" spans="1:2" ht="18" customHeight="1">
      <c r="A3390" s="73"/>
      <c r="B3390" s="86"/>
    </row>
    <row r="3391" spans="1:2" ht="18" customHeight="1">
      <c r="A3391" s="73"/>
      <c r="B3391" s="86"/>
    </row>
    <row r="3392" spans="1:2" ht="18" customHeight="1">
      <c r="A3392" s="73"/>
      <c r="B3392" s="86"/>
    </row>
    <row r="3393" spans="1:2" ht="18" customHeight="1">
      <c r="A3393" s="73"/>
      <c r="B3393" s="86"/>
    </row>
    <row r="3394" spans="1:2" ht="18" customHeight="1">
      <c r="A3394" s="73"/>
      <c r="B3394" s="86"/>
    </row>
    <row r="3395" spans="1:2" ht="18" customHeight="1">
      <c r="A3395" s="73"/>
      <c r="B3395" s="86"/>
    </row>
    <row r="3396" spans="1:2" ht="18" customHeight="1">
      <c r="A3396" s="73"/>
      <c r="B3396" s="86"/>
    </row>
    <row r="3397" spans="1:2" ht="18" customHeight="1">
      <c r="A3397" s="73"/>
      <c r="B3397" s="86"/>
    </row>
    <row r="3398" spans="1:2" ht="18" customHeight="1">
      <c r="A3398" s="73"/>
      <c r="B3398" s="86"/>
    </row>
    <row r="3399" spans="1:2" ht="18" customHeight="1">
      <c r="A3399" s="73"/>
      <c r="B3399" s="86"/>
    </row>
    <row r="3400" spans="1:2" ht="18" customHeight="1">
      <c r="A3400" s="73"/>
      <c r="B3400" s="86"/>
    </row>
    <row r="3401" spans="1:2" ht="18" customHeight="1">
      <c r="A3401" s="73"/>
      <c r="B3401" s="86"/>
    </row>
    <row r="3402" spans="1:2" ht="18" customHeight="1">
      <c r="A3402" s="73"/>
      <c r="B3402" s="86"/>
    </row>
    <row r="3403" spans="1:2" ht="18" customHeight="1">
      <c r="A3403" s="73"/>
      <c r="B3403" s="86"/>
    </row>
    <row r="3404" spans="1:2" ht="18" customHeight="1">
      <c r="A3404" s="73"/>
      <c r="B3404" s="86"/>
    </row>
    <row r="3405" spans="1:2" ht="18" customHeight="1">
      <c r="A3405" s="73"/>
      <c r="B3405" s="86"/>
    </row>
    <row r="3406" spans="1:2" ht="18" customHeight="1">
      <c r="A3406" s="73"/>
      <c r="B3406" s="86"/>
    </row>
    <row r="3407" spans="1:2" ht="18" customHeight="1">
      <c r="A3407" s="73"/>
      <c r="B3407" s="86"/>
    </row>
    <row r="3408" spans="1:2" ht="18" customHeight="1">
      <c r="A3408" s="73"/>
      <c r="B3408" s="86"/>
    </row>
    <row r="3409" spans="1:2" ht="18" customHeight="1">
      <c r="A3409" s="73"/>
      <c r="B3409" s="86"/>
    </row>
    <row r="3410" spans="1:2" ht="18" customHeight="1">
      <c r="A3410" s="73"/>
      <c r="B3410" s="86"/>
    </row>
    <row r="3411" spans="1:2" ht="18" customHeight="1">
      <c r="A3411" s="73"/>
      <c r="B3411" s="86"/>
    </row>
    <row r="3412" spans="1:2" ht="18" customHeight="1">
      <c r="A3412" s="73"/>
      <c r="B3412" s="86"/>
    </row>
    <row r="3413" spans="1:2" ht="18" customHeight="1">
      <c r="A3413" s="73"/>
      <c r="B3413" s="86"/>
    </row>
    <row r="3414" spans="1:2" ht="18" customHeight="1">
      <c r="A3414" s="73"/>
      <c r="B3414" s="86"/>
    </row>
    <row r="3415" spans="1:2" ht="18" customHeight="1">
      <c r="A3415" s="73"/>
      <c r="B3415" s="86"/>
    </row>
    <row r="3416" spans="1:2" ht="18" customHeight="1">
      <c r="A3416" s="73"/>
      <c r="B3416" s="86"/>
    </row>
    <row r="3417" spans="1:2" ht="18" customHeight="1">
      <c r="A3417" s="73"/>
      <c r="B3417" s="86"/>
    </row>
    <row r="3418" spans="1:2" ht="18" customHeight="1">
      <c r="A3418" s="73"/>
      <c r="B3418" s="86"/>
    </row>
    <row r="3419" spans="1:2" ht="18" customHeight="1">
      <c r="A3419" s="73"/>
      <c r="B3419" s="86"/>
    </row>
    <row r="3420" spans="1:2" ht="18" customHeight="1">
      <c r="A3420" s="73"/>
      <c r="B3420" s="86"/>
    </row>
    <row r="3421" spans="1:2" ht="18" customHeight="1">
      <c r="A3421" s="73"/>
      <c r="B3421" s="86"/>
    </row>
    <row r="3422" spans="1:2" ht="18" customHeight="1">
      <c r="A3422" s="73"/>
      <c r="B3422" s="86"/>
    </row>
    <row r="3423" spans="1:2" ht="18" customHeight="1">
      <c r="A3423" s="73"/>
      <c r="B3423" s="86"/>
    </row>
    <row r="3424" spans="1:2" ht="18" customHeight="1">
      <c r="A3424" s="73"/>
      <c r="B3424" s="86"/>
    </row>
    <row r="3425" spans="1:2" ht="18" customHeight="1">
      <c r="A3425" s="73"/>
      <c r="B3425" s="86"/>
    </row>
    <row r="3426" spans="1:2" ht="18" customHeight="1">
      <c r="A3426" s="73"/>
      <c r="B3426" s="86"/>
    </row>
    <row r="3427" spans="1:2" ht="18" customHeight="1">
      <c r="A3427" s="73"/>
      <c r="B3427" s="86"/>
    </row>
    <row r="3428" spans="1:2" ht="18" customHeight="1">
      <c r="A3428" s="73"/>
      <c r="B3428" s="86"/>
    </row>
    <row r="3429" spans="1:2" ht="18" customHeight="1">
      <c r="A3429" s="73"/>
      <c r="B3429" s="86"/>
    </row>
    <row r="3430" spans="1:2" ht="18" customHeight="1">
      <c r="A3430" s="73"/>
      <c r="B3430" s="86"/>
    </row>
    <row r="3431" spans="1:2" ht="18" customHeight="1">
      <c r="A3431" s="73"/>
      <c r="B3431" s="86"/>
    </row>
    <row r="3432" spans="1:2" ht="18" customHeight="1">
      <c r="A3432" s="73"/>
      <c r="B3432" s="86"/>
    </row>
    <row r="3433" spans="1:2" ht="18" customHeight="1">
      <c r="A3433" s="73"/>
      <c r="B3433" s="86"/>
    </row>
    <row r="3434" spans="1:2" ht="18" customHeight="1">
      <c r="A3434" s="73"/>
      <c r="B3434" s="86"/>
    </row>
    <row r="3435" spans="1:2" ht="18" customHeight="1">
      <c r="A3435" s="73"/>
      <c r="B3435" s="86"/>
    </row>
    <row r="3436" spans="1:2" ht="18" customHeight="1">
      <c r="A3436" s="73"/>
      <c r="B3436" s="86"/>
    </row>
    <row r="3437" spans="1:2" ht="18" customHeight="1">
      <c r="A3437" s="73"/>
      <c r="B3437" s="86"/>
    </row>
    <row r="3438" spans="1:2" ht="18" customHeight="1">
      <c r="A3438" s="73"/>
      <c r="B3438" s="86"/>
    </row>
    <row r="3439" spans="1:2" ht="18" customHeight="1">
      <c r="A3439" s="73"/>
      <c r="B3439" s="86"/>
    </row>
    <row r="3440" spans="1:2" ht="18" customHeight="1">
      <c r="A3440" s="73"/>
      <c r="B3440" s="86"/>
    </row>
    <row r="3441" spans="1:2" ht="18" customHeight="1">
      <c r="A3441" s="73"/>
      <c r="B3441" s="86"/>
    </row>
    <row r="3442" spans="1:2" ht="18" customHeight="1">
      <c r="A3442" s="73"/>
      <c r="B3442" s="86"/>
    </row>
    <row r="3443" spans="1:2" ht="18" customHeight="1">
      <c r="A3443" s="73"/>
      <c r="B3443" s="86"/>
    </row>
    <row r="3444" spans="1:2" ht="18" customHeight="1">
      <c r="A3444" s="73"/>
      <c r="B3444" s="86"/>
    </row>
    <row r="3445" spans="1:2" ht="18" customHeight="1">
      <c r="A3445" s="73"/>
      <c r="B3445" s="86"/>
    </row>
    <row r="3446" spans="1:2" ht="18" customHeight="1">
      <c r="A3446" s="73"/>
      <c r="B3446" s="86"/>
    </row>
    <row r="3447" spans="1:2" ht="18" customHeight="1">
      <c r="A3447" s="73"/>
      <c r="B3447" s="86"/>
    </row>
    <row r="3448" spans="1:2" ht="18" customHeight="1">
      <c r="A3448" s="73"/>
      <c r="B3448" s="86"/>
    </row>
    <row r="3449" spans="1:2" ht="18" customHeight="1">
      <c r="A3449" s="73"/>
      <c r="B3449" s="86"/>
    </row>
    <row r="3450" spans="1:2" ht="18" customHeight="1">
      <c r="A3450" s="73"/>
      <c r="B3450" s="86"/>
    </row>
    <row r="3451" spans="1:2" ht="18" customHeight="1">
      <c r="A3451" s="73"/>
      <c r="B3451" s="86"/>
    </row>
    <row r="3452" spans="1:2" ht="18" customHeight="1">
      <c r="A3452" s="73"/>
      <c r="B3452" s="86"/>
    </row>
    <row r="3453" spans="1:2" ht="18" customHeight="1">
      <c r="A3453" s="73"/>
      <c r="B3453" s="86"/>
    </row>
    <row r="3454" spans="1:2" ht="18" customHeight="1">
      <c r="A3454" s="73"/>
      <c r="B3454" s="86"/>
    </row>
    <row r="3455" spans="1:2" ht="18" customHeight="1">
      <c r="A3455" s="73"/>
      <c r="B3455" s="86"/>
    </row>
    <row r="3456" spans="1:2" ht="18" customHeight="1">
      <c r="A3456" s="73"/>
      <c r="B3456" s="86"/>
    </row>
    <row r="3457" spans="1:2" ht="18" customHeight="1">
      <c r="A3457" s="73"/>
      <c r="B3457" s="86"/>
    </row>
    <row r="3458" spans="1:2" ht="18" customHeight="1">
      <c r="A3458" s="73"/>
      <c r="B3458" s="86"/>
    </row>
    <row r="3459" spans="1:2" ht="18" customHeight="1">
      <c r="A3459" s="73"/>
      <c r="B3459" s="86"/>
    </row>
    <row r="3460" spans="1:2" ht="18" customHeight="1">
      <c r="A3460" s="73"/>
      <c r="B3460" s="86"/>
    </row>
    <row r="3461" spans="1:2" ht="18" customHeight="1">
      <c r="A3461" s="73"/>
      <c r="B3461" s="86"/>
    </row>
    <row r="3462" spans="1:2" ht="18" customHeight="1">
      <c r="A3462" s="73"/>
      <c r="B3462" s="86"/>
    </row>
    <row r="3463" spans="1:2" ht="18" customHeight="1">
      <c r="A3463" s="73"/>
      <c r="B3463" s="86"/>
    </row>
    <row r="3464" spans="1:2" ht="18" customHeight="1">
      <c r="A3464" s="73"/>
      <c r="B3464" s="86"/>
    </row>
    <row r="3465" spans="1:2" ht="18" customHeight="1">
      <c r="A3465" s="73"/>
      <c r="B3465" s="86"/>
    </row>
    <row r="3466" spans="1:2" ht="18" customHeight="1">
      <c r="A3466" s="73"/>
      <c r="B3466" s="86"/>
    </row>
    <row r="3467" spans="1:2" ht="18" customHeight="1">
      <c r="A3467" s="73"/>
      <c r="B3467" s="86"/>
    </row>
    <row r="3468" spans="1:2" ht="18" customHeight="1">
      <c r="A3468" s="73"/>
      <c r="B3468" s="86"/>
    </row>
    <row r="3469" spans="1:2" ht="18" customHeight="1">
      <c r="A3469" s="73"/>
      <c r="B3469" s="86"/>
    </row>
    <row r="3470" spans="1:2" ht="18" customHeight="1">
      <c r="A3470" s="73"/>
      <c r="B3470" s="86"/>
    </row>
    <row r="3471" spans="1:2" ht="18" customHeight="1">
      <c r="A3471" s="73"/>
      <c r="B3471" s="86"/>
    </row>
    <row r="3472" spans="1:2" ht="18" customHeight="1">
      <c r="A3472" s="73"/>
      <c r="B3472" s="86"/>
    </row>
    <row r="3473" spans="1:2" ht="18" customHeight="1">
      <c r="A3473" s="73"/>
      <c r="B3473" s="86"/>
    </row>
    <row r="3474" spans="1:2" ht="18" customHeight="1">
      <c r="A3474" s="73"/>
      <c r="B3474" s="86"/>
    </row>
    <row r="3475" spans="1:2" ht="18" customHeight="1">
      <c r="A3475" s="73"/>
      <c r="B3475" s="86"/>
    </row>
    <row r="3476" spans="1:2" ht="18" customHeight="1">
      <c r="A3476" s="73"/>
      <c r="B3476" s="86"/>
    </row>
    <row r="3477" spans="1:2" ht="18" customHeight="1">
      <c r="A3477" s="73"/>
      <c r="B3477" s="86"/>
    </row>
    <row r="3478" spans="1:2" ht="18" customHeight="1">
      <c r="A3478" s="73"/>
      <c r="B3478" s="86"/>
    </row>
    <row r="3479" spans="1:2" ht="18" customHeight="1">
      <c r="A3479" s="73"/>
      <c r="B3479" s="86"/>
    </row>
    <row r="3480" spans="1:2" ht="18" customHeight="1">
      <c r="A3480" s="73"/>
      <c r="B3480" s="86"/>
    </row>
    <row r="3481" spans="1:2" ht="18" customHeight="1">
      <c r="A3481" s="73"/>
      <c r="B3481" s="86"/>
    </row>
    <row r="3482" spans="1:2" ht="18" customHeight="1">
      <c r="A3482" s="73"/>
      <c r="B3482" s="86"/>
    </row>
    <row r="3483" spans="1:2" ht="18" customHeight="1">
      <c r="A3483" s="73"/>
      <c r="B3483" s="86"/>
    </row>
    <row r="3484" spans="1:2" ht="18" customHeight="1">
      <c r="A3484" s="73"/>
      <c r="B3484" s="86"/>
    </row>
    <row r="3485" spans="1:2" ht="18" customHeight="1">
      <c r="A3485" s="73"/>
      <c r="B3485" s="86"/>
    </row>
    <row r="3486" spans="1:2" ht="18" customHeight="1">
      <c r="A3486" s="73"/>
      <c r="B3486" s="86"/>
    </row>
    <row r="3487" spans="1:2" ht="18" customHeight="1">
      <c r="A3487" s="73"/>
      <c r="B3487" s="86"/>
    </row>
    <row r="3488" spans="1:2" ht="18" customHeight="1">
      <c r="A3488" s="73"/>
      <c r="B3488" s="86"/>
    </row>
    <row r="3489" spans="1:2" ht="18" customHeight="1">
      <c r="A3489" s="73"/>
      <c r="B3489" s="86"/>
    </row>
    <row r="3490" spans="1:2" ht="18" customHeight="1">
      <c r="A3490" s="73"/>
      <c r="B3490" s="86"/>
    </row>
    <row r="3491" spans="1:2" ht="18" customHeight="1">
      <c r="A3491" s="73"/>
      <c r="B3491" s="86"/>
    </row>
    <row r="3492" spans="1:2" ht="18" customHeight="1">
      <c r="A3492" s="73"/>
      <c r="B3492" s="86"/>
    </row>
    <row r="3493" spans="1:2" ht="18" customHeight="1">
      <c r="A3493" s="73"/>
      <c r="B3493" s="86"/>
    </row>
    <row r="3494" spans="1:2" ht="18" customHeight="1">
      <c r="A3494" s="73"/>
      <c r="B3494" s="86"/>
    </row>
    <row r="3495" spans="1:2" ht="18" customHeight="1">
      <c r="A3495" s="73"/>
      <c r="B3495" s="86"/>
    </row>
    <row r="3496" spans="1:2" ht="18" customHeight="1">
      <c r="A3496" s="73"/>
      <c r="B3496" s="86"/>
    </row>
    <row r="3497" spans="1:2" ht="18" customHeight="1">
      <c r="A3497" s="73"/>
      <c r="B3497" s="86"/>
    </row>
    <row r="3498" spans="1:2" ht="18" customHeight="1">
      <c r="A3498" s="73"/>
      <c r="B3498" s="86"/>
    </row>
    <row r="3499" spans="1:2" ht="18" customHeight="1">
      <c r="A3499" s="73"/>
      <c r="B3499" s="86"/>
    </row>
    <row r="3500" spans="1:2" ht="18" customHeight="1">
      <c r="A3500" s="73"/>
      <c r="B3500" s="86"/>
    </row>
    <row r="3501" spans="1:2" ht="18" customHeight="1">
      <c r="A3501" s="73"/>
      <c r="B3501" s="86"/>
    </row>
    <row r="3502" spans="1:2" ht="18" customHeight="1">
      <c r="A3502" s="73"/>
      <c r="B3502" s="86"/>
    </row>
    <row r="3503" spans="1:2" ht="18" customHeight="1">
      <c r="A3503" s="73"/>
      <c r="B3503" s="86"/>
    </row>
    <row r="3504" spans="1:2" ht="18" customHeight="1">
      <c r="A3504" s="73"/>
      <c r="B3504" s="86"/>
    </row>
    <row r="3505" spans="1:2" ht="18" customHeight="1">
      <c r="A3505" s="73"/>
      <c r="B3505" s="86"/>
    </row>
    <row r="3506" spans="1:2" ht="18" customHeight="1">
      <c r="A3506" s="73"/>
      <c r="B3506" s="86"/>
    </row>
    <row r="3507" spans="1:2" ht="18" customHeight="1">
      <c r="A3507" s="73"/>
      <c r="B3507" s="86"/>
    </row>
    <row r="3508" spans="1:2" ht="18" customHeight="1">
      <c r="A3508" s="73"/>
      <c r="B3508" s="86"/>
    </row>
    <row r="3509" spans="1:2" ht="18" customHeight="1">
      <c r="A3509" s="73"/>
      <c r="B3509" s="86"/>
    </row>
    <row r="3510" spans="1:2" ht="18" customHeight="1">
      <c r="A3510" s="73"/>
      <c r="B3510" s="86"/>
    </row>
    <row r="3511" spans="1:2" ht="18" customHeight="1">
      <c r="A3511" s="73"/>
      <c r="B3511" s="86"/>
    </row>
    <row r="3512" spans="1:2" ht="18" customHeight="1">
      <c r="A3512" s="73"/>
      <c r="B3512" s="86"/>
    </row>
    <row r="3513" spans="1:2" ht="18" customHeight="1">
      <c r="A3513" s="73"/>
      <c r="B3513" s="86"/>
    </row>
    <row r="3514" spans="1:2" ht="18" customHeight="1">
      <c r="A3514" s="73"/>
      <c r="B3514" s="86"/>
    </row>
    <row r="3515" spans="1:2" ht="18" customHeight="1">
      <c r="A3515" s="73"/>
      <c r="B3515" s="86"/>
    </row>
    <row r="3516" spans="1:2" ht="18" customHeight="1">
      <c r="A3516" s="73"/>
      <c r="B3516" s="86"/>
    </row>
    <row r="3517" spans="1:2" ht="18" customHeight="1">
      <c r="A3517" s="73"/>
      <c r="B3517" s="86"/>
    </row>
    <row r="3518" spans="1:2" ht="18" customHeight="1">
      <c r="A3518" s="73"/>
      <c r="B3518" s="86"/>
    </row>
    <row r="3519" spans="1:2" ht="18" customHeight="1">
      <c r="A3519" s="73"/>
      <c r="B3519" s="86"/>
    </row>
    <row r="3520" spans="1:2" ht="18" customHeight="1">
      <c r="A3520" s="73"/>
      <c r="B3520" s="86"/>
    </row>
    <row r="3521" spans="1:2" ht="18" customHeight="1">
      <c r="A3521" s="73"/>
      <c r="B3521" s="86"/>
    </row>
    <row r="3522" spans="1:2" ht="18" customHeight="1">
      <c r="A3522" s="73"/>
      <c r="B3522" s="86"/>
    </row>
    <row r="3523" spans="1:2" ht="18" customHeight="1">
      <c r="A3523" s="73"/>
      <c r="B3523" s="86"/>
    </row>
    <row r="3524" spans="1:2" ht="18" customHeight="1">
      <c r="A3524" s="73"/>
      <c r="B3524" s="86"/>
    </row>
    <row r="3525" spans="1:2" ht="18" customHeight="1">
      <c r="A3525" s="73"/>
      <c r="B3525" s="86"/>
    </row>
    <row r="3526" spans="1:2" ht="18" customHeight="1">
      <c r="A3526" s="73"/>
      <c r="B3526" s="86"/>
    </row>
    <row r="3527" spans="1:2" ht="18" customHeight="1">
      <c r="A3527" s="73"/>
      <c r="B3527" s="86"/>
    </row>
    <row r="3528" spans="1:2" ht="18" customHeight="1">
      <c r="A3528" s="73"/>
      <c r="B3528" s="86"/>
    </row>
    <row r="3529" spans="1:2" ht="18" customHeight="1">
      <c r="A3529" s="73"/>
      <c r="B3529" s="86"/>
    </row>
    <row r="3530" spans="1:2" ht="18" customHeight="1">
      <c r="A3530" s="73"/>
      <c r="B3530" s="86"/>
    </row>
    <row r="3531" spans="1:2" ht="18" customHeight="1">
      <c r="A3531" s="73"/>
      <c r="B3531" s="86"/>
    </row>
    <row r="3532" spans="1:2" ht="18" customHeight="1">
      <c r="A3532" s="73"/>
      <c r="B3532" s="86"/>
    </row>
    <row r="3533" spans="1:2" ht="18" customHeight="1">
      <c r="A3533" s="73"/>
      <c r="B3533" s="86"/>
    </row>
    <row r="3534" spans="1:2" ht="18" customHeight="1">
      <c r="A3534" s="73"/>
      <c r="B3534" s="86"/>
    </row>
    <row r="3535" spans="1:2" ht="18" customHeight="1">
      <c r="A3535" s="73"/>
      <c r="B3535" s="86"/>
    </row>
    <row r="3536" spans="1:2" ht="18" customHeight="1">
      <c r="A3536" s="73"/>
      <c r="B3536" s="86"/>
    </row>
    <row r="3537" spans="1:2" ht="18" customHeight="1">
      <c r="A3537" s="73"/>
      <c r="B3537" s="86"/>
    </row>
    <row r="3538" spans="1:2" ht="18" customHeight="1">
      <c r="A3538" s="73"/>
      <c r="B3538" s="86"/>
    </row>
    <row r="3539" spans="1:2" ht="18" customHeight="1">
      <c r="A3539" s="73"/>
      <c r="B3539" s="86"/>
    </row>
    <row r="3540" spans="1:2" ht="18" customHeight="1">
      <c r="A3540" s="73"/>
      <c r="B3540" s="86"/>
    </row>
    <row r="3541" spans="1:2" ht="18" customHeight="1">
      <c r="A3541" s="73"/>
      <c r="B3541" s="86"/>
    </row>
    <row r="3542" spans="1:2" ht="18" customHeight="1">
      <c r="A3542" s="73"/>
      <c r="B3542" s="86"/>
    </row>
    <row r="3543" spans="1:2" ht="18" customHeight="1">
      <c r="A3543" s="73"/>
      <c r="B3543" s="86"/>
    </row>
    <row r="3544" spans="1:2" ht="18" customHeight="1">
      <c r="A3544" s="73"/>
      <c r="B3544" s="86"/>
    </row>
    <row r="3545" spans="1:2" ht="18" customHeight="1">
      <c r="A3545" s="73"/>
      <c r="B3545" s="86"/>
    </row>
    <row r="3546" spans="1:2" ht="18" customHeight="1">
      <c r="A3546" s="73"/>
      <c r="B3546" s="86"/>
    </row>
    <row r="3547" spans="1:2" ht="18" customHeight="1">
      <c r="A3547" s="73"/>
      <c r="B3547" s="86"/>
    </row>
    <row r="3548" spans="1:2" ht="18" customHeight="1">
      <c r="A3548" s="73"/>
      <c r="B3548" s="86"/>
    </row>
    <row r="3549" spans="1:2" ht="18" customHeight="1">
      <c r="A3549" s="73"/>
      <c r="B3549" s="86"/>
    </row>
    <row r="3550" spans="1:2" ht="18" customHeight="1">
      <c r="A3550" s="73"/>
      <c r="B3550" s="86"/>
    </row>
    <row r="3551" spans="1:2" ht="18" customHeight="1">
      <c r="A3551" s="73"/>
      <c r="B3551" s="86"/>
    </row>
    <row r="3552" spans="1:2" ht="18" customHeight="1">
      <c r="A3552" s="73"/>
      <c r="B3552" s="86"/>
    </row>
    <row r="3553" spans="1:2" ht="18" customHeight="1">
      <c r="A3553" s="73"/>
      <c r="B3553" s="86"/>
    </row>
    <row r="3554" spans="1:2" ht="18" customHeight="1">
      <c r="A3554" s="73"/>
      <c r="B3554" s="86"/>
    </row>
    <row r="3555" spans="1:2" ht="18" customHeight="1">
      <c r="A3555" s="73"/>
      <c r="B3555" s="86"/>
    </row>
    <row r="3556" spans="1:2" ht="18" customHeight="1">
      <c r="A3556" s="73"/>
      <c r="B3556" s="86"/>
    </row>
    <row r="3557" spans="1:2" ht="18" customHeight="1">
      <c r="A3557" s="73"/>
      <c r="B3557" s="86"/>
    </row>
    <row r="3558" spans="1:2" ht="18" customHeight="1">
      <c r="A3558" s="73"/>
      <c r="B3558" s="86"/>
    </row>
    <row r="3559" spans="1:2" ht="18" customHeight="1">
      <c r="A3559" s="73"/>
      <c r="B3559" s="86"/>
    </row>
    <row r="3560" spans="1:2" ht="18" customHeight="1">
      <c r="A3560" s="73"/>
      <c r="B3560" s="86"/>
    </row>
    <row r="3561" spans="1:2" ht="18" customHeight="1">
      <c r="A3561" s="73"/>
      <c r="B3561" s="86"/>
    </row>
    <row r="3562" spans="1:2" ht="18" customHeight="1">
      <c r="A3562" s="73"/>
      <c r="B3562" s="86"/>
    </row>
    <row r="3563" spans="1:2" ht="18" customHeight="1">
      <c r="A3563" s="73"/>
      <c r="B3563" s="86"/>
    </row>
    <row r="3564" spans="1:2" ht="18" customHeight="1">
      <c r="A3564" s="73"/>
      <c r="B3564" s="86"/>
    </row>
    <row r="3565" spans="1:2" ht="18" customHeight="1">
      <c r="A3565" s="73"/>
      <c r="B3565" s="86"/>
    </row>
    <row r="3566" spans="1:2" ht="18" customHeight="1">
      <c r="A3566" s="73"/>
      <c r="B3566" s="86"/>
    </row>
    <row r="3567" spans="1:2" ht="18" customHeight="1">
      <c r="A3567" s="73"/>
      <c r="B3567" s="86"/>
    </row>
    <row r="3568" spans="1:2" ht="18" customHeight="1">
      <c r="A3568" s="73"/>
      <c r="B3568" s="86"/>
    </row>
    <row r="3569" spans="1:2" ht="18" customHeight="1">
      <c r="A3569" s="73"/>
      <c r="B3569" s="86"/>
    </row>
    <row r="3570" spans="1:2" ht="18" customHeight="1">
      <c r="A3570" s="73"/>
      <c r="B3570" s="86"/>
    </row>
    <row r="3571" spans="1:2" ht="18" customHeight="1">
      <c r="A3571" s="73"/>
      <c r="B3571" s="86"/>
    </row>
    <row r="3572" spans="1:2" ht="18" customHeight="1">
      <c r="A3572" s="73"/>
      <c r="B3572" s="86"/>
    </row>
    <row r="3573" spans="1:2" ht="18" customHeight="1">
      <c r="A3573" s="73"/>
      <c r="B3573" s="86"/>
    </row>
    <row r="3574" spans="1:2" ht="18" customHeight="1">
      <c r="A3574" s="73"/>
      <c r="B3574" s="86"/>
    </row>
    <row r="3575" spans="1:2" ht="18" customHeight="1">
      <c r="A3575" s="73"/>
      <c r="B3575" s="86"/>
    </row>
    <row r="3576" spans="1:2" ht="18" customHeight="1">
      <c r="A3576" s="73"/>
      <c r="B3576" s="86"/>
    </row>
    <row r="3577" spans="1:2" ht="18" customHeight="1">
      <c r="A3577" s="73"/>
      <c r="B3577" s="86"/>
    </row>
    <row r="3578" spans="1:2" ht="18" customHeight="1">
      <c r="A3578" s="73"/>
      <c r="B3578" s="86"/>
    </row>
    <row r="3579" spans="1:2" ht="18" customHeight="1">
      <c r="A3579" s="73"/>
      <c r="B3579" s="86"/>
    </row>
    <row r="3580" spans="1:2" ht="18" customHeight="1">
      <c r="A3580" s="73"/>
      <c r="B3580" s="86"/>
    </row>
    <row r="3581" spans="1:2" ht="18" customHeight="1">
      <c r="A3581" s="73"/>
      <c r="B3581" s="86"/>
    </row>
    <row r="3582" spans="1:2" ht="18" customHeight="1">
      <c r="A3582" s="73"/>
      <c r="B3582" s="86"/>
    </row>
    <row r="3583" spans="1:2" ht="18" customHeight="1">
      <c r="A3583" s="73"/>
      <c r="B3583" s="86"/>
    </row>
    <row r="3584" spans="1:2" ht="18" customHeight="1">
      <c r="A3584" s="73"/>
      <c r="B3584" s="86"/>
    </row>
    <row r="3585" spans="1:2" ht="18" customHeight="1">
      <c r="A3585" s="73"/>
      <c r="B3585" s="86"/>
    </row>
    <row r="3586" spans="1:2" ht="18" customHeight="1">
      <c r="A3586" s="73"/>
      <c r="B3586" s="86"/>
    </row>
    <row r="3587" spans="1:2" ht="18" customHeight="1">
      <c r="A3587" s="73"/>
      <c r="B3587" s="86"/>
    </row>
    <row r="3588" spans="1:2" ht="18" customHeight="1">
      <c r="A3588" s="73"/>
      <c r="B3588" s="86"/>
    </row>
    <row r="3589" spans="1:2" ht="18" customHeight="1">
      <c r="A3589" s="73"/>
      <c r="B3589" s="86"/>
    </row>
    <row r="3590" spans="1:2" ht="18" customHeight="1">
      <c r="A3590" s="73"/>
      <c r="B3590" s="86"/>
    </row>
    <row r="3591" spans="1:2" ht="18" customHeight="1">
      <c r="A3591" s="73"/>
      <c r="B3591" s="86"/>
    </row>
    <row r="3592" spans="1:2" ht="18" customHeight="1">
      <c r="A3592" s="73"/>
      <c r="B3592" s="86"/>
    </row>
    <row r="3593" spans="1:2" ht="18" customHeight="1">
      <c r="A3593" s="73"/>
      <c r="B3593" s="86"/>
    </row>
    <row r="3594" spans="1:2" ht="18" customHeight="1">
      <c r="A3594" s="73"/>
      <c r="B3594" s="86"/>
    </row>
    <row r="3595" spans="1:2" ht="18" customHeight="1">
      <c r="A3595" s="73"/>
      <c r="B3595" s="86"/>
    </row>
    <row r="3596" spans="1:2" ht="18" customHeight="1">
      <c r="A3596" s="73"/>
      <c r="B3596" s="86"/>
    </row>
    <row r="3597" spans="1:2" ht="18" customHeight="1">
      <c r="A3597" s="73"/>
      <c r="B3597" s="86"/>
    </row>
    <row r="3598" spans="1:2" ht="18" customHeight="1">
      <c r="A3598" s="73"/>
      <c r="B3598" s="86"/>
    </row>
    <row r="3599" spans="1:2" ht="18" customHeight="1">
      <c r="A3599" s="73"/>
      <c r="B3599" s="86"/>
    </row>
    <row r="3600" spans="1:2" ht="18" customHeight="1">
      <c r="A3600" s="73"/>
      <c r="B3600" s="86"/>
    </row>
    <row r="3601" spans="1:2" ht="18" customHeight="1">
      <c r="A3601" s="73"/>
      <c r="B3601" s="86"/>
    </row>
    <row r="3602" spans="1:2" ht="18" customHeight="1">
      <c r="A3602" s="73"/>
      <c r="B3602" s="86"/>
    </row>
    <row r="3603" spans="1:2" ht="18" customHeight="1">
      <c r="A3603" s="73"/>
      <c r="B3603" s="86"/>
    </row>
    <row r="3604" spans="1:2" ht="18" customHeight="1">
      <c r="A3604" s="73"/>
      <c r="B3604" s="86"/>
    </row>
    <row r="3605" spans="1:2" ht="18" customHeight="1">
      <c r="A3605" s="73"/>
      <c r="B3605" s="86"/>
    </row>
    <row r="3606" spans="1:2" ht="18" customHeight="1">
      <c r="A3606" s="73"/>
      <c r="B3606" s="86"/>
    </row>
    <row r="3607" spans="1:2" ht="18" customHeight="1">
      <c r="A3607" s="73"/>
      <c r="B3607" s="86"/>
    </row>
    <row r="3608" spans="1:2" ht="18" customHeight="1">
      <c r="A3608" s="73"/>
      <c r="B3608" s="86"/>
    </row>
    <row r="3609" spans="1:2" ht="18" customHeight="1">
      <c r="A3609" s="73"/>
      <c r="B3609" s="86"/>
    </row>
    <row r="3610" spans="1:2" ht="18" customHeight="1">
      <c r="A3610" s="73"/>
      <c r="B3610" s="86"/>
    </row>
    <row r="3611" spans="1:2" ht="18" customHeight="1">
      <c r="A3611" s="73"/>
      <c r="B3611" s="86"/>
    </row>
    <row r="3612" spans="1:2" ht="18" customHeight="1">
      <c r="A3612" s="73"/>
      <c r="B3612" s="86"/>
    </row>
    <row r="3613" spans="1:2" ht="18" customHeight="1">
      <c r="A3613" s="73"/>
      <c r="B3613" s="86"/>
    </row>
    <row r="3614" spans="1:2" ht="18" customHeight="1">
      <c r="A3614" s="73"/>
      <c r="B3614" s="86"/>
    </row>
    <row r="3615" spans="1:2" ht="18" customHeight="1">
      <c r="A3615" s="73"/>
      <c r="B3615" s="86"/>
    </row>
    <row r="3616" spans="1:2" ht="18" customHeight="1">
      <c r="A3616" s="73"/>
      <c r="B3616" s="86"/>
    </row>
    <row r="3617" spans="1:2" ht="18" customHeight="1">
      <c r="A3617" s="73"/>
      <c r="B3617" s="86"/>
    </row>
    <row r="3618" spans="1:2" ht="18" customHeight="1">
      <c r="A3618" s="73"/>
      <c r="B3618" s="86"/>
    </row>
    <row r="3619" spans="1:2" ht="18" customHeight="1">
      <c r="A3619" s="73"/>
      <c r="B3619" s="86"/>
    </row>
    <row r="3620" spans="1:2" ht="18" customHeight="1">
      <c r="A3620" s="73"/>
      <c r="B3620" s="86"/>
    </row>
    <row r="3621" spans="1:2" ht="18" customHeight="1">
      <c r="A3621" s="73"/>
      <c r="B3621" s="86"/>
    </row>
    <row r="3622" spans="1:2" ht="18" customHeight="1">
      <c r="A3622" s="73"/>
      <c r="B3622" s="86"/>
    </row>
    <row r="3623" spans="1:2" ht="18" customHeight="1">
      <c r="A3623" s="73"/>
      <c r="B3623" s="86"/>
    </row>
    <row r="3624" spans="1:2" ht="18" customHeight="1">
      <c r="A3624" s="73"/>
      <c r="B3624" s="86"/>
    </row>
    <row r="3625" spans="1:2" ht="18" customHeight="1">
      <c r="A3625" s="73"/>
      <c r="B3625" s="86"/>
    </row>
    <row r="3626" spans="1:2" ht="18" customHeight="1">
      <c r="A3626" s="73"/>
      <c r="B3626" s="86"/>
    </row>
    <row r="3627" spans="1:2" ht="18" customHeight="1">
      <c r="A3627" s="73"/>
      <c r="B3627" s="86"/>
    </row>
    <row r="3628" spans="1:2" ht="18" customHeight="1">
      <c r="A3628" s="73"/>
      <c r="B3628" s="86"/>
    </row>
    <row r="3629" spans="1:2" ht="18" customHeight="1">
      <c r="A3629" s="73"/>
      <c r="B3629" s="86"/>
    </row>
    <row r="3630" spans="1:2" ht="18" customHeight="1">
      <c r="A3630" s="73"/>
      <c r="B3630" s="86"/>
    </row>
    <row r="3631" spans="1:2" ht="18" customHeight="1">
      <c r="A3631" s="73"/>
      <c r="B3631" s="86"/>
    </row>
    <row r="3632" spans="1:2" ht="18" customHeight="1">
      <c r="A3632" s="73"/>
      <c r="B3632" s="86"/>
    </row>
    <row r="3633" spans="1:2" ht="18" customHeight="1">
      <c r="A3633" s="73"/>
      <c r="B3633" s="86"/>
    </row>
    <row r="3634" spans="1:2" ht="18" customHeight="1">
      <c r="A3634" s="73"/>
      <c r="B3634" s="86"/>
    </row>
    <row r="3635" spans="1:2" ht="18" customHeight="1">
      <c r="A3635" s="73"/>
      <c r="B3635" s="86"/>
    </row>
    <row r="3636" spans="1:2" ht="18" customHeight="1">
      <c r="A3636" s="73"/>
      <c r="B3636" s="86"/>
    </row>
    <row r="3637" spans="1:2" ht="18" customHeight="1">
      <c r="A3637" s="73"/>
      <c r="B3637" s="86"/>
    </row>
    <row r="3638" spans="1:2" ht="18" customHeight="1">
      <c r="A3638" s="73"/>
      <c r="B3638" s="86"/>
    </row>
    <row r="3639" spans="1:2" ht="18" customHeight="1">
      <c r="A3639" s="73"/>
      <c r="B3639" s="86"/>
    </row>
    <row r="3640" spans="1:2" ht="18" customHeight="1">
      <c r="A3640" s="73"/>
      <c r="B3640" s="86"/>
    </row>
    <row r="3641" spans="1:2" ht="18" customHeight="1">
      <c r="A3641" s="73"/>
      <c r="B3641" s="86"/>
    </row>
    <row r="3642" spans="1:2" ht="18" customHeight="1">
      <c r="A3642" s="73"/>
      <c r="B3642" s="86"/>
    </row>
    <row r="3643" spans="1:2" ht="18" customHeight="1">
      <c r="A3643" s="73"/>
      <c r="B3643" s="86"/>
    </row>
    <row r="3644" spans="1:2" ht="18" customHeight="1">
      <c r="A3644" s="73"/>
      <c r="B3644" s="86"/>
    </row>
    <row r="3645" spans="1:2" ht="18" customHeight="1">
      <c r="A3645" s="73"/>
      <c r="B3645" s="86"/>
    </row>
    <row r="3646" spans="1:2" ht="18" customHeight="1">
      <c r="A3646" s="73"/>
      <c r="B3646" s="86"/>
    </row>
    <row r="3647" spans="1:2" ht="18" customHeight="1">
      <c r="A3647" s="73"/>
      <c r="B3647" s="86"/>
    </row>
    <row r="3648" spans="1:2" ht="18" customHeight="1">
      <c r="A3648" s="73"/>
      <c r="B3648" s="86"/>
    </row>
    <row r="3649" spans="1:2" ht="18" customHeight="1">
      <c r="A3649" s="73"/>
      <c r="B3649" s="86"/>
    </row>
    <row r="3650" spans="1:2" ht="18" customHeight="1">
      <c r="A3650" s="73"/>
      <c r="B3650" s="86"/>
    </row>
    <row r="3651" spans="1:2" ht="18" customHeight="1">
      <c r="A3651" s="73"/>
      <c r="B3651" s="86"/>
    </row>
    <row r="3652" spans="1:2" ht="18" customHeight="1">
      <c r="A3652" s="73"/>
      <c r="B3652" s="86"/>
    </row>
    <row r="3653" spans="1:2" ht="18" customHeight="1">
      <c r="A3653" s="73"/>
      <c r="B3653" s="86"/>
    </row>
    <row r="3654" spans="1:2" ht="18" customHeight="1">
      <c r="A3654" s="73"/>
      <c r="B3654" s="86"/>
    </row>
    <row r="3655" spans="1:2" ht="18" customHeight="1">
      <c r="A3655" s="73"/>
      <c r="B3655" s="86"/>
    </row>
    <row r="3656" spans="1:2" ht="18" customHeight="1">
      <c r="A3656" s="73"/>
      <c r="B3656" s="86"/>
    </row>
    <row r="3657" spans="1:2" ht="18" customHeight="1">
      <c r="A3657" s="73"/>
      <c r="B3657" s="86"/>
    </row>
    <row r="3658" spans="1:2" ht="18" customHeight="1">
      <c r="A3658" s="73"/>
      <c r="B3658" s="86"/>
    </row>
    <row r="3659" spans="1:2" ht="18" customHeight="1">
      <c r="A3659" s="73"/>
      <c r="B3659" s="86"/>
    </row>
    <row r="3660" spans="1:2" ht="18" customHeight="1">
      <c r="A3660" s="73"/>
      <c r="B3660" s="86"/>
    </row>
    <row r="3661" spans="1:2" ht="18" customHeight="1">
      <c r="A3661" s="73"/>
      <c r="B3661" s="86"/>
    </row>
    <row r="3662" spans="1:2" ht="18" customHeight="1">
      <c r="A3662" s="73"/>
      <c r="B3662" s="86"/>
    </row>
    <row r="3663" spans="1:2" ht="18" customHeight="1">
      <c r="A3663" s="73"/>
      <c r="B3663" s="86"/>
    </row>
    <row r="3664" spans="1:2" ht="18" customHeight="1">
      <c r="A3664" s="73"/>
      <c r="B3664" s="86"/>
    </row>
    <row r="3665" spans="1:2" ht="18" customHeight="1">
      <c r="A3665" s="73"/>
      <c r="B3665" s="86"/>
    </row>
    <row r="3666" spans="1:2" ht="18" customHeight="1">
      <c r="A3666" s="73"/>
      <c r="B3666" s="86"/>
    </row>
    <row r="3667" spans="1:2" ht="18" customHeight="1">
      <c r="A3667" s="73"/>
      <c r="B3667" s="86"/>
    </row>
    <row r="3668" spans="1:2" ht="18" customHeight="1">
      <c r="A3668" s="73"/>
      <c r="B3668" s="86"/>
    </row>
    <row r="3669" spans="1:2" ht="18" customHeight="1">
      <c r="A3669" s="73"/>
      <c r="B3669" s="86"/>
    </row>
    <row r="3670" spans="1:2" ht="18" customHeight="1">
      <c r="A3670" s="73"/>
      <c r="B3670" s="86"/>
    </row>
    <row r="3671" spans="1:2" ht="18" customHeight="1">
      <c r="A3671" s="73"/>
      <c r="B3671" s="86"/>
    </row>
    <row r="3672" spans="1:2" ht="18" customHeight="1">
      <c r="A3672" s="73"/>
      <c r="B3672" s="86"/>
    </row>
    <row r="3673" spans="1:2" ht="18" customHeight="1">
      <c r="A3673" s="73"/>
      <c r="B3673" s="86"/>
    </row>
    <row r="3674" spans="1:2" ht="18" customHeight="1">
      <c r="A3674" s="73"/>
      <c r="B3674" s="86"/>
    </row>
    <row r="3675" spans="1:2" ht="18" customHeight="1">
      <c r="A3675" s="73"/>
      <c r="B3675" s="86"/>
    </row>
    <row r="3676" spans="1:2" ht="18" customHeight="1">
      <c r="A3676" s="73"/>
      <c r="B3676" s="86"/>
    </row>
    <row r="3677" spans="1:2" ht="18" customHeight="1">
      <c r="A3677" s="73"/>
      <c r="B3677" s="86"/>
    </row>
    <row r="3678" spans="1:2" ht="18" customHeight="1">
      <c r="A3678" s="73"/>
      <c r="B3678" s="86"/>
    </row>
    <row r="3679" spans="1:2" ht="18" customHeight="1">
      <c r="A3679" s="73"/>
      <c r="B3679" s="86"/>
    </row>
    <row r="3680" spans="1:2" ht="18" customHeight="1">
      <c r="A3680" s="73"/>
      <c r="B3680" s="86"/>
    </row>
    <row r="3681" spans="1:2" ht="18" customHeight="1">
      <c r="A3681" s="73"/>
      <c r="B3681" s="86"/>
    </row>
    <row r="3682" spans="1:2" ht="18" customHeight="1">
      <c r="A3682" s="73"/>
      <c r="B3682" s="86"/>
    </row>
    <row r="3683" spans="1:2" ht="18" customHeight="1">
      <c r="A3683" s="73"/>
      <c r="B3683" s="86"/>
    </row>
    <row r="3684" spans="1:2" ht="18" customHeight="1">
      <c r="A3684" s="73"/>
      <c r="B3684" s="86"/>
    </row>
    <row r="3685" spans="1:2" ht="18" customHeight="1">
      <c r="A3685" s="73"/>
      <c r="B3685" s="86"/>
    </row>
    <row r="3686" spans="1:2" ht="18" customHeight="1">
      <c r="A3686" s="73"/>
      <c r="B3686" s="86"/>
    </row>
    <row r="3687" spans="1:2" ht="18" customHeight="1">
      <c r="A3687" s="73"/>
      <c r="B3687" s="86"/>
    </row>
    <row r="3688" spans="1:2" ht="18" customHeight="1">
      <c r="A3688" s="73"/>
      <c r="B3688" s="86"/>
    </row>
    <row r="3689" spans="1:2" ht="18" customHeight="1">
      <c r="A3689" s="73"/>
      <c r="B3689" s="86"/>
    </row>
    <row r="3690" spans="1:2" ht="18" customHeight="1">
      <c r="A3690" s="73"/>
      <c r="B3690" s="86"/>
    </row>
    <row r="3691" spans="1:2" ht="18" customHeight="1">
      <c r="A3691" s="73"/>
      <c r="B3691" s="86"/>
    </row>
    <row r="3692" spans="1:2" ht="18" customHeight="1">
      <c r="A3692" s="73"/>
      <c r="B3692" s="86"/>
    </row>
    <row r="3693" spans="1:2" ht="18" customHeight="1">
      <c r="A3693" s="73"/>
      <c r="B3693" s="86"/>
    </row>
    <row r="3694" spans="1:2" ht="18" customHeight="1">
      <c r="A3694" s="73"/>
      <c r="B3694" s="86"/>
    </row>
    <row r="3695" spans="1:2" ht="18" customHeight="1">
      <c r="A3695" s="73"/>
      <c r="B3695" s="86"/>
    </row>
    <row r="3696" spans="1:2" ht="18" customHeight="1">
      <c r="A3696" s="73"/>
      <c r="B3696" s="86"/>
    </row>
    <row r="3697" spans="1:2" ht="18" customHeight="1">
      <c r="A3697" s="73"/>
      <c r="B3697" s="86"/>
    </row>
    <row r="3698" spans="1:2" ht="18" customHeight="1">
      <c r="A3698" s="73"/>
      <c r="B3698" s="86"/>
    </row>
    <row r="3699" spans="1:2" ht="18" customHeight="1">
      <c r="A3699" s="73"/>
      <c r="B3699" s="86"/>
    </row>
    <row r="3700" spans="1:2" ht="18" customHeight="1">
      <c r="A3700" s="73"/>
      <c r="B3700" s="86"/>
    </row>
    <row r="3701" spans="1:2" ht="18" customHeight="1">
      <c r="A3701" s="73"/>
      <c r="B3701" s="86"/>
    </row>
    <row r="3702" spans="1:2" ht="18" customHeight="1">
      <c r="A3702" s="73"/>
      <c r="B3702" s="86"/>
    </row>
    <row r="3703" spans="1:2" ht="18" customHeight="1">
      <c r="A3703" s="73"/>
      <c r="B3703" s="86"/>
    </row>
    <row r="3704" spans="1:2" ht="18" customHeight="1">
      <c r="A3704" s="73"/>
      <c r="B3704" s="86"/>
    </row>
    <row r="3705" spans="1:2" ht="18" customHeight="1">
      <c r="A3705" s="73"/>
      <c r="B3705" s="86"/>
    </row>
    <row r="3706" spans="1:2" ht="18" customHeight="1">
      <c r="A3706" s="73"/>
      <c r="B3706" s="86"/>
    </row>
    <row r="3707" spans="1:2" ht="18" customHeight="1">
      <c r="A3707" s="73"/>
      <c r="B3707" s="86"/>
    </row>
    <row r="3708" spans="1:2" ht="18" customHeight="1">
      <c r="A3708" s="73"/>
      <c r="B3708" s="86"/>
    </row>
    <row r="3709" spans="1:2" ht="18" customHeight="1">
      <c r="A3709" s="73"/>
      <c r="B3709" s="86"/>
    </row>
    <row r="3710" spans="1:2" ht="18" customHeight="1">
      <c r="A3710" s="73"/>
      <c r="B3710" s="86"/>
    </row>
    <row r="3711" spans="1:2" ht="18" customHeight="1">
      <c r="A3711" s="73"/>
      <c r="B3711" s="86"/>
    </row>
    <row r="3712" spans="1:2" ht="18" customHeight="1">
      <c r="A3712" s="73"/>
      <c r="B3712" s="86"/>
    </row>
    <row r="3713" spans="1:2" ht="18" customHeight="1">
      <c r="A3713" s="73"/>
      <c r="B3713" s="86"/>
    </row>
    <row r="3714" spans="1:2" ht="18" customHeight="1">
      <c r="A3714" s="73"/>
      <c r="B3714" s="86"/>
    </row>
    <row r="3715" spans="1:2" ht="18" customHeight="1">
      <c r="A3715" s="73"/>
      <c r="B3715" s="86"/>
    </row>
    <row r="3716" spans="1:2" ht="18" customHeight="1">
      <c r="A3716" s="73"/>
      <c r="B3716" s="86"/>
    </row>
    <row r="3717" spans="1:2" ht="18" customHeight="1">
      <c r="A3717" s="73"/>
      <c r="B3717" s="86"/>
    </row>
    <row r="3718" spans="1:2" ht="18" customHeight="1">
      <c r="A3718" s="73"/>
      <c r="B3718" s="86"/>
    </row>
    <row r="3719" spans="1:2" ht="18" customHeight="1">
      <c r="A3719" s="73"/>
      <c r="B3719" s="86"/>
    </row>
    <row r="3720" spans="1:2" ht="18" customHeight="1">
      <c r="A3720" s="73"/>
      <c r="B3720" s="86"/>
    </row>
    <row r="3721" spans="1:2" ht="18" customHeight="1">
      <c r="A3721" s="73"/>
      <c r="B3721" s="86"/>
    </row>
    <row r="3722" spans="1:2" ht="18" customHeight="1">
      <c r="A3722" s="73"/>
      <c r="B3722" s="86"/>
    </row>
    <row r="3723" spans="1:2" ht="18" customHeight="1">
      <c r="A3723" s="73"/>
      <c r="B3723" s="86"/>
    </row>
    <row r="3724" spans="1:2" ht="18" customHeight="1">
      <c r="A3724" s="73"/>
      <c r="B3724" s="86"/>
    </row>
    <row r="3725" spans="1:2" ht="18" customHeight="1">
      <c r="A3725" s="73"/>
      <c r="B3725" s="86"/>
    </row>
    <row r="3726" spans="1:2" ht="18" customHeight="1">
      <c r="A3726" s="73"/>
      <c r="B3726" s="86"/>
    </row>
    <row r="3727" spans="1:2" ht="18" customHeight="1">
      <c r="A3727" s="73"/>
      <c r="B3727" s="86"/>
    </row>
    <row r="3728" spans="1:2" ht="18" customHeight="1">
      <c r="A3728" s="73"/>
      <c r="B3728" s="86"/>
    </row>
    <row r="3729" spans="1:2" ht="18" customHeight="1">
      <c r="A3729" s="73"/>
      <c r="B3729" s="86"/>
    </row>
    <row r="3730" spans="1:2" ht="18" customHeight="1">
      <c r="A3730" s="73"/>
      <c r="B3730" s="86"/>
    </row>
    <row r="3731" spans="1:2" ht="18" customHeight="1">
      <c r="A3731" s="73"/>
      <c r="B3731" s="86"/>
    </row>
    <row r="3732" spans="1:2" ht="18" customHeight="1">
      <c r="A3732" s="73"/>
      <c r="B3732" s="86"/>
    </row>
    <row r="3733" spans="1:2" ht="18" customHeight="1">
      <c r="A3733" s="73"/>
      <c r="B3733" s="86"/>
    </row>
    <row r="3734" spans="1:2" ht="18" customHeight="1">
      <c r="A3734" s="73"/>
      <c r="B3734" s="86"/>
    </row>
    <row r="3735" spans="1:2" ht="18" customHeight="1">
      <c r="A3735" s="73"/>
      <c r="B3735" s="86"/>
    </row>
    <row r="3736" spans="1:2" ht="18" customHeight="1">
      <c r="A3736" s="73"/>
      <c r="B3736" s="86"/>
    </row>
    <row r="3737" spans="1:2" ht="18" customHeight="1">
      <c r="A3737" s="73"/>
      <c r="B3737" s="86"/>
    </row>
    <row r="3738" spans="1:2" ht="18" customHeight="1">
      <c r="A3738" s="73"/>
      <c r="B3738" s="86"/>
    </row>
    <row r="3739" spans="1:2" ht="18" customHeight="1">
      <c r="A3739" s="73"/>
      <c r="B3739" s="86"/>
    </row>
    <row r="3740" spans="1:2" ht="18" customHeight="1">
      <c r="A3740" s="73"/>
      <c r="B3740" s="86"/>
    </row>
    <row r="3741" spans="1:2" ht="18" customHeight="1">
      <c r="A3741" s="73"/>
      <c r="B3741" s="86"/>
    </row>
    <row r="3742" spans="1:2" ht="18" customHeight="1">
      <c r="A3742" s="73"/>
      <c r="B3742" s="86"/>
    </row>
    <row r="3743" spans="1:2" ht="18" customHeight="1">
      <c r="A3743" s="73"/>
      <c r="B3743" s="86"/>
    </row>
    <row r="3744" spans="1:2" ht="18" customHeight="1">
      <c r="A3744" s="73"/>
      <c r="B3744" s="86"/>
    </row>
    <row r="3745" spans="1:2" ht="18" customHeight="1">
      <c r="A3745" s="73"/>
      <c r="B3745" s="86"/>
    </row>
    <row r="3746" spans="1:2" ht="18" customHeight="1">
      <c r="A3746" s="73"/>
      <c r="B3746" s="86"/>
    </row>
    <row r="3747" spans="1:2" ht="18" customHeight="1">
      <c r="A3747" s="73"/>
      <c r="B3747" s="86"/>
    </row>
    <row r="3748" spans="1:2" ht="18" customHeight="1">
      <c r="A3748" s="73"/>
      <c r="B3748" s="86"/>
    </row>
    <row r="3749" spans="1:2" ht="18" customHeight="1">
      <c r="A3749" s="73"/>
      <c r="B3749" s="86"/>
    </row>
    <row r="3750" spans="1:2" ht="18" customHeight="1">
      <c r="A3750" s="73"/>
      <c r="B3750" s="86"/>
    </row>
    <row r="3751" spans="1:2" ht="18" customHeight="1">
      <c r="A3751" s="73"/>
      <c r="B3751" s="86"/>
    </row>
    <row r="3752" spans="1:2" ht="18" customHeight="1">
      <c r="A3752" s="73"/>
      <c r="B3752" s="86"/>
    </row>
    <row r="3753" spans="1:2" ht="18" customHeight="1">
      <c r="A3753" s="73"/>
      <c r="B3753" s="86"/>
    </row>
    <row r="3754" spans="1:2" ht="18" customHeight="1">
      <c r="A3754" s="73"/>
      <c r="B3754" s="86"/>
    </row>
    <row r="3755" spans="1:2" ht="18" customHeight="1">
      <c r="A3755" s="73"/>
      <c r="B3755" s="86"/>
    </row>
    <row r="3756" spans="1:2" ht="18" customHeight="1">
      <c r="A3756" s="73"/>
      <c r="B3756" s="86"/>
    </row>
    <row r="3757" spans="1:2" ht="18" customHeight="1">
      <c r="A3757" s="73"/>
      <c r="B3757" s="86"/>
    </row>
    <row r="3758" spans="1:2" ht="18" customHeight="1">
      <c r="A3758" s="73"/>
      <c r="B3758" s="86"/>
    </row>
    <row r="3759" spans="1:2" ht="18" customHeight="1">
      <c r="A3759" s="73"/>
      <c r="B3759" s="86"/>
    </row>
    <row r="3760" spans="1:2" ht="18" customHeight="1">
      <c r="A3760" s="73"/>
      <c r="B3760" s="86"/>
    </row>
    <row r="3761" spans="1:2" ht="18" customHeight="1">
      <c r="A3761" s="73"/>
      <c r="B3761" s="86"/>
    </row>
    <row r="3762" spans="1:2" ht="18" customHeight="1">
      <c r="A3762" s="73"/>
      <c r="B3762" s="86"/>
    </row>
    <row r="3763" spans="1:2" ht="18" customHeight="1">
      <c r="A3763" s="73"/>
      <c r="B3763" s="86"/>
    </row>
    <row r="3764" spans="1:2" ht="18" customHeight="1">
      <c r="A3764" s="73"/>
      <c r="B3764" s="86"/>
    </row>
    <row r="3765" spans="1:2" ht="18" customHeight="1">
      <c r="A3765" s="73"/>
      <c r="B3765" s="86"/>
    </row>
    <row r="3766" spans="1:2" ht="18" customHeight="1">
      <c r="A3766" s="73"/>
      <c r="B3766" s="86"/>
    </row>
    <row r="3767" spans="1:2" ht="18" customHeight="1">
      <c r="A3767" s="73"/>
      <c r="B3767" s="86"/>
    </row>
    <row r="3768" spans="1:2" ht="18" customHeight="1">
      <c r="A3768" s="73"/>
      <c r="B3768" s="86"/>
    </row>
    <row r="3769" spans="1:2" ht="18" customHeight="1">
      <c r="A3769" s="73"/>
      <c r="B3769" s="86"/>
    </row>
    <row r="3770" spans="1:2" ht="18" customHeight="1">
      <c r="A3770" s="73"/>
      <c r="B3770" s="86"/>
    </row>
    <row r="3771" spans="1:2" ht="18" customHeight="1">
      <c r="A3771" s="73"/>
      <c r="B3771" s="86"/>
    </row>
    <row r="3772" spans="1:2" ht="18" customHeight="1">
      <c r="A3772" s="73"/>
      <c r="B3772" s="86"/>
    </row>
    <row r="3773" spans="1:2" ht="18" customHeight="1">
      <c r="A3773" s="73"/>
      <c r="B3773" s="86"/>
    </row>
    <row r="3774" spans="1:2" ht="18" customHeight="1">
      <c r="A3774" s="73"/>
      <c r="B3774" s="86"/>
    </row>
    <row r="3775" spans="1:2" ht="18" customHeight="1">
      <c r="A3775" s="73"/>
      <c r="B3775" s="86"/>
    </row>
    <row r="3776" spans="1:2" ht="18" customHeight="1">
      <c r="A3776" s="73"/>
      <c r="B3776" s="86"/>
    </row>
    <row r="3777" spans="1:2" ht="18" customHeight="1">
      <c r="A3777" s="73"/>
      <c r="B3777" s="86"/>
    </row>
    <row r="3778" spans="1:2" ht="18" customHeight="1">
      <c r="A3778" s="73"/>
      <c r="B3778" s="86"/>
    </row>
    <row r="3779" spans="1:2" ht="18" customHeight="1">
      <c r="A3779" s="73"/>
      <c r="B3779" s="86"/>
    </row>
    <row r="3780" spans="1:2" ht="18" customHeight="1">
      <c r="A3780" s="73"/>
      <c r="B3780" s="86"/>
    </row>
    <row r="3781" spans="1:2" ht="18" customHeight="1">
      <c r="A3781" s="73"/>
      <c r="B3781" s="86"/>
    </row>
    <row r="3782" spans="1:2" ht="18" customHeight="1">
      <c r="A3782" s="73"/>
      <c r="B3782" s="86"/>
    </row>
    <row r="3783" spans="1:2" ht="18" customHeight="1">
      <c r="A3783" s="73"/>
      <c r="B3783" s="86"/>
    </row>
    <row r="3784" spans="1:2" ht="18" customHeight="1">
      <c r="A3784" s="73"/>
      <c r="B3784" s="86"/>
    </row>
    <row r="3785" spans="1:2" ht="18" customHeight="1">
      <c r="A3785" s="73"/>
      <c r="B3785" s="86"/>
    </row>
    <row r="3786" spans="1:2" ht="18" customHeight="1">
      <c r="A3786" s="73"/>
      <c r="B3786" s="86"/>
    </row>
    <row r="3787" spans="1:2" ht="18" customHeight="1">
      <c r="A3787" s="73"/>
      <c r="B3787" s="86"/>
    </row>
    <row r="3788" spans="1:2" ht="18" customHeight="1">
      <c r="A3788" s="73"/>
      <c r="B3788" s="86"/>
    </row>
    <row r="3789" spans="1:2" ht="18" customHeight="1">
      <c r="A3789" s="73"/>
      <c r="B3789" s="86"/>
    </row>
    <row r="3790" spans="1:2" ht="18" customHeight="1">
      <c r="A3790" s="73"/>
      <c r="B3790" s="86"/>
    </row>
    <row r="3791" spans="1:2" ht="18" customHeight="1">
      <c r="A3791" s="73"/>
      <c r="B3791" s="86"/>
    </row>
    <row r="3792" spans="1:2" ht="18" customHeight="1">
      <c r="A3792" s="73"/>
      <c r="B3792" s="86"/>
    </row>
    <row r="3793" spans="1:2" ht="18" customHeight="1">
      <c r="A3793" s="73"/>
      <c r="B3793" s="86"/>
    </row>
    <row r="3794" spans="1:2" ht="18" customHeight="1">
      <c r="A3794" s="73"/>
      <c r="B3794" s="86"/>
    </row>
    <row r="3795" spans="1:2" ht="18" customHeight="1">
      <c r="A3795" s="73"/>
      <c r="B3795" s="86"/>
    </row>
    <row r="3796" spans="1:2" ht="18" customHeight="1">
      <c r="A3796" s="73"/>
      <c r="B3796" s="86"/>
    </row>
    <row r="3797" spans="1:2" ht="18" customHeight="1">
      <c r="A3797" s="73"/>
      <c r="B3797" s="86"/>
    </row>
    <row r="3798" spans="1:2" ht="18" customHeight="1">
      <c r="A3798" s="73"/>
      <c r="B3798" s="86"/>
    </row>
    <row r="3799" spans="1:2" ht="18" customHeight="1">
      <c r="A3799" s="73"/>
      <c r="B3799" s="86"/>
    </row>
    <row r="3800" spans="1:2" ht="18" customHeight="1">
      <c r="A3800" s="73"/>
      <c r="B3800" s="86"/>
    </row>
    <row r="3801" spans="1:2" ht="18" customHeight="1">
      <c r="A3801" s="73"/>
      <c r="B3801" s="86"/>
    </row>
    <row r="3802" spans="1:2" ht="18" customHeight="1">
      <c r="A3802" s="73"/>
      <c r="B3802" s="86"/>
    </row>
    <row r="3803" spans="1:2" ht="18" customHeight="1">
      <c r="A3803" s="73"/>
      <c r="B3803" s="86"/>
    </row>
    <row r="3804" spans="1:2" ht="18" customHeight="1">
      <c r="A3804" s="73"/>
      <c r="B3804" s="86"/>
    </row>
    <row r="3805" spans="1:2" ht="18" customHeight="1">
      <c r="A3805" s="73"/>
      <c r="B3805" s="86"/>
    </row>
    <row r="3806" spans="1:2" ht="18" customHeight="1">
      <c r="A3806" s="73"/>
      <c r="B3806" s="86"/>
    </row>
    <row r="3807" spans="1:2" ht="18" customHeight="1">
      <c r="A3807" s="73"/>
      <c r="B3807" s="86"/>
    </row>
    <row r="3808" spans="1:2" ht="18" customHeight="1">
      <c r="A3808" s="73"/>
      <c r="B3808" s="86"/>
    </row>
    <row r="3809" spans="1:2" ht="18" customHeight="1">
      <c r="A3809" s="73"/>
      <c r="B3809" s="86"/>
    </row>
    <row r="3810" spans="1:2" ht="18" customHeight="1">
      <c r="A3810" s="73"/>
      <c r="B3810" s="86"/>
    </row>
    <row r="3811" spans="1:2" ht="18" customHeight="1">
      <c r="A3811" s="73"/>
      <c r="B3811" s="86"/>
    </row>
    <row r="3812" spans="1:2" ht="18" customHeight="1">
      <c r="A3812" s="73"/>
      <c r="B3812" s="86"/>
    </row>
    <row r="3813" spans="1:2" ht="18" customHeight="1">
      <c r="A3813" s="73"/>
      <c r="B3813" s="86"/>
    </row>
    <row r="3814" spans="1:2" ht="18" customHeight="1">
      <c r="A3814" s="73"/>
      <c r="B3814" s="86"/>
    </row>
    <row r="3815" spans="1:2" ht="18" customHeight="1">
      <c r="A3815" s="73"/>
      <c r="B3815" s="86"/>
    </row>
    <row r="3816" spans="1:2" ht="18" customHeight="1">
      <c r="A3816" s="73"/>
      <c r="B3816" s="86"/>
    </row>
    <row r="3817" spans="1:2" ht="18" customHeight="1">
      <c r="A3817" s="73"/>
      <c r="B3817" s="86"/>
    </row>
    <row r="3818" spans="1:2" ht="18" customHeight="1">
      <c r="A3818" s="73"/>
      <c r="B3818" s="86"/>
    </row>
    <row r="3819" spans="1:2" ht="18" customHeight="1">
      <c r="A3819" s="73"/>
      <c r="B3819" s="86"/>
    </row>
    <row r="3820" spans="1:2" ht="18" customHeight="1">
      <c r="A3820" s="73"/>
      <c r="B3820" s="86"/>
    </row>
    <row r="3821" spans="1:2" ht="18" customHeight="1">
      <c r="A3821" s="73"/>
      <c r="B3821" s="86"/>
    </row>
    <row r="3822" spans="1:2" ht="18" customHeight="1">
      <c r="A3822" s="73"/>
      <c r="B3822" s="86"/>
    </row>
    <row r="3823" spans="1:2" ht="18" customHeight="1">
      <c r="A3823" s="73"/>
      <c r="B3823" s="86"/>
    </row>
    <row r="3824" spans="1:2" ht="18" customHeight="1">
      <c r="A3824" s="73"/>
      <c r="B3824" s="86"/>
    </row>
    <row r="3825" spans="1:2" ht="18" customHeight="1">
      <c r="A3825" s="73"/>
      <c r="B3825" s="86"/>
    </row>
    <row r="3826" spans="1:2" ht="18" customHeight="1">
      <c r="A3826" s="73"/>
      <c r="B3826" s="86"/>
    </row>
    <row r="3827" spans="1:2" ht="18" customHeight="1">
      <c r="A3827" s="73"/>
      <c r="B3827" s="86"/>
    </row>
    <row r="3828" spans="1:2" ht="18" customHeight="1">
      <c r="A3828" s="73"/>
      <c r="B3828" s="86"/>
    </row>
    <row r="3829" spans="1:2" ht="18" customHeight="1">
      <c r="A3829" s="73"/>
      <c r="B3829" s="86"/>
    </row>
    <row r="3830" spans="1:2" ht="18" customHeight="1">
      <c r="A3830" s="73"/>
      <c r="B3830" s="86"/>
    </row>
    <row r="3831" spans="1:2" ht="18" customHeight="1">
      <c r="A3831" s="73"/>
      <c r="B3831" s="86"/>
    </row>
    <row r="3832" spans="1:2" ht="18" customHeight="1">
      <c r="A3832" s="73"/>
      <c r="B3832" s="86"/>
    </row>
    <row r="3833" spans="1:2" ht="18" customHeight="1">
      <c r="A3833" s="73"/>
      <c r="B3833" s="86"/>
    </row>
    <row r="3834" spans="1:2" ht="18" customHeight="1">
      <c r="A3834" s="73"/>
      <c r="B3834" s="86"/>
    </row>
    <row r="3835" spans="1:2" ht="18" customHeight="1">
      <c r="A3835" s="73"/>
      <c r="B3835" s="86"/>
    </row>
    <row r="3836" spans="1:2" ht="18" customHeight="1">
      <c r="A3836" s="73"/>
      <c r="B3836" s="86"/>
    </row>
    <row r="3837" spans="1:2" ht="18" customHeight="1">
      <c r="A3837" s="73"/>
      <c r="B3837" s="86"/>
    </row>
    <row r="3838" spans="1:2" ht="18" customHeight="1">
      <c r="A3838" s="73"/>
      <c r="B3838" s="86"/>
    </row>
    <row r="3839" spans="1:2" ht="18" customHeight="1">
      <c r="A3839" s="73"/>
      <c r="B3839" s="86"/>
    </row>
    <row r="3840" spans="1:2" ht="18" customHeight="1">
      <c r="A3840" s="73"/>
      <c r="B3840" s="86"/>
    </row>
    <row r="3841" spans="1:2" ht="18" customHeight="1">
      <c r="A3841" s="73"/>
      <c r="B3841" s="86"/>
    </row>
    <row r="3842" spans="1:2" ht="18" customHeight="1">
      <c r="A3842" s="73"/>
      <c r="B3842" s="86"/>
    </row>
    <row r="3843" spans="1:2" ht="18" customHeight="1">
      <c r="A3843" s="73"/>
      <c r="B3843" s="86"/>
    </row>
    <row r="3844" spans="1:2" ht="18" customHeight="1">
      <c r="A3844" s="73"/>
      <c r="B3844" s="86"/>
    </row>
    <row r="3845" spans="1:2" ht="18" customHeight="1">
      <c r="A3845" s="73"/>
      <c r="B3845" s="86"/>
    </row>
    <row r="3846" spans="1:2" ht="18" customHeight="1">
      <c r="A3846" s="73"/>
      <c r="B3846" s="86"/>
    </row>
    <row r="3847" spans="1:2" ht="18" customHeight="1">
      <c r="A3847" s="73"/>
      <c r="B3847" s="86"/>
    </row>
    <row r="3848" spans="1:2" ht="18" customHeight="1">
      <c r="A3848" s="73"/>
      <c r="B3848" s="86"/>
    </row>
    <row r="3849" spans="1:2" ht="18" customHeight="1">
      <c r="A3849" s="73"/>
      <c r="B3849" s="86"/>
    </row>
    <row r="3850" spans="1:2" ht="18" customHeight="1">
      <c r="A3850" s="73"/>
      <c r="B3850" s="86"/>
    </row>
    <row r="3851" spans="1:2" ht="18" customHeight="1">
      <c r="A3851" s="73"/>
      <c r="B3851" s="86"/>
    </row>
    <row r="3852" spans="1:2" ht="18" customHeight="1">
      <c r="A3852" s="73"/>
      <c r="B3852" s="86"/>
    </row>
    <row r="3853" spans="1:2" ht="18" customHeight="1">
      <c r="A3853" s="73"/>
      <c r="B3853" s="86"/>
    </row>
    <row r="3854" spans="1:2" ht="18" customHeight="1">
      <c r="A3854" s="73"/>
      <c r="B3854" s="86"/>
    </row>
    <row r="3855" spans="1:2" ht="18" customHeight="1">
      <c r="A3855" s="73"/>
      <c r="B3855" s="86"/>
    </row>
    <row r="3856" spans="1:2" ht="18" customHeight="1">
      <c r="A3856" s="73"/>
      <c r="B3856" s="86"/>
    </row>
    <row r="3857" spans="1:2" ht="18" customHeight="1">
      <c r="A3857" s="73"/>
      <c r="B3857" s="86"/>
    </row>
    <row r="3858" spans="1:2" ht="18" customHeight="1">
      <c r="A3858" s="73"/>
      <c r="B3858" s="86"/>
    </row>
    <row r="3859" spans="1:2" ht="18" customHeight="1">
      <c r="A3859" s="73"/>
      <c r="B3859" s="86"/>
    </row>
    <row r="3860" spans="1:2" ht="18" customHeight="1">
      <c r="A3860" s="73"/>
      <c r="B3860" s="86"/>
    </row>
    <row r="3861" spans="1:2" ht="18" customHeight="1">
      <c r="A3861" s="73"/>
      <c r="B3861" s="86"/>
    </row>
    <row r="3862" spans="1:2" ht="18" customHeight="1">
      <c r="A3862" s="73"/>
      <c r="B3862" s="86"/>
    </row>
    <row r="3863" spans="1:2" ht="18" customHeight="1">
      <c r="A3863" s="73"/>
      <c r="B3863" s="86"/>
    </row>
    <row r="3864" spans="1:2" ht="18" customHeight="1">
      <c r="A3864" s="73"/>
      <c r="B3864" s="86"/>
    </row>
    <row r="3865" spans="1:2" ht="18" customHeight="1">
      <c r="A3865" s="73"/>
      <c r="B3865" s="86"/>
    </row>
    <row r="3866" spans="1:2" ht="18" customHeight="1">
      <c r="A3866" s="73"/>
      <c r="B3866" s="86"/>
    </row>
    <row r="3867" spans="1:2" ht="18" customHeight="1">
      <c r="A3867" s="73"/>
      <c r="B3867" s="86"/>
    </row>
    <row r="3868" spans="1:2" ht="18" customHeight="1">
      <c r="A3868" s="73"/>
      <c r="B3868" s="86"/>
    </row>
    <row r="3869" spans="1:2" ht="18" customHeight="1">
      <c r="A3869" s="73"/>
      <c r="B3869" s="86"/>
    </row>
    <row r="3870" spans="1:2" ht="18" customHeight="1">
      <c r="A3870" s="73"/>
      <c r="B3870" s="86"/>
    </row>
    <row r="3871" spans="1:2" ht="18" customHeight="1">
      <c r="A3871" s="73"/>
      <c r="B3871" s="86"/>
    </row>
    <row r="3872" spans="1:2" ht="18" customHeight="1">
      <c r="A3872" s="73"/>
      <c r="B3872" s="86"/>
    </row>
    <row r="3873" spans="1:2" ht="18" customHeight="1">
      <c r="A3873" s="73"/>
      <c r="B3873" s="86"/>
    </row>
    <row r="3874" spans="1:2" ht="18" customHeight="1">
      <c r="A3874" s="73"/>
      <c r="B3874" s="86"/>
    </row>
    <row r="3875" spans="1:2" ht="18" customHeight="1">
      <c r="A3875" s="73"/>
      <c r="B3875" s="86"/>
    </row>
    <row r="3876" spans="1:2" ht="18" customHeight="1">
      <c r="A3876" s="73"/>
      <c r="B3876" s="86"/>
    </row>
    <row r="3877" spans="1:2" ht="18" customHeight="1">
      <c r="A3877" s="73"/>
      <c r="B3877" s="86"/>
    </row>
    <row r="3878" spans="1:2" ht="18" customHeight="1">
      <c r="A3878" s="73"/>
      <c r="B3878" s="86"/>
    </row>
    <row r="3879" spans="1:2" ht="18" customHeight="1">
      <c r="A3879" s="73"/>
      <c r="B3879" s="86"/>
    </row>
    <row r="3880" spans="1:2" ht="18" customHeight="1">
      <c r="A3880" s="73"/>
      <c r="B3880" s="86"/>
    </row>
    <row r="3881" spans="1:2" ht="18" customHeight="1">
      <c r="A3881" s="73"/>
      <c r="B3881" s="86"/>
    </row>
    <row r="3882" spans="1:2" ht="18" customHeight="1">
      <c r="A3882" s="73"/>
      <c r="B3882" s="86"/>
    </row>
    <row r="3883" spans="1:2" ht="18" customHeight="1">
      <c r="A3883" s="73"/>
      <c r="B3883" s="86"/>
    </row>
    <row r="3884" spans="1:2" ht="18" customHeight="1">
      <c r="A3884" s="73"/>
      <c r="B3884" s="86"/>
    </row>
    <row r="3885" spans="1:2" ht="18" customHeight="1">
      <c r="A3885" s="73"/>
      <c r="B3885" s="86"/>
    </row>
    <row r="3886" spans="1:2" ht="18" customHeight="1">
      <c r="A3886" s="73"/>
      <c r="B3886" s="86"/>
    </row>
    <row r="3887" spans="1:2" ht="18" customHeight="1">
      <c r="A3887" s="73"/>
      <c r="B3887" s="86"/>
    </row>
    <row r="3888" spans="1:2" ht="18" customHeight="1">
      <c r="A3888" s="73"/>
      <c r="B3888" s="86"/>
    </row>
    <row r="3889" spans="1:2" ht="18" customHeight="1">
      <c r="A3889" s="73"/>
      <c r="B3889" s="86"/>
    </row>
    <row r="3890" spans="1:2" ht="18" customHeight="1">
      <c r="A3890" s="73"/>
      <c r="B3890" s="86"/>
    </row>
    <row r="3891" spans="1:2" ht="18" customHeight="1">
      <c r="A3891" s="73"/>
      <c r="B3891" s="86"/>
    </row>
    <row r="3892" spans="1:2" ht="18" customHeight="1">
      <c r="A3892" s="73"/>
      <c r="B3892" s="86"/>
    </row>
    <row r="3893" spans="1:2" ht="18" customHeight="1">
      <c r="A3893" s="73"/>
      <c r="B3893" s="86"/>
    </row>
    <row r="3894" spans="1:2" ht="18" customHeight="1">
      <c r="A3894" s="73"/>
      <c r="B3894" s="86"/>
    </row>
    <row r="3895" spans="1:2" ht="18" customHeight="1">
      <c r="A3895" s="73"/>
      <c r="B3895" s="86"/>
    </row>
    <row r="3896" spans="1:2" ht="18" customHeight="1">
      <c r="A3896" s="73"/>
      <c r="B3896" s="86"/>
    </row>
    <row r="3897" spans="1:2" ht="18" customHeight="1">
      <c r="A3897" s="73"/>
      <c r="B3897" s="86"/>
    </row>
    <row r="3898" spans="1:2" ht="18" customHeight="1">
      <c r="A3898" s="73"/>
      <c r="B3898" s="86"/>
    </row>
    <row r="3899" spans="1:2" ht="18" customHeight="1">
      <c r="A3899" s="73"/>
      <c r="B3899" s="86"/>
    </row>
    <row r="3900" spans="1:2" ht="18" customHeight="1">
      <c r="A3900" s="73"/>
      <c r="B3900" s="86"/>
    </row>
    <row r="3901" spans="1:2" ht="18" customHeight="1">
      <c r="A3901" s="73"/>
      <c r="B3901" s="86"/>
    </row>
    <row r="3902" spans="1:2" ht="18" customHeight="1">
      <c r="A3902" s="73"/>
      <c r="B3902" s="86"/>
    </row>
    <row r="3903" spans="1:2" ht="18" customHeight="1">
      <c r="A3903" s="73"/>
      <c r="B3903" s="86"/>
    </row>
    <row r="3904" spans="1:2" ht="18" customHeight="1">
      <c r="A3904" s="73"/>
      <c r="B3904" s="86"/>
    </row>
    <row r="3905" spans="1:2" ht="18" customHeight="1">
      <c r="A3905" s="73"/>
      <c r="B3905" s="86"/>
    </row>
    <row r="3906" spans="1:2" ht="18" customHeight="1">
      <c r="A3906" s="73"/>
      <c r="B3906" s="86"/>
    </row>
    <row r="3907" spans="1:2" ht="18" customHeight="1">
      <c r="A3907" s="73"/>
      <c r="B3907" s="86"/>
    </row>
    <row r="3908" spans="1:2" ht="18" customHeight="1">
      <c r="A3908" s="73"/>
      <c r="B3908" s="86"/>
    </row>
    <row r="3909" spans="1:2" ht="18" customHeight="1">
      <c r="A3909" s="73"/>
      <c r="B3909" s="86"/>
    </row>
    <row r="3910" spans="1:2" ht="18" customHeight="1">
      <c r="A3910" s="73"/>
      <c r="B3910" s="86"/>
    </row>
    <row r="3911" spans="1:2" ht="18" customHeight="1">
      <c r="A3911" s="73"/>
      <c r="B3911" s="86"/>
    </row>
    <row r="3912" spans="1:2" ht="18" customHeight="1">
      <c r="A3912" s="73"/>
      <c r="B3912" s="86"/>
    </row>
    <row r="3913" spans="1:2" ht="18" customHeight="1">
      <c r="A3913" s="73"/>
      <c r="B3913" s="86"/>
    </row>
    <row r="3914" spans="1:2" ht="18" customHeight="1">
      <c r="A3914" s="73"/>
      <c r="B3914" s="86"/>
    </row>
    <row r="3915" spans="1:2" ht="18" customHeight="1">
      <c r="A3915" s="73"/>
      <c r="B3915" s="86"/>
    </row>
    <row r="3916" spans="1:2" ht="18" customHeight="1">
      <c r="A3916" s="73"/>
      <c r="B3916" s="86"/>
    </row>
    <row r="3917" spans="1:2" ht="18" customHeight="1">
      <c r="A3917" s="73"/>
      <c r="B3917" s="86"/>
    </row>
    <row r="3918" spans="1:2" ht="18" customHeight="1">
      <c r="A3918" s="73"/>
      <c r="B3918" s="86"/>
    </row>
    <row r="3919" spans="1:2" ht="18" customHeight="1">
      <c r="A3919" s="73"/>
      <c r="B3919" s="86"/>
    </row>
    <row r="3920" spans="1:2" ht="18" customHeight="1">
      <c r="A3920" s="73"/>
      <c r="B3920" s="86"/>
    </row>
    <row r="3921" spans="1:2" ht="18" customHeight="1">
      <c r="A3921" s="73"/>
      <c r="B3921" s="86"/>
    </row>
    <row r="3922" spans="1:2" ht="18" customHeight="1">
      <c r="A3922" s="73"/>
      <c r="B3922" s="86"/>
    </row>
    <row r="3923" spans="1:2" ht="18" customHeight="1">
      <c r="A3923" s="73"/>
      <c r="B3923" s="86"/>
    </row>
    <row r="3924" spans="1:2" ht="18" customHeight="1">
      <c r="A3924" s="73"/>
      <c r="B3924" s="86"/>
    </row>
    <row r="3925" spans="1:2" ht="18" customHeight="1">
      <c r="A3925" s="73"/>
      <c r="B3925" s="86"/>
    </row>
    <row r="3926" spans="1:2" ht="18" customHeight="1">
      <c r="A3926" s="73"/>
      <c r="B3926" s="86"/>
    </row>
    <row r="3927" spans="1:2" ht="18" customHeight="1">
      <c r="A3927" s="73"/>
      <c r="B3927" s="86"/>
    </row>
    <row r="3928" spans="1:2" ht="18" customHeight="1">
      <c r="A3928" s="73"/>
      <c r="B3928" s="86"/>
    </row>
    <row r="3929" spans="1:2" ht="18" customHeight="1">
      <c r="A3929" s="73"/>
      <c r="B3929" s="86"/>
    </row>
    <row r="3930" spans="1:2" ht="18" customHeight="1">
      <c r="A3930" s="73"/>
      <c r="B3930" s="86"/>
    </row>
    <row r="3931" spans="1:2" ht="18" customHeight="1">
      <c r="A3931" s="73"/>
      <c r="B3931" s="86"/>
    </row>
    <row r="3932" spans="1:2" ht="18" customHeight="1">
      <c r="A3932" s="73"/>
      <c r="B3932" s="86"/>
    </row>
    <row r="3933" spans="1:2" ht="18" customHeight="1">
      <c r="A3933" s="73"/>
      <c r="B3933" s="86"/>
    </row>
    <row r="3934" spans="1:2" ht="18" customHeight="1">
      <c r="A3934" s="73"/>
      <c r="B3934" s="86"/>
    </row>
    <row r="3935" spans="1:2" ht="18" customHeight="1">
      <c r="A3935" s="73"/>
      <c r="B3935" s="86"/>
    </row>
    <row r="3936" spans="1:2" ht="18" customHeight="1">
      <c r="A3936" s="73"/>
      <c r="B3936" s="86"/>
    </row>
    <row r="3937" spans="1:2" ht="18" customHeight="1">
      <c r="A3937" s="73"/>
      <c r="B3937" s="86"/>
    </row>
    <row r="3938" spans="1:2" ht="18" customHeight="1">
      <c r="A3938" s="73"/>
      <c r="B3938" s="86"/>
    </row>
    <row r="3939" spans="1:2" ht="18" customHeight="1">
      <c r="A3939" s="73"/>
      <c r="B3939" s="86"/>
    </row>
    <row r="3940" spans="1:2" ht="18" customHeight="1">
      <c r="A3940" s="73"/>
      <c r="B3940" s="86"/>
    </row>
    <row r="3941" spans="1:2" ht="18" customHeight="1">
      <c r="A3941" s="73"/>
      <c r="B3941" s="86"/>
    </row>
    <row r="3942" spans="1:2" ht="18" customHeight="1">
      <c r="A3942" s="73"/>
      <c r="B3942" s="86"/>
    </row>
    <row r="3943" spans="1:2" ht="18" customHeight="1">
      <c r="A3943" s="73"/>
      <c r="B3943" s="86"/>
    </row>
    <row r="3944" spans="1:2" ht="18" customHeight="1">
      <c r="A3944" s="73"/>
      <c r="B3944" s="86"/>
    </row>
    <row r="3945" spans="1:2" ht="18" customHeight="1">
      <c r="A3945" s="73"/>
      <c r="B3945" s="86"/>
    </row>
    <row r="3946" spans="1:2" ht="18" customHeight="1">
      <c r="A3946" s="73"/>
      <c r="B3946" s="86"/>
    </row>
    <row r="3947" spans="1:2" ht="18" customHeight="1">
      <c r="A3947" s="73"/>
      <c r="B3947" s="86"/>
    </row>
    <row r="3948" spans="1:2" ht="18" customHeight="1">
      <c r="A3948" s="73"/>
      <c r="B3948" s="86"/>
    </row>
    <row r="3949" spans="1:2" ht="18" customHeight="1">
      <c r="A3949" s="73"/>
      <c r="B3949" s="86"/>
    </row>
    <row r="3950" spans="1:2" ht="18" customHeight="1">
      <c r="A3950" s="73"/>
      <c r="B3950" s="86"/>
    </row>
    <row r="3951" spans="1:2" ht="18" customHeight="1">
      <c r="A3951" s="73"/>
      <c r="B3951" s="86"/>
    </row>
    <row r="3952" spans="1:2" ht="18" customHeight="1">
      <c r="A3952" s="73"/>
      <c r="B3952" s="86"/>
    </row>
    <row r="3953" spans="1:2" ht="18" customHeight="1">
      <c r="A3953" s="73"/>
      <c r="B3953" s="86"/>
    </row>
    <row r="3954" spans="1:2" ht="18" customHeight="1">
      <c r="A3954" s="73"/>
      <c r="B3954" s="86"/>
    </row>
    <row r="3955" spans="1:2" ht="18" customHeight="1">
      <c r="A3955" s="73"/>
      <c r="B3955" s="86"/>
    </row>
    <row r="3956" spans="1:2" ht="18" customHeight="1">
      <c r="A3956" s="73"/>
      <c r="B3956" s="86"/>
    </row>
    <row r="3957" spans="1:2" ht="18" customHeight="1">
      <c r="A3957" s="73"/>
      <c r="B3957" s="86"/>
    </row>
    <row r="3958" spans="1:2" ht="18" customHeight="1">
      <c r="A3958" s="73"/>
      <c r="B3958" s="86"/>
    </row>
    <row r="3959" spans="1:2" ht="18" customHeight="1">
      <c r="A3959" s="73"/>
      <c r="B3959" s="86"/>
    </row>
    <row r="3960" spans="1:2" ht="18" customHeight="1">
      <c r="A3960" s="73"/>
      <c r="B3960" s="86"/>
    </row>
    <row r="3961" spans="1:2" ht="18" customHeight="1">
      <c r="A3961" s="73"/>
      <c r="B3961" s="86"/>
    </row>
    <row r="3962" spans="1:2" ht="18" customHeight="1">
      <c r="A3962" s="73"/>
      <c r="B3962" s="86"/>
    </row>
    <row r="3963" spans="1:2" ht="18" customHeight="1">
      <c r="A3963" s="73"/>
      <c r="B3963" s="86"/>
    </row>
    <row r="3964" spans="1:2" ht="18" customHeight="1">
      <c r="A3964" s="73"/>
      <c r="B3964" s="86"/>
    </row>
    <row r="3965" spans="1:2" ht="18" customHeight="1">
      <c r="A3965" s="73"/>
      <c r="B3965" s="86"/>
    </row>
    <row r="3966" spans="1:2" ht="18" customHeight="1">
      <c r="A3966" s="73"/>
      <c r="B3966" s="86"/>
    </row>
    <row r="3967" spans="1:2" ht="18" customHeight="1">
      <c r="A3967" s="73"/>
      <c r="B3967" s="86"/>
    </row>
    <row r="3968" spans="1:2" ht="18" customHeight="1">
      <c r="A3968" s="73"/>
      <c r="B3968" s="86"/>
    </row>
    <row r="3969" spans="1:2" ht="18" customHeight="1">
      <c r="A3969" s="73"/>
      <c r="B3969" s="86"/>
    </row>
    <row r="3970" spans="1:2" ht="18" customHeight="1">
      <c r="A3970" s="73"/>
      <c r="B3970" s="86"/>
    </row>
    <row r="3971" spans="1:2" ht="18" customHeight="1">
      <c r="A3971" s="73"/>
      <c r="B3971" s="86"/>
    </row>
    <row r="3972" spans="1:2" ht="18" customHeight="1">
      <c r="A3972" s="73"/>
      <c r="B3972" s="86"/>
    </row>
    <row r="3973" spans="1:2" ht="18" customHeight="1">
      <c r="A3973" s="73"/>
      <c r="B3973" s="86"/>
    </row>
    <row r="3974" spans="1:2" ht="18" customHeight="1">
      <c r="A3974" s="73"/>
      <c r="B3974" s="86"/>
    </row>
    <row r="3975" spans="1:2" ht="18" customHeight="1">
      <c r="A3975" s="73"/>
      <c r="B3975" s="86"/>
    </row>
    <row r="3976" spans="1:2" ht="18" customHeight="1">
      <c r="A3976" s="73"/>
      <c r="B3976" s="86"/>
    </row>
    <row r="3977" spans="1:2" ht="18" customHeight="1">
      <c r="A3977" s="73"/>
      <c r="B3977" s="86"/>
    </row>
    <row r="3978" spans="1:2" ht="18" customHeight="1">
      <c r="A3978" s="73"/>
      <c r="B3978" s="86"/>
    </row>
    <row r="3979" spans="1:2" ht="18" customHeight="1">
      <c r="A3979" s="73"/>
      <c r="B3979" s="86"/>
    </row>
    <row r="3980" spans="1:2" ht="18" customHeight="1">
      <c r="A3980" s="73"/>
      <c r="B3980" s="86"/>
    </row>
    <row r="3981" spans="1:2" ht="18" customHeight="1">
      <c r="A3981" s="73"/>
      <c r="B3981" s="86"/>
    </row>
    <row r="3982" spans="1:2" ht="18" customHeight="1">
      <c r="A3982" s="73"/>
      <c r="B3982" s="86"/>
    </row>
    <row r="3983" spans="1:2" ht="18" customHeight="1">
      <c r="A3983" s="73"/>
      <c r="B3983" s="86"/>
    </row>
    <row r="3984" spans="1:2" ht="18" customHeight="1">
      <c r="A3984" s="73"/>
      <c r="B3984" s="86"/>
    </row>
    <row r="3985" spans="1:2" ht="18" customHeight="1">
      <c r="A3985" s="73"/>
      <c r="B3985" s="86"/>
    </row>
    <row r="3986" spans="1:2" ht="18" customHeight="1">
      <c r="A3986" s="73"/>
      <c r="B3986" s="86"/>
    </row>
    <row r="3987" spans="1:2" ht="18" customHeight="1">
      <c r="A3987" s="73"/>
      <c r="B3987" s="86"/>
    </row>
    <row r="3988" spans="1:2" ht="18" customHeight="1">
      <c r="A3988" s="73"/>
      <c r="B3988" s="86"/>
    </row>
    <row r="3989" spans="1:2" ht="18" customHeight="1">
      <c r="A3989" s="73"/>
      <c r="B3989" s="86"/>
    </row>
    <row r="3990" spans="1:2" ht="18" customHeight="1">
      <c r="A3990" s="73"/>
      <c r="B3990" s="86"/>
    </row>
    <row r="3991" spans="1:2" ht="18" customHeight="1">
      <c r="A3991" s="73"/>
      <c r="B3991" s="86"/>
    </row>
    <row r="3992" spans="1:2" ht="18" customHeight="1">
      <c r="A3992" s="73"/>
      <c r="B3992" s="86"/>
    </row>
    <row r="3993" spans="1:2" ht="18" customHeight="1">
      <c r="A3993" s="73"/>
      <c r="B3993" s="86"/>
    </row>
    <row r="3994" spans="1:2" ht="18" customHeight="1">
      <c r="A3994" s="73"/>
      <c r="B3994" s="86"/>
    </row>
    <row r="3995" spans="1:2" ht="18" customHeight="1">
      <c r="A3995" s="73"/>
      <c r="B3995" s="86"/>
    </row>
    <row r="3996" spans="1:2" ht="18" customHeight="1">
      <c r="A3996" s="73"/>
      <c r="B3996" s="86"/>
    </row>
    <row r="3997" spans="1:2" ht="18" customHeight="1">
      <c r="A3997" s="73"/>
      <c r="B3997" s="86"/>
    </row>
    <row r="3998" spans="1:2" ht="18" customHeight="1">
      <c r="A3998" s="73"/>
      <c r="B3998" s="86"/>
    </row>
    <row r="3999" spans="1:2" ht="18" customHeight="1">
      <c r="A3999" s="73"/>
      <c r="B3999" s="86"/>
    </row>
    <row r="4000" spans="1:2" ht="18" customHeight="1">
      <c r="A4000" s="73"/>
      <c r="B4000" s="86"/>
    </row>
    <row r="4001" spans="1:2" ht="18" customHeight="1">
      <c r="A4001" s="73"/>
      <c r="B4001" s="86"/>
    </row>
    <row r="4002" spans="1:2" ht="18" customHeight="1">
      <c r="A4002" s="73"/>
      <c r="B4002" s="86"/>
    </row>
    <row r="4003" spans="1:2" ht="18" customHeight="1">
      <c r="A4003" s="73"/>
      <c r="B4003" s="86"/>
    </row>
    <row r="4004" spans="1:2" ht="18" customHeight="1">
      <c r="A4004" s="73"/>
      <c r="B4004" s="86"/>
    </row>
    <row r="4005" spans="1:2" ht="18" customHeight="1">
      <c r="A4005" s="73"/>
      <c r="B4005" s="86"/>
    </row>
    <row r="4006" spans="1:2" ht="18" customHeight="1">
      <c r="A4006" s="73"/>
      <c r="B4006" s="86"/>
    </row>
    <row r="4007" spans="1:2" ht="18" customHeight="1">
      <c r="A4007" s="73"/>
      <c r="B4007" s="86"/>
    </row>
    <row r="4008" spans="1:2" ht="18" customHeight="1">
      <c r="A4008" s="73"/>
      <c r="B4008" s="86"/>
    </row>
    <row r="4009" spans="1:2" ht="18" customHeight="1">
      <c r="A4009" s="73"/>
      <c r="B4009" s="86"/>
    </row>
    <row r="4010" spans="1:2" ht="18" customHeight="1">
      <c r="A4010" s="73"/>
      <c r="B4010" s="86"/>
    </row>
    <row r="4011" spans="1:2" ht="18" customHeight="1">
      <c r="A4011" s="73"/>
      <c r="B4011" s="86"/>
    </row>
    <row r="4012" spans="1:2" ht="18" customHeight="1">
      <c r="A4012" s="73"/>
      <c r="B4012" s="86"/>
    </row>
    <row r="4013" spans="1:2" ht="18" customHeight="1">
      <c r="A4013" s="73"/>
      <c r="B4013" s="86"/>
    </row>
    <row r="4014" spans="1:2" ht="18" customHeight="1">
      <c r="A4014" s="73"/>
      <c r="B4014" s="86"/>
    </row>
    <row r="4015" spans="1:2" ht="18" customHeight="1">
      <c r="A4015" s="73"/>
      <c r="B4015" s="86"/>
    </row>
    <row r="4016" spans="1:2" ht="18" customHeight="1">
      <c r="A4016" s="73"/>
      <c r="B4016" s="86"/>
    </row>
    <row r="4017" spans="1:2" ht="18" customHeight="1">
      <c r="A4017" s="73"/>
      <c r="B4017" s="86"/>
    </row>
    <row r="4018" spans="1:2" ht="18" customHeight="1">
      <c r="A4018" s="73"/>
      <c r="B4018" s="86"/>
    </row>
    <row r="4019" spans="1:2" ht="18" customHeight="1">
      <c r="A4019" s="73"/>
      <c r="B4019" s="86"/>
    </row>
    <row r="4020" spans="1:2" ht="18" customHeight="1">
      <c r="A4020" s="73"/>
      <c r="B4020" s="86"/>
    </row>
    <row r="4021" spans="1:2" ht="18" customHeight="1">
      <c r="A4021" s="73"/>
      <c r="B4021" s="86"/>
    </row>
    <row r="4022" spans="1:2" ht="18" customHeight="1">
      <c r="A4022" s="73"/>
      <c r="B4022" s="86"/>
    </row>
    <row r="4023" spans="1:2" ht="18" customHeight="1">
      <c r="A4023" s="73"/>
      <c r="B4023" s="86"/>
    </row>
    <row r="4024" spans="1:2" ht="18" customHeight="1">
      <c r="A4024" s="73"/>
      <c r="B4024" s="86"/>
    </row>
    <row r="4025" spans="1:2" ht="18" customHeight="1">
      <c r="A4025" s="73"/>
      <c r="B4025" s="86"/>
    </row>
    <row r="4026" spans="1:2" ht="18" customHeight="1">
      <c r="A4026" s="73"/>
      <c r="B4026" s="86"/>
    </row>
    <row r="4027" spans="1:2" ht="18" customHeight="1">
      <c r="A4027" s="73"/>
      <c r="B4027" s="86"/>
    </row>
    <row r="4028" spans="1:2" ht="18" customHeight="1">
      <c r="A4028" s="73"/>
      <c r="B4028" s="86"/>
    </row>
    <row r="4029" spans="1:2" ht="18" customHeight="1">
      <c r="A4029" s="73"/>
      <c r="B4029" s="86"/>
    </row>
    <row r="4030" spans="1:2" ht="18" customHeight="1">
      <c r="A4030" s="73"/>
      <c r="B4030" s="86"/>
    </row>
    <row r="4031" spans="1:2" ht="18" customHeight="1">
      <c r="A4031" s="73"/>
      <c r="B4031" s="86"/>
    </row>
    <row r="4032" spans="1:2" ht="18" customHeight="1">
      <c r="A4032" s="73"/>
      <c r="B4032" s="86"/>
    </row>
    <row r="4033" spans="1:2" ht="18" customHeight="1">
      <c r="A4033" s="73"/>
      <c r="B4033" s="86"/>
    </row>
    <row r="4034" spans="1:2" ht="18" customHeight="1">
      <c r="A4034" s="73"/>
      <c r="B4034" s="86"/>
    </row>
    <row r="4035" spans="1:2" ht="18" customHeight="1">
      <c r="A4035" s="73"/>
      <c r="B4035" s="86"/>
    </row>
    <row r="4036" spans="1:2" ht="18" customHeight="1">
      <c r="A4036" s="73"/>
      <c r="B4036" s="86"/>
    </row>
    <row r="4037" spans="1:2" ht="18" customHeight="1">
      <c r="A4037" s="73"/>
      <c r="B4037" s="86"/>
    </row>
    <row r="4038" spans="1:2" ht="18" customHeight="1">
      <c r="A4038" s="73"/>
      <c r="B4038" s="86"/>
    </row>
    <row r="4039" spans="1:2" ht="18" customHeight="1">
      <c r="A4039" s="73"/>
      <c r="B4039" s="86"/>
    </row>
    <row r="4040" spans="1:2" ht="18" customHeight="1">
      <c r="A4040" s="73"/>
      <c r="B4040" s="86"/>
    </row>
    <row r="4041" spans="1:2" ht="18" customHeight="1">
      <c r="A4041" s="73"/>
      <c r="B4041" s="86"/>
    </row>
    <row r="4042" spans="1:2" ht="18" customHeight="1">
      <c r="A4042" s="73"/>
      <c r="B4042" s="86"/>
    </row>
    <row r="4043" spans="1:2" ht="18" customHeight="1">
      <c r="A4043" s="73"/>
      <c r="B4043" s="86"/>
    </row>
    <row r="4044" spans="1:2" ht="18" customHeight="1">
      <c r="A4044" s="73"/>
      <c r="B4044" s="86"/>
    </row>
    <row r="4045" spans="1:2" ht="18" customHeight="1">
      <c r="A4045" s="73"/>
      <c r="B4045" s="86"/>
    </row>
    <row r="4046" spans="1:2" ht="18" customHeight="1">
      <c r="A4046" s="73"/>
      <c r="B4046" s="86"/>
    </row>
    <row r="4047" spans="1:2" ht="18" customHeight="1">
      <c r="A4047" s="73"/>
      <c r="B4047" s="86"/>
    </row>
    <row r="4048" spans="1:2" ht="18" customHeight="1">
      <c r="A4048" s="73"/>
      <c r="B4048" s="86"/>
    </row>
    <row r="4049" spans="1:2" ht="18" customHeight="1">
      <c r="A4049" s="73"/>
      <c r="B4049" s="86"/>
    </row>
    <row r="4050" spans="1:2" ht="18" customHeight="1">
      <c r="A4050" s="73"/>
      <c r="B4050" s="86"/>
    </row>
    <row r="4051" spans="1:2" ht="18" customHeight="1">
      <c r="A4051" s="73"/>
      <c r="B4051" s="86"/>
    </row>
    <row r="4052" spans="1:2" ht="18" customHeight="1">
      <c r="A4052" s="73"/>
      <c r="B4052" s="86"/>
    </row>
    <row r="4053" spans="1:2" ht="18" customHeight="1">
      <c r="A4053" s="73"/>
      <c r="B4053" s="86"/>
    </row>
    <row r="4054" spans="1:2" ht="18" customHeight="1">
      <c r="A4054" s="73"/>
      <c r="B4054" s="86"/>
    </row>
    <row r="4055" spans="1:2" ht="18" customHeight="1">
      <c r="A4055" s="73"/>
      <c r="B4055" s="86"/>
    </row>
    <row r="4056" spans="1:2" ht="18" customHeight="1">
      <c r="A4056" s="73"/>
      <c r="B4056" s="86"/>
    </row>
    <row r="4057" spans="1:2" ht="18" customHeight="1">
      <c r="A4057" s="73"/>
      <c r="B4057" s="86"/>
    </row>
    <row r="4058" spans="1:2" ht="18" customHeight="1">
      <c r="A4058" s="73"/>
      <c r="B4058" s="86"/>
    </row>
    <row r="4059" spans="1:2" ht="18" customHeight="1">
      <c r="A4059" s="73"/>
      <c r="B4059" s="86"/>
    </row>
    <row r="4060" spans="1:2" ht="18" customHeight="1">
      <c r="A4060" s="73"/>
      <c r="B4060" s="86"/>
    </row>
    <row r="4061" spans="1:2" ht="18" customHeight="1">
      <c r="A4061" s="73"/>
      <c r="B4061" s="86"/>
    </row>
    <row r="4062" spans="1:2" ht="18" customHeight="1">
      <c r="A4062" s="73"/>
      <c r="B4062" s="86"/>
    </row>
    <row r="4063" spans="1:2" ht="18" customHeight="1">
      <c r="A4063" s="73"/>
      <c r="B4063" s="86"/>
    </row>
    <row r="4064" spans="1:2" ht="18" customHeight="1">
      <c r="A4064" s="73"/>
      <c r="B4064" s="86"/>
    </row>
    <row r="4065" spans="1:2" ht="18" customHeight="1">
      <c r="A4065" s="73"/>
      <c r="B4065" s="86"/>
    </row>
    <row r="4066" spans="1:2" ht="18" customHeight="1">
      <c r="A4066" s="73"/>
      <c r="B4066" s="86"/>
    </row>
    <row r="4067" spans="1:2" ht="18" customHeight="1">
      <c r="A4067" s="73"/>
      <c r="B4067" s="86"/>
    </row>
    <row r="4068" spans="1:2" ht="18" customHeight="1">
      <c r="A4068" s="73"/>
      <c r="B4068" s="86"/>
    </row>
    <row r="4069" spans="1:2" ht="18" customHeight="1">
      <c r="A4069" s="73"/>
      <c r="B4069" s="86"/>
    </row>
    <row r="4070" spans="1:2" ht="18" customHeight="1">
      <c r="A4070" s="73"/>
      <c r="B4070" s="86"/>
    </row>
    <row r="4071" spans="1:2" ht="18" customHeight="1">
      <c r="A4071" s="73"/>
      <c r="B4071" s="86"/>
    </row>
    <row r="4072" spans="1:2" ht="18" customHeight="1">
      <c r="A4072" s="73"/>
      <c r="B4072" s="86"/>
    </row>
    <row r="4073" spans="1:2" ht="18" customHeight="1">
      <c r="A4073" s="73"/>
      <c r="B4073" s="86"/>
    </row>
    <row r="4074" spans="1:2" ht="18" customHeight="1">
      <c r="A4074" s="73"/>
      <c r="B4074" s="86"/>
    </row>
    <row r="4075" spans="1:2" ht="18" customHeight="1">
      <c r="A4075" s="73"/>
      <c r="B4075" s="86"/>
    </row>
    <row r="4076" spans="1:2" ht="18" customHeight="1">
      <c r="A4076" s="73"/>
      <c r="B4076" s="86"/>
    </row>
    <row r="4077" spans="1:2" ht="18" customHeight="1">
      <c r="A4077" s="73"/>
      <c r="B4077" s="86"/>
    </row>
    <row r="4078" spans="1:2" ht="18" customHeight="1">
      <c r="A4078" s="73"/>
      <c r="B4078" s="86"/>
    </row>
    <row r="4079" spans="1:2" ht="18" customHeight="1">
      <c r="A4079" s="73"/>
      <c r="B4079" s="86"/>
    </row>
    <row r="4080" spans="1:2" ht="18" customHeight="1">
      <c r="A4080" s="73"/>
      <c r="B4080" s="86"/>
    </row>
    <row r="4081" spans="1:2" ht="18" customHeight="1">
      <c r="A4081" s="73"/>
      <c r="B4081" s="86"/>
    </row>
    <row r="4082" spans="1:2" ht="18" customHeight="1">
      <c r="A4082" s="73"/>
      <c r="B4082" s="86"/>
    </row>
    <row r="4083" spans="1:2" ht="18" customHeight="1">
      <c r="A4083" s="73"/>
      <c r="B4083" s="86"/>
    </row>
    <row r="4084" spans="1:2" ht="18" customHeight="1">
      <c r="A4084" s="73"/>
      <c r="B4084" s="86"/>
    </row>
    <row r="4085" spans="1:2" ht="18" customHeight="1">
      <c r="A4085" s="73"/>
      <c r="B4085" s="86"/>
    </row>
    <row r="4086" spans="1:2" ht="18" customHeight="1">
      <c r="A4086" s="73"/>
      <c r="B4086" s="86"/>
    </row>
    <row r="4087" spans="1:2" ht="18" customHeight="1">
      <c r="A4087" s="73"/>
      <c r="B4087" s="86"/>
    </row>
    <row r="4088" spans="1:2" ht="18" customHeight="1">
      <c r="A4088" s="73"/>
      <c r="B4088" s="86"/>
    </row>
    <row r="4089" spans="1:2" ht="18" customHeight="1">
      <c r="A4089" s="73"/>
      <c r="B4089" s="86"/>
    </row>
    <row r="4090" spans="1:2" ht="18" customHeight="1">
      <c r="A4090" s="73"/>
      <c r="B4090" s="86"/>
    </row>
    <row r="4091" spans="1:2" ht="18" customHeight="1">
      <c r="A4091" s="73"/>
      <c r="B4091" s="86"/>
    </row>
    <row r="4092" spans="1:2" ht="18" customHeight="1">
      <c r="A4092" s="73"/>
      <c r="B4092" s="86"/>
    </row>
    <row r="4093" spans="1:2" ht="18" customHeight="1">
      <c r="A4093" s="73"/>
      <c r="B4093" s="86"/>
    </row>
    <row r="4094" spans="1:2" ht="18" customHeight="1">
      <c r="A4094" s="73"/>
      <c r="B4094" s="86"/>
    </row>
    <row r="4095" spans="1:2" ht="18" customHeight="1">
      <c r="A4095" s="73"/>
      <c r="B4095" s="86"/>
    </row>
    <row r="4096" spans="1:2" ht="18" customHeight="1">
      <c r="A4096" s="73"/>
      <c r="B4096" s="86"/>
    </row>
    <row r="4097" spans="1:2" ht="18" customHeight="1">
      <c r="A4097" s="73"/>
      <c r="B4097" s="86"/>
    </row>
    <row r="4098" spans="1:2" ht="18" customHeight="1">
      <c r="A4098" s="73"/>
      <c r="B4098" s="86"/>
    </row>
    <row r="4099" spans="1:2" ht="18" customHeight="1">
      <c r="A4099" s="73"/>
      <c r="B4099" s="86"/>
    </row>
    <row r="4100" spans="1:2" ht="18" customHeight="1">
      <c r="A4100" s="73"/>
      <c r="B4100" s="86"/>
    </row>
    <row r="4101" spans="1:2" ht="18" customHeight="1">
      <c r="A4101" s="73"/>
      <c r="B4101" s="86"/>
    </row>
    <row r="4102" spans="1:2" ht="18" customHeight="1">
      <c r="A4102" s="73"/>
      <c r="B4102" s="86"/>
    </row>
    <row r="4103" spans="1:2" ht="18" customHeight="1">
      <c r="A4103" s="73"/>
      <c r="B4103" s="86"/>
    </row>
    <row r="4104" spans="1:2" ht="18" customHeight="1">
      <c r="A4104" s="73"/>
      <c r="B4104" s="86"/>
    </row>
    <row r="4105" spans="1:2" ht="18" customHeight="1">
      <c r="A4105" s="73"/>
      <c r="B4105" s="86"/>
    </row>
    <row r="4106" spans="1:2" ht="18" customHeight="1">
      <c r="A4106" s="73"/>
      <c r="B4106" s="86"/>
    </row>
    <row r="4107" spans="1:2" ht="18" customHeight="1">
      <c r="A4107" s="73"/>
      <c r="B4107" s="86"/>
    </row>
    <row r="4108" spans="1:2" ht="18" customHeight="1">
      <c r="A4108" s="73"/>
      <c r="B4108" s="86"/>
    </row>
    <row r="4109" spans="1:2" ht="18" customHeight="1">
      <c r="A4109" s="73"/>
      <c r="B4109" s="86"/>
    </row>
    <row r="4110" spans="1:2" ht="18" customHeight="1">
      <c r="A4110" s="73"/>
      <c r="B4110" s="86"/>
    </row>
    <row r="4111" spans="1:2" ht="18" customHeight="1">
      <c r="A4111" s="73"/>
      <c r="B4111" s="86"/>
    </row>
    <row r="4112" spans="1:2" ht="18" customHeight="1">
      <c r="A4112" s="73"/>
      <c r="B4112" s="86"/>
    </row>
    <row r="4113" spans="1:2" ht="18" customHeight="1">
      <c r="A4113" s="73"/>
      <c r="B4113" s="86"/>
    </row>
    <row r="4114" spans="1:2" ht="18" customHeight="1">
      <c r="A4114" s="73"/>
      <c r="B4114" s="86"/>
    </row>
    <row r="4115" spans="1:2" ht="18" customHeight="1">
      <c r="A4115" s="73"/>
      <c r="B4115" s="86"/>
    </row>
    <row r="4116" spans="1:2" ht="18" customHeight="1">
      <c r="A4116" s="73"/>
      <c r="B4116" s="86"/>
    </row>
    <row r="4117" spans="1:2" ht="18" customHeight="1">
      <c r="A4117" s="73"/>
      <c r="B4117" s="86"/>
    </row>
    <row r="4118" spans="1:2" ht="18" customHeight="1">
      <c r="A4118" s="73"/>
      <c r="B4118" s="86"/>
    </row>
    <row r="4119" spans="1:2" ht="18" customHeight="1">
      <c r="A4119" s="73"/>
      <c r="B4119" s="86"/>
    </row>
    <row r="4120" spans="1:2" ht="18" customHeight="1">
      <c r="A4120" s="73"/>
      <c r="B4120" s="86"/>
    </row>
    <row r="4121" spans="1:2" ht="18" customHeight="1">
      <c r="A4121" s="73"/>
      <c r="B4121" s="86"/>
    </row>
    <row r="4122" spans="1:2" ht="18" customHeight="1">
      <c r="A4122" s="73"/>
      <c r="B4122" s="86"/>
    </row>
    <row r="4123" spans="1:2" ht="18" customHeight="1">
      <c r="A4123" s="73"/>
      <c r="B4123" s="86"/>
    </row>
    <row r="4124" spans="1:2" ht="18" customHeight="1">
      <c r="A4124" s="73"/>
      <c r="B4124" s="86"/>
    </row>
    <row r="4125" spans="1:2" ht="18" customHeight="1">
      <c r="A4125" s="73"/>
      <c r="B4125" s="86"/>
    </row>
    <row r="4126" spans="1:2" ht="18" customHeight="1">
      <c r="A4126" s="73"/>
      <c r="B4126" s="86"/>
    </row>
    <row r="4127" spans="1:2" ht="18" customHeight="1">
      <c r="A4127" s="73"/>
      <c r="B4127" s="86"/>
    </row>
    <row r="4128" spans="1:2" ht="18" customHeight="1">
      <c r="A4128" s="73"/>
      <c r="B4128" s="86"/>
    </row>
    <row r="4129" spans="1:2" ht="18" customHeight="1">
      <c r="A4129" s="73"/>
      <c r="B4129" s="86"/>
    </row>
    <row r="4130" spans="1:2" ht="18" customHeight="1">
      <c r="A4130" s="73"/>
      <c r="B4130" s="86"/>
    </row>
    <row r="4131" spans="1:2" ht="18" customHeight="1">
      <c r="A4131" s="73"/>
      <c r="B4131" s="86"/>
    </row>
    <row r="4132" spans="1:2" ht="18" customHeight="1">
      <c r="A4132" s="73"/>
      <c r="B4132" s="86"/>
    </row>
    <row r="4133" spans="1:2" ht="18" customHeight="1">
      <c r="A4133" s="73"/>
      <c r="B4133" s="86"/>
    </row>
    <row r="4134" spans="1:2" ht="18" customHeight="1">
      <c r="A4134" s="73"/>
      <c r="B4134" s="86"/>
    </row>
    <row r="4135" spans="1:2" ht="18" customHeight="1">
      <c r="A4135" s="73"/>
      <c r="B4135" s="86"/>
    </row>
    <row r="4136" spans="1:2" ht="18" customHeight="1">
      <c r="A4136" s="73"/>
      <c r="B4136" s="86"/>
    </row>
    <row r="4137" spans="1:2" ht="18" customHeight="1">
      <c r="A4137" s="73"/>
      <c r="B4137" s="86"/>
    </row>
    <row r="4138" spans="1:2" ht="18" customHeight="1">
      <c r="A4138" s="73"/>
      <c r="B4138" s="86"/>
    </row>
    <row r="4139" spans="1:2" ht="18" customHeight="1">
      <c r="A4139" s="73"/>
      <c r="B4139" s="86"/>
    </row>
    <row r="4140" spans="1:2" ht="18" customHeight="1">
      <c r="A4140" s="73"/>
      <c r="B4140" s="86"/>
    </row>
    <row r="4141" spans="1:2" ht="18" customHeight="1">
      <c r="A4141" s="73"/>
      <c r="B4141" s="86"/>
    </row>
    <row r="4142" spans="1:2" ht="18" customHeight="1">
      <c r="A4142" s="73"/>
      <c r="B4142" s="86"/>
    </row>
    <row r="4143" spans="1:2" ht="18" customHeight="1">
      <c r="A4143" s="73"/>
      <c r="B4143" s="86"/>
    </row>
    <row r="4144" spans="1:2" ht="18" customHeight="1">
      <c r="A4144" s="73"/>
      <c r="B4144" s="86"/>
    </row>
    <row r="4145" spans="1:2" ht="18" customHeight="1">
      <c r="A4145" s="73"/>
      <c r="B4145" s="86"/>
    </row>
    <row r="4146" spans="1:2" ht="18" customHeight="1">
      <c r="A4146" s="73"/>
      <c r="B4146" s="86"/>
    </row>
    <row r="4147" spans="1:2" ht="18" customHeight="1">
      <c r="A4147" s="73"/>
      <c r="B4147" s="86"/>
    </row>
    <row r="4148" spans="1:2" ht="18" customHeight="1">
      <c r="A4148" s="73"/>
      <c r="B4148" s="86"/>
    </row>
    <row r="4149" spans="1:2" ht="18" customHeight="1">
      <c r="A4149" s="73"/>
      <c r="B4149" s="86"/>
    </row>
    <row r="4150" spans="1:2" ht="18" customHeight="1">
      <c r="A4150" s="73"/>
      <c r="B4150" s="86"/>
    </row>
    <row r="4151" spans="1:2" ht="18" customHeight="1">
      <c r="A4151" s="73"/>
      <c r="B4151" s="86"/>
    </row>
    <row r="4152" spans="1:2" ht="18" customHeight="1">
      <c r="A4152" s="73"/>
      <c r="B4152" s="86"/>
    </row>
    <row r="4153" spans="1:2" ht="18" customHeight="1">
      <c r="A4153" s="73"/>
      <c r="B4153" s="86"/>
    </row>
    <row r="4154" spans="1:2" ht="18" customHeight="1">
      <c r="A4154" s="73"/>
      <c r="B4154" s="86"/>
    </row>
    <row r="4155" spans="1:2" ht="18" customHeight="1">
      <c r="A4155" s="73"/>
      <c r="B4155" s="86"/>
    </row>
    <row r="4156" spans="1:2" ht="18" customHeight="1">
      <c r="A4156" s="73"/>
      <c r="B4156" s="86"/>
    </row>
    <row r="4157" spans="1:2" ht="18" customHeight="1">
      <c r="A4157" s="73"/>
      <c r="B4157" s="86"/>
    </row>
    <row r="4158" spans="1:2" ht="18" customHeight="1">
      <c r="A4158" s="73"/>
      <c r="B4158" s="86"/>
    </row>
    <row r="4159" spans="1:2" ht="18" customHeight="1">
      <c r="A4159" s="73"/>
      <c r="B4159" s="86"/>
    </row>
    <row r="4160" spans="1:2" ht="18" customHeight="1">
      <c r="A4160" s="73"/>
      <c r="B4160" s="86"/>
    </row>
    <row r="4161" spans="1:2" ht="18" customHeight="1">
      <c r="A4161" s="73"/>
      <c r="B4161" s="86"/>
    </row>
    <row r="4162" spans="1:2" ht="18" customHeight="1">
      <c r="A4162" s="73"/>
      <c r="B4162" s="86"/>
    </row>
    <row r="4163" spans="1:2" ht="18" customHeight="1">
      <c r="A4163" s="73"/>
      <c r="B4163" s="86"/>
    </row>
    <row r="4164" spans="1:2" ht="18" customHeight="1">
      <c r="A4164" s="73"/>
      <c r="B4164" s="86"/>
    </row>
    <row r="4165" spans="1:2" ht="18" customHeight="1">
      <c r="A4165" s="73"/>
      <c r="B4165" s="86"/>
    </row>
    <row r="4166" spans="1:2" ht="18" customHeight="1">
      <c r="A4166" s="73"/>
      <c r="B4166" s="86"/>
    </row>
    <row r="4167" spans="1:2" ht="18" customHeight="1">
      <c r="A4167" s="73"/>
      <c r="B4167" s="86"/>
    </row>
    <row r="4168" spans="1:2" ht="18" customHeight="1">
      <c r="A4168" s="73"/>
      <c r="B4168" s="86"/>
    </row>
    <row r="4169" spans="1:2" ht="18" customHeight="1">
      <c r="A4169" s="73"/>
      <c r="B4169" s="86"/>
    </row>
    <row r="4170" spans="1:2" ht="18" customHeight="1">
      <c r="A4170" s="73"/>
      <c r="B4170" s="86"/>
    </row>
    <row r="4171" spans="1:2" ht="18" customHeight="1">
      <c r="A4171" s="73"/>
      <c r="B4171" s="86"/>
    </row>
    <row r="4172" spans="1:2" ht="18" customHeight="1">
      <c r="A4172" s="73"/>
      <c r="B4172" s="86"/>
    </row>
    <row r="4173" spans="1:2" ht="18" customHeight="1">
      <c r="A4173" s="73"/>
      <c r="B4173" s="86"/>
    </row>
    <row r="4174" spans="1:2" ht="18" customHeight="1">
      <c r="A4174" s="73"/>
      <c r="B4174" s="86"/>
    </row>
    <row r="4175" spans="1:2" ht="18" customHeight="1">
      <c r="A4175" s="73"/>
      <c r="B4175" s="86"/>
    </row>
    <row r="4176" spans="1:2" ht="18" customHeight="1">
      <c r="A4176" s="73"/>
      <c r="B4176" s="86"/>
    </row>
    <row r="4177" spans="1:2" ht="18" customHeight="1">
      <c r="A4177" s="73"/>
      <c r="B4177" s="86"/>
    </row>
    <row r="4178" spans="1:2" ht="18" customHeight="1">
      <c r="A4178" s="73"/>
      <c r="B4178" s="86"/>
    </row>
    <row r="4179" spans="1:2" ht="18" customHeight="1">
      <c r="A4179" s="73"/>
      <c r="B4179" s="86"/>
    </row>
    <row r="4180" spans="1:2" ht="18" customHeight="1">
      <c r="A4180" s="73"/>
      <c r="B4180" s="86"/>
    </row>
    <row r="4181" spans="1:2" ht="18" customHeight="1">
      <c r="A4181" s="73"/>
      <c r="B4181" s="86"/>
    </row>
    <row r="4182" spans="1:2" ht="18" customHeight="1">
      <c r="A4182" s="73"/>
      <c r="B4182" s="86"/>
    </row>
    <row r="4183" spans="1:2" ht="18" customHeight="1">
      <c r="A4183" s="73"/>
      <c r="B4183" s="86"/>
    </row>
    <row r="4184" spans="1:2" ht="18" customHeight="1">
      <c r="A4184" s="73"/>
      <c r="B4184" s="86"/>
    </row>
    <row r="4185" spans="1:2" ht="18" customHeight="1">
      <c r="A4185" s="73"/>
      <c r="B4185" s="86"/>
    </row>
    <row r="4186" spans="1:2" ht="18" customHeight="1">
      <c r="A4186" s="73"/>
      <c r="B4186" s="86"/>
    </row>
    <row r="4187" spans="1:2" ht="18" customHeight="1">
      <c r="A4187" s="73"/>
      <c r="B4187" s="86"/>
    </row>
    <row r="4188" spans="1:2" ht="18" customHeight="1">
      <c r="A4188" s="73"/>
      <c r="B4188" s="86"/>
    </row>
    <row r="4189" spans="1:2" ht="18" customHeight="1">
      <c r="A4189" s="73"/>
      <c r="B4189" s="86"/>
    </row>
    <row r="4190" spans="1:2" ht="18" customHeight="1">
      <c r="A4190" s="73"/>
      <c r="B4190" s="86"/>
    </row>
    <row r="4191" spans="1:2" ht="18" customHeight="1">
      <c r="A4191" s="73"/>
      <c r="B4191" s="86"/>
    </row>
    <row r="4192" spans="1:2" ht="18" customHeight="1">
      <c r="A4192" s="73"/>
      <c r="B4192" s="86"/>
    </row>
    <row r="4193" spans="1:2" ht="18" customHeight="1">
      <c r="A4193" s="73"/>
      <c r="B4193" s="86"/>
    </row>
    <row r="4194" spans="1:2" ht="18" customHeight="1">
      <c r="A4194" s="73"/>
      <c r="B4194" s="86"/>
    </row>
    <row r="4195" spans="1:2" ht="18" customHeight="1">
      <c r="A4195" s="73"/>
      <c r="B4195" s="86"/>
    </row>
    <row r="4196" spans="1:2" ht="18" customHeight="1">
      <c r="A4196" s="73"/>
      <c r="B4196" s="86"/>
    </row>
    <row r="4197" spans="1:2" ht="18" customHeight="1">
      <c r="A4197" s="73"/>
      <c r="B4197" s="86"/>
    </row>
    <row r="4198" spans="1:2" ht="18" customHeight="1">
      <c r="A4198" s="73"/>
      <c r="B4198" s="86"/>
    </row>
    <row r="4199" spans="1:2" ht="18" customHeight="1">
      <c r="A4199" s="73"/>
      <c r="B4199" s="86"/>
    </row>
    <row r="4200" spans="1:2" ht="18" customHeight="1">
      <c r="A4200" s="73"/>
      <c r="B4200" s="86"/>
    </row>
    <row r="4201" spans="1:2" ht="18" customHeight="1">
      <c r="A4201" s="73"/>
      <c r="B4201" s="86"/>
    </row>
    <row r="4202" spans="1:2" ht="18" customHeight="1">
      <c r="A4202" s="73"/>
      <c r="B4202" s="86"/>
    </row>
    <row r="4203" spans="1:2" ht="18" customHeight="1">
      <c r="A4203" s="73"/>
      <c r="B4203" s="86"/>
    </row>
    <row r="4204" spans="1:2" ht="18" customHeight="1">
      <c r="A4204" s="73"/>
      <c r="B4204" s="86"/>
    </row>
    <row r="4205" spans="1:2" ht="18" customHeight="1">
      <c r="A4205" s="73"/>
      <c r="B4205" s="86"/>
    </row>
    <row r="4206" spans="1:2" ht="18" customHeight="1">
      <c r="A4206" s="73"/>
      <c r="B4206" s="86"/>
    </row>
    <row r="4207" spans="1:2" ht="18" customHeight="1">
      <c r="A4207" s="73"/>
      <c r="B4207" s="86"/>
    </row>
    <row r="4208" spans="1:2" ht="18" customHeight="1">
      <c r="A4208" s="73"/>
      <c r="B4208" s="86"/>
    </row>
    <row r="4209" spans="1:2" ht="18" customHeight="1">
      <c r="A4209" s="73"/>
      <c r="B4209" s="86"/>
    </row>
    <row r="4210" spans="1:2" ht="18" customHeight="1">
      <c r="A4210" s="73"/>
      <c r="B4210" s="86"/>
    </row>
    <row r="4211" spans="1:2" ht="18" customHeight="1">
      <c r="A4211" s="73"/>
      <c r="B4211" s="86"/>
    </row>
    <row r="4212" spans="1:2" ht="18" customHeight="1">
      <c r="A4212" s="73"/>
      <c r="B4212" s="86"/>
    </row>
    <row r="4213" spans="1:2" ht="18" customHeight="1">
      <c r="A4213" s="73"/>
      <c r="B4213" s="86"/>
    </row>
    <row r="4214" spans="1:2" ht="18" customHeight="1">
      <c r="A4214" s="73"/>
      <c r="B4214" s="86"/>
    </row>
    <row r="4215" spans="1:2" ht="18" customHeight="1">
      <c r="A4215" s="73"/>
      <c r="B4215" s="86"/>
    </row>
    <row r="4216" spans="1:2" ht="18" customHeight="1">
      <c r="A4216" s="73"/>
      <c r="B4216" s="86"/>
    </row>
    <row r="4217" spans="1:2" ht="18" customHeight="1">
      <c r="A4217" s="73"/>
      <c r="B4217" s="86"/>
    </row>
    <row r="4218" spans="1:2" ht="18" customHeight="1">
      <c r="A4218" s="73"/>
      <c r="B4218" s="86"/>
    </row>
    <row r="4219" spans="1:2" ht="18" customHeight="1">
      <c r="A4219" s="73"/>
      <c r="B4219" s="86"/>
    </row>
    <row r="4220" spans="1:2" ht="18" customHeight="1">
      <c r="A4220" s="73"/>
      <c r="B4220" s="86"/>
    </row>
    <row r="4221" spans="1:2" ht="18" customHeight="1">
      <c r="A4221" s="73"/>
      <c r="B4221" s="86"/>
    </row>
    <row r="4222" spans="1:2" ht="18" customHeight="1">
      <c r="A4222" s="73"/>
      <c r="B4222" s="86"/>
    </row>
    <row r="4223" spans="1:2" ht="18" customHeight="1">
      <c r="A4223" s="73"/>
      <c r="B4223" s="86"/>
    </row>
    <row r="4224" spans="1:2" ht="18" customHeight="1">
      <c r="A4224" s="73"/>
      <c r="B4224" s="86"/>
    </row>
    <row r="4225" spans="1:2" ht="18" customHeight="1">
      <c r="A4225" s="73"/>
      <c r="B4225" s="86"/>
    </row>
    <row r="4226" spans="1:2" ht="18" customHeight="1">
      <c r="A4226" s="73"/>
      <c r="B4226" s="86"/>
    </row>
    <row r="4227" spans="1:2" ht="18" customHeight="1">
      <c r="A4227" s="73"/>
      <c r="B4227" s="86"/>
    </row>
    <row r="4228" spans="1:2" ht="18" customHeight="1">
      <c r="A4228" s="73"/>
      <c r="B4228" s="86"/>
    </row>
    <row r="4229" spans="1:2" ht="18" customHeight="1">
      <c r="A4229" s="73"/>
      <c r="B4229" s="86"/>
    </row>
    <row r="4230" spans="1:2" ht="18" customHeight="1">
      <c r="A4230" s="73"/>
      <c r="B4230" s="86"/>
    </row>
    <row r="4231" spans="1:2" ht="18" customHeight="1">
      <c r="A4231" s="73"/>
      <c r="B4231" s="86"/>
    </row>
    <row r="4232" spans="1:2" ht="18" customHeight="1">
      <c r="A4232" s="73"/>
      <c r="B4232" s="86"/>
    </row>
    <row r="4233" spans="1:2" ht="18" customHeight="1">
      <c r="A4233" s="73"/>
      <c r="B4233" s="86"/>
    </row>
    <row r="4234" spans="1:2" ht="18" customHeight="1">
      <c r="A4234" s="73"/>
      <c r="B4234" s="86"/>
    </row>
    <row r="4235" spans="1:2" ht="18" customHeight="1">
      <c r="A4235" s="73"/>
      <c r="B4235" s="86"/>
    </row>
    <row r="4236" spans="1:2" ht="18" customHeight="1">
      <c r="A4236" s="73"/>
      <c r="B4236" s="86"/>
    </row>
    <row r="4237" spans="1:2" ht="18" customHeight="1">
      <c r="A4237" s="73"/>
      <c r="B4237" s="86"/>
    </row>
    <row r="4238" spans="1:2" ht="18" customHeight="1">
      <c r="A4238" s="73"/>
      <c r="B4238" s="86"/>
    </row>
    <row r="4239" spans="1:2" ht="18" customHeight="1">
      <c r="A4239" s="73"/>
      <c r="B4239" s="86"/>
    </row>
    <row r="4240" spans="1:2" ht="18" customHeight="1">
      <c r="A4240" s="73"/>
      <c r="B4240" s="86"/>
    </row>
    <row r="4241" spans="1:2" ht="18" customHeight="1">
      <c r="A4241" s="73"/>
      <c r="B4241" s="86"/>
    </row>
    <row r="4242" spans="1:2" ht="18" customHeight="1">
      <c r="A4242" s="73"/>
      <c r="B4242" s="86"/>
    </row>
    <row r="4243" spans="1:2" ht="18" customHeight="1">
      <c r="A4243" s="73"/>
      <c r="B4243" s="86"/>
    </row>
    <row r="4244" spans="1:2" ht="18" customHeight="1">
      <c r="A4244" s="73"/>
      <c r="B4244" s="86"/>
    </row>
    <row r="4245" spans="1:2" ht="18" customHeight="1">
      <c r="A4245" s="73"/>
      <c r="B4245" s="86"/>
    </row>
    <row r="4246" spans="1:2" ht="18" customHeight="1">
      <c r="A4246" s="73"/>
      <c r="B4246" s="86"/>
    </row>
    <row r="4247" spans="1:2" ht="18" customHeight="1">
      <c r="A4247" s="73"/>
      <c r="B4247" s="86"/>
    </row>
    <row r="4248" spans="1:2" ht="18" customHeight="1">
      <c r="A4248" s="73"/>
      <c r="B4248" s="86"/>
    </row>
    <row r="4249" spans="1:2" ht="18" customHeight="1">
      <c r="A4249" s="73"/>
      <c r="B4249" s="86"/>
    </row>
    <row r="4250" spans="1:2" ht="18" customHeight="1">
      <c r="A4250" s="73"/>
      <c r="B4250" s="86"/>
    </row>
    <row r="4251" spans="1:2" ht="18" customHeight="1">
      <c r="A4251" s="73"/>
      <c r="B4251" s="86"/>
    </row>
    <row r="4252" spans="1:2" ht="18" customHeight="1">
      <c r="A4252" s="73"/>
      <c r="B4252" s="86"/>
    </row>
    <row r="4253" spans="1:2" ht="18" customHeight="1">
      <c r="A4253" s="73"/>
      <c r="B4253" s="86"/>
    </row>
    <row r="4254" spans="1:2" ht="18" customHeight="1">
      <c r="A4254" s="73"/>
      <c r="B4254" s="86"/>
    </row>
    <row r="4255" spans="1:2" ht="18" customHeight="1">
      <c r="A4255" s="73"/>
      <c r="B4255" s="86"/>
    </row>
    <row r="4256" spans="1:2" ht="18" customHeight="1">
      <c r="A4256" s="73"/>
      <c r="B4256" s="86"/>
    </row>
    <row r="4257" spans="1:2" ht="18" customHeight="1">
      <c r="A4257" s="73"/>
      <c r="B4257" s="86"/>
    </row>
    <row r="4258" spans="1:2" ht="18" customHeight="1">
      <c r="A4258" s="73"/>
      <c r="B4258" s="86"/>
    </row>
    <row r="4259" spans="1:2" ht="18" customHeight="1">
      <c r="A4259" s="73"/>
      <c r="B4259" s="86"/>
    </row>
    <row r="4260" spans="1:2" ht="18" customHeight="1">
      <c r="A4260" s="73"/>
      <c r="B4260" s="86"/>
    </row>
    <row r="4261" spans="1:2" ht="18" customHeight="1">
      <c r="A4261" s="73"/>
      <c r="B4261" s="86"/>
    </row>
    <row r="4262" spans="1:2" ht="18" customHeight="1">
      <c r="A4262" s="73"/>
      <c r="B4262" s="86"/>
    </row>
    <row r="4263" spans="1:2" ht="18" customHeight="1">
      <c r="A4263" s="73"/>
      <c r="B4263" s="86"/>
    </row>
    <row r="4264" spans="1:2" ht="18" customHeight="1">
      <c r="A4264" s="73"/>
      <c r="B4264" s="86"/>
    </row>
    <row r="4265" spans="1:2" ht="18" customHeight="1">
      <c r="A4265" s="73"/>
      <c r="B4265" s="86"/>
    </row>
    <row r="4266" spans="1:2" ht="18" customHeight="1">
      <c r="A4266" s="73"/>
      <c r="B4266" s="86"/>
    </row>
    <row r="4267" spans="1:2" ht="18" customHeight="1">
      <c r="A4267" s="73"/>
      <c r="B4267" s="86"/>
    </row>
    <row r="4268" spans="1:2" ht="18" customHeight="1">
      <c r="A4268" s="73"/>
      <c r="B4268" s="86"/>
    </row>
    <row r="4269" spans="1:2" ht="18" customHeight="1">
      <c r="A4269" s="73"/>
      <c r="B4269" s="86"/>
    </row>
    <row r="4270" spans="1:2" ht="18" customHeight="1">
      <c r="A4270" s="73"/>
      <c r="B4270" s="86"/>
    </row>
    <row r="4271" spans="1:2" ht="18" customHeight="1">
      <c r="A4271" s="73"/>
      <c r="B4271" s="86"/>
    </row>
    <row r="4272" spans="1:2" ht="18" customHeight="1">
      <c r="A4272" s="73"/>
      <c r="B4272" s="86"/>
    </row>
    <row r="4273" spans="1:2" ht="18" customHeight="1">
      <c r="A4273" s="73"/>
      <c r="B4273" s="86"/>
    </row>
    <row r="4274" spans="1:2" ht="18" customHeight="1">
      <c r="A4274" s="73"/>
      <c r="B4274" s="86"/>
    </row>
    <row r="4275" spans="1:2" ht="18" customHeight="1">
      <c r="A4275" s="73"/>
      <c r="B4275" s="86"/>
    </row>
    <row r="4276" spans="1:2" ht="18" customHeight="1">
      <c r="A4276" s="73"/>
      <c r="B4276" s="86"/>
    </row>
    <row r="4277" spans="1:2" ht="18" customHeight="1">
      <c r="A4277" s="73"/>
      <c r="B4277" s="86"/>
    </row>
    <row r="4278" spans="1:2" ht="18" customHeight="1">
      <c r="A4278" s="73"/>
      <c r="B4278" s="86"/>
    </row>
    <row r="4279" spans="1:2" ht="18" customHeight="1">
      <c r="A4279" s="73"/>
      <c r="B4279" s="86"/>
    </row>
    <row r="4280" spans="1:2" ht="18" customHeight="1">
      <c r="A4280" s="73"/>
      <c r="B4280" s="86"/>
    </row>
    <row r="4281" spans="1:2" ht="18" customHeight="1">
      <c r="A4281" s="73"/>
      <c r="B4281" s="86"/>
    </row>
    <row r="4282" spans="1:2" ht="18" customHeight="1">
      <c r="A4282" s="73"/>
      <c r="B4282" s="86"/>
    </row>
    <row r="4283" spans="1:2" ht="18" customHeight="1">
      <c r="A4283" s="73"/>
      <c r="B4283" s="86"/>
    </row>
    <row r="4284" spans="1:2" ht="18" customHeight="1">
      <c r="A4284" s="73"/>
      <c r="B4284" s="86"/>
    </row>
    <row r="4285" spans="1:2" ht="18" customHeight="1">
      <c r="A4285" s="73"/>
      <c r="B4285" s="86"/>
    </row>
    <row r="4286" spans="1:2" ht="18" customHeight="1">
      <c r="A4286" s="73"/>
      <c r="B4286" s="86"/>
    </row>
    <row r="4287" spans="1:2" ht="18" customHeight="1">
      <c r="A4287" s="73"/>
      <c r="B4287" s="86"/>
    </row>
    <row r="4288" spans="1:2" ht="18" customHeight="1">
      <c r="A4288" s="73"/>
      <c r="B4288" s="86"/>
    </row>
    <row r="4289" spans="1:2" ht="18" customHeight="1">
      <c r="A4289" s="73"/>
      <c r="B4289" s="86"/>
    </row>
    <row r="4290" spans="1:2" ht="18" customHeight="1">
      <c r="A4290" s="73"/>
      <c r="B4290" s="86"/>
    </row>
    <row r="4291" spans="1:2" ht="18" customHeight="1">
      <c r="A4291" s="73"/>
      <c r="B4291" s="86"/>
    </row>
    <row r="4292" spans="1:2" ht="18" customHeight="1">
      <c r="A4292" s="73"/>
      <c r="B4292" s="86"/>
    </row>
    <row r="4293" spans="1:2" ht="18" customHeight="1">
      <c r="A4293" s="73"/>
      <c r="B4293" s="86"/>
    </row>
    <row r="4294" spans="1:2" ht="18" customHeight="1">
      <c r="A4294" s="73"/>
      <c r="B4294" s="86"/>
    </row>
    <row r="4295" spans="1:2" ht="18" customHeight="1">
      <c r="A4295" s="73"/>
      <c r="B4295" s="86"/>
    </row>
    <row r="4296" spans="1:2" ht="18" customHeight="1">
      <c r="A4296" s="73"/>
      <c r="B4296" s="86"/>
    </row>
    <row r="4297" spans="1:2" ht="18" customHeight="1">
      <c r="A4297" s="73"/>
      <c r="B4297" s="86"/>
    </row>
    <row r="4298" spans="1:2" ht="18" customHeight="1">
      <c r="A4298" s="73"/>
      <c r="B4298" s="86"/>
    </row>
    <row r="4299" spans="1:2" ht="18" customHeight="1">
      <c r="A4299" s="73"/>
      <c r="B4299" s="86"/>
    </row>
    <row r="4300" spans="1:2" ht="18" customHeight="1">
      <c r="A4300" s="73"/>
      <c r="B4300" s="86"/>
    </row>
    <row r="4301" spans="1:2" ht="18" customHeight="1">
      <c r="A4301" s="73"/>
      <c r="B4301" s="86"/>
    </row>
    <row r="4302" spans="1:2" ht="18" customHeight="1">
      <c r="A4302" s="73"/>
      <c r="B4302" s="86"/>
    </row>
    <row r="4303" spans="1:2" ht="18" customHeight="1">
      <c r="A4303" s="73"/>
      <c r="B4303" s="86"/>
    </row>
    <row r="4304" spans="1:2" ht="18" customHeight="1">
      <c r="A4304" s="73"/>
      <c r="B4304" s="86"/>
    </row>
    <row r="4305" spans="1:2" ht="18" customHeight="1">
      <c r="A4305" s="73"/>
      <c r="B4305" s="86"/>
    </row>
    <row r="4306" spans="1:2" ht="18" customHeight="1">
      <c r="A4306" s="73"/>
      <c r="B4306" s="86"/>
    </row>
    <row r="4307" spans="1:2" ht="18" customHeight="1">
      <c r="A4307" s="73"/>
      <c r="B4307" s="86"/>
    </row>
    <row r="4308" spans="1:2" ht="18" customHeight="1">
      <c r="A4308" s="73"/>
      <c r="B4308" s="86"/>
    </row>
    <row r="4309" spans="1:2" ht="18" customHeight="1">
      <c r="A4309" s="73"/>
      <c r="B4309" s="86"/>
    </row>
    <row r="4310" spans="1:2" ht="18" customHeight="1">
      <c r="A4310" s="73"/>
      <c r="B4310" s="86"/>
    </row>
    <row r="4311" spans="1:2" ht="18" customHeight="1">
      <c r="A4311" s="73"/>
      <c r="B4311" s="86"/>
    </row>
    <row r="4312" spans="1:2" ht="18" customHeight="1">
      <c r="A4312" s="73"/>
      <c r="B4312" s="86"/>
    </row>
    <row r="4313" spans="1:2" ht="18" customHeight="1">
      <c r="A4313" s="73"/>
      <c r="B4313" s="86"/>
    </row>
    <row r="4314" spans="1:2" ht="18" customHeight="1">
      <c r="A4314" s="73"/>
      <c r="B4314" s="86"/>
    </row>
    <row r="4315" spans="1:2" ht="18" customHeight="1">
      <c r="A4315" s="73"/>
      <c r="B4315" s="86"/>
    </row>
    <row r="4316" spans="1:2" ht="18" customHeight="1">
      <c r="A4316" s="73"/>
      <c r="B4316" s="86"/>
    </row>
    <row r="4317" spans="1:2" ht="18" customHeight="1">
      <c r="A4317" s="73"/>
      <c r="B4317" s="86"/>
    </row>
    <row r="4318" spans="1:2" ht="18" customHeight="1">
      <c r="A4318" s="73"/>
      <c r="B4318" s="86"/>
    </row>
    <row r="4319" spans="1:2" ht="18" customHeight="1">
      <c r="A4319" s="73"/>
      <c r="B4319" s="86"/>
    </row>
    <row r="4320" spans="1:2" ht="18" customHeight="1">
      <c r="A4320" s="73"/>
      <c r="B4320" s="86"/>
    </row>
    <row r="4321" spans="1:2" ht="18" customHeight="1">
      <c r="A4321" s="73"/>
      <c r="B4321" s="86"/>
    </row>
    <row r="4322" spans="1:2" ht="18" customHeight="1">
      <c r="A4322" s="73"/>
      <c r="B4322" s="86"/>
    </row>
    <row r="4323" spans="1:2" ht="18" customHeight="1">
      <c r="A4323" s="73"/>
      <c r="B4323" s="86"/>
    </row>
    <row r="4324" spans="1:2" ht="18" customHeight="1">
      <c r="A4324" s="73"/>
      <c r="B4324" s="86"/>
    </row>
    <row r="4325" spans="1:2" ht="18" customHeight="1">
      <c r="A4325" s="73"/>
      <c r="B4325" s="86"/>
    </row>
    <row r="4326" spans="1:2" ht="18" customHeight="1">
      <c r="A4326" s="73"/>
      <c r="B4326" s="86"/>
    </row>
    <row r="4327" spans="1:2" ht="18" customHeight="1">
      <c r="A4327" s="73"/>
      <c r="B4327" s="86"/>
    </row>
    <row r="4328" spans="1:2" ht="18" customHeight="1">
      <c r="A4328" s="73"/>
      <c r="B4328" s="86"/>
    </row>
    <row r="4329" spans="1:2" ht="18" customHeight="1">
      <c r="A4329" s="73"/>
      <c r="B4329" s="86"/>
    </row>
    <row r="4330" spans="1:2" ht="18" customHeight="1">
      <c r="A4330" s="73"/>
      <c r="B4330" s="86"/>
    </row>
    <row r="4331" spans="1:2" ht="18" customHeight="1">
      <c r="A4331" s="73"/>
      <c r="B4331" s="86"/>
    </row>
    <row r="4332" spans="1:2" ht="18" customHeight="1">
      <c r="A4332" s="73"/>
      <c r="B4332" s="86"/>
    </row>
    <row r="4333" spans="1:2" ht="18" customHeight="1">
      <c r="A4333" s="73"/>
      <c r="B4333" s="86"/>
    </row>
    <row r="4334" spans="1:2" ht="18" customHeight="1">
      <c r="A4334" s="73"/>
      <c r="B4334" s="86"/>
    </row>
    <row r="4335" spans="1:2" ht="18" customHeight="1">
      <c r="A4335" s="73"/>
      <c r="B4335" s="86"/>
    </row>
    <row r="4336" spans="1:2" ht="18" customHeight="1">
      <c r="A4336" s="73"/>
      <c r="B4336" s="86"/>
    </row>
    <row r="4337" spans="1:2" ht="18" customHeight="1">
      <c r="A4337" s="73"/>
      <c r="B4337" s="86"/>
    </row>
    <row r="4338" spans="1:2" ht="18" customHeight="1">
      <c r="A4338" s="73"/>
      <c r="B4338" s="86"/>
    </row>
    <row r="4339" spans="1:2" ht="18" customHeight="1">
      <c r="A4339" s="73"/>
      <c r="B4339" s="86"/>
    </row>
    <row r="4340" spans="1:2" ht="18" customHeight="1">
      <c r="A4340" s="73"/>
      <c r="B4340" s="86"/>
    </row>
    <row r="4341" spans="1:2" ht="18" customHeight="1">
      <c r="A4341" s="73"/>
      <c r="B4341" s="86"/>
    </row>
    <row r="4342" spans="1:2" ht="18" customHeight="1">
      <c r="A4342" s="73"/>
      <c r="B4342" s="86"/>
    </row>
    <row r="4343" spans="1:2" ht="18" customHeight="1">
      <c r="A4343" s="73"/>
      <c r="B4343" s="86"/>
    </row>
    <row r="4344" spans="1:2" ht="18" customHeight="1">
      <c r="A4344" s="73"/>
      <c r="B4344" s="86"/>
    </row>
    <row r="4345" spans="1:2" ht="18" customHeight="1">
      <c r="A4345" s="73"/>
      <c r="B4345" s="86"/>
    </row>
    <row r="4346" spans="1:2" ht="18" customHeight="1">
      <c r="A4346" s="73"/>
      <c r="B4346" s="86"/>
    </row>
    <row r="4347" spans="1:2" ht="18" customHeight="1">
      <c r="A4347" s="73"/>
      <c r="B4347" s="86"/>
    </row>
    <row r="4348" spans="1:2" ht="18" customHeight="1">
      <c r="A4348" s="73"/>
      <c r="B4348" s="86"/>
    </row>
    <row r="4349" spans="1:2" ht="18" customHeight="1">
      <c r="A4349" s="73"/>
      <c r="B4349" s="86"/>
    </row>
    <row r="4350" spans="1:2" ht="18" customHeight="1">
      <c r="A4350" s="73"/>
      <c r="B4350" s="86"/>
    </row>
    <row r="4351" spans="1:2" ht="18" customHeight="1">
      <c r="A4351" s="73"/>
      <c r="B4351" s="86"/>
    </row>
    <row r="4352" spans="1:2" ht="18" customHeight="1">
      <c r="A4352" s="73"/>
      <c r="B4352" s="86"/>
    </row>
    <row r="4353" spans="1:2" ht="18" customHeight="1">
      <c r="A4353" s="73"/>
      <c r="B4353" s="86"/>
    </row>
    <row r="4354" spans="1:2" ht="18" customHeight="1">
      <c r="A4354" s="73"/>
      <c r="B4354" s="86"/>
    </row>
    <row r="4355" spans="1:2" ht="18" customHeight="1">
      <c r="A4355" s="73"/>
      <c r="B4355" s="86"/>
    </row>
    <row r="4356" spans="1:2" ht="18" customHeight="1">
      <c r="A4356" s="73"/>
      <c r="B4356" s="86"/>
    </row>
    <row r="4357" spans="1:2" ht="18" customHeight="1">
      <c r="A4357" s="73"/>
      <c r="B4357" s="86"/>
    </row>
    <row r="4358" spans="1:2" ht="18" customHeight="1">
      <c r="A4358" s="73"/>
      <c r="B4358" s="86"/>
    </row>
    <row r="4359" spans="1:2" ht="18" customHeight="1">
      <c r="A4359" s="73"/>
      <c r="B4359" s="86"/>
    </row>
    <row r="4360" spans="1:2" ht="18" customHeight="1">
      <c r="A4360" s="73"/>
      <c r="B4360" s="86"/>
    </row>
    <row r="4361" spans="1:2" ht="18" customHeight="1">
      <c r="A4361" s="73"/>
      <c r="B4361" s="86"/>
    </row>
    <row r="4362" spans="1:2" ht="18" customHeight="1">
      <c r="A4362" s="73"/>
      <c r="B4362" s="86"/>
    </row>
    <row r="4363" spans="1:2" ht="18" customHeight="1">
      <c r="A4363" s="73"/>
      <c r="B4363" s="86"/>
    </row>
    <row r="4364" spans="1:2" ht="18" customHeight="1">
      <c r="A4364" s="73"/>
      <c r="B4364" s="86"/>
    </row>
    <row r="4365" spans="1:2" ht="18" customHeight="1">
      <c r="A4365" s="73"/>
      <c r="B4365" s="86"/>
    </row>
    <row r="4366" spans="1:2" ht="18" customHeight="1">
      <c r="A4366" s="73"/>
      <c r="B4366" s="86"/>
    </row>
    <row r="4367" spans="1:2" ht="18" customHeight="1">
      <c r="A4367" s="73"/>
      <c r="B4367" s="86"/>
    </row>
    <row r="4368" spans="1:2" ht="18" customHeight="1">
      <c r="A4368" s="73"/>
      <c r="B4368" s="86"/>
    </row>
    <row r="4369" spans="1:2" ht="18" customHeight="1">
      <c r="A4369" s="73"/>
      <c r="B4369" s="86"/>
    </row>
    <row r="4370" spans="1:2" ht="18" customHeight="1">
      <c r="A4370" s="73"/>
      <c r="B4370" s="86"/>
    </row>
    <row r="4371" spans="1:2" ht="18" customHeight="1">
      <c r="A4371" s="73"/>
      <c r="B4371" s="86"/>
    </row>
    <row r="4372" spans="1:2" ht="18" customHeight="1">
      <c r="A4372" s="73"/>
      <c r="B4372" s="86"/>
    </row>
    <row r="4373" spans="1:2" ht="18" customHeight="1">
      <c r="A4373" s="73"/>
      <c r="B4373" s="86"/>
    </row>
    <row r="4374" spans="1:2" ht="18" customHeight="1">
      <c r="A4374" s="73"/>
      <c r="B4374" s="86"/>
    </row>
    <row r="4375" spans="1:2" ht="18" customHeight="1">
      <c r="A4375" s="73"/>
      <c r="B4375" s="86"/>
    </row>
    <row r="4376" spans="1:2" ht="18" customHeight="1">
      <c r="A4376" s="73"/>
      <c r="B4376" s="86"/>
    </row>
    <row r="4377" spans="1:2" ht="18" customHeight="1">
      <c r="A4377" s="73"/>
      <c r="B4377" s="86"/>
    </row>
    <row r="4378" spans="1:2" ht="18" customHeight="1">
      <c r="A4378" s="73"/>
      <c r="B4378" s="86"/>
    </row>
    <row r="4379" spans="1:2" ht="18" customHeight="1">
      <c r="A4379" s="73"/>
      <c r="B4379" s="86"/>
    </row>
    <row r="4380" spans="1:2" ht="18" customHeight="1">
      <c r="A4380" s="73"/>
      <c r="B4380" s="86"/>
    </row>
    <row r="4381" spans="1:2" ht="18" customHeight="1">
      <c r="A4381" s="73"/>
      <c r="B4381" s="86"/>
    </row>
    <row r="4382" spans="1:2" ht="18" customHeight="1">
      <c r="A4382" s="73"/>
      <c r="B4382" s="86"/>
    </row>
    <row r="4383" spans="1:2" ht="18" customHeight="1">
      <c r="A4383" s="73"/>
      <c r="B4383" s="86"/>
    </row>
    <row r="4384" spans="1:2" ht="18" customHeight="1">
      <c r="A4384" s="73"/>
      <c r="B4384" s="86"/>
    </row>
    <row r="4385" spans="1:2" ht="18" customHeight="1">
      <c r="A4385" s="73"/>
      <c r="B4385" s="86"/>
    </row>
    <row r="4386" spans="1:2" ht="18" customHeight="1">
      <c r="A4386" s="73"/>
      <c r="B4386" s="86"/>
    </row>
    <row r="4387" spans="1:2" ht="18" customHeight="1">
      <c r="A4387" s="73"/>
      <c r="B4387" s="86"/>
    </row>
    <row r="4388" spans="1:2" ht="18" customHeight="1">
      <c r="A4388" s="73"/>
      <c r="B4388" s="86"/>
    </row>
    <row r="4389" spans="1:2" ht="18" customHeight="1">
      <c r="A4389" s="73"/>
      <c r="B4389" s="86"/>
    </row>
    <row r="4390" spans="1:2" ht="18" customHeight="1">
      <c r="A4390" s="73"/>
      <c r="B4390" s="86"/>
    </row>
    <row r="4391" spans="1:2" ht="18" customHeight="1">
      <c r="A4391" s="73"/>
      <c r="B4391" s="86"/>
    </row>
    <row r="4392" spans="1:2" ht="18" customHeight="1">
      <c r="A4392" s="73"/>
      <c r="B4392" s="86"/>
    </row>
    <row r="4393" spans="1:2" ht="18" customHeight="1">
      <c r="A4393" s="73"/>
      <c r="B4393" s="86"/>
    </row>
    <row r="4394" spans="1:2" ht="18" customHeight="1">
      <c r="A4394" s="73"/>
      <c r="B4394" s="86"/>
    </row>
    <row r="4395" spans="1:2" ht="18" customHeight="1">
      <c r="A4395" s="73"/>
      <c r="B4395" s="86"/>
    </row>
    <row r="4396" spans="1:2" ht="18" customHeight="1">
      <c r="A4396" s="73"/>
      <c r="B4396" s="86"/>
    </row>
    <row r="4397" spans="1:2" ht="18" customHeight="1">
      <c r="A4397" s="73"/>
      <c r="B4397" s="86"/>
    </row>
    <row r="4398" spans="1:2" ht="18" customHeight="1">
      <c r="A4398" s="73"/>
      <c r="B4398" s="86"/>
    </row>
    <row r="4399" spans="1:2" ht="18" customHeight="1">
      <c r="A4399" s="73"/>
      <c r="B4399" s="86"/>
    </row>
    <row r="4400" spans="1:2" ht="18" customHeight="1">
      <c r="A4400" s="73"/>
      <c r="B4400" s="86"/>
    </row>
    <row r="4401" spans="1:2" ht="18" customHeight="1">
      <c r="A4401" s="73"/>
      <c r="B4401" s="86"/>
    </row>
    <row r="4402" spans="1:2" ht="18" customHeight="1">
      <c r="A4402" s="73"/>
      <c r="B4402" s="86"/>
    </row>
    <row r="4403" spans="1:2" ht="18" customHeight="1">
      <c r="A4403" s="73"/>
      <c r="B4403" s="86"/>
    </row>
    <row r="4404" spans="1:2" ht="18" customHeight="1">
      <c r="A4404" s="73"/>
      <c r="B4404" s="86"/>
    </row>
    <row r="4405" spans="1:2" ht="18" customHeight="1">
      <c r="A4405" s="73"/>
      <c r="B4405" s="86"/>
    </row>
    <row r="4406" spans="1:2" ht="18" customHeight="1">
      <c r="A4406" s="73"/>
      <c r="B4406" s="86"/>
    </row>
    <row r="4407" spans="1:2" ht="18" customHeight="1">
      <c r="A4407" s="73"/>
      <c r="B4407" s="86"/>
    </row>
    <row r="4408" spans="1:2" ht="18" customHeight="1">
      <c r="A4408" s="73"/>
      <c r="B4408" s="86"/>
    </row>
    <row r="4409" spans="1:2" ht="18" customHeight="1">
      <c r="A4409" s="73"/>
      <c r="B4409" s="86"/>
    </row>
    <row r="4410" spans="1:2" ht="18" customHeight="1">
      <c r="A4410" s="73"/>
      <c r="B4410" s="86"/>
    </row>
    <row r="4411" spans="1:2" ht="18" customHeight="1">
      <c r="A4411" s="73"/>
      <c r="B4411" s="86"/>
    </row>
    <row r="4412" spans="1:2" ht="18" customHeight="1">
      <c r="A4412" s="73"/>
      <c r="B4412" s="86"/>
    </row>
    <row r="4413" spans="1:2" ht="18" customHeight="1">
      <c r="A4413" s="73"/>
      <c r="B4413" s="86"/>
    </row>
    <row r="4414" spans="1:2" ht="18" customHeight="1">
      <c r="A4414" s="73"/>
      <c r="B4414" s="86"/>
    </row>
    <row r="4415" spans="1:2" ht="18" customHeight="1">
      <c r="A4415" s="73"/>
      <c r="B4415" s="86"/>
    </row>
    <row r="4416" spans="1:2" ht="18" customHeight="1">
      <c r="A4416" s="73"/>
      <c r="B4416" s="86"/>
    </row>
    <row r="4417" spans="1:2" ht="18" customHeight="1">
      <c r="A4417" s="73"/>
      <c r="B4417" s="86"/>
    </row>
    <row r="4418" spans="1:2" ht="18" customHeight="1">
      <c r="A4418" s="73"/>
      <c r="B4418" s="86"/>
    </row>
    <row r="4419" spans="1:2" ht="18" customHeight="1">
      <c r="A4419" s="73"/>
      <c r="B4419" s="86"/>
    </row>
    <row r="4420" spans="1:2" ht="18" customHeight="1">
      <c r="A4420" s="73"/>
      <c r="B4420" s="86"/>
    </row>
    <row r="4421" spans="1:2" ht="18" customHeight="1">
      <c r="A4421" s="73"/>
      <c r="B4421" s="86"/>
    </row>
    <row r="4422" spans="1:2" ht="18" customHeight="1">
      <c r="A4422" s="73"/>
      <c r="B4422" s="86"/>
    </row>
    <row r="4423" spans="1:2" ht="18" customHeight="1">
      <c r="A4423" s="73"/>
      <c r="B4423" s="86"/>
    </row>
    <row r="4424" spans="1:2" ht="18" customHeight="1">
      <c r="A4424" s="73"/>
      <c r="B4424" s="86"/>
    </row>
    <row r="4425" spans="1:2" ht="18" customHeight="1">
      <c r="A4425" s="73"/>
      <c r="B4425" s="86"/>
    </row>
    <row r="4426" spans="1:2" ht="18" customHeight="1">
      <c r="A4426" s="73"/>
      <c r="B4426" s="86"/>
    </row>
    <row r="4427" spans="1:2" ht="18" customHeight="1">
      <c r="A4427" s="73"/>
      <c r="B4427" s="86"/>
    </row>
    <row r="4428" spans="1:2" ht="18" customHeight="1">
      <c r="A4428" s="73"/>
      <c r="B4428" s="86"/>
    </row>
    <row r="4429" spans="1:2" ht="18" customHeight="1">
      <c r="A4429" s="73"/>
      <c r="B4429" s="86"/>
    </row>
    <row r="4430" spans="1:2" ht="18" customHeight="1">
      <c r="A4430" s="73"/>
      <c r="B4430" s="86"/>
    </row>
    <row r="4431" spans="1:2" ht="18" customHeight="1">
      <c r="A4431" s="73"/>
      <c r="B4431" s="86"/>
    </row>
    <row r="4432" spans="1:2" ht="18" customHeight="1">
      <c r="A4432" s="73"/>
      <c r="B4432" s="86"/>
    </row>
    <row r="4433" spans="1:2" ht="18" customHeight="1">
      <c r="A4433" s="73"/>
      <c r="B4433" s="86"/>
    </row>
    <row r="4434" spans="1:2" ht="18" customHeight="1">
      <c r="A4434" s="73"/>
      <c r="B4434" s="86"/>
    </row>
    <row r="4435" spans="1:2" ht="18" customHeight="1">
      <c r="A4435" s="73"/>
      <c r="B4435" s="86"/>
    </row>
    <row r="4436" spans="1:2" ht="18" customHeight="1">
      <c r="A4436" s="73"/>
      <c r="B4436" s="86"/>
    </row>
    <row r="4437" spans="1:2" ht="18" customHeight="1">
      <c r="A4437" s="73"/>
      <c r="B4437" s="86"/>
    </row>
    <row r="4438" spans="1:2" ht="18" customHeight="1">
      <c r="A4438" s="73"/>
      <c r="B4438" s="86"/>
    </row>
    <row r="4439" spans="1:2" ht="18" customHeight="1">
      <c r="A4439" s="73"/>
      <c r="B4439" s="86"/>
    </row>
    <row r="4440" spans="1:2" ht="18" customHeight="1">
      <c r="A4440" s="73"/>
      <c r="B4440" s="86"/>
    </row>
    <row r="4441" spans="1:2" ht="18" customHeight="1">
      <c r="A4441" s="73"/>
      <c r="B4441" s="86"/>
    </row>
    <row r="4442" spans="1:2" ht="18" customHeight="1">
      <c r="A4442" s="73"/>
      <c r="B4442" s="86"/>
    </row>
    <row r="4443" spans="1:2" ht="18" customHeight="1">
      <c r="A4443" s="73"/>
      <c r="B4443" s="86"/>
    </row>
    <row r="4444" spans="1:2" ht="18" customHeight="1">
      <c r="A4444" s="73"/>
      <c r="B4444" s="86"/>
    </row>
    <row r="4445" spans="1:2" ht="18" customHeight="1">
      <c r="A4445" s="73"/>
      <c r="B4445" s="86"/>
    </row>
    <row r="4446" spans="1:2" ht="18" customHeight="1">
      <c r="A4446" s="73"/>
      <c r="B4446" s="86"/>
    </row>
    <row r="4447" spans="1:2" ht="18" customHeight="1">
      <c r="A4447" s="73"/>
      <c r="B4447" s="86"/>
    </row>
    <row r="4448" spans="1:2" ht="18" customHeight="1">
      <c r="A4448" s="73"/>
      <c r="B4448" s="86"/>
    </row>
    <row r="4449" spans="1:2" ht="18" customHeight="1">
      <c r="A4449" s="73"/>
      <c r="B4449" s="86"/>
    </row>
    <row r="4450" spans="1:2" ht="18" customHeight="1">
      <c r="A4450" s="73"/>
      <c r="B4450" s="86"/>
    </row>
    <row r="4451" spans="1:2" ht="18" customHeight="1">
      <c r="A4451" s="73"/>
      <c r="B4451" s="86"/>
    </row>
    <row r="4452" spans="1:2" ht="18" customHeight="1">
      <c r="A4452" s="73"/>
      <c r="B4452" s="86"/>
    </row>
    <row r="4453" spans="1:2" ht="18" customHeight="1">
      <c r="A4453" s="73"/>
      <c r="B4453" s="86"/>
    </row>
    <row r="4454" spans="1:2" ht="18" customHeight="1">
      <c r="A4454" s="73"/>
      <c r="B4454" s="86"/>
    </row>
    <row r="4455" spans="1:2" ht="18" customHeight="1">
      <c r="A4455" s="73"/>
      <c r="B4455" s="86"/>
    </row>
    <row r="4456" spans="1:2" ht="18" customHeight="1">
      <c r="A4456" s="73"/>
      <c r="B4456" s="86"/>
    </row>
    <row r="4457" spans="1:2" ht="18" customHeight="1">
      <c r="A4457" s="73"/>
      <c r="B4457" s="86"/>
    </row>
    <row r="4458" spans="1:2" ht="18" customHeight="1">
      <c r="A4458" s="73"/>
      <c r="B4458" s="86"/>
    </row>
    <row r="4459" spans="1:2" ht="18" customHeight="1">
      <c r="A4459" s="73"/>
      <c r="B4459" s="86"/>
    </row>
    <row r="4460" spans="1:2" ht="18" customHeight="1">
      <c r="A4460" s="73"/>
      <c r="B4460" s="86"/>
    </row>
    <row r="4461" spans="1:2" ht="18" customHeight="1">
      <c r="A4461" s="73"/>
      <c r="B4461" s="86"/>
    </row>
    <row r="4462" spans="1:2" ht="18" customHeight="1">
      <c r="A4462" s="73"/>
      <c r="B4462" s="86"/>
    </row>
    <row r="4463" spans="1:2" ht="18" customHeight="1">
      <c r="A4463" s="73"/>
      <c r="B4463" s="86"/>
    </row>
    <row r="4464" spans="1:2" ht="18" customHeight="1">
      <c r="A4464" s="73"/>
      <c r="B4464" s="86"/>
    </row>
    <row r="4465" spans="1:2" ht="18" customHeight="1">
      <c r="A4465" s="73"/>
      <c r="B4465" s="86"/>
    </row>
    <row r="4466" spans="1:2" ht="18" customHeight="1">
      <c r="A4466" s="73"/>
      <c r="B4466" s="86"/>
    </row>
    <row r="4467" spans="1:2" ht="18" customHeight="1">
      <c r="A4467" s="73"/>
      <c r="B4467" s="86"/>
    </row>
    <row r="4468" spans="1:2" ht="18" customHeight="1">
      <c r="A4468" s="73"/>
      <c r="B4468" s="86"/>
    </row>
    <row r="4469" spans="1:2" ht="18" customHeight="1">
      <c r="A4469" s="73"/>
      <c r="B4469" s="86"/>
    </row>
    <row r="4470" spans="1:2" ht="18" customHeight="1">
      <c r="A4470" s="73"/>
      <c r="B4470" s="86"/>
    </row>
    <row r="4471" spans="1:2" ht="18" customHeight="1">
      <c r="A4471" s="73"/>
      <c r="B4471" s="86"/>
    </row>
    <row r="4472" spans="1:2" ht="18" customHeight="1">
      <c r="A4472" s="73"/>
      <c r="B4472" s="86"/>
    </row>
    <row r="4473" spans="1:2" ht="18" customHeight="1">
      <c r="A4473" s="73"/>
      <c r="B4473" s="86"/>
    </row>
    <row r="4474" spans="1:2" ht="18" customHeight="1">
      <c r="A4474" s="73"/>
      <c r="B4474" s="86"/>
    </row>
    <row r="4475" spans="1:2" ht="18" customHeight="1">
      <c r="A4475" s="73"/>
      <c r="B4475" s="86"/>
    </row>
    <row r="4476" spans="1:2" ht="18" customHeight="1">
      <c r="A4476" s="73"/>
      <c r="B4476" s="86"/>
    </row>
    <row r="4477" spans="1:2" ht="18" customHeight="1">
      <c r="A4477" s="73"/>
      <c r="B4477" s="86"/>
    </row>
    <row r="4478" spans="1:2" ht="18" customHeight="1">
      <c r="A4478" s="73"/>
      <c r="B4478" s="86"/>
    </row>
    <row r="4479" spans="1:2" ht="18" customHeight="1">
      <c r="A4479" s="73"/>
      <c r="B4479" s="86"/>
    </row>
    <row r="4480" spans="1:2" ht="18" customHeight="1">
      <c r="A4480" s="73"/>
      <c r="B4480" s="86"/>
    </row>
    <row r="4481" spans="1:2" ht="18" customHeight="1">
      <c r="A4481" s="73"/>
      <c r="B4481" s="86"/>
    </row>
    <row r="4482" spans="1:2" ht="18" customHeight="1">
      <c r="A4482" s="73"/>
      <c r="B4482" s="86"/>
    </row>
    <row r="4483" spans="1:2" ht="18" customHeight="1">
      <c r="A4483" s="73"/>
      <c r="B4483" s="86"/>
    </row>
    <row r="4484" spans="1:2" ht="18" customHeight="1">
      <c r="A4484" s="73"/>
      <c r="B4484" s="86"/>
    </row>
    <row r="4485" spans="1:2" ht="18" customHeight="1">
      <c r="A4485" s="73"/>
      <c r="B4485" s="86"/>
    </row>
    <row r="4486" spans="1:2" ht="18" customHeight="1">
      <c r="A4486" s="73"/>
      <c r="B4486" s="86"/>
    </row>
    <row r="4487" spans="1:2" ht="18" customHeight="1">
      <c r="A4487" s="73"/>
      <c r="B4487" s="86"/>
    </row>
    <row r="4488" spans="1:2" ht="18" customHeight="1">
      <c r="A4488" s="73"/>
      <c r="B4488" s="86"/>
    </row>
    <row r="4489" spans="1:2" ht="18" customHeight="1">
      <c r="A4489" s="73"/>
      <c r="B4489" s="86"/>
    </row>
    <row r="4490" spans="1:2" ht="18" customHeight="1">
      <c r="A4490" s="73"/>
      <c r="B4490" s="86"/>
    </row>
    <row r="4491" spans="1:2" ht="18" customHeight="1">
      <c r="A4491" s="73"/>
      <c r="B4491" s="86"/>
    </row>
    <row r="4492" spans="1:2" ht="18" customHeight="1">
      <c r="A4492" s="73"/>
      <c r="B4492" s="86"/>
    </row>
    <row r="4493" spans="1:2" ht="18" customHeight="1">
      <c r="A4493" s="73"/>
      <c r="B4493" s="86"/>
    </row>
    <row r="4494" spans="1:2" ht="18" customHeight="1">
      <c r="A4494" s="73"/>
      <c r="B4494" s="86"/>
    </row>
    <row r="4495" spans="1:2" ht="18" customHeight="1">
      <c r="A4495" s="73"/>
      <c r="B4495" s="86"/>
    </row>
    <row r="4496" spans="1:2" ht="18" customHeight="1">
      <c r="A4496" s="73"/>
      <c r="B4496" s="86"/>
    </row>
    <row r="4497" spans="1:2" ht="18" customHeight="1">
      <c r="A4497" s="73"/>
      <c r="B4497" s="86"/>
    </row>
    <row r="4498" spans="1:2" ht="18" customHeight="1">
      <c r="A4498" s="73"/>
      <c r="B4498" s="86"/>
    </row>
    <row r="4499" spans="1:2" ht="18" customHeight="1">
      <c r="A4499" s="73"/>
      <c r="B4499" s="86"/>
    </row>
    <row r="4500" spans="1:2" ht="18" customHeight="1">
      <c r="A4500" s="73"/>
      <c r="B4500" s="86"/>
    </row>
    <row r="4501" spans="1:2" ht="18" customHeight="1">
      <c r="A4501" s="73"/>
      <c r="B4501" s="86"/>
    </row>
    <row r="4502" spans="1:2" ht="18" customHeight="1">
      <c r="A4502" s="73"/>
      <c r="B4502" s="86"/>
    </row>
    <row r="4503" spans="1:2" ht="18" customHeight="1">
      <c r="A4503" s="73"/>
      <c r="B4503" s="86"/>
    </row>
    <row r="4504" spans="1:2" ht="18" customHeight="1">
      <c r="A4504" s="73"/>
      <c r="B4504" s="86"/>
    </row>
    <row r="4505" spans="1:2" ht="18" customHeight="1">
      <c r="A4505" s="73"/>
      <c r="B4505" s="86"/>
    </row>
    <row r="4506" spans="1:2" ht="18" customHeight="1">
      <c r="A4506" s="73"/>
      <c r="B4506" s="86"/>
    </row>
    <row r="4507" spans="1:2" ht="18" customHeight="1">
      <c r="A4507" s="73"/>
      <c r="B4507" s="86"/>
    </row>
    <row r="4508" spans="1:2" ht="18" customHeight="1">
      <c r="A4508" s="73"/>
      <c r="B4508" s="86"/>
    </row>
    <row r="4509" spans="1:2" ht="18" customHeight="1">
      <c r="A4509" s="73"/>
      <c r="B4509" s="86"/>
    </row>
    <row r="4510" spans="1:2" ht="18" customHeight="1">
      <c r="A4510" s="73"/>
      <c r="B4510" s="86"/>
    </row>
    <row r="4511" spans="1:2" ht="18" customHeight="1">
      <c r="A4511" s="73"/>
      <c r="B4511" s="86"/>
    </row>
    <row r="4512" spans="1:2" ht="18" customHeight="1">
      <c r="A4512" s="73"/>
      <c r="B4512" s="86"/>
    </row>
    <row r="4513" spans="1:2" ht="18" customHeight="1">
      <c r="A4513" s="73"/>
      <c r="B4513" s="86"/>
    </row>
    <row r="4514" spans="1:2" ht="18" customHeight="1">
      <c r="A4514" s="73"/>
      <c r="B4514" s="86"/>
    </row>
    <row r="4515" spans="1:2" ht="18" customHeight="1">
      <c r="A4515" s="73"/>
      <c r="B4515" s="86"/>
    </row>
    <row r="4516" spans="1:2" ht="18" customHeight="1">
      <c r="A4516" s="73"/>
      <c r="B4516" s="86"/>
    </row>
    <row r="4517" spans="1:2" ht="18" customHeight="1">
      <c r="A4517" s="73"/>
      <c r="B4517" s="86"/>
    </row>
    <row r="4518" spans="1:2" ht="18" customHeight="1">
      <c r="A4518" s="73"/>
      <c r="B4518" s="86"/>
    </row>
    <row r="4519" spans="1:2" ht="18" customHeight="1">
      <c r="A4519" s="73"/>
      <c r="B4519" s="86"/>
    </row>
    <row r="4520" spans="1:2" ht="18" customHeight="1">
      <c r="A4520" s="73"/>
      <c r="B4520" s="86"/>
    </row>
    <row r="4521" spans="1:2" ht="18" customHeight="1">
      <c r="A4521" s="73"/>
      <c r="B4521" s="86"/>
    </row>
    <row r="4522" spans="1:2" ht="18" customHeight="1">
      <c r="A4522" s="73"/>
      <c r="B4522" s="86"/>
    </row>
    <row r="4523" spans="1:2" ht="18" customHeight="1">
      <c r="A4523" s="73"/>
      <c r="B4523" s="86"/>
    </row>
    <row r="4524" spans="1:2" ht="18" customHeight="1">
      <c r="A4524" s="73"/>
      <c r="B4524" s="86"/>
    </row>
    <row r="4525" spans="1:2" ht="18" customHeight="1">
      <c r="A4525" s="73"/>
      <c r="B4525" s="86"/>
    </row>
    <row r="4526" spans="1:2" ht="18" customHeight="1">
      <c r="A4526" s="73"/>
      <c r="B4526" s="86"/>
    </row>
    <row r="4527" spans="1:2" ht="18" customHeight="1">
      <c r="A4527" s="73"/>
      <c r="B4527" s="86"/>
    </row>
    <row r="4528" spans="1:2" ht="18" customHeight="1">
      <c r="A4528" s="73"/>
      <c r="B4528" s="86"/>
    </row>
    <row r="4529" spans="1:2" ht="18" customHeight="1">
      <c r="A4529" s="73"/>
      <c r="B4529" s="86"/>
    </row>
    <row r="4530" spans="1:2" ht="18" customHeight="1">
      <c r="A4530" s="73"/>
      <c r="B4530" s="86"/>
    </row>
    <row r="4531" spans="1:2" ht="18" customHeight="1">
      <c r="A4531" s="73"/>
      <c r="B4531" s="86"/>
    </row>
    <row r="4532" spans="1:2" ht="18" customHeight="1">
      <c r="A4532" s="73"/>
      <c r="B4532" s="86"/>
    </row>
    <row r="4533" spans="1:2" ht="18" customHeight="1">
      <c r="A4533" s="73"/>
      <c r="B4533" s="86"/>
    </row>
    <row r="4534" spans="1:2" ht="18" customHeight="1">
      <c r="A4534" s="73"/>
      <c r="B4534" s="86"/>
    </row>
    <row r="4535" spans="1:2" ht="18" customHeight="1">
      <c r="A4535" s="73"/>
      <c r="B4535" s="86"/>
    </row>
    <row r="4536" spans="1:2" ht="18" customHeight="1">
      <c r="A4536" s="73"/>
      <c r="B4536" s="86"/>
    </row>
    <row r="4537" spans="1:2" ht="18" customHeight="1">
      <c r="A4537" s="73"/>
      <c r="B4537" s="86"/>
    </row>
    <row r="4538" spans="1:2" ht="18" customHeight="1">
      <c r="A4538" s="73"/>
      <c r="B4538" s="86"/>
    </row>
    <row r="4539" spans="1:2" ht="18" customHeight="1">
      <c r="A4539" s="73"/>
      <c r="B4539" s="86"/>
    </row>
    <row r="4540" spans="1:2" ht="18" customHeight="1">
      <c r="A4540" s="73"/>
      <c r="B4540" s="86"/>
    </row>
    <row r="4541" spans="1:2" ht="18" customHeight="1">
      <c r="A4541" s="73"/>
      <c r="B4541" s="86"/>
    </row>
    <row r="4542" spans="1:2" ht="18" customHeight="1">
      <c r="A4542" s="73"/>
      <c r="B4542" s="86"/>
    </row>
    <row r="4543" spans="1:2" ht="18" customHeight="1">
      <c r="A4543" s="73"/>
      <c r="B4543" s="86"/>
    </row>
    <row r="4544" spans="1:2" ht="18" customHeight="1">
      <c r="A4544" s="73"/>
      <c r="B4544" s="86"/>
    </row>
    <row r="4545" spans="1:2" ht="18" customHeight="1">
      <c r="A4545" s="73"/>
      <c r="B4545" s="86"/>
    </row>
    <row r="4546" spans="1:2" ht="18" customHeight="1">
      <c r="A4546" s="73"/>
      <c r="B4546" s="86"/>
    </row>
    <row r="4547" spans="1:2" ht="18" customHeight="1">
      <c r="A4547" s="73"/>
      <c r="B4547" s="86"/>
    </row>
    <row r="4548" spans="1:2" ht="18" customHeight="1">
      <c r="A4548" s="73"/>
      <c r="B4548" s="86"/>
    </row>
    <row r="4549" spans="1:2" ht="18" customHeight="1">
      <c r="A4549" s="73"/>
      <c r="B4549" s="86"/>
    </row>
    <row r="4550" spans="1:2" ht="18" customHeight="1">
      <c r="A4550" s="73"/>
      <c r="B4550" s="86"/>
    </row>
    <row r="4551" spans="1:2" ht="18" customHeight="1">
      <c r="A4551" s="73"/>
      <c r="B4551" s="86"/>
    </row>
    <row r="4552" spans="1:2" ht="18" customHeight="1">
      <c r="A4552" s="73"/>
      <c r="B4552" s="86"/>
    </row>
    <row r="4553" spans="1:2" ht="18" customHeight="1">
      <c r="A4553" s="73"/>
      <c r="B4553" s="86"/>
    </row>
    <row r="4554" spans="1:2" ht="18" customHeight="1">
      <c r="A4554" s="73"/>
      <c r="B4554" s="86"/>
    </row>
    <row r="4555" spans="1:2" ht="18" customHeight="1">
      <c r="A4555" s="73"/>
      <c r="B4555" s="86"/>
    </row>
    <row r="4556" spans="1:2" ht="18" customHeight="1">
      <c r="A4556" s="73"/>
      <c r="B4556" s="86"/>
    </row>
    <row r="4557" spans="1:2" ht="18" customHeight="1">
      <c r="A4557" s="73"/>
      <c r="B4557" s="86"/>
    </row>
    <row r="4558" spans="1:2" ht="18" customHeight="1">
      <c r="A4558" s="73"/>
      <c r="B4558" s="86"/>
    </row>
    <row r="4559" spans="1:2" ht="18" customHeight="1">
      <c r="A4559" s="73"/>
      <c r="B4559" s="86"/>
    </row>
    <row r="4560" spans="1:2" ht="18" customHeight="1">
      <c r="A4560" s="73"/>
      <c r="B4560" s="86"/>
    </row>
    <row r="4561" spans="1:2" ht="18" customHeight="1">
      <c r="A4561" s="73"/>
      <c r="B4561" s="86"/>
    </row>
    <row r="4562" spans="1:2" ht="18" customHeight="1">
      <c r="A4562" s="73"/>
      <c r="B4562" s="86"/>
    </row>
    <row r="4563" spans="1:2" ht="18" customHeight="1">
      <c r="A4563" s="73"/>
      <c r="B4563" s="86"/>
    </row>
    <row r="4564" spans="1:2" ht="18" customHeight="1">
      <c r="A4564" s="73"/>
      <c r="B4564" s="86"/>
    </row>
    <row r="4565" spans="1:2" ht="18" customHeight="1">
      <c r="A4565" s="73"/>
      <c r="B4565" s="86"/>
    </row>
    <row r="4566" spans="1:2" ht="18" customHeight="1">
      <c r="A4566" s="73"/>
      <c r="B4566" s="86"/>
    </row>
    <row r="4567" spans="1:2" ht="18" customHeight="1">
      <c r="A4567" s="73"/>
      <c r="B4567" s="86"/>
    </row>
    <row r="4568" spans="1:2" ht="18" customHeight="1">
      <c r="A4568" s="73"/>
      <c r="B4568" s="86"/>
    </row>
    <row r="4569" spans="1:2" ht="18" customHeight="1">
      <c r="A4569" s="73"/>
      <c r="B4569" s="86"/>
    </row>
    <row r="4570" spans="1:2" ht="18" customHeight="1">
      <c r="A4570" s="73"/>
      <c r="B4570" s="86"/>
    </row>
    <row r="4571" spans="1:2" ht="18" customHeight="1">
      <c r="A4571" s="73"/>
      <c r="B4571" s="86"/>
    </row>
    <row r="4572" spans="1:2" ht="18" customHeight="1">
      <c r="A4572" s="73"/>
      <c r="B4572" s="86"/>
    </row>
    <row r="4573" spans="1:2" ht="18" customHeight="1">
      <c r="A4573" s="73"/>
      <c r="B4573" s="86"/>
    </row>
    <row r="4574" spans="1:2" ht="18" customHeight="1">
      <c r="A4574" s="73"/>
      <c r="B4574" s="86"/>
    </row>
    <row r="4575" spans="1:2" ht="18" customHeight="1">
      <c r="A4575" s="73"/>
      <c r="B4575" s="86"/>
    </row>
    <row r="4576" spans="1:2" ht="18" customHeight="1">
      <c r="A4576" s="73"/>
      <c r="B4576" s="86"/>
    </row>
    <row r="4577" spans="1:2" ht="18" customHeight="1">
      <c r="A4577" s="73"/>
      <c r="B4577" s="86"/>
    </row>
    <row r="4578" spans="1:2" ht="18" customHeight="1">
      <c r="A4578" s="73"/>
      <c r="B4578" s="86"/>
    </row>
    <row r="4579" spans="1:2" ht="18" customHeight="1">
      <c r="A4579" s="73"/>
      <c r="B4579" s="86"/>
    </row>
    <row r="4580" spans="1:2" ht="18" customHeight="1">
      <c r="A4580" s="73"/>
      <c r="B4580" s="86"/>
    </row>
    <row r="4581" spans="1:2" ht="18" customHeight="1">
      <c r="A4581" s="73"/>
      <c r="B4581" s="86"/>
    </row>
    <row r="4582" spans="1:2" ht="18" customHeight="1">
      <c r="A4582" s="73"/>
      <c r="B4582" s="86"/>
    </row>
    <row r="4583" spans="1:2" ht="18" customHeight="1">
      <c r="A4583" s="73"/>
      <c r="B4583" s="86"/>
    </row>
    <row r="4584" spans="1:2" ht="18" customHeight="1">
      <c r="A4584" s="73"/>
      <c r="B4584" s="86"/>
    </row>
    <row r="4585" spans="1:2" ht="18" customHeight="1">
      <c r="A4585" s="73"/>
      <c r="B4585" s="86"/>
    </row>
    <row r="4586" spans="1:2" ht="18" customHeight="1">
      <c r="A4586" s="73"/>
      <c r="B4586" s="86"/>
    </row>
    <row r="4587" spans="1:2" ht="18" customHeight="1">
      <c r="A4587" s="73"/>
      <c r="B4587" s="86"/>
    </row>
    <row r="4588" spans="1:2" ht="18" customHeight="1">
      <c r="A4588" s="73"/>
      <c r="B4588" s="86"/>
    </row>
    <row r="4589" spans="1:2" ht="18" customHeight="1">
      <c r="A4589" s="73"/>
      <c r="B4589" s="86"/>
    </row>
    <row r="4590" spans="1:2" ht="18" customHeight="1">
      <c r="A4590" s="73"/>
      <c r="B4590" s="86"/>
    </row>
    <row r="4591" spans="1:2" ht="18" customHeight="1">
      <c r="A4591" s="73"/>
      <c r="B4591" s="86"/>
    </row>
    <row r="4592" spans="1:2" ht="18" customHeight="1">
      <c r="A4592" s="73"/>
      <c r="B4592" s="86"/>
    </row>
    <row r="4593" spans="1:2" ht="18" customHeight="1">
      <c r="A4593" s="73"/>
      <c r="B4593" s="86"/>
    </row>
    <row r="4594" spans="1:2" ht="18" customHeight="1">
      <c r="A4594" s="73"/>
      <c r="B4594" s="86"/>
    </row>
    <row r="4595" spans="1:2" ht="18" customHeight="1">
      <c r="A4595" s="73"/>
      <c r="B4595" s="86"/>
    </row>
    <row r="4596" spans="1:2" ht="18" customHeight="1">
      <c r="A4596" s="73"/>
      <c r="B4596" s="86"/>
    </row>
    <row r="4597" spans="1:2" ht="18" customHeight="1">
      <c r="A4597" s="73"/>
      <c r="B4597" s="86"/>
    </row>
    <row r="4598" spans="1:2" ht="18" customHeight="1">
      <c r="A4598" s="73"/>
      <c r="B4598" s="86"/>
    </row>
    <row r="4599" spans="1:2" ht="18" customHeight="1">
      <c r="A4599" s="73"/>
      <c r="B4599" s="86"/>
    </row>
    <row r="4600" spans="1:2" ht="18" customHeight="1">
      <c r="A4600" s="73"/>
      <c r="B4600" s="86"/>
    </row>
    <row r="4601" spans="1:2" ht="18" customHeight="1">
      <c r="A4601" s="73"/>
      <c r="B4601" s="86"/>
    </row>
    <row r="4602" spans="1:2" ht="18" customHeight="1">
      <c r="A4602" s="73"/>
      <c r="B4602" s="86"/>
    </row>
    <row r="4603" spans="1:2" ht="18" customHeight="1">
      <c r="A4603" s="73"/>
      <c r="B4603" s="86"/>
    </row>
    <row r="4604" spans="1:2" ht="18" customHeight="1">
      <c r="A4604" s="73"/>
      <c r="B4604" s="86"/>
    </row>
    <row r="4605" spans="1:2" ht="18" customHeight="1">
      <c r="A4605" s="73"/>
      <c r="B4605" s="86"/>
    </row>
    <row r="4606" spans="1:2" ht="18" customHeight="1">
      <c r="A4606" s="73"/>
      <c r="B4606" s="86"/>
    </row>
    <row r="4607" spans="1:2" ht="18" customHeight="1">
      <c r="A4607" s="73"/>
      <c r="B4607" s="86"/>
    </row>
    <row r="4608" spans="1:2" ht="18" customHeight="1">
      <c r="A4608" s="73"/>
      <c r="B4608" s="86"/>
    </row>
    <row r="4609" spans="1:2" ht="18" customHeight="1">
      <c r="A4609" s="73"/>
      <c r="B4609" s="86"/>
    </row>
    <row r="4610" spans="1:2" ht="18" customHeight="1">
      <c r="A4610" s="73"/>
      <c r="B4610" s="86"/>
    </row>
    <row r="4611" spans="1:2" ht="18" customHeight="1">
      <c r="A4611" s="73"/>
      <c r="B4611" s="86"/>
    </row>
    <row r="4612" spans="1:2" ht="18" customHeight="1">
      <c r="A4612" s="73"/>
      <c r="B4612" s="86"/>
    </row>
    <row r="4613" spans="1:2" ht="18" customHeight="1">
      <c r="A4613" s="73"/>
      <c r="B4613" s="86"/>
    </row>
    <row r="4614" spans="1:2" ht="18" customHeight="1">
      <c r="A4614" s="73"/>
      <c r="B4614" s="86"/>
    </row>
    <row r="4615" spans="1:2" ht="18" customHeight="1">
      <c r="A4615" s="73"/>
      <c r="B4615" s="86"/>
    </row>
    <row r="4616" spans="1:2" ht="18" customHeight="1">
      <c r="A4616" s="73"/>
      <c r="B4616" s="86"/>
    </row>
    <row r="4617" spans="1:2" ht="18" customHeight="1">
      <c r="A4617" s="73"/>
      <c r="B4617" s="86"/>
    </row>
    <row r="4618" spans="1:2" ht="18" customHeight="1">
      <c r="A4618" s="73"/>
      <c r="B4618" s="86"/>
    </row>
    <row r="4619" spans="1:2" ht="18" customHeight="1">
      <c r="A4619" s="73"/>
      <c r="B4619" s="86"/>
    </row>
    <row r="4620" spans="1:2" ht="18" customHeight="1">
      <c r="A4620" s="73"/>
      <c r="B4620" s="86"/>
    </row>
    <row r="4621" spans="1:2" ht="18" customHeight="1">
      <c r="A4621" s="73"/>
      <c r="B4621" s="86"/>
    </row>
    <row r="4622" spans="1:2" ht="18" customHeight="1">
      <c r="A4622" s="73"/>
      <c r="B4622" s="86"/>
    </row>
    <row r="4623" spans="1:2" ht="18" customHeight="1">
      <c r="A4623" s="73"/>
      <c r="B4623" s="86"/>
    </row>
    <row r="4624" spans="1:2" ht="18" customHeight="1">
      <c r="A4624" s="73"/>
      <c r="B4624" s="86"/>
    </row>
    <row r="4625" spans="1:2" ht="18" customHeight="1">
      <c r="A4625" s="73"/>
      <c r="B4625" s="86"/>
    </row>
    <row r="4626" spans="1:2" ht="18" customHeight="1">
      <c r="A4626" s="73"/>
      <c r="B4626" s="86"/>
    </row>
    <row r="4627" spans="1:2" ht="18" customHeight="1">
      <c r="A4627" s="73"/>
      <c r="B4627" s="86"/>
    </row>
    <row r="4628" spans="1:2" ht="18" customHeight="1">
      <c r="A4628" s="73"/>
      <c r="B4628" s="86"/>
    </row>
    <row r="4629" spans="1:2" ht="18" customHeight="1">
      <c r="A4629" s="73"/>
      <c r="B4629" s="86"/>
    </row>
    <row r="4630" spans="1:2" ht="18" customHeight="1">
      <c r="A4630" s="73"/>
      <c r="B4630" s="86"/>
    </row>
    <row r="4631" spans="1:2" ht="18" customHeight="1">
      <c r="A4631" s="73"/>
      <c r="B4631" s="86"/>
    </row>
    <row r="4632" spans="1:2" ht="18" customHeight="1">
      <c r="A4632" s="73"/>
      <c r="B4632" s="86"/>
    </row>
    <row r="4633" spans="1:2" ht="18" customHeight="1">
      <c r="A4633" s="73"/>
      <c r="B4633" s="86"/>
    </row>
    <row r="4634" spans="1:2" ht="18" customHeight="1">
      <c r="A4634" s="73"/>
      <c r="B4634" s="86"/>
    </row>
    <row r="4635" spans="1:2" ht="18" customHeight="1">
      <c r="A4635" s="73"/>
      <c r="B4635" s="86"/>
    </row>
    <row r="4636" spans="1:2" ht="18" customHeight="1">
      <c r="A4636" s="73"/>
      <c r="B4636" s="86"/>
    </row>
    <row r="4637" spans="1:2" ht="18" customHeight="1">
      <c r="A4637" s="73"/>
      <c r="B4637" s="86"/>
    </row>
    <row r="4638" spans="1:2" ht="18" customHeight="1">
      <c r="A4638" s="73"/>
      <c r="B4638" s="86"/>
    </row>
    <row r="4639" spans="1:2" ht="18" customHeight="1">
      <c r="A4639" s="73"/>
      <c r="B4639" s="86"/>
    </row>
    <row r="4640" spans="1:2" ht="18" customHeight="1">
      <c r="A4640" s="73"/>
      <c r="B4640" s="86"/>
    </row>
    <row r="4641" spans="1:2" ht="18" customHeight="1">
      <c r="A4641" s="73"/>
      <c r="B4641" s="86"/>
    </row>
    <row r="4642" spans="1:2" ht="18" customHeight="1">
      <c r="A4642" s="73"/>
      <c r="B4642" s="86"/>
    </row>
    <row r="4643" spans="1:2" ht="18" customHeight="1">
      <c r="A4643" s="73"/>
      <c r="B4643" s="86"/>
    </row>
    <row r="4644" spans="1:2" ht="18" customHeight="1">
      <c r="A4644" s="73"/>
      <c r="B4644" s="86"/>
    </row>
    <row r="4645" spans="1:2" ht="18" customHeight="1">
      <c r="A4645" s="73"/>
      <c r="B4645" s="86"/>
    </row>
    <row r="4646" spans="1:2" ht="18" customHeight="1">
      <c r="A4646" s="73"/>
      <c r="B4646" s="86"/>
    </row>
    <row r="4647" spans="1:2" ht="18" customHeight="1">
      <c r="A4647" s="73"/>
      <c r="B4647" s="86"/>
    </row>
    <row r="4648" spans="1:2" ht="18" customHeight="1">
      <c r="A4648" s="73"/>
      <c r="B4648" s="86"/>
    </row>
    <row r="4649" spans="1:2" ht="18" customHeight="1">
      <c r="A4649" s="73"/>
      <c r="B4649" s="86"/>
    </row>
    <row r="4650" spans="1:2" ht="18" customHeight="1">
      <c r="A4650" s="73"/>
      <c r="B4650" s="86"/>
    </row>
    <row r="4651" spans="1:2" ht="18" customHeight="1">
      <c r="A4651" s="73"/>
      <c r="B4651" s="86"/>
    </row>
    <row r="4652" spans="1:2" ht="18" customHeight="1">
      <c r="A4652" s="73"/>
      <c r="B4652" s="86"/>
    </row>
    <row r="4653" spans="1:2" ht="18" customHeight="1">
      <c r="A4653" s="73"/>
      <c r="B4653" s="86"/>
    </row>
    <row r="4654" spans="1:2" ht="18" customHeight="1">
      <c r="A4654" s="73"/>
      <c r="B4654" s="86"/>
    </row>
    <row r="4655" spans="1:2" ht="18" customHeight="1">
      <c r="A4655" s="73"/>
      <c r="B4655" s="86"/>
    </row>
    <row r="4656" spans="1:2" ht="18" customHeight="1">
      <c r="A4656" s="73"/>
      <c r="B4656" s="86"/>
    </row>
    <row r="4657" spans="1:2" ht="18" customHeight="1">
      <c r="A4657" s="73"/>
      <c r="B4657" s="86"/>
    </row>
    <row r="4658" spans="1:2" ht="18" customHeight="1">
      <c r="A4658" s="73"/>
      <c r="B4658" s="86"/>
    </row>
    <row r="4659" spans="1:2" ht="18" customHeight="1">
      <c r="A4659" s="73"/>
      <c r="B4659" s="86"/>
    </row>
    <row r="4660" spans="1:2" ht="18" customHeight="1">
      <c r="A4660" s="73"/>
      <c r="B4660" s="86"/>
    </row>
    <row r="4661" spans="1:2" ht="18" customHeight="1">
      <c r="A4661" s="73"/>
      <c r="B4661" s="86"/>
    </row>
    <row r="4662" spans="1:2" ht="18" customHeight="1">
      <c r="A4662" s="73"/>
      <c r="B4662" s="86"/>
    </row>
    <row r="4663" spans="1:2" ht="18" customHeight="1">
      <c r="A4663" s="73"/>
      <c r="B4663" s="86"/>
    </row>
    <row r="4664" spans="1:2" ht="18" customHeight="1">
      <c r="A4664" s="73"/>
      <c r="B4664" s="86"/>
    </row>
    <row r="4665" spans="1:2" ht="18" customHeight="1">
      <c r="A4665" s="73"/>
      <c r="B4665" s="86"/>
    </row>
    <row r="4666" spans="1:2" ht="18" customHeight="1">
      <c r="A4666" s="73"/>
      <c r="B4666" s="86"/>
    </row>
    <row r="4667" spans="1:2" ht="18" customHeight="1">
      <c r="A4667" s="73"/>
      <c r="B4667" s="86"/>
    </row>
    <row r="4668" spans="1:2" ht="18" customHeight="1">
      <c r="A4668" s="73"/>
      <c r="B4668" s="86"/>
    </row>
    <row r="4669" spans="1:2" ht="18" customHeight="1">
      <c r="A4669" s="73"/>
      <c r="B4669" s="86"/>
    </row>
    <row r="4670" spans="1:2" ht="18" customHeight="1">
      <c r="A4670" s="73"/>
      <c r="B4670" s="86"/>
    </row>
    <row r="4671" spans="1:2" ht="18" customHeight="1">
      <c r="A4671" s="73"/>
      <c r="B4671" s="86"/>
    </row>
    <row r="4672" spans="1:2" ht="18" customHeight="1">
      <c r="A4672" s="73"/>
      <c r="B4672" s="86"/>
    </row>
    <row r="4673" spans="1:2" ht="18" customHeight="1">
      <c r="A4673" s="73"/>
      <c r="B4673" s="86"/>
    </row>
    <row r="4674" spans="1:2" ht="18" customHeight="1">
      <c r="A4674" s="73"/>
      <c r="B4674" s="86"/>
    </row>
    <row r="4675" spans="1:2" ht="18" customHeight="1">
      <c r="A4675" s="73"/>
      <c r="B4675" s="86"/>
    </row>
    <row r="4676" spans="1:2" ht="18" customHeight="1">
      <c r="A4676" s="73"/>
      <c r="B4676" s="86"/>
    </row>
    <row r="4677" spans="1:2" ht="18" customHeight="1">
      <c r="A4677" s="73"/>
      <c r="B4677" s="86"/>
    </row>
    <row r="4678" spans="1:2" ht="18" customHeight="1">
      <c r="A4678" s="73"/>
      <c r="B4678" s="86"/>
    </row>
    <row r="4679" spans="1:2" ht="18" customHeight="1">
      <c r="A4679" s="73"/>
      <c r="B4679" s="86"/>
    </row>
    <row r="4680" spans="1:2" ht="18" customHeight="1">
      <c r="A4680" s="73"/>
      <c r="B4680" s="86"/>
    </row>
    <row r="4681" spans="1:2" ht="18" customHeight="1">
      <c r="A4681" s="73"/>
      <c r="B4681" s="86"/>
    </row>
    <row r="4682" spans="1:2" ht="18" customHeight="1">
      <c r="A4682" s="73"/>
      <c r="B4682" s="86"/>
    </row>
    <row r="4683" spans="1:2" ht="18" customHeight="1">
      <c r="A4683" s="73"/>
      <c r="B4683" s="86"/>
    </row>
    <row r="4684" spans="1:2" ht="18" customHeight="1">
      <c r="A4684" s="73"/>
      <c r="B4684" s="86"/>
    </row>
    <row r="4685" spans="1:2" ht="18" customHeight="1">
      <c r="A4685" s="73"/>
      <c r="B4685" s="86"/>
    </row>
    <row r="4686" spans="1:2" ht="18" customHeight="1">
      <c r="A4686" s="73"/>
      <c r="B4686" s="86"/>
    </row>
    <row r="4687" spans="1:2" ht="18" customHeight="1">
      <c r="A4687" s="73"/>
      <c r="B4687" s="86"/>
    </row>
    <row r="4688" spans="1:2" ht="18" customHeight="1">
      <c r="A4688" s="73"/>
      <c r="B4688" s="86"/>
    </row>
    <row r="4689" spans="1:2" ht="18" customHeight="1">
      <c r="A4689" s="73"/>
      <c r="B4689" s="86"/>
    </row>
    <row r="4690" spans="1:2" ht="18" customHeight="1">
      <c r="A4690" s="73"/>
      <c r="B4690" s="86"/>
    </row>
    <row r="4691" spans="1:2" ht="18" customHeight="1">
      <c r="A4691" s="73"/>
      <c r="B4691" s="86"/>
    </row>
    <row r="4692" spans="1:2" ht="18" customHeight="1">
      <c r="A4692" s="73"/>
      <c r="B4692" s="86"/>
    </row>
    <row r="4693" spans="1:2" ht="18" customHeight="1">
      <c r="A4693" s="73"/>
      <c r="B4693" s="86"/>
    </row>
    <row r="4694" spans="1:2" ht="18" customHeight="1">
      <c r="A4694" s="73"/>
      <c r="B4694" s="86"/>
    </row>
    <row r="4695" spans="1:2" ht="18" customHeight="1">
      <c r="A4695" s="73"/>
      <c r="B4695" s="86"/>
    </row>
    <row r="4696" spans="1:2" ht="18" customHeight="1">
      <c r="A4696" s="73"/>
      <c r="B4696" s="86"/>
    </row>
    <row r="4697" spans="1:2" ht="18" customHeight="1">
      <c r="A4697" s="73"/>
      <c r="B4697" s="86"/>
    </row>
    <row r="4698" spans="1:2" ht="18" customHeight="1">
      <c r="A4698" s="73"/>
      <c r="B4698" s="86"/>
    </row>
    <row r="4699" spans="1:2" ht="18" customHeight="1">
      <c r="A4699" s="73"/>
      <c r="B4699" s="86"/>
    </row>
    <row r="4700" spans="1:2" ht="18" customHeight="1">
      <c r="A4700" s="73"/>
      <c r="B4700" s="86"/>
    </row>
    <row r="4701" spans="1:2" ht="18" customHeight="1">
      <c r="A4701" s="73"/>
      <c r="B4701" s="86"/>
    </row>
    <row r="4702" spans="1:2" ht="18" customHeight="1">
      <c r="A4702" s="73"/>
      <c r="B4702" s="86"/>
    </row>
    <row r="4703" spans="1:2" ht="18" customHeight="1">
      <c r="A4703" s="73"/>
      <c r="B4703" s="86"/>
    </row>
    <row r="4704" spans="1:2" ht="18" customHeight="1">
      <c r="A4704" s="73"/>
      <c r="B4704" s="86"/>
    </row>
    <row r="4705" spans="1:2" ht="18" customHeight="1">
      <c r="A4705" s="73"/>
      <c r="B4705" s="86"/>
    </row>
    <row r="4706" spans="1:2" ht="18" customHeight="1">
      <c r="A4706" s="73"/>
      <c r="B4706" s="86"/>
    </row>
    <row r="4707" spans="1:2" ht="18" customHeight="1">
      <c r="A4707" s="73"/>
      <c r="B4707" s="86"/>
    </row>
    <row r="4708" spans="1:2" ht="18" customHeight="1">
      <c r="A4708" s="73"/>
      <c r="B4708" s="86"/>
    </row>
    <row r="4709" spans="1:2" ht="18" customHeight="1">
      <c r="A4709" s="73"/>
      <c r="B4709" s="86"/>
    </row>
    <row r="4710" spans="1:2" ht="18" customHeight="1">
      <c r="A4710" s="73"/>
      <c r="B4710" s="86"/>
    </row>
    <row r="4711" spans="1:2" ht="18" customHeight="1">
      <c r="A4711" s="73"/>
      <c r="B4711" s="86"/>
    </row>
    <row r="4712" spans="1:2" ht="18" customHeight="1">
      <c r="A4712" s="73"/>
      <c r="B4712" s="86"/>
    </row>
    <row r="4713" spans="1:2" ht="18" customHeight="1">
      <c r="A4713" s="73"/>
      <c r="B4713" s="86"/>
    </row>
    <row r="4714" spans="1:2" ht="18" customHeight="1">
      <c r="A4714" s="73"/>
      <c r="B4714" s="86"/>
    </row>
    <row r="4715" spans="1:2" ht="18" customHeight="1">
      <c r="A4715" s="73"/>
      <c r="B4715" s="86"/>
    </row>
    <row r="4716" spans="1:2" ht="18" customHeight="1">
      <c r="A4716" s="73"/>
      <c r="B4716" s="86"/>
    </row>
    <row r="4717" spans="1:2" ht="18" customHeight="1">
      <c r="A4717" s="73"/>
      <c r="B4717" s="86"/>
    </row>
    <row r="4718" spans="1:2" ht="18" customHeight="1">
      <c r="A4718" s="73"/>
      <c r="B4718" s="86"/>
    </row>
    <row r="4719" spans="1:2" ht="18" customHeight="1">
      <c r="A4719" s="73"/>
      <c r="B4719" s="86"/>
    </row>
    <row r="4720" spans="1:2" ht="18" customHeight="1">
      <c r="A4720" s="73"/>
      <c r="B4720" s="86"/>
    </row>
    <row r="4721" spans="1:2" ht="18" customHeight="1">
      <c r="A4721" s="73"/>
      <c r="B4721" s="86"/>
    </row>
    <row r="4722" spans="1:2" ht="18" customHeight="1">
      <c r="A4722" s="73"/>
      <c r="B4722" s="86"/>
    </row>
    <row r="4723" spans="1:2" ht="18" customHeight="1">
      <c r="A4723" s="73"/>
      <c r="B4723" s="86"/>
    </row>
    <row r="4724" spans="1:2" ht="18" customHeight="1">
      <c r="A4724" s="73"/>
      <c r="B4724" s="86"/>
    </row>
    <row r="4725" spans="1:2" ht="18" customHeight="1">
      <c r="A4725" s="73"/>
      <c r="B4725" s="86"/>
    </row>
    <row r="4726" spans="1:2" ht="18" customHeight="1">
      <c r="A4726" s="73"/>
      <c r="B4726" s="86"/>
    </row>
    <row r="4727" spans="1:2" ht="18" customHeight="1">
      <c r="A4727" s="73"/>
      <c r="B4727" s="86"/>
    </row>
    <row r="4728" spans="1:2" ht="18" customHeight="1">
      <c r="A4728" s="73"/>
      <c r="B4728" s="86"/>
    </row>
    <row r="4729" spans="1:2" ht="18" customHeight="1">
      <c r="A4729" s="73"/>
      <c r="B4729" s="86"/>
    </row>
    <row r="4730" spans="1:2" ht="18" customHeight="1">
      <c r="A4730" s="73"/>
      <c r="B4730" s="86"/>
    </row>
    <row r="4731" spans="1:2" ht="18" customHeight="1">
      <c r="A4731" s="73"/>
      <c r="B4731" s="86"/>
    </row>
    <row r="4732" spans="1:2" ht="18" customHeight="1">
      <c r="A4732" s="73"/>
      <c r="B4732" s="86"/>
    </row>
    <row r="4733" spans="1:2" ht="18" customHeight="1">
      <c r="A4733" s="73"/>
      <c r="B4733" s="86"/>
    </row>
    <row r="4734" spans="1:2" ht="18" customHeight="1">
      <c r="A4734" s="73"/>
      <c r="B4734" s="86"/>
    </row>
    <row r="4735" spans="1:2" ht="18" customHeight="1">
      <c r="A4735" s="73"/>
      <c r="B4735" s="86"/>
    </row>
    <row r="4736" spans="1:2" ht="18" customHeight="1">
      <c r="A4736" s="73"/>
      <c r="B4736" s="86"/>
    </row>
    <row r="4737" spans="1:2" ht="18" customHeight="1">
      <c r="A4737" s="73"/>
      <c r="B4737" s="86"/>
    </row>
    <row r="4738" spans="1:2" ht="18" customHeight="1">
      <c r="A4738" s="73"/>
      <c r="B4738" s="86"/>
    </row>
    <row r="4739" spans="1:2" ht="18" customHeight="1">
      <c r="A4739" s="73"/>
      <c r="B4739" s="86"/>
    </row>
    <row r="4740" spans="1:2" ht="18" customHeight="1">
      <c r="A4740" s="73"/>
      <c r="B4740" s="86"/>
    </row>
    <row r="4741" spans="1:2" ht="18" customHeight="1">
      <c r="A4741" s="73"/>
      <c r="B4741" s="86"/>
    </row>
    <row r="4742" spans="1:2" ht="18" customHeight="1">
      <c r="A4742" s="73"/>
      <c r="B4742" s="86"/>
    </row>
    <row r="4743" spans="1:2" ht="18" customHeight="1">
      <c r="A4743" s="73"/>
      <c r="B4743" s="86"/>
    </row>
    <row r="4744" spans="1:2" ht="18" customHeight="1">
      <c r="A4744" s="73"/>
      <c r="B4744" s="86"/>
    </row>
    <row r="4745" spans="1:2" ht="18" customHeight="1">
      <c r="A4745" s="73"/>
      <c r="B4745" s="86"/>
    </row>
    <row r="4746" spans="1:2" ht="18" customHeight="1">
      <c r="A4746" s="73"/>
      <c r="B4746" s="86"/>
    </row>
    <row r="4747" spans="1:2" ht="18" customHeight="1">
      <c r="A4747" s="73"/>
      <c r="B4747" s="86"/>
    </row>
    <row r="4748" spans="1:2" ht="18" customHeight="1">
      <c r="A4748" s="73"/>
      <c r="B4748" s="86"/>
    </row>
    <row r="4749" spans="1:2" ht="18" customHeight="1">
      <c r="A4749" s="73"/>
      <c r="B4749" s="86"/>
    </row>
    <row r="4750" spans="1:2" ht="18" customHeight="1">
      <c r="A4750" s="73"/>
      <c r="B4750" s="86"/>
    </row>
    <row r="4751" spans="1:2" ht="18" customHeight="1">
      <c r="A4751" s="73"/>
      <c r="B4751" s="86"/>
    </row>
    <row r="4752" spans="1:2" ht="18" customHeight="1">
      <c r="A4752" s="73"/>
      <c r="B4752" s="86"/>
    </row>
    <row r="4753" spans="1:2" ht="18" customHeight="1">
      <c r="A4753" s="73"/>
      <c r="B4753" s="86"/>
    </row>
    <row r="4754" spans="1:2" ht="18" customHeight="1">
      <c r="A4754" s="73"/>
      <c r="B4754" s="86"/>
    </row>
    <row r="4755" spans="1:2" ht="18" customHeight="1">
      <c r="A4755" s="73"/>
      <c r="B4755" s="86"/>
    </row>
    <row r="4756" spans="1:2" ht="18" customHeight="1">
      <c r="A4756" s="73"/>
      <c r="B4756" s="86"/>
    </row>
    <row r="4757" spans="1:2" ht="18" customHeight="1">
      <c r="A4757" s="73"/>
      <c r="B4757" s="86"/>
    </row>
    <row r="4758" spans="1:2" ht="18" customHeight="1">
      <c r="A4758" s="73"/>
      <c r="B4758" s="86"/>
    </row>
    <row r="4759" spans="1:2" ht="18" customHeight="1">
      <c r="A4759" s="73"/>
      <c r="B4759" s="86"/>
    </row>
    <row r="4760" spans="1:2" ht="18" customHeight="1">
      <c r="A4760" s="73"/>
      <c r="B4760" s="86"/>
    </row>
    <row r="4761" spans="1:2" ht="18" customHeight="1">
      <c r="A4761" s="73"/>
      <c r="B4761" s="86"/>
    </row>
    <row r="4762" spans="1:2" ht="18" customHeight="1">
      <c r="A4762" s="73"/>
      <c r="B4762" s="86"/>
    </row>
    <row r="4763" spans="1:2" ht="18" customHeight="1">
      <c r="A4763" s="73"/>
      <c r="B4763" s="86"/>
    </row>
    <row r="4764" spans="1:2" ht="18" customHeight="1">
      <c r="A4764" s="73"/>
      <c r="B4764" s="86"/>
    </row>
    <row r="4765" spans="1:2" ht="18" customHeight="1">
      <c r="A4765" s="73"/>
      <c r="B4765" s="86"/>
    </row>
    <row r="4766" spans="1:2" ht="18" customHeight="1">
      <c r="A4766" s="73"/>
      <c r="B4766" s="86"/>
    </row>
    <row r="4767" spans="1:2" ht="18" customHeight="1">
      <c r="A4767" s="73"/>
      <c r="B4767" s="86"/>
    </row>
    <row r="4768" spans="1:2" ht="18" customHeight="1">
      <c r="A4768" s="73"/>
      <c r="B4768" s="86"/>
    </row>
    <row r="4769" spans="1:2" ht="18" customHeight="1">
      <c r="A4769" s="73"/>
      <c r="B4769" s="86"/>
    </row>
    <row r="4770" spans="1:2" ht="18" customHeight="1">
      <c r="A4770" s="73"/>
      <c r="B4770" s="86"/>
    </row>
    <row r="4771" spans="1:2" ht="18" customHeight="1">
      <c r="A4771" s="73"/>
      <c r="B4771" s="86"/>
    </row>
    <row r="4772" spans="1:2" ht="18" customHeight="1">
      <c r="A4772" s="73"/>
      <c r="B4772" s="86"/>
    </row>
    <row r="4773" spans="1:2" ht="18" customHeight="1">
      <c r="A4773" s="73"/>
      <c r="B4773" s="86"/>
    </row>
    <row r="4774" spans="1:2" ht="18" customHeight="1">
      <c r="A4774" s="73"/>
      <c r="B4774" s="86"/>
    </row>
    <row r="4775" spans="1:2" ht="18" customHeight="1">
      <c r="A4775" s="73"/>
      <c r="B4775" s="86"/>
    </row>
    <row r="4776" spans="1:2" ht="18" customHeight="1">
      <c r="A4776" s="73"/>
      <c r="B4776" s="86"/>
    </row>
    <row r="4777" spans="1:2" ht="18" customHeight="1">
      <c r="A4777" s="73"/>
      <c r="B4777" s="86"/>
    </row>
    <row r="4778" spans="1:2" ht="18" customHeight="1">
      <c r="A4778" s="73"/>
      <c r="B4778" s="86"/>
    </row>
    <row r="4779" spans="1:2" ht="18" customHeight="1">
      <c r="A4779" s="73"/>
      <c r="B4779" s="86"/>
    </row>
    <row r="4780" spans="1:2" ht="18" customHeight="1">
      <c r="A4780" s="73"/>
      <c r="B4780" s="86"/>
    </row>
    <row r="4781" spans="1:2" ht="18" customHeight="1">
      <c r="A4781" s="73"/>
      <c r="B4781" s="86"/>
    </row>
    <row r="4782" spans="1:2" ht="18" customHeight="1">
      <c r="A4782" s="73"/>
      <c r="B4782" s="86"/>
    </row>
    <row r="4783" spans="1:2" ht="18" customHeight="1">
      <c r="A4783" s="73"/>
      <c r="B4783" s="86"/>
    </row>
    <row r="4784" spans="1:2" ht="18" customHeight="1">
      <c r="A4784" s="73"/>
      <c r="B4784" s="86"/>
    </row>
    <row r="4785" spans="1:2" ht="18" customHeight="1">
      <c r="A4785" s="73"/>
      <c r="B4785" s="86"/>
    </row>
    <row r="4786" spans="1:2" ht="18" customHeight="1">
      <c r="A4786" s="73"/>
      <c r="B4786" s="86"/>
    </row>
    <row r="4787" spans="1:2" ht="18" customHeight="1">
      <c r="A4787" s="73"/>
      <c r="B4787" s="86"/>
    </row>
    <row r="4788" spans="1:2" ht="18" customHeight="1">
      <c r="A4788" s="73"/>
      <c r="B4788" s="86"/>
    </row>
    <row r="4789" spans="1:2" ht="18" customHeight="1">
      <c r="A4789" s="73"/>
      <c r="B4789" s="86"/>
    </row>
    <row r="4790" spans="1:2" ht="18" customHeight="1">
      <c r="A4790" s="73"/>
      <c r="B4790" s="86"/>
    </row>
    <row r="4791" spans="1:2" ht="18" customHeight="1">
      <c r="A4791" s="73"/>
      <c r="B4791" s="86"/>
    </row>
    <row r="4792" spans="1:2" ht="18" customHeight="1">
      <c r="A4792" s="73"/>
      <c r="B4792" s="86"/>
    </row>
    <row r="4793" spans="1:2" ht="18" customHeight="1">
      <c r="A4793" s="73"/>
      <c r="B4793" s="86"/>
    </row>
    <row r="4794" spans="1:2" ht="18" customHeight="1">
      <c r="A4794" s="73"/>
      <c r="B4794" s="86"/>
    </row>
    <row r="4795" spans="1:2" ht="18" customHeight="1">
      <c r="A4795" s="73"/>
      <c r="B4795" s="86"/>
    </row>
    <row r="4796" spans="1:2" ht="18" customHeight="1">
      <c r="A4796" s="73"/>
      <c r="B4796" s="86"/>
    </row>
    <row r="4797" spans="1:2" ht="18" customHeight="1">
      <c r="A4797" s="73"/>
      <c r="B4797" s="86"/>
    </row>
    <row r="4798" spans="1:2" ht="18" customHeight="1">
      <c r="A4798" s="73"/>
      <c r="B4798" s="86"/>
    </row>
    <row r="4799" spans="1:2" ht="18" customHeight="1">
      <c r="A4799" s="73"/>
      <c r="B4799" s="86"/>
    </row>
    <row r="4800" spans="1:2" ht="18" customHeight="1">
      <c r="A4800" s="73"/>
      <c r="B4800" s="86"/>
    </row>
    <row r="4801" spans="1:2" ht="18" customHeight="1">
      <c r="A4801" s="73"/>
      <c r="B4801" s="86"/>
    </row>
    <row r="4802" spans="1:2" ht="18" customHeight="1">
      <c r="A4802" s="73"/>
      <c r="B4802" s="86"/>
    </row>
    <row r="4803" spans="1:2" ht="18" customHeight="1">
      <c r="A4803" s="73"/>
      <c r="B4803" s="86"/>
    </row>
    <row r="4804" spans="1:2" ht="18" customHeight="1">
      <c r="A4804" s="73"/>
      <c r="B4804" s="86"/>
    </row>
    <row r="4805" spans="1:2" ht="18" customHeight="1">
      <c r="A4805" s="73"/>
      <c r="B4805" s="86"/>
    </row>
    <row r="4806" spans="1:2" ht="18" customHeight="1">
      <c r="A4806" s="73"/>
      <c r="B4806" s="86"/>
    </row>
    <row r="4807" spans="1:2" ht="18" customHeight="1">
      <c r="A4807" s="73"/>
      <c r="B4807" s="86"/>
    </row>
    <row r="4808" spans="1:2" ht="18" customHeight="1">
      <c r="A4808" s="73"/>
      <c r="B4808" s="86"/>
    </row>
    <row r="4809" spans="1:2" ht="18" customHeight="1">
      <c r="A4809" s="73"/>
      <c r="B4809" s="86"/>
    </row>
    <row r="4810" spans="1:2" ht="18" customHeight="1">
      <c r="A4810" s="73"/>
      <c r="B4810" s="86"/>
    </row>
    <row r="4811" spans="1:2" ht="18" customHeight="1">
      <c r="A4811" s="73"/>
      <c r="B4811" s="86"/>
    </row>
    <row r="4812" spans="1:2" ht="18" customHeight="1">
      <c r="A4812" s="73"/>
      <c r="B4812" s="86"/>
    </row>
    <row r="4813" spans="1:2" ht="18" customHeight="1">
      <c r="A4813" s="73"/>
      <c r="B4813" s="86"/>
    </row>
    <row r="4814" spans="1:2" ht="18" customHeight="1">
      <c r="A4814" s="73"/>
      <c r="B4814" s="86"/>
    </row>
    <row r="4815" spans="1:2" ht="18" customHeight="1">
      <c r="A4815" s="73"/>
      <c r="B4815" s="86"/>
    </row>
    <row r="4816" spans="1:2" ht="18" customHeight="1">
      <c r="A4816" s="73"/>
      <c r="B4816" s="86"/>
    </row>
    <row r="4817" spans="1:2" ht="18" customHeight="1">
      <c r="A4817" s="73"/>
      <c r="B4817" s="86"/>
    </row>
    <row r="4818" spans="1:2" ht="18" customHeight="1">
      <c r="A4818" s="73"/>
      <c r="B4818" s="86"/>
    </row>
    <row r="4819" spans="1:2" ht="18" customHeight="1">
      <c r="A4819" s="73"/>
      <c r="B4819" s="86"/>
    </row>
    <row r="4820" spans="1:2" ht="18" customHeight="1">
      <c r="A4820" s="73"/>
      <c r="B4820" s="86"/>
    </row>
    <row r="4821" spans="1:2" ht="18" customHeight="1">
      <c r="A4821" s="73"/>
      <c r="B4821" s="86"/>
    </row>
    <row r="4822" spans="1:2" ht="18" customHeight="1">
      <c r="A4822" s="73"/>
      <c r="B4822" s="86"/>
    </row>
    <row r="4823" spans="1:2" ht="18" customHeight="1">
      <c r="A4823" s="73"/>
      <c r="B4823" s="86"/>
    </row>
    <row r="4824" spans="1:2" ht="18" customHeight="1">
      <c r="A4824" s="73"/>
      <c r="B4824" s="86"/>
    </row>
    <row r="4825" spans="1:2" ht="18" customHeight="1">
      <c r="A4825" s="73"/>
      <c r="B4825" s="86"/>
    </row>
    <row r="4826" spans="1:2" ht="18" customHeight="1">
      <c r="A4826" s="73"/>
      <c r="B4826" s="86"/>
    </row>
    <row r="4827" spans="1:2" ht="18" customHeight="1">
      <c r="A4827" s="73"/>
      <c r="B4827" s="86"/>
    </row>
    <row r="4828" spans="1:2" ht="18" customHeight="1">
      <c r="A4828" s="73"/>
      <c r="B4828" s="86"/>
    </row>
    <row r="4829" spans="1:2" ht="18" customHeight="1">
      <c r="A4829" s="73"/>
      <c r="B4829" s="86"/>
    </row>
    <row r="4830" spans="1:2" ht="18" customHeight="1">
      <c r="A4830" s="73"/>
      <c r="B4830" s="86"/>
    </row>
    <row r="4831" spans="1:2" ht="18" customHeight="1">
      <c r="A4831" s="73"/>
      <c r="B4831" s="86"/>
    </row>
    <row r="4832" spans="1:2" ht="18" customHeight="1">
      <c r="A4832" s="73"/>
      <c r="B4832" s="86"/>
    </row>
    <row r="4833" spans="1:2" ht="18" customHeight="1">
      <c r="A4833" s="73"/>
      <c r="B4833" s="86"/>
    </row>
    <row r="4834" spans="1:2" ht="18" customHeight="1">
      <c r="A4834" s="73"/>
      <c r="B4834" s="86"/>
    </row>
    <row r="4835" spans="1:2" ht="18" customHeight="1">
      <c r="A4835" s="73"/>
      <c r="B4835" s="86"/>
    </row>
    <row r="4836" spans="1:2" ht="18" customHeight="1">
      <c r="A4836" s="73"/>
      <c r="B4836" s="86"/>
    </row>
    <row r="4837" spans="1:2" ht="18" customHeight="1">
      <c r="A4837" s="73"/>
      <c r="B4837" s="86"/>
    </row>
    <row r="4838" spans="1:2" ht="18" customHeight="1">
      <c r="A4838" s="73"/>
      <c r="B4838" s="86"/>
    </row>
    <row r="4839" spans="1:2" ht="18" customHeight="1">
      <c r="A4839" s="73"/>
      <c r="B4839" s="86"/>
    </row>
    <row r="4840" spans="1:2" ht="18" customHeight="1">
      <c r="A4840" s="73"/>
      <c r="B4840" s="86"/>
    </row>
    <row r="4841" spans="1:2" ht="18" customHeight="1">
      <c r="A4841" s="73"/>
      <c r="B4841" s="86"/>
    </row>
    <row r="4842" spans="1:2" ht="18" customHeight="1">
      <c r="A4842" s="73"/>
      <c r="B4842" s="86"/>
    </row>
    <row r="4843" spans="1:2" ht="18" customHeight="1">
      <c r="A4843" s="73"/>
      <c r="B4843" s="86"/>
    </row>
    <row r="4844" spans="1:2" ht="18" customHeight="1">
      <c r="A4844" s="73"/>
      <c r="B4844" s="86"/>
    </row>
    <row r="4845" spans="1:2" ht="18" customHeight="1">
      <c r="A4845" s="73"/>
      <c r="B4845" s="86"/>
    </row>
    <row r="4846" spans="1:2" ht="18" customHeight="1">
      <c r="A4846" s="73"/>
      <c r="B4846" s="86"/>
    </row>
    <row r="4847" spans="1:2" ht="18" customHeight="1">
      <c r="A4847" s="73"/>
      <c r="B4847" s="86"/>
    </row>
    <row r="4848" spans="1:2" ht="18" customHeight="1">
      <c r="A4848" s="73"/>
      <c r="B4848" s="86"/>
    </row>
    <row r="4849" spans="1:2" ht="18" customHeight="1">
      <c r="A4849" s="73"/>
      <c r="B4849" s="86"/>
    </row>
    <row r="4850" spans="1:2" ht="18" customHeight="1">
      <c r="A4850" s="73"/>
      <c r="B4850" s="86"/>
    </row>
    <row r="4851" spans="1:2" ht="18" customHeight="1">
      <c r="A4851" s="73"/>
      <c r="B4851" s="86"/>
    </row>
    <row r="4852" spans="1:2" ht="18" customHeight="1">
      <c r="A4852" s="73"/>
      <c r="B4852" s="86"/>
    </row>
    <row r="4853" spans="1:2" ht="18" customHeight="1">
      <c r="A4853" s="73"/>
      <c r="B4853" s="86"/>
    </row>
    <row r="4854" spans="1:2" ht="18" customHeight="1">
      <c r="A4854" s="73"/>
      <c r="B4854" s="86"/>
    </row>
    <row r="4855" spans="1:2" ht="18" customHeight="1">
      <c r="A4855" s="73"/>
      <c r="B4855" s="86"/>
    </row>
    <row r="4856" spans="1:2" ht="18" customHeight="1">
      <c r="A4856" s="73"/>
      <c r="B4856" s="86"/>
    </row>
    <row r="4857" spans="1:2" ht="18" customHeight="1">
      <c r="A4857" s="73"/>
      <c r="B4857" s="86"/>
    </row>
    <row r="4858" spans="1:2" ht="18" customHeight="1">
      <c r="A4858" s="73"/>
      <c r="B4858" s="86"/>
    </row>
    <row r="4859" spans="1:2" ht="18" customHeight="1">
      <c r="A4859" s="73"/>
      <c r="B4859" s="86"/>
    </row>
    <row r="4860" spans="1:2" ht="18" customHeight="1">
      <c r="A4860" s="73"/>
      <c r="B4860" s="86"/>
    </row>
    <row r="4861" spans="1:2" ht="18" customHeight="1">
      <c r="A4861" s="73"/>
      <c r="B4861" s="86"/>
    </row>
    <row r="4862" spans="1:2" ht="18" customHeight="1">
      <c r="A4862" s="73"/>
      <c r="B4862" s="86"/>
    </row>
    <row r="4863" spans="1:2" ht="18" customHeight="1">
      <c r="A4863" s="73"/>
      <c r="B4863" s="86"/>
    </row>
    <row r="4864" spans="1:2" ht="18" customHeight="1">
      <c r="A4864" s="73"/>
      <c r="B4864" s="86"/>
    </row>
    <row r="4865" spans="1:2" ht="18" customHeight="1">
      <c r="A4865" s="73"/>
      <c r="B4865" s="86"/>
    </row>
    <row r="4866" spans="1:2" ht="18" customHeight="1">
      <c r="A4866" s="73"/>
      <c r="B4866" s="86"/>
    </row>
    <row r="4867" spans="1:2" ht="18" customHeight="1">
      <c r="A4867" s="73"/>
      <c r="B4867" s="86"/>
    </row>
    <row r="4868" spans="1:2" ht="18" customHeight="1">
      <c r="A4868" s="73"/>
      <c r="B4868" s="86"/>
    </row>
    <row r="4869" spans="1:2" ht="18" customHeight="1">
      <c r="A4869" s="73"/>
      <c r="B4869" s="86"/>
    </row>
    <row r="4870" spans="1:2" ht="18" customHeight="1">
      <c r="A4870" s="73"/>
      <c r="B4870" s="86"/>
    </row>
    <row r="4871" spans="1:2" ht="18" customHeight="1">
      <c r="A4871" s="73"/>
      <c r="B4871" s="86"/>
    </row>
    <row r="4872" spans="1:2" ht="18" customHeight="1">
      <c r="A4872" s="73"/>
      <c r="B4872" s="86"/>
    </row>
    <row r="4873" spans="1:2" ht="18" customHeight="1">
      <c r="A4873" s="73"/>
      <c r="B4873" s="86"/>
    </row>
    <row r="4874" spans="1:2" ht="18" customHeight="1">
      <c r="A4874" s="73"/>
      <c r="B4874" s="86"/>
    </row>
    <row r="4875" spans="1:2" ht="18" customHeight="1">
      <c r="A4875" s="73"/>
      <c r="B4875" s="86"/>
    </row>
    <row r="4876" spans="1:2" ht="18" customHeight="1">
      <c r="A4876" s="73"/>
      <c r="B4876" s="86"/>
    </row>
    <row r="4877" spans="1:2" ht="18" customHeight="1">
      <c r="A4877" s="73"/>
      <c r="B4877" s="86"/>
    </row>
    <row r="4878" spans="1:2" ht="18" customHeight="1">
      <c r="A4878" s="73"/>
      <c r="B4878" s="86"/>
    </row>
    <row r="4879" spans="1:2" ht="18" customHeight="1">
      <c r="A4879" s="73"/>
      <c r="B4879" s="86"/>
    </row>
    <row r="4880" spans="1:2" ht="18" customHeight="1">
      <c r="A4880" s="73"/>
      <c r="B4880" s="86"/>
    </row>
    <row r="4881" spans="1:2" ht="18" customHeight="1">
      <c r="A4881" s="73"/>
      <c r="B4881" s="86"/>
    </row>
    <row r="4882" spans="1:2" ht="18" customHeight="1">
      <c r="A4882" s="73"/>
      <c r="B4882" s="86"/>
    </row>
    <row r="4883" spans="1:2" ht="18" customHeight="1">
      <c r="A4883" s="73"/>
      <c r="B4883" s="86"/>
    </row>
    <row r="4884" spans="1:2" ht="18" customHeight="1">
      <c r="A4884" s="73"/>
      <c r="B4884" s="86"/>
    </row>
    <row r="4885" spans="1:2" ht="18" customHeight="1">
      <c r="A4885" s="73"/>
      <c r="B4885" s="86"/>
    </row>
    <row r="4886" spans="1:2" ht="18" customHeight="1">
      <c r="A4886" s="73"/>
      <c r="B4886" s="86"/>
    </row>
    <row r="4887" spans="1:2" ht="18" customHeight="1">
      <c r="A4887" s="73"/>
      <c r="B4887" s="86"/>
    </row>
    <row r="4888" spans="1:2" ht="18" customHeight="1">
      <c r="A4888" s="73"/>
      <c r="B4888" s="86"/>
    </row>
    <row r="4889" spans="1:2" ht="18" customHeight="1">
      <c r="A4889" s="73"/>
      <c r="B4889" s="86"/>
    </row>
    <row r="4890" spans="1:2" ht="18" customHeight="1">
      <c r="A4890" s="73"/>
      <c r="B4890" s="86"/>
    </row>
    <row r="4891" spans="1:2" ht="18" customHeight="1">
      <c r="A4891" s="73"/>
      <c r="B4891" s="86"/>
    </row>
    <row r="4892" spans="1:2" ht="18" customHeight="1">
      <c r="A4892" s="73"/>
      <c r="B4892" s="86"/>
    </row>
    <row r="4893" spans="1:2" ht="18" customHeight="1">
      <c r="A4893" s="73"/>
      <c r="B4893" s="86"/>
    </row>
    <row r="4894" spans="1:2" ht="18" customHeight="1">
      <c r="A4894" s="73"/>
      <c r="B4894" s="86"/>
    </row>
    <row r="4895" spans="1:2" ht="18" customHeight="1">
      <c r="A4895" s="73"/>
      <c r="B4895" s="86"/>
    </row>
    <row r="4896" spans="1:2" ht="18" customHeight="1">
      <c r="A4896" s="73"/>
      <c r="B4896" s="86"/>
    </row>
    <row r="4897" spans="1:2" ht="18" customHeight="1">
      <c r="A4897" s="73"/>
      <c r="B4897" s="86"/>
    </row>
    <row r="4898" spans="1:2" ht="18" customHeight="1">
      <c r="A4898" s="73"/>
      <c r="B4898" s="86"/>
    </row>
    <row r="4899" spans="1:2" ht="18" customHeight="1">
      <c r="A4899" s="73"/>
      <c r="B4899" s="86"/>
    </row>
    <row r="4900" spans="1:2" ht="18" customHeight="1">
      <c r="A4900" s="73"/>
      <c r="B4900" s="86"/>
    </row>
    <row r="4901" spans="1:2" ht="18" customHeight="1">
      <c r="A4901" s="73"/>
      <c r="B4901" s="86"/>
    </row>
    <row r="4902" spans="1:2" ht="18" customHeight="1">
      <c r="A4902" s="73"/>
      <c r="B4902" s="86"/>
    </row>
    <row r="4903" spans="1:2" ht="18" customHeight="1">
      <c r="A4903" s="73"/>
      <c r="B4903" s="86"/>
    </row>
    <row r="4904" spans="1:2" ht="18" customHeight="1">
      <c r="A4904" s="73"/>
      <c r="B4904" s="86"/>
    </row>
    <row r="4905" spans="1:2" ht="18" customHeight="1">
      <c r="A4905" s="73"/>
      <c r="B4905" s="86"/>
    </row>
    <row r="4906" spans="1:2" ht="18" customHeight="1">
      <c r="A4906" s="73"/>
      <c r="B4906" s="86"/>
    </row>
    <row r="4907" spans="1:2" ht="18" customHeight="1">
      <c r="A4907" s="73"/>
      <c r="B4907" s="86"/>
    </row>
    <row r="4908" spans="1:2" ht="18" customHeight="1">
      <c r="A4908" s="73"/>
      <c r="B4908" s="86"/>
    </row>
    <row r="4909" spans="1:2" ht="18" customHeight="1">
      <c r="A4909" s="73"/>
      <c r="B4909" s="86"/>
    </row>
    <row r="4910" spans="1:2" ht="18" customHeight="1">
      <c r="A4910" s="73"/>
      <c r="B4910" s="86"/>
    </row>
    <row r="4911" spans="1:2" ht="18" customHeight="1">
      <c r="A4911" s="73"/>
      <c r="B4911" s="86"/>
    </row>
    <row r="4912" spans="1:2" ht="18" customHeight="1">
      <c r="A4912" s="73"/>
      <c r="B4912" s="86"/>
    </row>
    <row r="4913" spans="1:2" ht="18" customHeight="1">
      <c r="A4913" s="73"/>
      <c r="B4913" s="86"/>
    </row>
    <row r="4914" spans="1:2" ht="18" customHeight="1">
      <c r="A4914" s="73"/>
      <c r="B4914" s="86"/>
    </row>
    <row r="4915" spans="1:2" ht="18" customHeight="1">
      <c r="A4915" s="73"/>
      <c r="B4915" s="86"/>
    </row>
    <row r="4916" spans="1:2" ht="18" customHeight="1">
      <c r="A4916" s="73"/>
      <c r="B4916" s="86"/>
    </row>
    <row r="4917" spans="1:2" ht="18" customHeight="1">
      <c r="A4917" s="73"/>
      <c r="B4917" s="86"/>
    </row>
    <row r="4918" spans="1:2" ht="18" customHeight="1">
      <c r="A4918" s="73"/>
      <c r="B4918" s="86"/>
    </row>
    <row r="4919" spans="1:2" ht="18" customHeight="1">
      <c r="A4919" s="73"/>
      <c r="B4919" s="86"/>
    </row>
    <row r="4920" spans="1:2" ht="18" customHeight="1">
      <c r="A4920" s="73"/>
      <c r="B4920" s="86"/>
    </row>
    <row r="4921" spans="1:2" ht="18" customHeight="1">
      <c r="A4921" s="73"/>
      <c r="B4921" s="86"/>
    </row>
    <row r="4922" spans="1:2" ht="18" customHeight="1">
      <c r="A4922" s="73"/>
      <c r="B4922" s="86"/>
    </row>
    <row r="4923" spans="1:2" ht="18" customHeight="1">
      <c r="A4923" s="73"/>
      <c r="B4923" s="86"/>
    </row>
    <row r="4924" spans="1:2" ht="18" customHeight="1">
      <c r="A4924" s="73"/>
      <c r="B4924" s="86"/>
    </row>
    <row r="4925" spans="1:2" ht="18" customHeight="1">
      <c r="A4925" s="73"/>
      <c r="B4925" s="86"/>
    </row>
    <row r="4926" spans="1:2" ht="18" customHeight="1">
      <c r="A4926" s="73"/>
      <c r="B4926" s="86"/>
    </row>
    <row r="4927" spans="1:2" ht="18" customHeight="1">
      <c r="A4927" s="73"/>
      <c r="B4927" s="86"/>
    </row>
    <row r="4928" spans="1:2" ht="18" customHeight="1">
      <c r="A4928" s="73"/>
      <c r="B4928" s="86"/>
    </row>
    <row r="4929" spans="1:2" ht="18" customHeight="1">
      <c r="A4929" s="73"/>
      <c r="B4929" s="86"/>
    </row>
    <row r="4930" spans="1:2" ht="18" customHeight="1">
      <c r="A4930" s="73"/>
      <c r="B4930" s="86"/>
    </row>
    <row r="4931" spans="1:2" ht="18" customHeight="1">
      <c r="A4931" s="73"/>
      <c r="B4931" s="86"/>
    </row>
    <row r="4932" spans="1:2" ht="18" customHeight="1">
      <c r="A4932" s="73"/>
      <c r="B4932" s="86"/>
    </row>
    <row r="4933" spans="1:2" ht="18" customHeight="1">
      <c r="A4933" s="73"/>
      <c r="B4933" s="86"/>
    </row>
    <row r="4934" spans="1:2" ht="18" customHeight="1">
      <c r="A4934" s="73"/>
      <c r="B4934" s="86"/>
    </row>
    <row r="4935" spans="1:2" ht="18" customHeight="1">
      <c r="A4935" s="73"/>
      <c r="B4935" s="86"/>
    </row>
    <row r="4936" spans="1:2" ht="18" customHeight="1">
      <c r="A4936" s="73"/>
      <c r="B4936" s="86"/>
    </row>
    <row r="4937" spans="1:2" ht="18" customHeight="1">
      <c r="A4937" s="73"/>
      <c r="B4937" s="86"/>
    </row>
    <row r="4938" spans="1:2" ht="18" customHeight="1">
      <c r="A4938" s="73"/>
      <c r="B4938" s="86"/>
    </row>
    <row r="4939" spans="1:2" ht="18" customHeight="1">
      <c r="A4939" s="73"/>
      <c r="B4939" s="86"/>
    </row>
    <row r="4940" spans="1:2" ht="18" customHeight="1">
      <c r="A4940" s="73"/>
      <c r="B4940" s="86"/>
    </row>
    <row r="4941" spans="1:2" ht="18" customHeight="1">
      <c r="A4941" s="73"/>
      <c r="B4941" s="86"/>
    </row>
    <row r="4942" spans="1:2" ht="18" customHeight="1">
      <c r="A4942" s="73"/>
      <c r="B4942" s="86"/>
    </row>
    <row r="4943" spans="1:2" ht="18" customHeight="1">
      <c r="A4943" s="73"/>
      <c r="B4943" s="86"/>
    </row>
    <row r="4944" spans="1:2" ht="18" customHeight="1">
      <c r="A4944" s="73"/>
      <c r="B4944" s="86"/>
    </row>
    <row r="4945" spans="1:2" ht="18" customHeight="1">
      <c r="A4945" s="73"/>
      <c r="B4945" s="86"/>
    </row>
    <row r="4946" spans="1:2" ht="18" customHeight="1">
      <c r="A4946" s="73"/>
      <c r="B4946" s="86"/>
    </row>
    <row r="4947" spans="1:2" ht="18" customHeight="1">
      <c r="A4947" s="73"/>
      <c r="B4947" s="86"/>
    </row>
    <row r="4948" spans="1:2" ht="18" customHeight="1">
      <c r="A4948" s="73"/>
      <c r="B4948" s="86"/>
    </row>
    <row r="4949" spans="1:2" ht="18" customHeight="1">
      <c r="A4949" s="73"/>
      <c r="B4949" s="86"/>
    </row>
    <row r="4950" spans="1:2" ht="18" customHeight="1">
      <c r="A4950" s="73"/>
      <c r="B4950" s="86"/>
    </row>
    <row r="4951" spans="1:2" ht="18" customHeight="1">
      <c r="A4951" s="73"/>
      <c r="B4951" s="86"/>
    </row>
    <row r="4952" spans="1:2" ht="18" customHeight="1">
      <c r="A4952" s="73"/>
      <c r="B4952" s="86"/>
    </row>
    <row r="4953" spans="1:2" ht="18" customHeight="1">
      <c r="A4953" s="73"/>
      <c r="B4953" s="86"/>
    </row>
    <row r="4954" spans="1:2" ht="18" customHeight="1">
      <c r="A4954" s="73"/>
      <c r="B4954" s="86"/>
    </row>
    <row r="4955" spans="1:2" ht="18" customHeight="1">
      <c r="A4955" s="73"/>
      <c r="B4955" s="86"/>
    </row>
    <row r="4956" spans="1:2" ht="18" customHeight="1">
      <c r="A4956" s="73"/>
      <c r="B4956" s="86"/>
    </row>
    <row r="4957" spans="1:2" ht="18" customHeight="1">
      <c r="A4957" s="73"/>
      <c r="B4957" s="86"/>
    </row>
    <row r="4958" spans="1:2" ht="18" customHeight="1">
      <c r="A4958" s="73"/>
      <c r="B4958" s="86"/>
    </row>
    <row r="4959" spans="1:2" ht="18" customHeight="1">
      <c r="A4959" s="73"/>
      <c r="B4959" s="86"/>
    </row>
    <row r="4960" spans="1:2" ht="18" customHeight="1">
      <c r="A4960" s="73"/>
      <c r="B4960" s="86"/>
    </row>
    <row r="4961" spans="1:2" ht="18" customHeight="1">
      <c r="A4961" s="73"/>
      <c r="B4961" s="86"/>
    </row>
    <row r="4962" spans="1:2" ht="18" customHeight="1">
      <c r="A4962" s="73"/>
      <c r="B4962" s="86"/>
    </row>
    <row r="4963" spans="1:2" ht="18" customHeight="1">
      <c r="A4963" s="73"/>
      <c r="B4963" s="86"/>
    </row>
    <row r="4964" spans="1:2" ht="18" customHeight="1">
      <c r="A4964" s="73"/>
      <c r="B4964" s="86"/>
    </row>
    <row r="4965" spans="1:2" ht="18" customHeight="1">
      <c r="A4965" s="73"/>
      <c r="B4965" s="86"/>
    </row>
    <row r="4966" spans="1:2" ht="18" customHeight="1">
      <c r="A4966" s="73"/>
      <c r="B4966" s="86"/>
    </row>
    <row r="4967" spans="1:2" ht="18" customHeight="1">
      <c r="A4967" s="73"/>
      <c r="B4967" s="86"/>
    </row>
    <row r="4968" spans="1:2" ht="18" customHeight="1">
      <c r="A4968" s="73"/>
      <c r="B4968" s="86"/>
    </row>
    <row r="4969" spans="1:2" ht="18" customHeight="1">
      <c r="A4969" s="73"/>
      <c r="B4969" s="86"/>
    </row>
    <row r="4970" spans="1:2" ht="18" customHeight="1">
      <c r="A4970" s="73"/>
      <c r="B4970" s="86"/>
    </row>
    <row r="4971" spans="1:2" ht="18" customHeight="1">
      <c r="A4971" s="73"/>
      <c r="B4971" s="86"/>
    </row>
    <row r="4972" spans="1:2" ht="18" customHeight="1">
      <c r="A4972" s="73"/>
      <c r="B4972" s="86"/>
    </row>
    <row r="4973" spans="1:2" ht="18" customHeight="1">
      <c r="A4973" s="73"/>
      <c r="B4973" s="86"/>
    </row>
    <row r="4974" spans="1:2" ht="18" customHeight="1">
      <c r="A4974" s="73"/>
      <c r="B4974" s="86"/>
    </row>
    <row r="4975" spans="1:2" ht="18" customHeight="1">
      <c r="A4975" s="73"/>
      <c r="B4975" s="86"/>
    </row>
    <row r="4976" spans="1:2" ht="18" customHeight="1">
      <c r="A4976" s="73"/>
      <c r="B4976" s="86"/>
    </row>
    <row r="4977" spans="1:2" ht="18" customHeight="1">
      <c r="A4977" s="73"/>
      <c r="B4977" s="86"/>
    </row>
    <row r="4978" spans="1:2" ht="18" customHeight="1">
      <c r="A4978" s="73"/>
      <c r="B4978" s="86"/>
    </row>
    <row r="4979" spans="1:2" ht="18" customHeight="1">
      <c r="A4979" s="73"/>
      <c r="B4979" s="86"/>
    </row>
    <row r="4980" spans="1:2" ht="18" customHeight="1">
      <c r="A4980" s="73"/>
      <c r="B4980" s="86"/>
    </row>
    <row r="4981" spans="1:2" ht="18" customHeight="1">
      <c r="A4981" s="73"/>
      <c r="B4981" s="86"/>
    </row>
    <row r="4982" spans="1:2" ht="18" customHeight="1">
      <c r="A4982" s="73"/>
      <c r="B4982" s="86"/>
    </row>
    <row r="4983" spans="1:2" ht="18" customHeight="1">
      <c r="A4983" s="73"/>
      <c r="B4983" s="86"/>
    </row>
    <row r="4984" spans="1:2" ht="18" customHeight="1">
      <c r="A4984" s="73"/>
      <c r="B4984" s="86"/>
    </row>
    <row r="4985" spans="1:2" ht="18" customHeight="1">
      <c r="A4985" s="73"/>
      <c r="B4985" s="86"/>
    </row>
    <row r="4986" spans="1:2" ht="18" customHeight="1">
      <c r="A4986" s="73"/>
      <c r="B4986" s="86"/>
    </row>
    <row r="4987" spans="1:2" ht="18" customHeight="1">
      <c r="A4987" s="73"/>
      <c r="B4987" s="86"/>
    </row>
    <row r="4988" spans="1:2" ht="18" customHeight="1">
      <c r="A4988" s="73"/>
      <c r="B4988" s="86"/>
    </row>
    <row r="4989" spans="1:2" ht="18" customHeight="1">
      <c r="A4989" s="73"/>
      <c r="B4989" s="86"/>
    </row>
    <row r="4990" spans="1:2" ht="18" customHeight="1">
      <c r="A4990" s="73"/>
      <c r="B4990" s="86"/>
    </row>
    <row r="4991" spans="1:2" ht="18" customHeight="1">
      <c r="A4991" s="73"/>
      <c r="B4991" s="86"/>
    </row>
    <row r="4992" spans="1:2" ht="18" customHeight="1">
      <c r="A4992" s="73"/>
      <c r="B4992" s="86"/>
    </row>
    <row r="4993" spans="1:2" ht="18" customHeight="1">
      <c r="A4993" s="73"/>
      <c r="B4993" s="86"/>
    </row>
    <row r="4994" spans="1:2" ht="18" customHeight="1">
      <c r="A4994" s="73"/>
      <c r="B4994" s="86"/>
    </row>
    <row r="4995" spans="1:2" ht="18" customHeight="1">
      <c r="A4995" s="73"/>
      <c r="B4995" s="86"/>
    </row>
    <row r="4996" spans="1:2" ht="18" customHeight="1">
      <c r="A4996" s="73"/>
      <c r="B4996" s="86"/>
    </row>
    <row r="4997" spans="1:2" ht="18" customHeight="1">
      <c r="A4997" s="73"/>
      <c r="B4997" s="86"/>
    </row>
    <row r="4998" spans="1:2" ht="18" customHeight="1">
      <c r="A4998" s="73"/>
      <c r="B4998" s="86"/>
    </row>
    <row r="4999" spans="1:2" ht="18" customHeight="1">
      <c r="A4999" s="73"/>
      <c r="B4999" s="86"/>
    </row>
    <row r="5000" spans="1:2" ht="18" customHeight="1">
      <c r="A5000" s="73"/>
      <c r="B5000" s="86"/>
    </row>
    <row r="5001" spans="1:2" ht="18" customHeight="1">
      <c r="A5001" s="73"/>
      <c r="B5001" s="86"/>
    </row>
    <row r="5002" spans="1:2" ht="18" customHeight="1">
      <c r="A5002" s="73"/>
      <c r="B5002" s="86"/>
    </row>
    <row r="5003" spans="1:2" ht="18" customHeight="1">
      <c r="A5003" s="73"/>
      <c r="B5003" s="86"/>
    </row>
    <row r="5004" spans="1:2" ht="18" customHeight="1">
      <c r="A5004" s="73"/>
      <c r="B5004" s="86"/>
    </row>
    <row r="5005" spans="1:2" ht="18" customHeight="1">
      <c r="A5005" s="73"/>
      <c r="B5005" s="86"/>
    </row>
    <row r="5006" spans="1:2" ht="18" customHeight="1">
      <c r="A5006" s="73"/>
      <c r="B5006" s="86"/>
    </row>
    <row r="5007" spans="1:2" ht="18" customHeight="1">
      <c r="A5007" s="73"/>
      <c r="B5007" s="86"/>
    </row>
    <row r="5008" spans="1:2" ht="18" customHeight="1">
      <c r="A5008" s="73"/>
      <c r="B5008" s="86"/>
    </row>
    <row r="5009" spans="1:2" ht="18" customHeight="1">
      <c r="A5009" s="73"/>
      <c r="B5009" s="86"/>
    </row>
    <row r="5010" spans="1:2" ht="18" customHeight="1">
      <c r="A5010" s="73"/>
      <c r="B5010" s="86"/>
    </row>
    <row r="5011" spans="1:2" ht="18" customHeight="1">
      <c r="A5011" s="73"/>
      <c r="B5011" s="86"/>
    </row>
    <row r="5012" spans="1:2" ht="18" customHeight="1">
      <c r="A5012" s="73"/>
      <c r="B5012" s="86"/>
    </row>
    <row r="5013" spans="1:2" ht="18" customHeight="1">
      <c r="A5013" s="73"/>
      <c r="B5013" s="86"/>
    </row>
    <row r="5014" spans="1:2" ht="18" customHeight="1">
      <c r="A5014" s="73"/>
      <c r="B5014" s="86"/>
    </row>
    <row r="5015" spans="1:2" ht="18" customHeight="1">
      <c r="A5015" s="73"/>
      <c r="B5015" s="86"/>
    </row>
    <row r="5016" spans="1:2" ht="18" customHeight="1">
      <c r="A5016" s="73"/>
      <c r="B5016" s="86"/>
    </row>
    <row r="5017" spans="1:2" ht="18" customHeight="1">
      <c r="A5017" s="73"/>
      <c r="B5017" s="86"/>
    </row>
    <row r="5018" spans="1:2" ht="18" customHeight="1">
      <c r="A5018" s="73"/>
      <c r="B5018" s="86"/>
    </row>
    <row r="5019" spans="1:2" ht="18" customHeight="1">
      <c r="A5019" s="73"/>
      <c r="B5019" s="86"/>
    </row>
    <row r="5020" spans="1:2" ht="18" customHeight="1">
      <c r="A5020" s="73"/>
      <c r="B5020" s="86"/>
    </row>
    <row r="5021" spans="1:2" ht="18" customHeight="1">
      <c r="A5021" s="73"/>
      <c r="B5021" s="86"/>
    </row>
    <row r="5022" spans="1:2" ht="18" customHeight="1">
      <c r="A5022" s="73"/>
      <c r="B5022" s="86"/>
    </row>
    <row r="5023" spans="1:2" ht="18" customHeight="1">
      <c r="A5023" s="73"/>
      <c r="B5023" s="86"/>
    </row>
    <row r="5024" spans="1:2" ht="18" customHeight="1">
      <c r="A5024" s="73"/>
      <c r="B5024" s="86"/>
    </row>
    <row r="5025" spans="1:2" ht="18" customHeight="1">
      <c r="A5025" s="73"/>
      <c r="B5025" s="86"/>
    </row>
    <row r="5026" spans="1:2" ht="18" customHeight="1">
      <c r="A5026" s="73"/>
      <c r="B5026" s="86"/>
    </row>
    <row r="5027" spans="1:2" ht="18" customHeight="1">
      <c r="A5027" s="73"/>
      <c r="B5027" s="86"/>
    </row>
    <row r="5028" spans="1:2" ht="18" customHeight="1">
      <c r="A5028" s="73"/>
      <c r="B5028" s="86"/>
    </row>
    <row r="5029" spans="1:2" ht="18" customHeight="1">
      <c r="A5029" s="73"/>
      <c r="B5029" s="86"/>
    </row>
    <row r="5030" spans="1:2" ht="18" customHeight="1">
      <c r="A5030" s="73"/>
      <c r="B5030" s="86"/>
    </row>
    <row r="5031" spans="1:2" ht="18" customHeight="1">
      <c r="A5031" s="73"/>
      <c r="B5031" s="86"/>
    </row>
    <row r="5032" spans="1:2" ht="18" customHeight="1">
      <c r="A5032" s="73"/>
      <c r="B5032" s="86"/>
    </row>
    <row r="5033" spans="1:2" ht="18" customHeight="1">
      <c r="A5033" s="73"/>
      <c r="B5033" s="86"/>
    </row>
    <row r="5034" spans="1:2" ht="18" customHeight="1">
      <c r="A5034" s="73"/>
      <c r="B5034" s="86"/>
    </row>
    <row r="5035" spans="1:2" ht="18" customHeight="1">
      <c r="A5035" s="73"/>
      <c r="B5035" s="86"/>
    </row>
    <row r="5036" spans="1:2" ht="18" customHeight="1">
      <c r="A5036" s="73"/>
      <c r="B5036" s="86"/>
    </row>
    <row r="5037" spans="1:2" ht="18" customHeight="1">
      <c r="A5037" s="73"/>
      <c r="B5037" s="86"/>
    </row>
    <row r="5038" spans="1:2" ht="18" customHeight="1">
      <c r="A5038" s="73"/>
      <c r="B5038" s="86"/>
    </row>
    <row r="5039" spans="1:2" ht="18" customHeight="1">
      <c r="A5039" s="73"/>
      <c r="B5039" s="86"/>
    </row>
    <row r="5040" spans="1:2" ht="18" customHeight="1">
      <c r="A5040" s="73"/>
      <c r="B5040" s="86"/>
    </row>
    <row r="5041" spans="1:2" ht="18" customHeight="1">
      <c r="A5041" s="73"/>
      <c r="B5041" s="86"/>
    </row>
    <row r="5042" spans="1:2" ht="18" customHeight="1">
      <c r="A5042" s="73"/>
      <c r="B5042" s="86"/>
    </row>
    <row r="5043" spans="1:2" ht="18" customHeight="1">
      <c r="A5043" s="73"/>
      <c r="B5043" s="86"/>
    </row>
    <row r="5044" spans="1:2" ht="18" customHeight="1">
      <c r="A5044" s="73"/>
      <c r="B5044" s="86"/>
    </row>
    <row r="5045" spans="1:2" ht="18" customHeight="1">
      <c r="A5045" s="73"/>
      <c r="B5045" s="86"/>
    </row>
    <row r="5046" spans="1:2" ht="18" customHeight="1">
      <c r="A5046" s="73"/>
      <c r="B5046" s="86"/>
    </row>
    <row r="5047" spans="1:2" ht="18" customHeight="1">
      <c r="A5047" s="73"/>
      <c r="B5047" s="86"/>
    </row>
    <row r="5048" spans="1:2" ht="18" customHeight="1">
      <c r="A5048" s="73"/>
      <c r="B5048" s="86"/>
    </row>
    <row r="5049" spans="1:2" ht="18" customHeight="1">
      <c r="A5049" s="73"/>
      <c r="B5049" s="86"/>
    </row>
    <row r="5050" spans="1:2" ht="18" customHeight="1">
      <c r="A5050" s="73"/>
      <c r="B5050" s="86"/>
    </row>
    <row r="5051" spans="1:2" ht="18" customHeight="1">
      <c r="A5051" s="73"/>
      <c r="B5051" s="86"/>
    </row>
    <row r="5052" spans="1:2" ht="18" customHeight="1">
      <c r="A5052" s="73"/>
      <c r="B5052" s="86"/>
    </row>
    <row r="5053" spans="1:2" ht="18" customHeight="1">
      <c r="A5053" s="73"/>
      <c r="B5053" s="86"/>
    </row>
    <row r="5054" spans="1:2" ht="18" customHeight="1">
      <c r="A5054" s="73"/>
      <c r="B5054" s="86"/>
    </row>
    <row r="5055" spans="1:2" ht="18" customHeight="1">
      <c r="A5055" s="73"/>
      <c r="B5055" s="86"/>
    </row>
    <row r="5056" spans="1:2" ht="18" customHeight="1">
      <c r="A5056" s="73"/>
      <c r="B5056" s="86"/>
    </row>
    <row r="5057" spans="1:2" ht="18" customHeight="1">
      <c r="A5057" s="73"/>
      <c r="B5057" s="86"/>
    </row>
    <row r="5058" spans="1:2" ht="18" customHeight="1">
      <c r="A5058" s="73"/>
      <c r="B5058" s="86"/>
    </row>
    <row r="5059" spans="1:2" ht="18" customHeight="1">
      <c r="A5059" s="73"/>
      <c r="B5059" s="86"/>
    </row>
    <row r="5060" spans="1:2" ht="18" customHeight="1">
      <c r="A5060" s="73"/>
      <c r="B5060" s="86"/>
    </row>
    <row r="5061" spans="1:2" ht="18" customHeight="1">
      <c r="A5061" s="73"/>
      <c r="B5061" s="86"/>
    </row>
    <row r="5062" spans="1:2" ht="18" customHeight="1">
      <c r="A5062" s="73"/>
      <c r="B5062" s="86"/>
    </row>
    <row r="5063" spans="1:2" ht="18" customHeight="1">
      <c r="A5063" s="73"/>
      <c r="B5063" s="86"/>
    </row>
    <row r="5064" spans="1:2" ht="18" customHeight="1">
      <c r="A5064" s="73"/>
      <c r="B5064" s="86"/>
    </row>
    <row r="5065" spans="1:2" ht="18" customHeight="1">
      <c r="A5065" s="73"/>
      <c r="B5065" s="86"/>
    </row>
    <row r="5066" spans="1:2" ht="18" customHeight="1">
      <c r="A5066" s="73"/>
      <c r="B5066" s="86"/>
    </row>
    <row r="5067" spans="1:2" ht="18" customHeight="1">
      <c r="A5067" s="73"/>
      <c r="B5067" s="86"/>
    </row>
    <row r="5068" spans="1:2" ht="18" customHeight="1">
      <c r="A5068" s="73"/>
      <c r="B5068" s="86"/>
    </row>
    <row r="5069" spans="1:2" ht="18" customHeight="1">
      <c r="A5069" s="73"/>
      <c r="B5069" s="86"/>
    </row>
    <row r="5070" spans="1:2" ht="18" customHeight="1">
      <c r="A5070" s="73"/>
      <c r="B5070" s="86"/>
    </row>
    <row r="5071" spans="1:2" ht="18" customHeight="1">
      <c r="A5071" s="73"/>
      <c r="B5071" s="86"/>
    </row>
    <row r="5072" spans="1:2" ht="18" customHeight="1">
      <c r="A5072" s="73"/>
      <c r="B5072" s="86"/>
    </row>
    <row r="5073" spans="1:2" ht="18" customHeight="1">
      <c r="A5073" s="73"/>
      <c r="B5073" s="86"/>
    </row>
    <row r="5074" spans="1:2" ht="18" customHeight="1">
      <c r="A5074" s="73"/>
      <c r="B5074" s="86"/>
    </row>
    <row r="5075" spans="1:2" ht="18" customHeight="1">
      <c r="A5075" s="73"/>
      <c r="B5075" s="86"/>
    </row>
    <row r="5076" spans="1:2" ht="18" customHeight="1">
      <c r="A5076" s="73"/>
      <c r="B5076" s="86"/>
    </row>
    <row r="5077" spans="1:2" ht="18" customHeight="1">
      <c r="A5077" s="73"/>
      <c r="B5077" s="86"/>
    </row>
    <row r="5078" spans="1:2" ht="18" customHeight="1">
      <c r="A5078" s="73"/>
      <c r="B5078" s="86"/>
    </row>
    <row r="5079" spans="1:2" ht="18" customHeight="1">
      <c r="A5079" s="73"/>
      <c r="B5079" s="86"/>
    </row>
    <row r="5080" spans="1:2" ht="18" customHeight="1">
      <c r="A5080" s="73"/>
      <c r="B5080" s="86"/>
    </row>
    <row r="5081" spans="1:2" ht="18" customHeight="1">
      <c r="A5081" s="73"/>
      <c r="B5081" s="86"/>
    </row>
    <row r="5082" spans="1:2" ht="18" customHeight="1">
      <c r="A5082" s="73"/>
      <c r="B5082" s="86"/>
    </row>
    <row r="5083" spans="1:2" ht="18" customHeight="1">
      <c r="A5083" s="73"/>
      <c r="B5083" s="86"/>
    </row>
    <row r="5084" spans="1:2" ht="18" customHeight="1">
      <c r="A5084" s="73"/>
      <c r="B5084" s="86"/>
    </row>
    <row r="5085" spans="1:2" ht="18" customHeight="1">
      <c r="A5085" s="73"/>
      <c r="B5085" s="86"/>
    </row>
    <row r="5086" spans="1:2" ht="18" customHeight="1">
      <c r="A5086" s="73"/>
      <c r="B5086" s="86"/>
    </row>
    <row r="5087" spans="1:2" ht="18" customHeight="1">
      <c r="A5087" s="73"/>
      <c r="B5087" s="86"/>
    </row>
    <row r="5088" spans="1:2" ht="18" customHeight="1">
      <c r="A5088" s="73"/>
      <c r="B5088" s="86"/>
    </row>
    <row r="5089" spans="1:2" ht="18" customHeight="1">
      <c r="A5089" s="73"/>
      <c r="B5089" s="86"/>
    </row>
    <row r="5090" spans="1:2" ht="18" customHeight="1">
      <c r="A5090" s="73"/>
      <c r="B5090" s="86"/>
    </row>
    <row r="5091" spans="1:2" ht="18" customHeight="1">
      <c r="A5091" s="73"/>
      <c r="B5091" s="86"/>
    </row>
    <row r="5092" spans="1:2" ht="18" customHeight="1">
      <c r="A5092" s="73"/>
      <c r="B5092" s="86"/>
    </row>
    <row r="5093" spans="1:2" ht="18" customHeight="1">
      <c r="A5093" s="73"/>
      <c r="B5093" s="86"/>
    </row>
    <row r="5094" spans="1:2" ht="18" customHeight="1">
      <c r="A5094" s="73"/>
      <c r="B5094" s="86"/>
    </row>
    <row r="5095" spans="1:2" ht="18" customHeight="1">
      <c r="A5095" s="73"/>
      <c r="B5095" s="86"/>
    </row>
    <row r="5096" spans="1:2" ht="18" customHeight="1">
      <c r="A5096" s="73"/>
      <c r="B5096" s="86"/>
    </row>
    <row r="5097" spans="1:2" ht="18" customHeight="1">
      <c r="A5097" s="73"/>
      <c r="B5097" s="86"/>
    </row>
    <row r="5098" spans="1:2" ht="18" customHeight="1">
      <c r="A5098" s="73"/>
      <c r="B5098" s="86"/>
    </row>
    <row r="5099" spans="1:2" ht="18" customHeight="1">
      <c r="A5099" s="73"/>
      <c r="B5099" s="86"/>
    </row>
    <row r="5100" spans="1:2" ht="18" customHeight="1">
      <c r="A5100" s="73"/>
      <c r="B5100" s="86"/>
    </row>
    <row r="5101" spans="1:2" ht="18" customHeight="1">
      <c r="A5101" s="73"/>
      <c r="B5101" s="86"/>
    </row>
    <row r="5102" spans="1:2" ht="18" customHeight="1">
      <c r="A5102" s="73"/>
      <c r="B5102" s="86"/>
    </row>
    <row r="5103" spans="1:2" ht="18" customHeight="1">
      <c r="A5103" s="73"/>
      <c r="B5103" s="86"/>
    </row>
    <row r="5104" spans="1:2" ht="18" customHeight="1">
      <c r="A5104" s="73"/>
      <c r="B5104" s="86"/>
    </row>
    <row r="5105" spans="1:2" ht="18" customHeight="1">
      <c r="A5105" s="73"/>
      <c r="B5105" s="86"/>
    </row>
    <row r="5106" spans="1:2" ht="18" customHeight="1">
      <c r="A5106" s="73"/>
      <c r="B5106" s="86"/>
    </row>
    <row r="5107" spans="1:2" ht="18" customHeight="1">
      <c r="A5107" s="73"/>
      <c r="B5107" s="86"/>
    </row>
    <row r="5108" spans="1:2" ht="18" customHeight="1">
      <c r="A5108" s="73"/>
      <c r="B5108" s="86"/>
    </row>
    <row r="5109" spans="1:2" ht="18" customHeight="1">
      <c r="A5109" s="73"/>
      <c r="B5109" s="86"/>
    </row>
    <row r="5110" spans="1:2" ht="18" customHeight="1">
      <c r="A5110" s="73"/>
      <c r="B5110" s="86"/>
    </row>
    <row r="5111" spans="1:2" ht="18" customHeight="1">
      <c r="A5111" s="73"/>
      <c r="B5111" s="86"/>
    </row>
    <row r="5112" spans="1:2" ht="18" customHeight="1">
      <c r="A5112" s="73"/>
      <c r="B5112" s="86"/>
    </row>
    <row r="5113" spans="1:2" ht="18" customHeight="1">
      <c r="A5113" s="73"/>
      <c r="B5113" s="86"/>
    </row>
    <row r="5114" spans="1:2" ht="18" customHeight="1">
      <c r="A5114" s="73"/>
      <c r="B5114" s="86"/>
    </row>
    <row r="5115" spans="1:2" ht="18" customHeight="1">
      <c r="A5115" s="73"/>
      <c r="B5115" s="86"/>
    </row>
    <row r="5116" spans="1:2" ht="18" customHeight="1">
      <c r="A5116" s="73"/>
      <c r="B5116" s="86"/>
    </row>
    <row r="5117" spans="1:2" ht="18" customHeight="1">
      <c r="A5117" s="73"/>
      <c r="B5117" s="86"/>
    </row>
    <row r="5118" spans="1:2" ht="18" customHeight="1">
      <c r="A5118" s="73"/>
      <c r="B5118" s="86"/>
    </row>
    <row r="5119" spans="1:2" ht="18" customHeight="1">
      <c r="A5119" s="73"/>
      <c r="B5119" s="86"/>
    </row>
    <row r="5120" spans="1:2" ht="18" customHeight="1">
      <c r="A5120" s="73"/>
      <c r="B5120" s="86"/>
    </row>
    <row r="5121" spans="1:2" ht="18" customHeight="1">
      <c r="A5121" s="73"/>
      <c r="B5121" s="86"/>
    </row>
    <row r="5122" spans="1:2" ht="18" customHeight="1">
      <c r="A5122" s="73"/>
      <c r="B5122" s="86"/>
    </row>
    <row r="5123" spans="1:2" ht="18" customHeight="1">
      <c r="A5123" s="73"/>
      <c r="B5123" s="86"/>
    </row>
    <row r="5124" spans="1:2" ht="18" customHeight="1">
      <c r="A5124" s="73"/>
      <c r="B5124" s="86"/>
    </row>
    <row r="5125" spans="1:2" ht="18" customHeight="1">
      <c r="A5125" s="73"/>
      <c r="B5125" s="86"/>
    </row>
    <row r="5126" spans="1:2" ht="18" customHeight="1">
      <c r="A5126" s="73"/>
      <c r="B5126" s="86"/>
    </row>
    <row r="5127" spans="1:2" ht="18" customHeight="1">
      <c r="A5127" s="73"/>
      <c r="B5127" s="86"/>
    </row>
    <row r="5128" spans="1:2" ht="18" customHeight="1">
      <c r="A5128" s="73"/>
      <c r="B5128" s="86"/>
    </row>
    <row r="5129" spans="1:2" ht="18" customHeight="1">
      <c r="A5129" s="73"/>
      <c r="B5129" s="86"/>
    </row>
    <row r="5130" spans="1:2" ht="18" customHeight="1">
      <c r="A5130" s="73"/>
      <c r="B5130" s="86"/>
    </row>
    <row r="5131" spans="1:2" ht="18" customHeight="1">
      <c r="A5131" s="73"/>
      <c r="B5131" s="86"/>
    </row>
    <row r="5132" spans="1:2" ht="18" customHeight="1">
      <c r="A5132" s="73"/>
      <c r="B5132" s="86"/>
    </row>
    <row r="5133" spans="1:2" ht="18" customHeight="1">
      <c r="A5133" s="73"/>
      <c r="B5133" s="86"/>
    </row>
    <row r="5134" spans="1:2" ht="18" customHeight="1">
      <c r="A5134" s="73"/>
      <c r="B5134" s="86"/>
    </row>
    <row r="5135" spans="1:2" ht="18" customHeight="1">
      <c r="A5135" s="73"/>
      <c r="B5135" s="86"/>
    </row>
    <row r="5136" spans="1:2" ht="18" customHeight="1">
      <c r="A5136" s="73"/>
      <c r="B5136" s="86"/>
    </row>
    <row r="5137" spans="1:2" ht="18" customHeight="1">
      <c r="A5137" s="73"/>
      <c r="B5137" s="86"/>
    </row>
    <row r="5138" spans="1:2" ht="18" customHeight="1">
      <c r="A5138" s="73"/>
      <c r="B5138" s="86"/>
    </row>
    <row r="5139" spans="1:2" ht="18" customHeight="1">
      <c r="A5139" s="73"/>
      <c r="B5139" s="86"/>
    </row>
    <row r="5140" spans="1:2" ht="18" customHeight="1">
      <c r="A5140" s="73"/>
      <c r="B5140" s="86"/>
    </row>
    <row r="5141" spans="1:2" ht="18" customHeight="1">
      <c r="A5141" s="73"/>
      <c r="B5141" s="86"/>
    </row>
    <row r="5142" spans="1:2" ht="18" customHeight="1">
      <c r="A5142" s="73"/>
      <c r="B5142" s="86"/>
    </row>
    <row r="5143" spans="1:2" ht="18" customHeight="1">
      <c r="A5143" s="73"/>
      <c r="B5143" s="86"/>
    </row>
    <row r="5144" spans="1:2" ht="18" customHeight="1">
      <c r="A5144" s="73"/>
      <c r="B5144" s="86"/>
    </row>
    <row r="5145" spans="1:2" ht="18" customHeight="1">
      <c r="A5145" s="73"/>
      <c r="B5145" s="86"/>
    </row>
    <row r="5146" spans="1:2" ht="18" customHeight="1">
      <c r="A5146" s="73"/>
      <c r="B5146" s="86"/>
    </row>
    <row r="5147" spans="1:2" ht="18" customHeight="1">
      <c r="A5147" s="73"/>
      <c r="B5147" s="86"/>
    </row>
    <row r="5148" spans="1:2" ht="18" customHeight="1">
      <c r="A5148" s="73"/>
      <c r="B5148" s="86"/>
    </row>
    <row r="5149" spans="1:2" ht="18" customHeight="1">
      <c r="A5149" s="73"/>
      <c r="B5149" s="86"/>
    </row>
    <row r="5150" spans="1:2" ht="18" customHeight="1">
      <c r="A5150" s="73"/>
      <c r="B5150" s="86"/>
    </row>
    <row r="5151" spans="1:2" ht="18" customHeight="1">
      <c r="A5151" s="73"/>
      <c r="B5151" s="86"/>
    </row>
    <row r="5152" spans="1:2" ht="18" customHeight="1">
      <c r="A5152" s="73"/>
      <c r="B5152" s="86"/>
    </row>
    <row r="5153" spans="1:2" ht="18" customHeight="1">
      <c r="A5153" s="73"/>
      <c r="B5153" s="86"/>
    </row>
    <row r="5154" spans="1:2" ht="18" customHeight="1">
      <c r="A5154" s="73"/>
      <c r="B5154" s="86"/>
    </row>
    <row r="5155" spans="1:2" ht="18" customHeight="1">
      <c r="A5155" s="73"/>
      <c r="B5155" s="86"/>
    </row>
    <row r="5156" spans="1:2" ht="18" customHeight="1">
      <c r="A5156" s="73"/>
      <c r="B5156" s="86"/>
    </row>
    <row r="5157" spans="1:2" ht="18" customHeight="1">
      <c r="A5157" s="73"/>
      <c r="B5157" s="86"/>
    </row>
    <row r="5158" spans="1:2" ht="18" customHeight="1">
      <c r="A5158" s="73"/>
      <c r="B5158" s="86"/>
    </row>
    <row r="5159" spans="1:2" ht="18" customHeight="1">
      <c r="A5159" s="73"/>
      <c r="B5159" s="86"/>
    </row>
    <row r="5160" spans="1:2" ht="18" customHeight="1">
      <c r="A5160" s="73"/>
      <c r="B5160" s="86"/>
    </row>
    <row r="5161" spans="1:2" ht="18" customHeight="1">
      <c r="A5161" s="73"/>
      <c r="B5161" s="86"/>
    </row>
    <row r="5162" spans="1:2" ht="18" customHeight="1">
      <c r="A5162" s="73"/>
      <c r="B5162" s="86"/>
    </row>
    <row r="5163" spans="1:2" ht="18" customHeight="1">
      <c r="A5163" s="73"/>
      <c r="B5163" s="86"/>
    </row>
    <row r="5164" spans="1:2" ht="18" customHeight="1">
      <c r="A5164" s="73"/>
      <c r="B5164" s="86"/>
    </row>
    <row r="5165" spans="1:2" ht="18" customHeight="1">
      <c r="A5165" s="73"/>
      <c r="B5165" s="86"/>
    </row>
    <row r="5166" spans="1:2" ht="18" customHeight="1">
      <c r="A5166" s="73"/>
      <c r="B5166" s="86"/>
    </row>
    <row r="5167" spans="1:2" ht="18" customHeight="1">
      <c r="A5167" s="73"/>
      <c r="B5167" s="86"/>
    </row>
    <row r="5168" spans="1:2" ht="18" customHeight="1">
      <c r="A5168" s="73"/>
      <c r="B5168" s="86"/>
    </row>
    <row r="5169" spans="1:2" ht="18" customHeight="1">
      <c r="A5169" s="73"/>
      <c r="B5169" s="86"/>
    </row>
    <row r="5170" spans="1:2" ht="18" customHeight="1">
      <c r="A5170" s="73"/>
      <c r="B5170" s="86"/>
    </row>
    <row r="5171" spans="1:2" ht="18" customHeight="1">
      <c r="A5171" s="73"/>
      <c r="B5171" s="86"/>
    </row>
    <row r="5172" spans="1:2" ht="18" customHeight="1">
      <c r="A5172" s="73"/>
      <c r="B5172" s="86"/>
    </row>
    <row r="5173" spans="1:2" ht="18" customHeight="1">
      <c r="A5173" s="73"/>
      <c r="B5173" s="86"/>
    </row>
    <row r="5174" spans="1:2" ht="18" customHeight="1">
      <c r="A5174" s="73"/>
      <c r="B5174" s="86"/>
    </row>
    <row r="5175" spans="1:2" ht="18" customHeight="1">
      <c r="A5175" s="73"/>
      <c r="B5175" s="86"/>
    </row>
    <row r="5176" spans="1:2" ht="18" customHeight="1">
      <c r="A5176" s="73"/>
      <c r="B5176" s="86"/>
    </row>
    <row r="5177" spans="1:2" ht="18" customHeight="1">
      <c r="A5177" s="73"/>
      <c r="B5177" s="86"/>
    </row>
    <row r="5178" spans="1:2" ht="18" customHeight="1">
      <c r="A5178" s="73"/>
      <c r="B5178" s="86"/>
    </row>
    <row r="5179" spans="1:2" ht="18" customHeight="1">
      <c r="A5179" s="73"/>
      <c r="B5179" s="86"/>
    </row>
    <row r="5180" spans="1:2" ht="18" customHeight="1">
      <c r="A5180" s="73"/>
      <c r="B5180" s="86"/>
    </row>
    <row r="5181" spans="1:2" ht="18" customHeight="1">
      <c r="A5181" s="73"/>
      <c r="B5181" s="86"/>
    </row>
    <row r="5182" spans="1:2" ht="18" customHeight="1">
      <c r="A5182" s="73"/>
      <c r="B5182" s="86"/>
    </row>
    <row r="5183" spans="1:2" ht="18" customHeight="1">
      <c r="A5183" s="73"/>
      <c r="B5183" s="86"/>
    </row>
    <row r="5184" spans="1:2" ht="18" customHeight="1">
      <c r="A5184" s="73"/>
      <c r="B5184" s="86"/>
    </row>
    <row r="5185" spans="1:2" ht="18" customHeight="1">
      <c r="A5185" s="73"/>
      <c r="B5185" s="86"/>
    </row>
    <row r="5186" spans="1:2" ht="18" customHeight="1">
      <c r="A5186" s="73"/>
      <c r="B5186" s="86"/>
    </row>
    <row r="5187" spans="1:2" ht="18" customHeight="1">
      <c r="A5187" s="73"/>
      <c r="B5187" s="86"/>
    </row>
    <row r="5188" spans="1:2" ht="18" customHeight="1">
      <c r="A5188" s="73"/>
      <c r="B5188" s="86"/>
    </row>
    <row r="5189" spans="1:2" ht="18" customHeight="1">
      <c r="A5189" s="73"/>
      <c r="B5189" s="86"/>
    </row>
    <row r="5190" spans="1:2" ht="18" customHeight="1">
      <c r="A5190" s="73"/>
      <c r="B5190" s="86"/>
    </row>
    <row r="5191" spans="1:2" ht="18" customHeight="1">
      <c r="A5191" s="73"/>
      <c r="B5191" s="86"/>
    </row>
    <row r="5192" spans="1:2" ht="18" customHeight="1">
      <c r="A5192" s="73"/>
      <c r="B5192" s="86"/>
    </row>
    <row r="5193" spans="1:2" ht="18" customHeight="1">
      <c r="A5193" s="73"/>
      <c r="B5193" s="86"/>
    </row>
    <row r="5194" spans="1:2" ht="18" customHeight="1">
      <c r="A5194" s="73"/>
      <c r="B5194" s="86"/>
    </row>
    <row r="5195" spans="1:2" ht="18" customHeight="1">
      <c r="A5195" s="73"/>
      <c r="B5195" s="86"/>
    </row>
    <row r="5196" spans="1:2" ht="18" customHeight="1">
      <c r="A5196" s="73"/>
      <c r="B5196" s="86"/>
    </row>
    <row r="5197" spans="1:2" ht="18" customHeight="1">
      <c r="A5197" s="73"/>
      <c r="B5197" s="86"/>
    </row>
    <row r="5198" spans="1:2" ht="18" customHeight="1">
      <c r="A5198" s="73"/>
      <c r="B5198" s="86"/>
    </row>
    <row r="5199" spans="1:2" ht="18" customHeight="1">
      <c r="A5199" s="73"/>
      <c r="B5199" s="86"/>
    </row>
    <row r="5200" spans="1:2" ht="18" customHeight="1">
      <c r="A5200" s="73"/>
      <c r="B5200" s="86"/>
    </row>
    <row r="5201" spans="1:2" ht="18" customHeight="1">
      <c r="A5201" s="73"/>
      <c r="B5201" s="86"/>
    </row>
    <row r="5202" spans="1:2" ht="18" customHeight="1">
      <c r="A5202" s="73"/>
      <c r="B5202" s="86"/>
    </row>
    <row r="5203" spans="1:2" ht="18" customHeight="1">
      <c r="A5203" s="73"/>
      <c r="B5203" s="86"/>
    </row>
    <row r="5204" spans="1:2" ht="18" customHeight="1">
      <c r="A5204" s="73"/>
      <c r="B5204" s="86"/>
    </row>
    <row r="5205" spans="1:2" ht="18" customHeight="1">
      <c r="A5205" s="73"/>
      <c r="B5205" s="86"/>
    </row>
    <row r="5206" spans="1:2" ht="18" customHeight="1">
      <c r="A5206" s="73"/>
      <c r="B5206" s="86"/>
    </row>
    <row r="5207" spans="1:2" ht="18" customHeight="1">
      <c r="A5207" s="73"/>
      <c r="B5207" s="86"/>
    </row>
    <row r="5208" spans="1:2" ht="18" customHeight="1">
      <c r="A5208" s="73"/>
      <c r="B5208" s="86"/>
    </row>
    <row r="5209" spans="1:2" ht="18" customHeight="1">
      <c r="A5209" s="73"/>
      <c r="B5209" s="86"/>
    </row>
    <row r="5210" spans="1:2" ht="18" customHeight="1">
      <c r="A5210" s="73"/>
      <c r="B5210" s="86"/>
    </row>
    <row r="5211" spans="1:2" ht="18" customHeight="1">
      <c r="A5211" s="73"/>
      <c r="B5211" s="86"/>
    </row>
    <row r="5212" spans="1:2" ht="18" customHeight="1">
      <c r="A5212" s="73"/>
      <c r="B5212" s="86"/>
    </row>
    <row r="5213" spans="1:2" ht="18" customHeight="1">
      <c r="A5213" s="73"/>
      <c r="B5213" s="86"/>
    </row>
    <row r="5214" spans="1:2" ht="18" customHeight="1">
      <c r="A5214" s="73"/>
      <c r="B5214" s="86"/>
    </row>
    <row r="5215" spans="1:2" ht="18" customHeight="1">
      <c r="A5215" s="73"/>
      <c r="B5215" s="86"/>
    </row>
    <row r="5216" spans="1:2" ht="18" customHeight="1">
      <c r="A5216" s="73"/>
      <c r="B5216" s="86"/>
    </row>
    <row r="5217" spans="1:2" ht="18" customHeight="1">
      <c r="A5217" s="73"/>
      <c r="B5217" s="86"/>
    </row>
    <row r="5218" spans="1:2" ht="18" customHeight="1">
      <c r="A5218" s="73"/>
      <c r="B5218" s="86"/>
    </row>
    <row r="5219" spans="1:2" ht="18" customHeight="1">
      <c r="A5219" s="73"/>
      <c r="B5219" s="86"/>
    </row>
    <row r="5220" spans="1:2" ht="18" customHeight="1">
      <c r="A5220" s="73"/>
      <c r="B5220" s="86"/>
    </row>
    <row r="5221" spans="1:2" ht="18" customHeight="1">
      <c r="A5221" s="73"/>
      <c r="B5221" s="86"/>
    </row>
    <row r="5222" spans="1:2" ht="18" customHeight="1">
      <c r="A5222" s="73"/>
      <c r="B5222" s="86"/>
    </row>
    <row r="5223" spans="1:2" ht="18" customHeight="1">
      <c r="A5223" s="73"/>
      <c r="B5223" s="86"/>
    </row>
    <row r="5224" spans="1:2" ht="18" customHeight="1">
      <c r="A5224" s="73"/>
      <c r="B5224" s="86"/>
    </row>
    <row r="5225" spans="1:2" ht="18" customHeight="1">
      <c r="A5225" s="73"/>
      <c r="B5225" s="86"/>
    </row>
    <row r="5226" spans="1:2" ht="18" customHeight="1">
      <c r="A5226" s="73"/>
      <c r="B5226" s="86"/>
    </row>
    <row r="5227" spans="1:2" ht="18" customHeight="1">
      <c r="A5227" s="73"/>
      <c r="B5227" s="86"/>
    </row>
    <row r="5228" spans="1:2" ht="18" customHeight="1">
      <c r="A5228" s="73"/>
      <c r="B5228" s="86"/>
    </row>
    <row r="5229" spans="1:2" ht="18" customHeight="1">
      <c r="A5229" s="73"/>
      <c r="B5229" s="86"/>
    </row>
    <row r="5230" spans="1:2" ht="18" customHeight="1">
      <c r="A5230" s="73"/>
      <c r="B5230" s="86"/>
    </row>
    <row r="5231" spans="1:2" ht="18" customHeight="1">
      <c r="A5231" s="73"/>
      <c r="B5231" s="86"/>
    </row>
    <row r="5232" spans="1:2" ht="18" customHeight="1">
      <c r="A5232" s="73"/>
      <c r="B5232" s="86"/>
    </row>
    <row r="5233" spans="1:2" ht="18" customHeight="1">
      <c r="A5233" s="73"/>
      <c r="B5233" s="86"/>
    </row>
    <row r="5234" spans="1:2" ht="18" customHeight="1">
      <c r="A5234" s="73"/>
      <c r="B5234" s="86"/>
    </row>
    <row r="5235" spans="1:2" ht="18" customHeight="1">
      <c r="A5235" s="73"/>
      <c r="B5235" s="86"/>
    </row>
    <row r="5236" spans="1:2" ht="18" customHeight="1">
      <c r="A5236" s="73"/>
      <c r="B5236" s="86"/>
    </row>
    <row r="5237" spans="1:2" ht="18" customHeight="1">
      <c r="A5237" s="73"/>
      <c r="B5237" s="86"/>
    </row>
    <row r="5238" spans="1:2" ht="18" customHeight="1">
      <c r="A5238" s="73"/>
      <c r="B5238" s="86"/>
    </row>
    <row r="5239" spans="1:2" ht="18" customHeight="1">
      <c r="A5239" s="73"/>
      <c r="B5239" s="86"/>
    </row>
    <row r="5240" spans="1:2" ht="18" customHeight="1">
      <c r="A5240" s="73"/>
      <c r="B5240" s="86"/>
    </row>
    <row r="5241" spans="1:2" ht="18" customHeight="1">
      <c r="A5241" s="73"/>
      <c r="B5241" s="86"/>
    </row>
    <row r="5242" spans="1:2" ht="18" customHeight="1">
      <c r="A5242" s="73"/>
      <c r="B5242" s="86"/>
    </row>
    <row r="5243" spans="1:2" ht="18" customHeight="1">
      <c r="A5243" s="73"/>
      <c r="B5243" s="86"/>
    </row>
    <row r="5244" spans="1:2" ht="18" customHeight="1">
      <c r="A5244" s="73"/>
      <c r="B5244" s="86"/>
    </row>
    <row r="5245" spans="1:2" ht="18" customHeight="1">
      <c r="A5245" s="73"/>
      <c r="B5245" s="86"/>
    </row>
    <row r="5246" spans="1:2" ht="18" customHeight="1">
      <c r="A5246" s="73"/>
      <c r="B5246" s="86"/>
    </row>
    <row r="5247" spans="1:2" ht="18" customHeight="1">
      <c r="A5247" s="73"/>
      <c r="B5247" s="86"/>
    </row>
    <row r="5248" spans="1:2" ht="18" customHeight="1">
      <c r="A5248" s="73"/>
      <c r="B5248" s="86"/>
    </row>
    <row r="5249" spans="1:2" ht="18" customHeight="1">
      <c r="A5249" s="73"/>
      <c r="B5249" s="86"/>
    </row>
    <row r="5250" spans="1:2" ht="18" customHeight="1">
      <c r="A5250" s="73"/>
      <c r="B5250" s="86"/>
    </row>
    <row r="5251" spans="1:2" ht="18" customHeight="1">
      <c r="A5251" s="73"/>
      <c r="B5251" s="86"/>
    </row>
    <row r="5252" spans="1:2" ht="18" customHeight="1">
      <c r="A5252" s="73"/>
      <c r="B5252" s="86"/>
    </row>
    <row r="5253" spans="1:2" ht="18" customHeight="1">
      <c r="A5253" s="73"/>
      <c r="B5253" s="86"/>
    </row>
    <row r="5254" spans="1:2" ht="18" customHeight="1">
      <c r="A5254" s="73"/>
      <c r="B5254" s="86"/>
    </row>
    <row r="5255" spans="1:2" ht="18" customHeight="1">
      <c r="A5255" s="73"/>
      <c r="B5255" s="86"/>
    </row>
    <row r="5256" spans="1:2" ht="18" customHeight="1">
      <c r="A5256" s="73"/>
      <c r="B5256" s="86"/>
    </row>
    <row r="5257" spans="1:2" ht="18" customHeight="1">
      <c r="A5257" s="73"/>
      <c r="B5257" s="86"/>
    </row>
    <row r="5258" spans="1:2" ht="18" customHeight="1">
      <c r="A5258" s="73"/>
      <c r="B5258" s="86"/>
    </row>
    <row r="5259" spans="1:2" ht="18" customHeight="1">
      <c r="A5259" s="73"/>
      <c r="B5259" s="86"/>
    </row>
    <row r="5260" spans="1:2" ht="18" customHeight="1">
      <c r="A5260" s="73"/>
      <c r="B5260" s="86"/>
    </row>
    <row r="5261" spans="1:2" ht="18" customHeight="1">
      <c r="A5261" s="73"/>
      <c r="B5261" s="86"/>
    </row>
    <row r="5262" spans="1:2" ht="18" customHeight="1">
      <c r="A5262" s="73"/>
      <c r="B5262" s="86"/>
    </row>
    <row r="5263" spans="1:2" ht="18" customHeight="1">
      <c r="A5263" s="73"/>
      <c r="B5263" s="86"/>
    </row>
    <row r="5264" spans="1:2" ht="18" customHeight="1">
      <c r="A5264" s="73"/>
      <c r="B5264" s="86"/>
    </row>
    <row r="5265" spans="1:2" ht="18" customHeight="1">
      <c r="A5265" s="73"/>
      <c r="B5265" s="86"/>
    </row>
    <row r="5266" spans="1:2" ht="18" customHeight="1">
      <c r="A5266" s="73"/>
      <c r="B5266" s="86"/>
    </row>
    <row r="5267" spans="1:2" ht="18" customHeight="1">
      <c r="A5267" s="73"/>
      <c r="B5267" s="86"/>
    </row>
    <row r="5268" spans="1:2" ht="18" customHeight="1">
      <c r="A5268" s="73"/>
      <c r="B5268" s="86"/>
    </row>
    <row r="5269" spans="1:2" ht="18" customHeight="1">
      <c r="A5269" s="73"/>
      <c r="B5269" s="86"/>
    </row>
    <row r="5270" spans="1:2" ht="18" customHeight="1">
      <c r="A5270" s="73"/>
      <c r="B5270" s="86"/>
    </row>
    <row r="5271" spans="1:2" ht="18" customHeight="1">
      <c r="A5271" s="73"/>
      <c r="B5271" s="86"/>
    </row>
    <row r="5272" spans="1:2" ht="18" customHeight="1">
      <c r="A5272" s="73"/>
      <c r="B5272" s="86"/>
    </row>
    <row r="5273" spans="1:2" ht="18" customHeight="1">
      <c r="A5273" s="73"/>
      <c r="B5273" s="86"/>
    </row>
    <row r="5274" spans="1:2" ht="18" customHeight="1">
      <c r="A5274" s="73"/>
      <c r="B5274" s="86"/>
    </row>
    <row r="5275" spans="1:2" ht="18" customHeight="1">
      <c r="A5275" s="73"/>
      <c r="B5275" s="86"/>
    </row>
    <row r="5276" spans="1:2" ht="18" customHeight="1">
      <c r="A5276" s="73"/>
      <c r="B5276" s="86"/>
    </row>
    <row r="5277" spans="1:2" ht="18" customHeight="1">
      <c r="A5277" s="73"/>
      <c r="B5277" s="86"/>
    </row>
    <row r="5278" spans="1:2" ht="18" customHeight="1">
      <c r="A5278" s="73"/>
      <c r="B5278" s="86"/>
    </row>
    <row r="5279" spans="1:2" ht="18" customHeight="1">
      <c r="A5279" s="73"/>
      <c r="B5279" s="86"/>
    </row>
    <row r="5280" spans="1:2" ht="18" customHeight="1">
      <c r="A5280" s="73"/>
      <c r="B5280" s="86"/>
    </row>
    <row r="5281" spans="1:2" ht="18" customHeight="1">
      <c r="A5281" s="73"/>
      <c r="B5281" s="86"/>
    </row>
    <row r="5282" spans="1:2" ht="18" customHeight="1">
      <c r="A5282" s="73"/>
      <c r="B5282" s="86"/>
    </row>
    <row r="5283" spans="1:2" ht="18" customHeight="1">
      <c r="A5283" s="73"/>
      <c r="B5283" s="86"/>
    </row>
    <row r="5284" spans="1:2" ht="18" customHeight="1">
      <c r="A5284" s="73"/>
      <c r="B5284" s="86"/>
    </row>
    <row r="5285" spans="1:2" ht="18" customHeight="1">
      <c r="A5285" s="73"/>
      <c r="B5285" s="86"/>
    </row>
    <row r="5286" spans="1:2" ht="18" customHeight="1">
      <c r="A5286" s="73"/>
      <c r="B5286" s="86"/>
    </row>
    <row r="5287" spans="1:2" ht="18" customHeight="1">
      <c r="A5287" s="73"/>
      <c r="B5287" s="86"/>
    </row>
    <row r="5288" spans="1:2" ht="18" customHeight="1">
      <c r="A5288" s="73"/>
      <c r="B5288" s="86"/>
    </row>
    <row r="5289" spans="1:2" ht="18" customHeight="1">
      <c r="A5289" s="73"/>
      <c r="B5289" s="86"/>
    </row>
    <row r="5290" spans="1:2" ht="18" customHeight="1">
      <c r="A5290" s="73"/>
      <c r="B5290" s="86"/>
    </row>
    <row r="5291" spans="1:2" ht="18" customHeight="1">
      <c r="A5291" s="73"/>
      <c r="B5291" s="86"/>
    </row>
    <row r="5292" spans="1:2" ht="18" customHeight="1">
      <c r="A5292" s="73"/>
      <c r="B5292" s="86"/>
    </row>
    <row r="5293" spans="1:2" ht="18" customHeight="1">
      <c r="A5293" s="73"/>
      <c r="B5293" s="86"/>
    </row>
    <row r="5294" spans="1:2" ht="18" customHeight="1">
      <c r="A5294" s="73"/>
      <c r="B5294" s="86"/>
    </row>
    <row r="5295" spans="1:2" ht="18" customHeight="1">
      <c r="A5295" s="73"/>
      <c r="B5295" s="86"/>
    </row>
    <row r="5296" spans="1:2" ht="18" customHeight="1">
      <c r="A5296" s="73"/>
      <c r="B5296" s="86"/>
    </row>
    <row r="5297" spans="1:2" ht="18" customHeight="1">
      <c r="A5297" s="73"/>
      <c r="B5297" s="86"/>
    </row>
    <row r="5298" spans="1:2" ht="18" customHeight="1">
      <c r="A5298" s="73"/>
      <c r="B5298" s="86"/>
    </row>
    <row r="5299" spans="1:2" ht="18" customHeight="1">
      <c r="A5299" s="73"/>
      <c r="B5299" s="86"/>
    </row>
    <row r="5300" spans="1:2" ht="18" customHeight="1">
      <c r="A5300" s="73"/>
      <c r="B5300" s="86"/>
    </row>
    <row r="5301" spans="1:2" ht="18" customHeight="1">
      <c r="A5301" s="73"/>
      <c r="B5301" s="86"/>
    </row>
    <row r="5302" spans="1:2" ht="18" customHeight="1">
      <c r="A5302" s="73"/>
      <c r="B5302" s="86"/>
    </row>
    <row r="5303" spans="1:2" ht="18" customHeight="1">
      <c r="A5303" s="73"/>
      <c r="B5303" s="86"/>
    </row>
    <row r="5304" spans="1:2" ht="18" customHeight="1">
      <c r="A5304" s="73"/>
      <c r="B5304" s="86"/>
    </row>
    <row r="5305" spans="1:2" ht="18" customHeight="1">
      <c r="A5305" s="73"/>
      <c r="B5305" s="86"/>
    </row>
    <row r="5306" spans="1:2" ht="18" customHeight="1">
      <c r="A5306" s="73"/>
      <c r="B5306" s="86"/>
    </row>
    <row r="5307" spans="1:2" ht="18" customHeight="1">
      <c r="A5307" s="73"/>
      <c r="B5307" s="86"/>
    </row>
    <row r="5308" spans="1:2" ht="18" customHeight="1">
      <c r="A5308" s="73"/>
      <c r="B5308" s="86"/>
    </row>
    <row r="5309" spans="1:2" ht="18" customHeight="1">
      <c r="A5309" s="73"/>
      <c r="B5309" s="86"/>
    </row>
    <row r="5310" spans="1:2" ht="18" customHeight="1">
      <c r="A5310" s="73"/>
      <c r="B5310" s="86"/>
    </row>
    <row r="5311" spans="1:2" ht="18" customHeight="1">
      <c r="A5311" s="73"/>
      <c r="B5311" s="86"/>
    </row>
    <row r="5312" spans="1:2" ht="18" customHeight="1">
      <c r="A5312" s="73"/>
      <c r="B5312" s="86"/>
    </row>
    <row r="5313" spans="1:2" ht="18" customHeight="1">
      <c r="A5313" s="73"/>
      <c r="B5313" s="86"/>
    </row>
    <row r="5314" spans="1:2" ht="18" customHeight="1">
      <c r="A5314" s="73"/>
      <c r="B5314" s="86"/>
    </row>
    <row r="5315" spans="1:2" ht="18" customHeight="1">
      <c r="A5315" s="73"/>
      <c r="B5315" s="86"/>
    </row>
    <row r="5316" spans="1:2" ht="18" customHeight="1">
      <c r="A5316" s="73"/>
      <c r="B5316" s="86"/>
    </row>
    <row r="5317" spans="1:2" ht="18" customHeight="1">
      <c r="A5317" s="73"/>
      <c r="B5317" s="86"/>
    </row>
    <row r="5318" spans="1:2" ht="18" customHeight="1">
      <c r="A5318" s="73"/>
      <c r="B5318" s="86"/>
    </row>
    <row r="5319" spans="1:2" ht="18" customHeight="1">
      <c r="A5319" s="73"/>
      <c r="B5319" s="86"/>
    </row>
    <row r="5320" spans="1:2" ht="18" customHeight="1">
      <c r="A5320" s="73"/>
      <c r="B5320" s="86"/>
    </row>
    <row r="5321" spans="1:2" ht="18" customHeight="1">
      <c r="A5321" s="73"/>
      <c r="B5321" s="86"/>
    </row>
    <row r="5322" spans="1:2" ht="18" customHeight="1">
      <c r="A5322" s="73"/>
      <c r="B5322" s="86"/>
    </row>
    <row r="5323" spans="1:2" ht="18" customHeight="1">
      <c r="A5323" s="73"/>
      <c r="B5323" s="86"/>
    </row>
    <row r="5324" spans="1:2" ht="18" customHeight="1">
      <c r="A5324" s="73"/>
      <c r="B5324" s="86"/>
    </row>
    <row r="5325" spans="1:2" ht="18" customHeight="1">
      <c r="A5325" s="73"/>
      <c r="B5325" s="86"/>
    </row>
    <row r="5326" spans="1:2" ht="18" customHeight="1">
      <c r="A5326" s="73"/>
      <c r="B5326" s="86"/>
    </row>
    <row r="5327" spans="1:2" ht="18" customHeight="1">
      <c r="A5327" s="73"/>
      <c r="B5327" s="86"/>
    </row>
    <row r="5328" spans="1:2" ht="18" customHeight="1">
      <c r="A5328" s="73"/>
      <c r="B5328" s="86"/>
    </row>
    <row r="5329" spans="1:2" ht="18" customHeight="1">
      <c r="A5329" s="73"/>
      <c r="B5329" s="86"/>
    </row>
    <row r="5330" spans="1:2" ht="18" customHeight="1">
      <c r="A5330" s="73"/>
      <c r="B5330" s="86"/>
    </row>
    <row r="5331" spans="1:2" ht="18" customHeight="1">
      <c r="A5331" s="73"/>
      <c r="B5331" s="86"/>
    </row>
    <row r="5332" spans="1:2" ht="18" customHeight="1">
      <c r="A5332" s="73"/>
      <c r="B5332" s="86"/>
    </row>
    <row r="5333" spans="1:2" ht="18" customHeight="1">
      <c r="A5333" s="73"/>
      <c r="B5333" s="86"/>
    </row>
    <row r="5334" spans="1:2" ht="18" customHeight="1">
      <c r="A5334" s="73"/>
      <c r="B5334" s="86"/>
    </row>
    <row r="5335" spans="1:2" ht="18" customHeight="1">
      <c r="A5335" s="73"/>
      <c r="B5335" s="86"/>
    </row>
    <row r="5336" spans="1:2" ht="18" customHeight="1">
      <c r="A5336" s="73"/>
      <c r="B5336" s="86"/>
    </row>
    <row r="5337" spans="1:2" ht="18" customHeight="1">
      <c r="A5337" s="73"/>
      <c r="B5337" s="86"/>
    </row>
    <row r="5338" spans="1:2" ht="18" customHeight="1">
      <c r="A5338" s="73"/>
      <c r="B5338" s="86"/>
    </row>
    <row r="5339" spans="1:2" ht="18" customHeight="1">
      <c r="A5339" s="73"/>
      <c r="B5339" s="86"/>
    </row>
    <row r="5340" spans="1:2" ht="18" customHeight="1">
      <c r="A5340" s="73"/>
      <c r="B5340" s="86"/>
    </row>
    <row r="5341" spans="1:2" ht="18" customHeight="1">
      <c r="A5341" s="73"/>
      <c r="B5341" s="86"/>
    </row>
    <row r="5342" spans="1:2" ht="18" customHeight="1">
      <c r="A5342" s="73"/>
      <c r="B5342" s="86"/>
    </row>
    <row r="5343" spans="1:2" ht="18" customHeight="1">
      <c r="A5343" s="73"/>
      <c r="B5343" s="86"/>
    </row>
    <row r="5344" spans="1:2" ht="18" customHeight="1">
      <c r="A5344" s="73"/>
      <c r="B5344" s="86"/>
    </row>
    <row r="5345" spans="1:2" ht="18" customHeight="1">
      <c r="A5345" s="73"/>
      <c r="B5345" s="86"/>
    </row>
    <row r="5346" spans="1:2" ht="18" customHeight="1">
      <c r="A5346" s="73"/>
      <c r="B5346" s="86"/>
    </row>
    <row r="5347" spans="1:2" ht="18" customHeight="1">
      <c r="A5347" s="73"/>
      <c r="B5347" s="86"/>
    </row>
    <row r="5348" spans="1:2" ht="18" customHeight="1">
      <c r="A5348" s="73"/>
      <c r="B5348" s="86"/>
    </row>
    <row r="5349" spans="1:2" ht="18" customHeight="1">
      <c r="A5349" s="73"/>
      <c r="B5349" s="86"/>
    </row>
    <row r="5350" spans="1:2" ht="18" customHeight="1">
      <c r="A5350" s="73"/>
      <c r="B5350" s="86"/>
    </row>
    <row r="5351" spans="1:2" ht="18" customHeight="1">
      <c r="A5351" s="73"/>
      <c r="B5351" s="86"/>
    </row>
    <row r="5352" spans="1:2" ht="18" customHeight="1">
      <c r="A5352" s="73"/>
      <c r="B5352" s="86"/>
    </row>
    <row r="5353" spans="1:2" ht="18" customHeight="1">
      <c r="A5353" s="73"/>
      <c r="B5353" s="86"/>
    </row>
    <row r="5354" spans="1:2" ht="18" customHeight="1">
      <c r="A5354" s="73"/>
      <c r="B5354" s="86"/>
    </row>
    <row r="5355" spans="1:2" ht="18" customHeight="1">
      <c r="A5355" s="73"/>
      <c r="B5355" s="86"/>
    </row>
    <row r="5356" spans="1:2" ht="18" customHeight="1">
      <c r="A5356" s="73"/>
      <c r="B5356" s="86"/>
    </row>
    <row r="5357" spans="1:2" ht="18" customHeight="1">
      <c r="A5357" s="73"/>
      <c r="B5357" s="86"/>
    </row>
    <row r="5358" spans="1:2" ht="18" customHeight="1">
      <c r="A5358" s="73"/>
      <c r="B5358" s="86"/>
    </row>
    <row r="5359" spans="1:2" ht="18" customHeight="1">
      <c r="A5359" s="73"/>
      <c r="B5359" s="86"/>
    </row>
    <row r="5360" spans="1:2" ht="18" customHeight="1">
      <c r="A5360" s="73"/>
      <c r="B5360" s="86"/>
    </row>
    <row r="5361" spans="1:2" ht="18" customHeight="1">
      <c r="A5361" s="73"/>
      <c r="B5361" s="86"/>
    </row>
    <row r="5362" spans="1:2" ht="18" customHeight="1">
      <c r="A5362" s="73"/>
      <c r="B5362" s="86"/>
    </row>
    <row r="5363" spans="1:2" ht="18" customHeight="1">
      <c r="A5363" s="73"/>
      <c r="B5363" s="86"/>
    </row>
    <row r="5364" spans="1:2" ht="18" customHeight="1">
      <c r="A5364" s="73"/>
      <c r="B5364" s="86"/>
    </row>
    <row r="5365" spans="1:2" ht="18" customHeight="1">
      <c r="A5365" s="73"/>
      <c r="B5365" s="86"/>
    </row>
    <row r="5366" spans="1:2" ht="18" customHeight="1">
      <c r="A5366" s="73"/>
      <c r="B5366" s="86"/>
    </row>
    <row r="5367" spans="1:2" ht="18" customHeight="1">
      <c r="A5367" s="73"/>
      <c r="B5367" s="86"/>
    </row>
    <row r="5368" spans="1:2" ht="18" customHeight="1">
      <c r="A5368" s="73"/>
      <c r="B5368" s="86"/>
    </row>
    <row r="5369" spans="1:2" ht="18" customHeight="1">
      <c r="A5369" s="73"/>
      <c r="B5369" s="86"/>
    </row>
    <row r="5370" spans="1:2" ht="18" customHeight="1">
      <c r="A5370" s="73"/>
      <c r="B5370" s="86"/>
    </row>
    <row r="5371" spans="1:2" ht="18" customHeight="1">
      <c r="A5371" s="73"/>
      <c r="B5371" s="86"/>
    </row>
    <row r="5372" spans="1:2" ht="18" customHeight="1">
      <c r="A5372" s="73"/>
      <c r="B5372" s="86"/>
    </row>
    <row r="5373" spans="1:2" ht="18" customHeight="1">
      <c r="A5373" s="73"/>
      <c r="B5373" s="86"/>
    </row>
    <row r="5374" spans="1:2" ht="18" customHeight="1">
      <c r="A5374" s="73"/>
      <c r="B5374" s="86"/>
    </row>
    <row r="5375" spans="1:2" ht="18" customHeight="1">
      <c r="A5375" s="73"/>
      <c r="B5375" s="86"/>
    </row>
    <row r="5376" spans="1:2" ht="18" customHeight="1">
      <c r="A5376" s="73"/>
      <c r="B5376" s="86"/>
    </row>
    <row r="5377" spans="1:2" ht="18" customHeight="1">
      <c r="A5377" s="73"/>
      <c r="B5377" s="86"/>
    </row>
    <row r="5378" spans="1:2" ht="18" customHeight="1">
      <c r="A5378" s="73"/>
      <c r="B5378" s="86"/>
    </row>
    <row r="5379" spans="1:2" ht="18" customHeight="1">
      <c r="A5379" s="73"/>
      <c r="B5379" s="86"/>
    </row>
    <row r="5380" spans="1:2" ht="18" customHeight="1">
      <c r="A5380" s="73"/>
      <c r="B5380" s="86"/>
    </row>
    <row r="5381" spans="1:2" ht="18" customHeight="1">
      <c r="A5381" s="73"/>
      <c r="B5381" s="86"/>
    </row>
    <row r="5382" spans="1:2" ht="18" customHeight="1">
      <c r="A5382" s="73"/>
      <c r="B5382" s="86"/>
    </row>
    <row r="5383" spans="1:2" ht="18" customHeight="1">
      <c r="A5383" s="73"/>
      <c r="B5383" s="86"/>
    </row>
    <row r="5384" spans="1:2" ht="18" customHeight="1">
      <c r="A5384" s="73"/>
      <c r="B5384" s="86"/>
    </row>
    <row r="5385" spans="1:2" ht="18" customHeight="1">
      <c r="A5385" s="73"/>
      <c r="B5385" s="86"/>
    </row>
    <row r="5386" spans="1:2" ht="18" customHeight="1">
      <c r="A5386" s="73"/>
      <c r="B5386" s="86"/>
    </row>
    <row r="5387" spans="1:2" ht="18" customHeight="1">
      <c r="A5387" s="73"/>
      <c r="B5387" s="86"/>
    </row>
    <row r="5388" spans="1:2" ht="18" customHeight="1">
      <c r="A5388" s="73"/>
      <c r="B5388" s="86"/>
    </row>
    <row r="5389" spans="1:2" ht="18" customHeight="1">
      <c r="A5389" s="73"/>
      <c r="B5389" s="86"/>
    </row>
    <row r="5390" spans="1:2" ht="18" customHeight="1">
      <c r="A5390" s="73"/>
      <c r="B5390" s="86"/>
    </row>
    <row r="5391" spans="1:2" ht="18" customHeight="1">
      <c r="A5391" s="73"/>
      <c r="B5391" s="86"/>
    </row>
    <row r="5392" spans="1:2" ht="18" customHeight="1">
      <c r="A5392" s="73"/>
      <c r="B5392" s="86"/>
    </row>
    <row r="5393" spans="1:2" ht="18" customHeight="1">
      <c r="A5393" s="73"/>
      <c r="B5393" s="86"/>
    </row>
    <row r="5394" spans="1:2" ht="18" customHeight="1">
      <c r="A5394" s="73"/>
      <c r="B5394" s="86"/>
    </row>
    <row r="5395" spans="1:2" ht="18" customHeight="1">
      <c r="A5395" s="73"/>
      <c r="B5395" s="86"/>
    </row>
    <row r="5396" spans="1:2" ht="18" customHeight="1">
      <c r="A5396" s="73"/>
      <c r="B5396" s="86"/>
    </row>
    <row r="5397" spans="1:2" ht="18" customHeight="1">
      <c r="A5397" s="73"/>
      <c r="B5397" s="86"/>
    </row>
    <row r="5398" spans="1:2" ht="18" customHeight="1">
      <c r="A5398" s="73"/>
      <c r="B5398" s="86"/>
    </row>
    <row r="5399" spans="1:2" ht="18" customHeight="1">
      <c r="A5399" s="73"/>
      <c r="B5399" s="86"/>
    </row>
    <row r="5400" spans="1:2" ht="18" customHeight="1">
      <c r="A5400" s="73"/>
      <c r="B5400" s="86"/>
    </row>
    <row r="5401" spans="1:2" ht="18" customHeight="1">
      <c r="A5401" s="73"/>
      <c r="B5401" s="86"/>
    </row>
    <row r="5402" spans="1:2" ht="18" customHeight="1">
      <c r="A5402" s="73"/>
      <c r="B5402" s="86"/>
    </row>
    <row r="5403" spans="1:2" ht="18" customHeight="1">
      <c r="A5403" s="73"/>
      <c r="B5403" s="86"/>
    </row>
    <row r="5404" spans="1:2" ht="18" customHeight="1">
      <c r="A5404" s="73"/>
      <c r="B5404" s="86"/>
    </row>
    <row r="5405" spans="1:2" ht="18" customHeight="1">
      <c r="A5405" s="73"/>
      <c r="B5405" s="86"/>
    </row>
    <row r="5406" spans="1:2" ht="18" customHeight="1">
      <c r="A5406" s="73"/>
      <c r="B5406" s="86"/>
    </row>
    <row r="5407" spans="1:2" ht="18" customHeight="1">
      <c r="A5407" s="73"/>
      <c r="B5407" s="86"/>
    </row>
    <row r="5408" spans="1:2" ht="18" customHeight="1">
      <c r="A5408" s="73"/>
      <c r="B5408" s="86"/>
    </row>
    <row r="5409" spans="1:2" ht="18" customHeight="1">
      <c r="A5409" s="73"/>
      <c r="B5409" s="86"/>
    </row>
    <row r="5410" spans="1:2" ht="18" customHeight="1">
      <c r="A5410" s="73"/>
      <c r="B5410" s="86"/>
    </row>
    <row r="5411" spans="1:2" ht="18" customHeight="1">
      <c r="A5411" s="73"/>
      <c r="B5411" s="86"/>
    </row>
    <row r="5412" spans="1:2" ht="18" customHeight="1">
      <c r="A5412" s="73"/>
      <c r="B5412" s="86"/>
    </row>
    <row r="5413" spans="1:2" ht="18" customHeight="1">
      <c r="A5413" s="73"/>
      <c r="B5413" s="86"/>
    </row>
    <row r="5414" spans="1:2" ht="18" customHeight="1">
      <c r="A5414" s="73"/>
      <c r="B5414" s="86"/>
    </row>
    <row r="5415" spans="1:2" ht="18" customHeight="1">
      <c r="A5415" s="73"/>
      <c r="B5415" s="86"/>
    </row>
    <row r="5416" spans="1:2" ht="18" customHeight="1">
      <c r="A5416" s="73"/>
      <c r="B5416" s="86"/>
    </row>
    <row r="5417" spans="1:2" ht="18" customHeight="1">
      <c r="A5417" s="73"/>
      <c r="B5417" s="86"/>
    </row>
    <row r="5418" spans="1:2" ht="18" customHeight="1">
      <c r="A5418" s="73"/>
      <c r="B5418" s="86"/>
    </row>
    <row r="5419" spans="1:2" ht="18" customHeight="1">
      <c r="A5419" s="73"/>
      <c r="B5419" s="86"/>
    </row>
    <row r="5420" spans="1:2" ht="18" customHeight="1">
      <c r="A5420" s="73"/>
      <c r="B5420" s="86"/>
    </row>
    <row r="5421" spans="1:2" ht="18" customHeight="1">
      <c r="A5421" s="73"/>
      <c r="B5421" s="86"/>
    </row>
    <row r="5422" spans="1:2" ht="18" customHeight="1">
      <c r="A5422" s="73"/>
      <c r="B5422" s="86"/>
    </row>
    <row r="5423" spans="1:2" ht="18" customHeight="1">
      <c r="A5423" s="73"/>
      <c r="B5423" s="86"/>
    </row>
    <row r="5424" spans="1:2" ht="18" customHeight="1">
      <c r="A5424" s="73"/>
      <c r="B5424" s="86"/>
    </row>
    <row r="5425" spans="1:2" ht="18" customHeight="1">
      <c r="A5425" s="73"/>
      <c r="B5425" s="86"/>
    </row>
    <row r="5426" spans="1:2" ht="18" customHeight="1">
      <c r="A5426" s="73"/>
      <c r="B5426" s="86"/>
    </row>
    <row r="5427" spans="1:2" ht="18" customHeight="1">
      <c r="A5427" s="73"/>
      <c r="B5427" s="86"/>
    </row>
    <row r="5428" spans="1:2" ht="18" customHeight="1">
      <c r="A5428" s="73"/>
      <c r="B5428" s="86"/>
    </row>
    <row r="5429" spans="1:2" ht="18" customHeight="1">
      <c r="A5429" s="73"/>
      <c r="B5429" s="86"/>
    </row>
    <row r="5430" spans="1:2" ht="18" customHeight="1">
      <c r="A5430" s="73"/>
      <c r="B5430" s="86"/>
    </row>
    <row r="5431" spans="1:2" ht="18" customHeight="1">
      <c r="A5431" s="73"/>
      <c r="B5431" s="86"/>
    </row>
    <row r="5432" spans="1:2" ht="18" customHeight="1">
      <c r="A5432" s="73"/>
      <c r="B5432" s="86"/>
    </row>
    <row r="5433" spans="1:2" ht="18" customHeight="1">
      <c r="A5433" s="73"/>
      <c r="B5433" s="86"/>
    </row>
    <row r="5434" spans="1:2" ht="18" customHeight="1">
      <c r="A5434" s="73"/>
      <c r="B5434" s="86"/>
    </row>
    <row r="5435" spans="1:2" ht="18" customHeight="1">
      <c r="A5435" s="73"/>
      <c r="B5435" s="86"/>
    </row>
    <row r="5436" spans="1:2" ht="18" customHeight="1">
      <c r="A5436" s="73"/>
      <c r="B5436" s="86"/>
    </row>
    <row r="5437" spans="1:2" ht="18" customHeight="1">
      <c r="A5437" s="73"/>
      <c r="B5437" s="86"/>
    </row>
    <row r="5438" spans="1:2" ht="18" customHeight="1">
      <c r="A5438" s="73"/>
      <c r="B5438" s="86"/>
    </row>
    <row r="5439" spans="1:2" ht="18" customHeight="1">
      <c r="A5439" s="73"/>
      <c r="B5439" s="86"/>
    </row>
    <row r="5440" spans="1:2" ht="18" customHeight="1">
      <c r="A5440" s="73"/>
      <c r="B5440" s="86"/>
    </row>
    <row r="5441" spans="1:2" ht="18" customHeight="1">
      <c r="A5441" s="73"/>
      <c r="B5441" s="86"/>
    </row>
    <row r="5442" spans="1:2" ht="18" customHeight="1">
      <c r="A5442" s="73"/>
      <c r="B5442" s="86"/>
    </row>
    <row r="5443" spans="1:2" ht="18" customHeight="1">
      <c r="A5443" s="73"/>
      <c r="B5443" s="86"/>
    </row>
    <row r="5444" spans="1:2" ht="18" customHeight="1">
      <c r="A5444" s="73"/>
      <c r="B5444" s="86"/>
    </row>
    <row r="5445" spans="1:2" ht="18" customHeight="1">
      <c r="A5445" s="73"/>
      <c r="B5445" s="86"/>
    </row>
    <row r="5446" spans="1:2" ht="18" customHeight="1">
      <c r="A5446" s="73"/>
      <c r="B5446" s="86"/>
    </row>
    <row r="5447" spans="1:2" ht="18" customHeight="1">
      <c r="A5447" s="73"/>
      <c r="B5447" s="86"/>
    </row>
    <row r="5448" spans="1:2" ht="18" customHeight="1">
      <c r="A5448" s="73"/>
      <c r="B5448" s="86"/>
    </row>
    <row r="5449" spans="1:2" ht="18" customHeight="1">
      <c r="A5449" s="73"/>
      <c r="B5449" s="86"/>
    </row>
    <row r="5450" spans="1:2" ht="18" customHeight="1">
      <c r="A5450" s="73"/>
      <c r="B5450" s="86"/>
    </row>
    <row r="5451" spans="1:2" ht="18" customHeight="1">
      <c r="A5451" s="73"/>
      <c r="B5451" s="86"/>
    </row>
    <row r="5452" spans="1:2" ht="18" customHeight="1">
      <c r="A5452" s="73"/>
      <c r="B5452" s="86"/>
    </row>
    <row r="5453" spans="1:2" ht="18" customHeight="1">
      <c r="A5453" s="73"/>
      <c r="B5453" s="86"/>
    </row>
    <row r="5454" spans="1:2" ht="18" customHeight="1">
      <c r="A5454" s="73"/>
      <c r="B5454" s="86"/>
    </row>
    <row r="5455" spans="1:2" ht="18" customHeight="1">
      <c r="A5455" s="73"/>
      <c r="B5455" s="86"/>
    </row>
    <row r="5456" spans="1:2" ht="18" customHeight="1">
      <c r="A5456" s="73"/>
      <c r="B5456" s="86"/>
    </row>
    <row r="5457" spans="1:2" ht="18" customHeight="1">
      <c r="A5457" s="73"/>
      <c r="B5457" s="86"/>
    </row>
    <row r="5458" spans="1:2" ht="18" customHeight="1">
      <c r="A5458" s="73"/>
      <c r="B5458" s="86"/>
    </row>
    <row r="5459" spans="1:2" ht="18" customHeight="1">
      <c r="A5459" s="73"/>
      <c r="B5459" s="86"/>
    </row>
    <row r="5460" spans="1:2" ht="18" customHeight="1">
      <c r="A5460" s="73"/>
      <c r="B5460" s="86"/>
    </row>
    <row r="5461" spans="1:2" ht="18" customHeight="1">
      <c r="A5461" s="73"/>
      <c r="B5461" s="86"/>
    </row>
    <row r="5462" spans="1:2" ht="18" customHeight="1">
      <c r="A5462" s="73"/>
      <c r="B5462" s="86"/>
    </row>
    <row r="5463" spans="1:2" ht="18" customHeight="1">
      <c r="A5463" s="73"/>
      <c r="B5463" s="86"/>
    </row>
    <row r="5464" spans="1:2" ht="18" customHeight="1">
      <c r="A5464" s="73"/>
      <c r="B5464" s="86"/>
    </row>
    <row r="5465" spans="1:2" ht="18" customHeight="1">
      <c r="A5465" s="73"/>
      <c r="B5465" s="86"/>
    </row>
    <row r="5466" spans="1:2" ht="18" customHeight="1">
      <c r="A5466" s="73"/>
      <c r="B5466" s="86"/>
    </row>
    <row r="5467" spans="1:2" ht="18" customHeight="1">
      <c r="A5467" s="73"/>
      <c r="B5467" s="86"/>
    </row>
    <row r="5468" spans="1:2" ht="18" customHeight="1">
      <c r="A5468" s="73"/>
      <c r="B5468" s="86"/>
    </row>
    <row r="5469" spans="1:2" ht="18" customHeight="1">
      <c r="A5469" s="73"/>
      <c r="B5469" s="86"/>
    </row>
    <row r="5470" spans="1:2" ht="18" customHeight="1">
      <c r="A5470" s="73"/>
      <c r="B5470" s="86"/>
    </row>
    <row r="5471" spans="1:2" ht="18" customHeight="1">
      <c r="A5471" s="73"/>
      <c r="B5471" s="86"/>
    </row>
    <row r="5472" spans="1:2" ht="18" customHeight="1">
      <c r="A5472" s="73"/>
      <c r="B5472" s="86"/>
    </row>
    <row r="5473" spans="1:2" ht="18" customHeight="1">
      <c r="A5473" s="73"/>
      <c r="B5473" s="86"/>
    </row>
    <row r="5474" spans="1:2" ht="18" customHeight="1">
      <c r="A5474" s="73"/>
      <c r="B5474" s="86"/>
    </row>
    <row r="5475" spans="1:2" ht="18" customHeight="1">
      <c r="A5475" s="73"/>
      <c r="B5475" s="86"/>
    </row>
    <row r="5476" spans="1:2" ht="18" customHeight="1">
      <c r="A5476" s="73"/>
      <c r="B5476" s="86"/>
    </row>
    <row r="5477" spans="1:2" ht="18" customHeight="1">
      <c r="A5477" s="73"/>
      <c r="B5477" s="86"/>
    </row>
    <row r="5478" spans="1:2" ht="18" customHeight="1">
      <c r="A5478" s="73"/>
      <c r="B5478" s="86"/>
    </row>
    <row r="5479" spans="1:2" ht="18" customHeight="1">
      <c r="A5479" s="73"/>
      <c r="B5479" s="86"/>
    </row>
    <row r="5480" spans="1:2" ht="18" customHeight="1">
      <c r="A5480" s="73"/>
      <c r="B5480" s="86"/>
    </row>
    <row r="5481" spans="1:2" ht="18" customHeight="1">
      <c r="A5481" s="73"/>
      <c r="B5481" s="86"/>
    </row>
    <row r="5482" spans="1:2" ht="18" customHeight="1">
      <c r="A5482" s="73"/>
      <c r="B5482" s="86"/>
    </row>
    <row r="5483" spans="1:2" ht="18" customHeight="1">
      <c r="A5483" s="73"/>
      <c r="B5483" s="86"/>
    </row>
    <row r="5484" spans="1:2" ht="18" customHeight="1">
      <c r="A5484" s="73"/>
      <c r="B5484" s="86"/>
    </row>
    <row r="5485" spans="1:2" ht="18" customHeight="1">
      <c r="A5485" s="73"/>
      <c r="B5485" s="86"/>
    </row>
    <row r="5486" spans="1:2" ht="18" customHeight="1">
      <c r="A5486" s="73"/>
      <c r="B5486" s="86"/>
    </row>
    <row r="5487" spans="1:2" ht="18" customHeight="1">
      <c r="A5487" s="73"/>
      <c r="B5487" s="86"/>
    </row>
    <row r="5488" spans="1:2" ht="18" customHeight="1">
      <c r="A5488" s="73"/>
      <c r="B5488" s="86"/>
    </row>
    <row r="5489" spans="1:2" ht="18" customHeight="1">
      <c r="A5489" s="73"/>
      <c r="B5489" s="86"/>
    </row>
    <row r="5490" spans="1:2" ht="18" customHeight="1">
      <c r="A5490" s="73"/>
      <c r="B5490" s="86"/>
    </row>
    <row r="5491" spans="1:2" ht="18" customHeight="1">
      <c r="A5491" s="73"/>
      <c r="B5491" s="86"/>
    </row>
    <row r="5492" spans="1:2" ht="18" customHeight="1">
      <c r="A5492" s="73"/>
      <c r="B5492" s="86"/>
    </row>
    <row r="5493" spans="1:2" ht="18" customHeight="1">
      <c r="A5493" s="73"/>
      <c r="B5493" s="86"/>
    </row>
    <row r="5494" spans="1:2" ht="18" customHeight="1">
      <c r="A5494" s="73"/>
      <c r="B5494" s="86"/>
    </row>
    <row r="5495" spans="1:2" ht="18" customHeight="1">
      <c r="A5495" s="73"/>
      <c r="B5495" s="86"/>
    </row>
    <row r="5496" spans="1:2" ht="18" customHeight="1">
      <c r="A5496" s="73"/>
      <c r="B5496" s="86"/>
    </row>
    <row r="5497" spans="1:2" ht="18" customHeight="1">
      <c r="A5497" s="73"/>
      <c r="B5497" s="86"/>
    </row>
    <row r="5498" spans="1:2" ht="18" customHeight="1">
      <c r="A5498" s="73"/>
      <c r="B5498" s="86"/>
    </row>
    <row r="5499" spans="1:2" ht="18" customHeight="1">
      <c r="A5499" s="73"/>
      <c r="B5499" s="86"/>
    </row>
    <row r="5500" spans="1:2" ht="18" customHeight="1">
      <c r="A5500" s="73"/>
      <c r="B5500" s="86"/>
    </row>
    <row r="5501" spans="1:2" ht="18" customHeight="1">
      <c r="A5501" s="73"/>
      <c r="B5501" s="86"/>
    </row>
    <row r="5502" spans="1:2" ht="18" customHeight="1">
      <c r="A5502" s="73"/>
      <c r="B5502" s="86"/>
    </row>
    <row r="5503" spans="1:2" ht="18" customHeight="1">
      <c r="A5503" s="73"/>
      <c r="B5503" s="86"/>
    </row>
    <row r="5504" spans="1:2" ht="18" customHeight="1">
      <c r="A5504" s="73"/>
      <c r="B5504" s="86"/>
    </row>
    <row r="5505" spans="1:2" ht="18" customHeight="1">
      <c r="A5505" s="73"/>
      <c r="B5505" s="86"/>
    </row>
    <row r="5506" spans="1:2" ht="18" customHeight="1">
      <c r="A5506" s="73"/>
      <c r="B5506" s="86"/>
    </row>
    <row r="5507" spans="1:2" ht="18" customHeight="1">
      <c r="A5507" s="73"/>
      <c r="B5507" s="86"/>
    </row>
    <row r="5508" spans="1:2" ht="18" customHeight="1">
      <c r="A5508" s="73"/>
      <c r="B5508" s="86"/>
    </row>
    <row r="5509" spans="1:2" ht="18" customHeight="1">
      <c r="A5509" s="73"/>
      <c r="B5509" s="86"/>
    </row>
    <row r="5510" spans="1:2" ht="18" customHeight="1">
      <c r="A5510" s="73"/>
      <c r="B5510" s="86"/>
    </row>
    <row r="5511" spans="1:2" ht="18" customHeight="1">
      <c r="A5511" s="73"/>
      <c r="B5511" s="86"/>
    </row>
    <row r="5512" spans="1:2" ht="18" customHeight="1">
      <c r="A5512" s="73"/>
      <c r="B5512" s="86"/>
    </row>
    <row r="5513" spans="1:2" ht="18" customHeight="1">
      <c r="A5513" s="73"/>
      <c r="B5513" s="86"/>
    </row>
    <row r="5514" spans="1:2" ht="18" customHeight="1">
      <c r="A5514" s="73"/>
      <c r="B5514" s="86"/>
    </row>
    <row r="5515" spans="1:2" ht="18" customHeight="1">
      <c r="A5515" s="73"/>
      <c r="B5515" s="86"/>
    </row>
    <row r="5516" spans="1:2" ht="18" customHeight="1">
      <c r="A5516" s="73"/>
      <c r="B5516" s="86"/>
    </row>
    <row r="5517" spans="1:2" ht="18" customHeight="1">
      <c r="A5517" s="73"/>
      <c r="B5517" s="86"/>
    </row>
    <row r="5518" spans="1:2" ht="18" customHeight="1">
      <c r="A5518" s="73"/>
      <c r="B5518" s="86"/>
    </row>
    <row r="5519" spans="1:2" ht="18" customHeight="1">
      <c r="A5519" s="73"/>
      <c r="B5519" s="86"/>
    </row>
    <row r="5520" spans="1:2" ht="18" customHeight="1">
      <c r="A5520" s="73"/>
      <c r="B5520" s="86"/>
    </row>
    <row r="5521" spans="1:2" ht="18" customHeight="1">
      <c r="A5521" s="73"/>
      <c r="B5521" s="86"/>
    </row>
    <row r="5522" spans="1:2" ht="18" customHeight="1">
      <c r="A5522" s="73"/>
      <c r="B5522" s="86"/>
    </row>
    <row r="5523" spans="1:2" ht="18" customHeight="1">
      <c r="A5523" s="73"/>
      <c r="B5523" s="86"/>
    </row>
    <row r="5524" spans="1:2" ht="18" customHeight="1">
      <c r="A5524" s="73"/>
      <c r="B5524" s="86"/>
    </row>
    <row r="5525" spans="1:2" ht="18" customHeight="1">
      <c r="A5525" s="73"/>
      <c r="B5525" s="86"/>
    </row>
    <row r="5526" spans="1:2" ht="18" customHeight="1">
      <c r="A5526" s="73"/>
      <c r="B5526" s="86"/>
    </row>
    <row r="5527" spans="1:2" ht="18" customHeight="1">
      <c r="A5527" s="73"/>
      <c r="B5527" s="86"/>
    </row>
    <row r="5528" spans="1:2" ht="18" customHeight="1">
      <c r="A5528" s="73"/>
      <c r="B5528" s="86"/>
    </row>
    <row r="5529" spans="1:2" ht="18" customHeight="1">
      <c r="A5529" s="73"/>
      <c r="B5529" s="86"/>
    </row>
    <row r="5530" spans="1:2" ht="18" customHeight="1">
      <c r="A5530" s="73"/>
      <c r="B5530" s="86"/>
    </row>
    <row r="5531" spans="1:2" ht="18" customHeight="1">
      <c r="A5531" s="73"/>
      <c r="B5531" s="86"/>
    </row>
    <row r="5532" spans="1:2" ht="18" customHeight="1">
      <c r="A5532" s="73"/>
      <c r="B5532" s="86"/>
    </row>
    <row r="5533" spans="1:2" ht="18" customHeight="1">
      <c r="A5533" s="73"/>
      <c r="B5533" s="86"/>
    </row>
    <row r="5534" spans="1:2" ht="18" customHeight="1">
      <c r="A5534" s="73"/>
      <c r="B5534" s="86"/>
    </row>
    <row r="5535" spans="1:2" ht="18" customHeight="1">
      <c r="A5535" s="73"/>
      <c r="B5535" s="86"/>
    </row>
    <row r="5536" spans="1:2" ht="18" customHeight="1">
      <c r="A5536" s="73"/>
      <c r="B5536" s="86"/>
    </row>
    <row r="5537" spans="1:2" ht="18" customHeight="1">
      <c r="A5537" s="73"/>
      <c r="B5537" s="86"/>
    </row>
    <row r="5538" spans="1:2" ht="18" customHeight="1">
      <c r="A5538" s="73"/>
      <c r="B5538" s="86"/>
    </row>
    <row r="5539" spans="1:2" ht="18" customHeight="1">
      <c r="A5539" s="73"/>
      <c r="B5539" s="86"/>
    </row>
    <row r="5540" spans="1:2" ht="18" customHeight="1">
      <c r="A5540" s="73"/>
      <c r="B5540" s="86"/>
    </row>
    <row r="5541" spans="1:2" ht="18" customHeight="1">
      <c r="A5541" s="73"/>
      <c r="B5541" s="86"/>
    </row>
    <row r="5542" spans="1:2" ht="18" customHeight="1">
      <c r="A5542" s="73"/>
      <c r="B5542" s="86"/>
    </row>
    <row r="5543" spans="1:2" ht="18" customHeight="1">
      <c r="A5543" s="73"/>
      <c r="B5543" s="86"/>
    </row>
    <row r="5544" spans="1:2" ht="18" customHeight="1">
      <c r="A5544" s="73"/>
      <c r="B5544" s="86"/>
    </row>
    <row r="5545" spans="1:2" ht="18" customHeight="1">
      <c r="A5545" s="73"/>
      <c r="B5545" s="86"/>
    </row>
    <row r="5546" spans="1:2" ht="18" customHeight="1">
      <c r="A5546" s="73"/>
      <c r="B5546" s="86"/>
    </row>
    <row r="5547" spans="1:2" ht="18" customHeight="1">
      <c r="A5547" s="73"/>
      <c r="B5547" s="86"/>
    </row>
    <row r="5548" spans="1:2" ht="18" customHeight="1">
      <c r="A5548" s="73"/>
      <c r="B5548" s="86"/>
    </row>
    <row r="5549" spans="1:2" ht="18" customHeight="1">
      <c r="A5549" s="73"/>
      <c r="B5549" s="86"/>
    </row>
    <row r="5550" spans="1:2" ht="18" customHeight="1">
      <c r="A5550" s="73"/>
      <c r="B5550" s="86"/>
    </row>
    <row r="5551" spans="1:2" ht="18" customHeight="1">
      <c r="A5551" s="73"/>
      <c r="B5551" s="86"/>
    </row>
    <row r="5552" spans="1:2" ht="18" customHeight="1">
      <c r="A5552" s="73"/>
      <c r="B5552" s="86"/>
    </row>
    <row r="5553" spans="1:2" ht="18" customHeight="1">
      <c r="A5553" s="73"/>
      <c r="B5553" s="86"/>
    </row>
    <row r="5554" spans="1:2" ht="18" customHeight="1">
      <c r="A5554" s="73"/>
      <c r="B5554" s="86"/>
    </row>
    <row r="5555" spans="1:2" ht="18" customHeight="1">
      <c r="A5555" s="73"/>
      <c r="B5555" s="86"/>
    </row>
    <row r="5556" spans="1:2" ht="18" customHeight="1">
      <c r="A5556" s="73"/>
      <c r="B5556" s="86"/>
    </row>
    <row r="5557" spans="1:2" ht="18" customHeight="1">
      <c r="A5557" s="73"/>
      <c r="B5557" s="86"/>
    </row>
    <row r="5558" spans="1:2" ht="18" customHeight="1">
      <c r="A5558" s="73"/>
      <c r="B5558" s="86"/>
    </row>
    <row r="5559" spans="1:2" ht="18" customHeight="1">
      <c r="A5559" s="73"/>
      <c r="B5559" s="86"/>
    </row>
    <row r="5560" spans="1:2" ht="18" customHeight="1">
      <c r="A5560" s="73"/>
      <c r="B5560" s="86"/>
    </row>
    <row r="5561" spans="1:2" ht="18" customHeight="1">
      <c r="A5561" s="73"/>
      <c r="B5561" s="86"/>
    </row>
    <row r="5562" spans="1:2" ht="18" customHeight="1">
      <c r="A5562" s="73"/>
      <c r="B5562" s="86"/>
    </row>
    <row r="5563" spans="1:2" ht="18" customHeight="1">
      <c r="A5563" s="73"/>
      <c r="B5563" s="86"/>
    </row>
    <row r="5564" spans="1:2" ht="18" customHeight="1">
      <c r="A5564" s="73"/>
      <c r="B5564" s="86"/>
    </row>
    <row r="5565" spans="1:2" ht="18" customHeight="1">
      <c r="A5565" s="73"/>
      <c r="B5565" s="86"/>
    </row>
    <row r="5566" spans="1:2" ht="18" customHeight="1">
      <c r="A5566" s="73"/>
      <c r="B5566" s="86"/>
    </row>
    <row r="5567" spans="1:2" ht="18" customHeight="1">
      <c r="A5567" s="73"/>
      <c r="B5567" s="86"/>
    </row>
    <row r="5568" spans="1:2" ht="18" customHeight="1">
      <c r="A5568" s="73"/>
      <c r="B5568" s="86"/>
    </row>
    <row r="5569" spans="1:2" ht="18" customHeight="1">
      <c r="A5569" s="73"/>
      <c r="B5569" s="86"/>
    </row>
    <row r="5570" spans="1:2" ht="18" customHeight="1">
      <c r="A5570" s="73"/>
      <c r="B5570" s="86"/>
    </row>
    <row r="5571" spans="1:2" ht="18" customHeight="1">
      <c r="A5571" s="73"/>
      <c r="B5571" s="86"/>
    </row>
    <row r="5572" spans="1:2" ht="18" customHeight="1">
      <c r="A5572" s="73"/>
      <c r="B5572" s="86"/>
    </row>
    <row r="5573" spans="1:2" ht="18" customHeight="1">
      <c r="A5573" s="73"/>
      <c r="B5573" s="86"/>
    </row>
    <row r="5574" spans="1:2" ht="18" customHeight="1">
      <c r="A5574" s="73"/>
      <c r="B5574" s="86"/>
    </row>
    <row r="5575" spans="1:2" ht="18" customHeight="1">
      <c r="A5575" s="73"/>
      <c r="B5575" s="86"/>
    </row>
    <row r="5576" spans="1:2" ht="18" customHeight="1">
      <c r="A5576" s="73"/>
      <c r="B5576" s="86"/>
    </row>
    <row r="5577" spans="1:2" ht="18" customHeight="1">
      <c r="A5577" s="73"/>
      <c r="B5577" s="86"/>
    </row>
    <row r="5578" spans="1:2" ht="18" customHeight="1">
      <c r="A5578" s="73"/>
      <c r="B5578" s="86"/>
    </row>
    <row r="5579" spans="1:2" ht="18" customHeight="1">
      <c r="A5579" s="73"/>
      <c r="B5579" s="86"/>
    </row>
    <row r="5580" spans="1:2" ht="18" customHeight="1">
      <c r="A5580" s="73"/>
      <c r="B5580" s="86"/>
    </row>
    <row r="5581" spans="1:2" ht="18" customHeight="1">
      <c r="A5581" s="73"/>
      <c r="B5581" s="86"/>
    </row>
    <row r="5582" spans="1:2" ht="18" customHeight="1">
      <c r="A5582" s="73"/>
      <c r="B5582" s="86"/>
    </row>
    <row r="5583" spans="1:2" ht="18" customHeight="1">
      <c r="A5583" s="73"/>
      <c r="B5583" s="86"/>
    </row>
    <row r="5584" spans="1:2" ht="18" customHeight="1">
      <c r="A5584" s="73"/>
      <c r="B5584" s="86"/>
    </row>
    <row r="5585" spans="1:2" ht="18" customHeight="1">
      <c r="A5585" s="73"/>
      <c r="B5585" s="86"/>
    </row>
    <row r="5586" spans="1:2" ht="18" customHeight="1">
      <c r="A5586" s="73"/>
      <c r="B5586" s="86"/>
    </row>
    <row r="5587" spans="1:2" ht="18" customHeight="1">
      <c r="A5587" s="73"/>
      <c r="B5587" s="86"/>
    </row>
    <row r="5588" spans="1:2" ht="18" customHeight="1">
      <c r="A5588" s="73"/>
      <c r="B5588" s="86"/>
    </row>
    <row r="5589" spans="1:2" ht="18" customHeight="1">
      <c r="A5589" s="73"/>
      <c r="B5589" s="86"/>
    </row>
    <row r="5590" spans="1:2" ht="18" customHeight="1">
      <c r="A5590" s="73"/>
      <c r="B5590" s="86"/>
    </row>
    <row r="5591" spans="1:2" ht="18" customHeight="1">
      <c r="A5591" s="73"/>
      <c r="B5591" s="86"/>
    </row>
    <row r="5592" spans="1:2" ht="18" customHeight="1">
      <c r="A5592" s="73"/>
      <c r="B5592" s="86"/>
    </row>
    <row r="5593" spans="1:2" ht="18" customHeight="1">
      <c r="A5593" s="73"/>
      <c r="B5593" s="86"/>
    </row>
    <row r="5594" spans="1:2" ht="18" customHeight="1">
      <c r="A5594" s="73"/>
      <c r="B5594" s="86"/>
    </row>
    <row r="5595" spans="1:2" ht="18" customHeight="1">
      <c r="A5595" s="73"/>
      <c r="B5595" s="86"/>
    </row>
    <row r="5596" spans="1:2" ht="18" customHeight="1">
      <c r="A5596" s="73"/>
      <c r="B5596" s="86"/>
    </row>
    <row r="5597" spans="1:2" ht="18" customHeight="1">
      <c r="A5597" s="73"/>
      <c r="B5597" s="86"/>
    </row>
    <row r="5598" spans="1:2" ht="18" customHeight="1">
      <c r="A5598" s="73"/>
      <c r="B5598" s="86"/>
    </row>
    <row r="5599" spans="1:2" ht="18" customHeight="1">
      <c r="A5599" s="73"/>
      <c r="B5599" s="86"/>
    </row>
    <row r="5600" spans="1:2" ht="18" customHeight="1">
      <c r="A5600" s="73"/>
      <c r="B5600" s="86"/>
    </row>
    <row r="5601" spans="1:2" ht="18" customHeight="1">
      <c r="A5601" s="73"/>
      <c r="B5601" s="86"/>
    </row>
    <row r="5602" spans="1:2" ht="18" customHeight="1">
      <c r="A5602" s="73"/>
      <c r="B5602" s="86"/>
    </row>
    <row r="5603" spans="1:2" ht="18" customHeight="1">
      <c r="A5603" s="73"/>
      <c r="B5603" s="86"/>
    </row>
    <row r="5604" spans="1:2" ht="18" customHeight="1">
      <c r="A5604" s="73"/>
      <c r="B5604" s="86"/>
    </row>
    <row r="5605" spans="1:2" ht="18" customHeight="1">
      <c r="A5605" s="73"/>
      <c r="B5605" s="86"/>
    </row>
    <row r="5606" spans="1:2" ht="18" customHeight="1">
      <c r="A5606" s="73"/>
      <c r="B5606" s="86"/>
    </row>
    <row r="5607" spans="1:2" ht="18" customHeight="1">
      <c r="A5607" s="73"/>
      <c r="B5607" s="86"/>
    </row>
    <row r="5608" spans="1:2" ht="18" customHeight="1">
      <c r="A5608" s="73"/>
      <c r="B5608" s="86"/>
    </row>
    <row r="5609" spans="1:2" ht="18" customHeight="1">
      <c r="A5609" s="73"/>
      <c r="B5609" s="86"/>
    </row>
    <row r="5610" spans="1:2" ht="18" customHeight="1">
      <c r="A5610" s="73"/>
      <c r="B5610" s="86"/>
    </row>
    <row r="5611" spans="1:2" ht="18" customHeight="1">
      <c r="A5611" s="73"/>
      <c r="B5611" s="86"/>
    </row>
    <row r="5612" spans="1:2" ht="18" customHeight="1">
      <c r="A5612" s="73"/>
      <c r="B5612" s="86"/>
    </row>
    <row r="5613" spans="1:2" ht="18" customHeight="1">
      <c r="A5613" s="73"/>
      <c r="B5613" s="86"/>
    </row>
    <row r="5614" spans="1:2" ht="18" customHeight="1">
      <c r="A5614" s="73"/>
      <c r="B5614" s="86"/>
    </row>
    <row r="5615" spans="1:2" ht="18" customHeight="1">
      <c r="A5615" s="73"/>
      <c r="B5615" s="86"/>
    </row>
    <row r="5616" spans="1:2" ht="18" customHeight="1">
      <c r="A5616" s="73"/>
      <c r="B5616" s="86"/>
    </row>
    <row r="5617" spans="1:2" ht="18" customHeight="1">
      <c r="A5617" s="73"/>
      <c r="B5617" s="86"/>
    </row>
    <row r="5618" spans="1:2" ht="18" customHeight="1">
      <c r="A5618" s="73"/>
      <c r="B5618" s="86"/>
    </row>
    <row r="5619" spans="1:2" ht="18" customHeight="1">
      <c r="A5619" s="73"/>
      <c r="B5619" s="86"/>
    </row>
    <row r="5620" spans="1:2" ht="18" customHeight="1">
      <c r="A5620" s="73"/>
      <c r="B5620" s="86"/>
    </row>
    <row r="5621" spans="1:2" ht="18" customHeight="1">
      <c r="A5621" s="73"/>
      <c r="B5621" s="86"/>
    </row>
    <row r="5622" spans="1:2" ht="18" customHeight="1">
      <c r="A5622" s="73"/>
      <c r="B5622" s="86"/>
    </row>
    <row r="5623" spans="1:2" ht="18" customHeight="1">
      <c r="A5623" s="73"/>
      <c r="B5623" s="86"/>
    </row>
    <row r="5624" spans="1:2" ht="18" customHeight="1">
      <c r="A5624" s="73"/>
      <c r="B5624" s="86"/>
    </row>
    <row r="5625" spans="1:2" ht="18" customHeight="1">
      <c r="A5625" s="73"/>
      <c r="B5625" s="86"/>
    </row>
    <row r="5626" spans="1:2" ht="18" customHeight="1">
      <c r="A5626" s="73"/>
      <c r="B5626" s="86"/>
    </row>
    <row r="5627" spans="1:2" ht="18" customHeight="1">
      <c r="A5627" s="73"/>
      <c r="B5627" s="86"/>
    </row>
    <row r="5628" spans="1:2" ht="18" customHeight="1">
      <c r="A5628" s="73"/>
      <c r="B5628" s="86"/>
    </row>
    <row r="5629" spans="1:2" ht="18" customHeight="1">
      <c r="A5629" s="73"/>
      <c r="B5629" s="86"/>
    </row>
    <row r="5630" spans="1:2" ht="18" customHeight="1">
      <c r="A5630" s="73"/>
      <c r="B5630" s="86"/>
    </row>
    <row r="5631" spans="1:2" ht="18" customHeight="1">
      <c r="A5631" s="73"/>
      <c r="B5631" s="86"/>
    </row>
    <row r="5632" spans="1:2" ht="18" customHeight="1">
      <c r="A5632" s="73"/>
      <c r="B5632" s="86"/>
    </row>
    <row r="5633" spans="1:2" ht="18" customHeight="1">
      <c r="A5633" s="73"/>
      <c r="B5633" s="86"/>
    </row>
    <row r="5634" spans="1:2" ht="18" customHeight="1">
      <c r="A5634" s="73"/>
      <c r="B5634" s="86"/>
    </row>
    <row r="5635" spans="1:2" ht="18" customHeight="1">
      <c r="A5635" s="73"/>
      <c r="B5635" s="86"/>
    </row>
    <row r="5636" spans="1:2" ht="18" customHeight="1">
      <c r="A5636" s="73"/>
      <c r="B5636" s="86"/>
    </row>
    <row r="5637" spans="1:2" ht="18" customHeight="1">
      <c r="A5637" s="73"/>
      <c r="B5637" s="86"/>
    </row>
    <row r="5638" spans="1:2" ht="18" customHeight="1">
      <c r="A5638" s="73"/>
      <c r="B5638" s="86"/>
    </row>
    <row r="5639" spans="1:2" ht="18" customHeight="1">
      <c r="A5639" s="73"/>
      <c r="B5639" s="86"/>
    </row>
    <row r="5640" spans="1:2" ht="18" customHeight="1">
      <c r="A5640" s="73"/>
      <c r="B5640" s="86"/>
    </row>
    <row r="5641" spans="1:2" ht="18" customHeight="1">
      <c r="A5641" s="73"/>
      <c r="B5641" s="86"/>
    </row>
    <row r="5642" spans="1:2" ht="18" customHeight="1">
      <c r="A5642" s="73"/>
      <c r="B5642" s="86"/>
    </row>
    <row r="5643" spans="1:2" ht="18" customHeight="1">
      <c r="A5643" s="73"/>
      <c r="B5643" s="86"/>
    </row>
    <row r="5644" spans="1:2" ht="18" customHeight="1">
      <c r="A5644" s="73"/>
      <c r="B5644" s="86"/>
    </row>
    <row r="5645" spans="1:2" ht="18" customHeight="1">
      <c r="A5645" s="73"/>
      <c r="B5645" s="86"/>
    </row>
    <row r="5646" spans="1:2" ht="18" customHeight="1">
      <c r="A5646" s="73"/>
      <c r="B5646" s="86"/>
    </row>
    <row r="5647" spans="1:2" ht="18" customHeight="1">
      <c r="A5647" s="73"/>
      <c r="B5647" s="86"/>
    </row>
    <row r="5648" spans="1:2" ht="18" customHeight="1">
      <c r="A5648" s="73"/>
      <c r="B5648" s="86"/>
    </row>
    <row r="5649" spans="1:2" ht="18" customHeight="1">
      <c r="A5649" s="73"/>
      <c r="B5649" s="86"/>
    </row>
    <row r="5650" spans="1:2" ht="18" customHeight="1">
      <c r="A5650" s="73"/>
      <c r="B5650" s="86"/>
    </row>
    <row r="5651" spans="1:2" ht="18" customHeight="1">
      <c r="A5651" s="73"/>
      <c r="B5651" s="86"/>
    </row>
    <row r="5652" spans="1:2" ht="18" customHeight="1">
      <c r="A5652" s="73"/>
      <c r="B5652" s="86"/>
    </row>
    <row r="5653" spans="1:2" ht="18" customHeight="1">
      <c r="A5653" s="73"/>
      <c r="B5653" s="86"/>
    </row>
    <row r="5654" spans="1:2" ht="18" customHeight="1">
      <c r="A5654" s="73"/>
      <c r="B5654" s="86"/>
    </row>
    <row r="5655" spans="1:2" ht="18" customHeight="1">
      <c r="A5655" s="73"/>
      <c r="B5655" s="86"/>
    </row>
    <row r="5656" spans="1:2" ht="18" customHeight="1">
      <c r="A5656" s="73"/>
      <c r="B5656" s="86"/>
    </row>
    <row r="5657" spans="1:2" ht="18" customHeight="1">
      <c r="A5657" s="73"/>
      <c r="B5657" s="86"/>
    </row>
    <row r="5658" spans="1:2" ht="18" customHeight="1">
      <c r="A5658" s="73"/>
      <c r="B5658" s="86"/>
    </row>
    <row r="5659" spans="1:2" ht="18" customHeight="1">
      <c r="A5659" s="73"/>
      <c r="B5659" s="86"/>
    </row>
    <row r="5660" spans="1:2" ht="18" customHeight="1">
      <c r="A5660" s="73"/>
      <c r="B5660" s="86"/>
    </row>
    <row r="5661" spans="1:2" ht="18" customHeight="1">
      <c r="A5661" s="73"/>
      <c r="B5661" s="86"/>
    </row>
    <row r="5662" spans="1:2" ht="18" customHeight="1">
      <c r="A5662" s="73"/>
      <c r="B5662" s="86"/>
    </row>
    <row r="5663" spans="1:2" ht="18" customHeight="1">
      <c r="A5663" s="73"/>
      <c r="B5663" s="86"/>
    </row>
    <row r="5664" spans="1:2" ht="18" customHeight="1">
      <c r="A5664" s="73"/>
      <c r="B5664" s="86"/>
    </row>
    <row r="5665" spans="1:2" ht="18" customHeight="1">
      <c r="A5665" s="73"/>
      <c r="B5665" s="86"/>
    </row>
    <row r="5666" spans="1:2" ht="18" customHeight="1">
      <c r="A5666" s="73"/>
      <c r="B5666" s="86"/>
    </row>
    <row r="5667" spans="1:2" ht="18" customHeight="1">
      <c r="A5667" s="73"/>
      <c r="B5667" s="86"/>
    </row>
    <row r="5668" spans="1:2" ht="18" customHeight="1">
      <c r="A5668" s="73"/>
      <c r="B5668" s="86"/>
    </row>
    <row r="5669" spans="1:2" ht="18" customHeight="1">
      <c r="A5669" s="73"/>
      <c r="B5669" s="86"/>
    </row>
    <row r="5670" spans="1:2" ht="18" customHeight="1">
      <c r="A5670" s="73"/>
      <c r="B5670" s="86"/>
    </row>
    <row r="5671" spans="1:2" ht="18" customHeight="1">
      <c r="A5671" s="73"/>
      <c r="B5671" s="86"/>
    </row>
    <row r="5672" spans="1:2" ht="18" customHeight="1">
      <c r="A5672" s="73"/>
      <c r="B5672" s="86"/>
    </row>
    <row r="5673" spans="1:2" ht="18" customHeight="1">
      <c r="A5673" s="73"/>
      <c r="B5673" s="86"/>
    </row>
    <row r="5674" spans="1:2" ht="18" customHeight="1">
      <c r="A5674" s="73"/>
      <c r="B5674" s="86"/>
    </row>
    <row r="5675" spans="1:2" ht="18" customHeight="1">
      <c r="A5675" s="73"/>
      <c r="B5675" s="86"/>
    </row>
    <row r="5676" spans="1:2" ht="18" customHeight="1">
      <c r="A5676" s="73"/>
      <c r="B5676" s="86"/>
    </row>
    <row r="5677" spans="1:2" ht="18" customHeight="1">
      <c r="A5677" s="73"/>
      <c r="B5677" s="86"/>
    </row>
    <row r="5678" spans="1:2" ht="18" customHeight="1">
      <c r="A5678" s="73"/>
      <c r="B5678" s="86"/>
    </row>
    <row r="5679" spans="1:2" ht="18" customHeight="1">
      <c r="A5679" s="73"/>
      <c r="B5679" s="86"/>
    </row>
    <row r="5680" spans="1:2" ht="18" customHeight="1">
      <c r="A5680" s="73"/>
      <c r="B5680" s="86"/>
    </row>
    <row r="5681" spans="1:2" ht="18" customHeight="1">
      <c r="A5681" s="73"/>
      <c r="B5681" s="86"/>
    </row>
    <row r="5682" spans="1:2" ht="18" customHeight="1">
      <c r="A5682" s="73"/>
      <c r="B5682" s="86"/>
    </row>
    <row r="5683" spans="1:2" ht="18" customHeight="1">
      <c r="A5683" s="73"/>
      <c r="B5683" s="86"/>
    </row>
    <row r="5684" spans="1:2" ht="18" customHeight="1">
      <c r="A5684" s="73"/>
      <c r="B5684" s="86"/>
    </row>
    <row r="5685" spans="1:2" ht="18" customHeight="1">
      <c r="A5685" s="73"/>
      <c r="B5685" s="86"/>
    </row>
    <row r="5686" spans="1:2" ht="18" customHeight="1">
      <c r="A5686" s="73"/>
      <c r="B5686" s="86"/>
    </row>
    <row r="5687" spans="1:2" ht="18" customHeight="1">
      <c r="A5687" s="73"/>
      <c r="B5687" s="86"/>
    </row>
    <row r="5688" spans="1:2" ht="18" customHeight="1">
      <c r="A5688" s="73"/>
      <c r="B5688" s="86"/>
    </row>
    <row r="5689" spans="1:2" ht="18" customHeight="1">
      <c r="A5689" s="73"/>
      <c r="B5689" s="86"/>
    </row>
    <row r="5690" spans="1:2" ht="18" customHeight="1">
      <c r="A5690" s="73"/>
      <c r="B5690" s="86"/>
    </row>
    <row r="5691" spans="1:2" ht="18" customHeight="1">
      <c r="A5691" s="73"/>
      <c r="B5691" s="86"/>
    </row>
    <row r="5692" spans="1:2" ht="18" customHeight="1">
      <c r="A5692" s="73"/>
      <c r="B5692" s="86"/>
    </row>
    <row r="5693" spans="1:2" ht="18" customHeight="1">
      <c r="A5693" s="73"/>
      <c r="B5693" s="86"/>
    </row>
    <row r="5694" spans="1:2" ht="18" customHeight="1">
      <c r="A5694" s="73"/>
      <c r="B5694" s="86"/>
    </row>
    <row r="5695" spans="1:2" ht="18" customHeight="1">
      <c r="A5695" s="73"/>
      <c r="B5695" s="86"/>
    </row>
    <row r="5696" spans="1:2" ht="18" customHeight="1">
      <c r="A5696" s="73"/>
      <c r="B5696" s="86"/>
    </row>
    <row r="5697" spans="1:2" ht="18" customHeight="1">
      <c r="A5697" s="73"/>
      <c r="B5697" s="86"/>
    </row>
    <row r="5698" spans="1:2" ht="18" customHeight="1">
      <c r="A5698" s="73"/>
      <c r="B5698" s="86"/>
    </row>
    <row r="5699" spans="1:2" ht="18" customHeight="1">
      <c r="A5699" s="73"/>
      <c r="B5699" s="86"/>
    </row>
    <row r="5700" spans="1:2" ht="18" customHeight="1">
      <c r="A5700" s="73"/>
      <c r="B5700" s="86"/>
    </row>
    <row r="5701" spans="1:2" ht="18" customHeight="1">
      <c r="A5701" s="73"/>
      <c r="B5701" s="86"/>
    </row>
    <row r="5702" spans="1:2" ht="18" customHeight="1">
      <c r="A5702" s="73"/>
      <c r="B5702" s="86"/>
    </row>
    <row r="5703" spans="1:2" ht="18" customHeight="1">
      <c r="A5703" s="73"/>
      <c r="B5703" s="86"/>
    </row>
    <row r="5704" spans="1:2" ht="18" customHeight="1">
      <c r="A5704" s="73"/>
      <c r="B5704" s="86"/>
    </row>
    <row r="5705" spans="1:2" ht="18" customHeight="1">
      <c r="A5705" s="73"/>
      <c r="B5705" s="86"/>
    </row>
    <row r="5706" spans="1:2" ht="18" customHeight="1">
      <c r="A5706" s="73"/>
      <c r="B5706" s="86"/>
    </row>
    <row r="5707" spans="1:2" ht="18" customHeight="1">
      <c r="A5707" s="73"/>
      <c r="B5707" s="86"/>
    </row>
    <row r="5708" spans="1:2" ht="18" customHeight="1">
      <c r="A5708" s="73"/>
      <c r="B5708" s="86"/>
    </row>
    <row r="5709" spans="1:2" ht="18" customHeight="1">
      <c r="A5709" s="73"/>
      <c r="B5709" s="86"/>
    </row>
    <row r="5710" spans="1:2" ht="18" customHeight="1">
      <c r="A5710" s="73"/>
      <c r="B5710" s="86"/>
    </row>
    <row r="5711" spans="1:2" ht="18" customHeight="1">
      <c r="A5711" s="73"/>
      <c r="B5711" s="86"/>
    </row>
    <row r="5712" spans="1:2" ht="18" customHeight="1">
      <c r="A5712" s="73"/>
      <c r="B5712" s="86"/>
    </row>
    <row r="5713" spans="1:2" ht="18" customHeight="1">
      <c r="A5713" s="73"/>
      <c r="B5713" s="86"/>
    </row>
    <row r="5714" spans="1:2" ht="18" customHeight="1">
      <c r="A5714" s="73"/>
      <c r="B5714" s="86"/>
    </row>
    <row r="5715" spans="1:2" ht="18" customHeight="1">
      <c r="A5715" s="73"/>
      <c r="B5715" s="86"/>
    </row>
    <row r="5716" spans="1:2" ht="18" customHeight="1">
      <c r="A5716" s="73"/>
      <c r="B5716" s="86"/>
    </row>
    <row r="5717" spans="1:2" ht="18" customHeight="1">
      <c r="A5717" s="73"/>
      <c r="B5717" s="86"/>
    </row>
    <row r="5718" spans="1:2" ht="18" customHeight="1">
      <c r="A5718" s="73"/>
      <c r="B5718" s="86"/>
    </row>
    <row r="5719" spans="1:2" ht="18" customHeight="1">
      <c r="A5719" s="73"/>
      <c r="B5719" s="86"/>
    </row>
    <row r="5720" spans="1:2" ht="18" customHeight="1">
      <c r="A5720" s="73"/>
      <c r="B5720" s="86"/>
    </row>
    <row r="5721" spans="1:2" ht="18" customHeight="1">
      <c r="A5721" s="73"/>
      <c r="B5721" s="86"/>
    </row>
    <row r="5722" spans="1:2" ht="18" customHeight="1">
      <c r="A5722" s="73"/>
      <c r="B5722" s="86"/>
    </row>
    <row r="5723" spans="1:2" ht="18" customHeight="1">
      <c r="A5723" s="73"/>
      <c r="B5723" s="86"/>
    </row>
    <row r="5724" spans="1:2" ht="18" customHeight="1">
      <c r="A5724" s="73"/>
      <c r="B5724" s="86"/>
    </row>
    <row r="5725" spans="1:2" ht="18" customHeight="1">
      <c r="A5725" s="73"/>
      <c r="B5725" s="86"/>
    </row>
    <row r="5726" spans="1:2" ht="18" customHeight="1">
      <c r="A5726" s="73"/>
      <c r="B5726" s="86"/>
    </row>
    <row r="5727" spans="1:2" ht="18" customHeight="1">
      <c r="A5727" s="73"/>
      <c r="B5727" s="86"/>
    </row>
    <row r="5728" spans="1:2" ht="18" customHeight="1">
      <c r="A5728" s="73"/>
      <c r="B5728" s="86"/>
    </row>
    <row r="5729" spans="1:2" ht="18" customHeight="1">
      <c r="A5729" s="73"/>
      <c r="B5729" s="86"/>
    </row>
    <row r="5730" spans="1:2" ht="18" customHeight="1">
      <c r="A5730" s="73"/>
      <c r="B5730" s="86"/>
    </row>
    <row r="5731" spans="1:2" ht="18" customHeight="1">
      <c r="A5731" s="73"/>
      <c r="B5731" s="86"/>
    </row>
    <row r="5732" spans="1:2" ht="18" customHeight="1">
      <c r="A5732" s="73"/>
      <c r="B5732" s="86"/>
    </row>
    <row r="5733" spans="1:2" ht="18" customHeight="1">
      <c r="A5733" s="73"/>
      <c r="B5733" s="86"/>
    </row>
    <row r="5734" spans="1:2" ht="18" customHeight="1">
      <c r="A5734" s="73"/>
      <c r="B5734" s="86"/>
    </row>
    <row r="5735" spans="1:2" ht="18" customHeight="1">
      <c r="A5735" s="73"/>
      <c r="B5735" s="86"/>
    </row>
    <row r="5736" spans="1:2" ht="18" customHeight="1">
      <c r="A5736" s="73"/>
      <c r="B5736" s="86"/>
    </row>
    <row r="5737" spans="1:2" ht="18" customHeight="1">
      <c r="A5737" s="73"/>
      <c r="B5737" s="86"/>
    </row>
    <row r="5738" spans="1:2" ht="18" customHeight="1">
      <c r="A5738" s="73"/>
      <c r="B5738" s="86"/>
    </row>
    <row r="5739" spans="1:2" ht="18" customHeight="1">
      <c r="A5739" s="73"/>
      <c r="B5739" s="86"/>
    </row>
    <row r="5740" spans="1:2" ht="18" customHeight="1">
      <c r="A5740" s="73"/>
      <c r="B5740" s="86"/>
    </row>
    <row r="5741" spans="1:2" ht="18" customHeight="1">
      <c r="A5741" s="73"/>
      <c r="B5741" s="86"/>
    </row>
    <row r="5742" spans="1:2" ht="18" customHeight="1">
      <c r="A5742" s="73"/>
      <c r="B5742" s="86"/>
    </row>
    <row r="5743" spans="1:2" ht="18" customHeight="1">
      <c r="A5743" s="73"/>
      <c r="B5743" s="86"/>
    </row>
    <row r="5744" spans="1:2" ht="18" customHeight="1">
      <c r="A5744" s="73"/>
      <c r="B5744" s="86"/>
    </row>
    <row r="5745" spans="1:2" ht="18" customHeight="1">
      <c r="A5745" s="73"/>
      <c r="B5745" s="86"/>
    </row>
    <row r="5746" spans="1:2" ht="18" customHeight="1">
      <c r="A5746" s="73"/>
      <c r="B5746" s="86"/>
    </row>
    <row r="5747" spans="1:2" ht="18" customHeight="1">
      <c r="A5747" s="73"/>
      <c r="B5747" s="86"/>
    </row>
    <row r="5748" spans="1:2" ht="18" customHeight="1">
      <c r="A5748" s="73"/>
      <c r="B5748" s="86"/>
    </row>
    <row r="5749" spans="1:2" ht="18" customHeight="1">
      <c r="A5749" s="73"/>
      <c r="B5749" s="86"/>
    </row>
    <row r="5750" spans="1:2" ht="18" customHeight="1">
      <c r="A5750" s="73"/>
      <c r="B5750" s="86"/>
    </row>
    <row r="5751" spans="1:2" ht="18" customHeight="1">
      <c r="A5751" s="73"/>
      <c r="B5751" s="86"/>
    </row>
    <row r="5752" spans="1:2" ht="18" customHeight="1">
      <c r="A5752" s="73"/>
      <c r="B5752" s="86"/>
    </row>
    <row r="5753" spans="1:2" ht="18" customHeight="1">
      <c r="A5753" s="73"/>
      <c r="B5753" s="86"/>
    </row>
    <row r="5754" spans="1:2" ht="18" customHeight="1">
      <c r="A5754" s="73"/>
      <c r="B5754" s="86"/>
    </row>
    <row r="5755" spans="1:2" ht="18" customHeight="1">
      <c r="A5755" s="73"/>
      <c r="B5755" s="86"/>
    </row>
    <row r="5756" spans="1:2" ht="18" customHeight="1">
      <c r="A5756" s="73"/>
      <c r="B5756" s="86"/>
    </row>
    <row r="5757" spans="1:2" ht="18" customHeight="1">
      <c r="A5757" s="73"/>
      <c r="B5757" s="86"/>
    </row>
    <row r="5758" spans="1:2" ht="18" customHeight="1">
      <c r="A5758" s="73"/>
      <c r="B5758" s="86"/>
    </row>
    <row r="5759" spans="1:2" ht="18" customHeight="1">
      <c r="A5759" s="73"/>
      <c r="B5759" s="86"/>
    </row>
    <row r="5760" spans="1:2" ht="18" customHeight="1">
      <c r="A5760" s="73"/>
      <c r="B5760" s="86"/>
    </row>
    <row r="5761" spans="1:2" ht="18" customHeight="1">
      <c r="A5761" s="73"/>
      <c r="B5761" s="86"/>
    </row>
    <row r="5762" spans="1:2" ht="18" customHeight="1">
      <c r="A5762" s="73"/>
      <c r="B5762" s="86"/>
    </row>
    <row r="5763" spans="1:2" ht="18" customHeight="1">
      <c r="A5763" s="73"/>
      <c r="B5763" s="86"/>
    </row>
    <row r="5764" spans="1:2" ht="18" customHeight="1">
      <c r="A5764" s="73"/>
      <c r="B5764" s="86"/>
    </row>
    <row r="5765" spans="1:2" ht="18" customHeight="1">
      <c r="A5765" s="73"/>
      <c r="B5765" s="86"/>
    </row>
    <row r="5766" spans="1:2" ht="18" customHeight="1">
      <c r="A5766" s="73"/>
      <c r="B5766" s="86"/>
    </row>
    <row r="5767" spans="1:2" ht="18" customHeight="1">
      <c r="A5767" s="73"/>
      <c r="B5767" s="86"/>
    </row>
    <row r="5768" spans="1:2" ht="18" customHeight="1">
      <c r="A5768" s="73"/>
      <c r="B5768" s="86"/>
    </row>
    <row r="5769" spans="1:2" ht="18" customHeight="1">
      <c r="A5769" s="73"/>
      <c r="B5769" s="86"/>
    </row>
    <row r="5770" spans="1:2" ht="18" customHeight="1">
      <c r="A5770" s="73"/>
      <c r="B5770" s="86"/>
    </row>
    <row r="5771" spans="1:2" ht="18" customHeight="1">
      <c r="A5771" s="73"/>
      <c r="B5771" s="86"/>
    </row>
    <row r="5772" spans="1:2" ht="18" customHeight="1">
      <c r="A5772" s="73"/>
      <c r="B5772" s="86"/>
    </row>
    <row r="5773" spans="1:2" ht="18" customHeight="1">
      <c r="A5773" s="73"/>
      <c r="B5773" s="86"/>
    </row>
    <row r="5774" spans="1:2" ht="18" customHeight="1">
      <c r="A5774" s="73"/>
      <c r="B5774" s="86"/>
    </row>
    <row r="5775" spans="1:2" ht="18" customHeight="1">
      <c r="A5775" s="73"/>
      <c r="B5775" s="86"/>
    </row>
    <row r="5776" spans="1:2" ht="18" customHeight="1">
      <c r="A5776" s="73"/>
      <c r="B5776" s="86"/>
    </row>
    <row r="5777" spans="1:2" ht="18" customHeight="1">
      <c r="A5777" s="73"/>
      <c r="B5777" s="86"/>
    </row>
    <row r="5778" spans="1:2" ht="18" customHeight="1">
      <c r="A5778" s="73"/>
      <c r="B5778" s="86"/>
    </row>
    <row r="5779" spans="1:2" ht="18" customHeight="1">
      <c r="A5779" s="73"/>
      <c r="B5779" s="86"/>
    </row>
    <row r="5780" spans="1:2" ht="18" customHeight="1">
      <c r="A5780" s="73"/>
      <c r="B5780" s="86"/>
    </row>
    <row r="5781" spans="1:2" ht="18" customHeight="1">
      <c r="A5781" s="73"/>
      <c r="B5781" s="86"/>
    </row>
    <row r="5782" spans="1:2" ht="18" customHeight="1">
      <c r="A5782" s="73"/>
      <c r="B5782" s="86"/>
    </row>
    <row r="5783" spans="1:2" ht="18" customHeight="1">
      <c r="A5783" s="73"/>
      <c r="B5783" s="86"/>
    </row>
    <row r="5784" spans="1:2" ht="18" customHeight="1">
      <c r="A5784" s="73"/>
      <c r="B5784" s="86"/>
    </row>
    <row r="5785" spans="1:2" ht="18" customHeight="1">
      <c r="A5785" s="73"/>
      <c r="B5785" s="86"/>
    </row>
    <row r="5786" spans="1:2" ht="18" customHeight="1">
      <c r="A5786" s="73"/>
      <c r="B5786" s="86"/>
    </row>
    <row r="5787" spans="1:2" ht="18" customHeight="1">
      <c r="A5787" s="73"/>
      <c r="B5787" s="86"/>
    </row>
    <row r="5788" spans="1:2" ht="18" customHeight="1">
      <c r="A5788" s="73"/>
      <c r="B5788" s="86"/>
    </row>
    <row r="5789" spans="1:2" ht="18" customHeight="1">
      <c r="A5789" s="73"/>
      <c r="B5789" s="86"/>
    </row>
    <row r="5790" spans="1:2" ht="18" customHeight="1">
      <c r="A5790" s="73"/>
      <c r="B5790" s="86"/>
    </row>
    <row r="5791" spans="1:2" ht="18" customHeight="1">
      <c r="A5791" s="73"/>
      <c r="B5791" s="86"/>
    </row>
    <row r="5792" spans="1:2" ht="18" customHeight="1">
      <c r="A5792" s="73"/>
      <c r="B5792" s="86"/>
    </row>
    <row r="5793" spans="1:2" ht="18" customHeight="1">
      <c r="A5793" s="73"/>
      <c r="B5793" s="86"/>
    </row>
    <row r="5794" spans="1:2" ht="18" customHeight="1">
      <c r="A5794" s="73"/>
      <c r="B5794" s="86"/>
    </row>
    <row r="5795" spans="1:2" ht="18" customHeight="1">
      <c r="A5795" s="73"/>
      <c r="B5795" s="86"/>
    </row>
    <row r="5796" spans="1:2" ht="18" customHeight="1">
      <c r="A5796" s="73"/>
      <c r="B5796" s="86"/>
    </row>
    <row r="5797" spans="1:2" ht="18" customHeight="1">
      <c r="A5797" s="73"/>
      <c r="B5797" s="86"/>
    </row>
    <row r="5798" spans="1:2" ht="18" customHeight="1">
      <c r="A5798" s="73"/>
      <c r="B5798" s="86"/>
    </row>
    <row r="5799" spans="1:2" ht="18" customHeight="1">
      <c r="A5799" s="73"/>
      <c r="B5799" s="86"/>
    </row>
    <row r="5800" spans="1:2" ht="18" customHeight="1">
      <c r="A5800" s="73"/>
      <c r="B5800" s="86"/>
    </row>
    <row r="5801" spans="1:2" ht="18" customHeight="1">
      <c r="A5801" s="73"/>
      <c r="B5801" s="86"/>
    </row>
    <row r="5802" spans="1:2" ht="18" customHeight="1">
      <c r="A5802" s="73"/>
      <c r="B5802" s="86"/>
    </row>
    <row r="5803" spans="1:2" ht="18" customHeight="1">
      <c r="A5803" s="73"/>
      <c r="B5803" s="86"/>
    </row>
    <row r="5804" spans="1:2" ht="18" customHeight="1">
      <c r="A5804" s="73"/>
      <c r="B5804" s="86"/>
    </row>
    <row r="5805" spans="1:2" ht="18" customHeight="1">
      <c r="A5805" s="73"/>
      <c r="B5805" s="86"/>
    </row>
    <row r="5806" spans="1:2" ht="18" customHeight="1">
      <c r="A5806" s="73"/>
      <c r="B5806" s="86"/>
    </row>
    <row r="5807" spans="1:2" ht="18" customHeight="1">
      <c r="A5807" s="73"/>
      <c r="B5807" s="86"/>
    </row>
    <row r="5808" spans="1:2" ht="18" customHeight="1">
      <c r="A5808" s="73"/>
      <c r="B5808" s="86"/>
    </row>
    <row r="5809" spans="1:2" ht="18" customHeight="1">
      <c r="A5809" s="73"/>
      <c r="B5809" s="86"/>
    </row>
    <row r="5810" spans="1:2" ht="18" customHeight="1">
      <c r="A5810" s="73"/>
      <c r="B5810" s="86"/>
    </row>
    <row r="5811" spans="1:2" ht="18" customHeight="1">
      <c r="A5811" s="73"/>
      <c r="B5811" s="86"/>
    </row>
    <row r="5812" spans="1:2" ht="18" customHeight="1">
      <c r="A5812" s="73"/>
      <c r="B5812" s="86"/>
    </row>
    <row r="5813" spans="1:2" ht="18" customHeight="1">
      <c r="A5813" s="73"/>
      <c r="B5813" s="86"/>
    </row>
    <row r="5814" spans="1:2" ht="18" customHeight="1">
      <c r="A5814" s="73"/>
      <c r="B5814" s="86"/>
    </row>
    <row r="5815" spans="1:2" ht="18" customHeight="1">
      <c r="A5815" s="73"/>
      <c r="B5815" s="86"/>
    </row>
    <row r="5816" spans="1:2" ht="18" customHeight="1">
      <c r="A5816" s="73"/>
      <c r="B5816" s="86"/>
    </row>
    <row r="5817" spans="1:2" ht="18" customHeight="1">
      <c r="A5817" s="73"/>
      <c r="B5817" s="86"/>
    </row>
    <row r="5818" spans="1:2" ht="18" customHeight="1">
      <c r="A5818" s="73"/>
      <c r="B5818" s="86"/>
    </row>
    <row r="5819" spans="1:2" ht="18" customHeight="1">
      <c r="A5819" s="73"/>
      <c r="B5819" s="86"/>
    </row>
    <row r="5820" spans="1:2" ht="18" customHeight="1">
      <c r="A5820" s="73"/>
      <c r="B5820" s="86"/>
    </row>
    <row r="5821" spans="1:2" ht="18" customHeight="1">
      <c r="A5821" s="73"/>
      <c r="B5821" s="86"/>
    </row>
    <row r="5822" spans="1:2" ht="18" customHeight="1">
      <c r="A5822" s="73"/>
      <c r="B5822" s="86"/>
    </row>
    <row r="5823" spans="1:2" ht="18" customHeight="1">
      <c r="A5823" s="73"/>
      <c r="B5823" s="86"/>
    </row>
    <row r="5824" spans="1:2" ht="18" customHeight="1">
      <c r="A5824" s="73"/>
      <c r="B5824" s="86"/>
    </row>
    <row r="5825" spans="1:2" ht="18" customHeight="1">
      <c r="A5825" s="73"/>
      <c r="B5825" s="86"/>
    </row>
    <row r="5826" spans="1:2" ht="18" customHeight="1">
      <c r="A5826" s="73"/>
      <c r="B5826" s="86"/>
    </row>
    <row r="5827" spans="1:2" ht="18" customHeight="1">
      <c r="A5827" s="73"/>
      <c r="B5827" s="86"/>
    </row>
    <row r="5828" spans="1:2" ht="18" customHeight="1">
      <c r="A5828" s="73"/>
      <c r="B5828" s="86"/>
    </row>
    <row r="5829" spans="1:2" ht="18" customHeight="1">
      <c r="A5829" s="73"/>
      <c r="B5829" s="86"/>
    </row>
    <row r="5830" spans="1:2" ht="18" customHeight="1">
      <c r="A5830" s="73"/>
      <c r="B5830" s="86"/>
    </row>
    <row r="5831" spans="1:2" ht="18" customHeight="1">
      <c r="A5831" s="73"/>
      <c r="B5831" s="86"/>
    </row>
    <row r="5832" spans="1:2" ht="18" customHeight="1">
      <c r="A5832" s="73"/>
      <c r="B5832" s="86"/>
    </row>
    <row r="5833" spans="1:2" ht="18" customHeight="1">
      <c r="A5833" s="73"/>
      <c r="B5833" s="86"/>
    </row>
    <row r="5834" spans="1:2" ht="18" customHeight="1">
      <c r="A5834" s="73"/>
      <c r="B5834" s="86"/>
    </row>
    <row r="5835" spans="1:2" ht="18" customHeight="1">
      <c r="A5835" s="73"/>
      <c r="B5835" s="86"/>
    </row>
    <row r="5836" spans="1:2" ht="18" customHeight="1">
      <c r="A5836" s="73"/>
      <c r="B5836" s="86"/>
    </row>
    <row r="5837" spans="1:2" ht="18" customHeight="1">
      <c r="A5837" s="73"/>
      <c r="B5837" s="86"/>
    </row>
    <row r="5838" spans="1:2" ht="18" customHeight="1">
      <c r="A5838" s="73"/>
      <c r="B5838" s="86"/>
    </row>
    <row r="5839" spans="1:2" ht="18" customHeight="1">
      <c r="A5839" s="73"/>
      <c r="B5839" s="86"/>
    </row>
    <row r="5840" spans="1:2" ht="18" customHeight="1">
      <c r="A5840" s="73"/>
      <c r="B5840" s="86"/>
    </row>
    <row r="5841" spans="1:2" ht="18" customHeight="1">
      <c r="A5841" s="73"/>
      <c r="B5841" s="86"/>
    </row>
    <row r="5842" spans="1:2" ht="18" customHeight="1">
      <c r="A5842" s="73"/>
      <c r="B5842" s="86"/>
    </row>
    <row r="5843" spans="1:2" ht="18" customHeight="1">
      <c r="A5843" s="73"/>
      <c r="B5843" s="86"/>
    </row>
    <row r="5844" spans="1:2" ht="18" customHeight="1">
      <c r="A5844" s="73"/>
      <c r="B5844" s="86"/>
    </row>
    <row r="5845" spans="1:2" ht="18" customHeight="1">
      <c r="A5845" s="73"/>
      <c r="B5845" s="86"/>
    </row>
    <row r="5846" spans="1:2" ht="18" customHeight="1">
      <c r="A5846" s="73"/>
      <c r="B5846" s="86"/>
    </row>
    <row r="5847" spans="1:2" ht="18" customHeight="1">
      <c r="A5847" s="73"/>
      <c r="B5847" s="86"/>
    </row>
    <row r="5848" spans="1:2" ht="18" customHeight="1">
      <c r="A5848" s="73"/>
      <c r="B5848" s="86"/>
    </row>
    <row r="5849" spans="1:2" ht="18" customHeight="1">
      <c r="A5849" s="73"/>
      <c r="B5849" s="86"/>
    </row>
    <row r="5850" spans="1:2" ht="18" customHeight="1">
      <c r="A5850" s="73"/>
      <c r="B5850" s="86"/>
    </row>
    <row r="5851" spans="1:2" ht="18" customHeight="1">
      <c r="A5851" s="73"/>
      <c r="B5851" s="86"/>
    </row>
    <row r="5852" spans="1:2" ht="18" customHeight="1">
      <c r="A5852" s="73"/>
      <c r="B5852" s="86"/>
    </row>
    <row r="5853" spans="1:2" ht="18" customHeight="1">
      <c r="A5853" s="73"/>
      <c r="B5853" s="86"/>
    </row>
    <row r="5854" spans="1:2" ht="18" customHeight="1">
      <c r="A5854" s="73"/>
      <c r="B5854" s="86"/>
    </row>
    <row r="5855" spans="1:2" ht="18" customHeight="1">
      <c r="A5855" s="73"/>
      <c r="B5855" s="86"/>
    </row>
    <row r="5856" spans="1:2" ht="18" customHeight="1">
      <c r="A5856" s="73"/>
      <c r="B5856" s="86"/>
    </row>
    <row r="5857" spans="1:2" ht="18" customHeight="1">
      <c r="A5857" s="73"/>
      <c r="B5857" s="86"/>
    </row>
    <row r="5858" spans="1:2" ht="18" customHeight="1">
      <c r="A5858" s="73"/>
      <c r="B5858" s="86"/>
    </row>
    <row r="5859" spans="1:2" ht="18" customHeight="1">
      <c r="A5859" s="73"/>
      <c r="B5859" s="86"/>
    </row>
    <row r="5860" spans="1:2" ht="18" customHeight="1">
      <c r="A5860" s="73"/>
      <c r="B5860" s="86"/>
    </row>
    <row r="5861" spans="1:2" ht="18" customHeight="1">
      <c r="A5861" s="73"/>
      <c r="B5861" s="86"/>
    </row>
    <row r="5862" spans="1:2" ht="18" customHeight="1">
      <c r="A5862" s="73"/>
      <c r="B5862" s="86"/>
    </row>
    <row r="5863" spans="1:2" ht="18" customHeight="1">
      <c r="A5863" s="73"/>
      <c r="B5863" s="86"/>
    </row>
    <row r="5864" spans="1:2" ht="18" customHeight="1">
      <c r="A5864" s="73"/>
      <c r="B5864" s="86"/>
    </row>
    <row r="5865" spans="1:2" ht="18" customHeight="1">
      <c r="A5865" s="73"/>
      <c r="B5865" s="86"/>
    </row>
    <row r="5866" spans="1:2" ht="18" customHeight="1">
      <c r="A5866" s="73"/>
      <c r="B5866" s="86"/>
    </row>
    <row r="5867" spans="1:2" ht="18" customHeight="1">
      <c r="A5867" s="73"/>
      <c r="B5867" s="86"/>
    </row>
    <row r="5868" spans="1:2" ht="18" customHeight="1">
      <c r="A5868" s="73"/>
      <c r="B5868" s="86"/>
    </row>
    <row r="5869" spans="1:2" ht="18" customHeight="1">
      <c r="A5869" s="73"/>
      <c r="B5869" s="86"/>
    </row>
    <row r="5870" spans="1:2" ht="18" customHeight="1">
      <c r="A5870" s="73"/>
      <c r="B5870" s="86"/>
    </row>
    <row r="5871" spans="1:2" ht="18" customHeight="1">
      <c r="A5871" s="73"/>
      <c r="B5871" s="86"/>
    </row>
    <row r="5872" spans="1:2" ht="18" customHeight="1">
      <c r="A5872" s="73"/>
      <c r="B5872" s="86"/>
    </row>
    <row r="5873" spans="1:2" ht="18" customHeight="1">
      <c r="A5873" s="73"/>
      <c r="B5873" s="86"/>
    </row>
    <row r="5874" spans="1:2" ht="18" customHeight="1">
      <c r="A5874" s="73"/>
      <c r="B5874" s="86"/>
    </row>
    <row r="5875" spans="1:2" ht="18" customHeight="1">
      <c r="A5875" s="73"/>
      <c r="B5875" s="86"/>
    </row>
    <row r="5876" spans="1:2" ht="18" customHeight="1">
      <c r="A5876" s="73"/>
      <c r="B5876" s="86"/>
    </row>
    <row r="5877" spans="1:2" ht="18" customHeight="1">
      <c r="A5877" s="73"/>
      <c r="B5877" s="86"/>
    </row>
    <row r="5878" spans="1:2" ht="18" customHeight="1">
      <c r="A5878" s="73"/>
      <c r="B5878" s="86"/>
    </row>
    <row r="5879" spans="1:2" ht="18" customHeight="1">
      <c r="A5879" s="73"/>
      <c r="B5879" s="86"/>
    </row>
    <row r="5880" spans="1:2" ht="18" customHeight="1">
      <c r="A5880" s="73"/>
      <c r="B5880" s="86"/>
    </row>
    <row r="5881" spans="1:2" ht="18" customHeight="1">
      <c r="A5881" s="73"/>
      <c r="B5881" s="86"/>
    </row>
    <row r="5882" spans="1:2" ht="18" customHeight="1">
      <c r="A5882" s="73"/>
      <c r="B5882" s="86"/>
    </row>
    <row r="5883" spans="1:2" ht="18" customHeight="1">
      <c r="A5883" s="73"/>
      <c r="B5883" s="86"/>
    </row>
    <row r="5884" spans="1:2" ht="18" customHeight="1">
      <c r="A5884" s="73"/>
      <c r="B5884" s="86"/>
    </row>
    <row r="5885" spans="1:2" ht="18" customHeight="1">
      <c r="A5885" s="73"/>
      <c r="B5885" s="86"/>
    </row>
    <row r="5886" spans="1:2" ht="18" customHeight="1">
      <c r="A5886" s="73"/>
      <c r="B5886" s="86"/>
    </row>
    <row r="5887" spans="1:2" ht="18" customHeight="1">
      <c r="A5887" s="73"/>
      <c r="B5887" s="86"/>
    </row>
    <row r="5888" spans="1:2" ht="18" customHeight="1">
      <c r="A5888" s="73"/>
      <c r="B5888" s="86"/>
    </row>
    <row r="5889" spans="1:2" ht="18" customHeight="1">
      <c r="A5889" s="73"/>
      <c r="B5889" s="86"/>
    </row>
    <row r="5890" spans="1:2" ht="18" customHeight="1">
      <c r="A5890" s="73"/>
      <c r="B5890" s="86"/>
    </row>
    <row r="5891" spans="1:2" ht="18" customHeight="1">
      <c r="A5891" s="73"/>
      <c r="B5891" s="86"/>
    </row>
    <row r="5892" spans="1:2" ht="18" customHeight="1">
      <c r="A5892" s="73"/>
      <c r="B5892" s="86"/>
    </row>
    <row r="5893" spans="1:2" ht="18" customHeight="1">
      <c r="A5893" s="73"/>
      <c r="B5893" s="86"/>
    </row>
    <row r="5894" spans="1:2" ht="18" customHeight="1">
      <c r="A5894" s="73"/>
      <c r="B5894" s="86"/>
    </row>
    <row r="5895" spans="1:2" ht="18" customHeight="1">
      <c r="A5895" s="73"/>
      <c r="B5895" s="86"/>
    </row>
    <row r="5896" spans="1:2" ht="18" customHeight="1">
      <c r="A5896" s="73"/>
      <c r="B5896" s="86"/>
    </row>
    <row r="5897" spans="1:2" ht="18" customHeight="1">
      <c r="A5897" s="73"/>
      <c r="B5897" s="86"/>
    </row>
    <row r="5898" spans="1:2" ht="18" customHeight="1">
      <c r="A5898" s="73"/>
      <c r="B5898" s="86"/>
    </row>
    <row r="5899" spans="1:2" ht="18" customHeight="1">
      <c r="A5899" s="73"/>
      <c r="B5899" s="86"/>
    </row>
    <row r="5900" spans="1:2" ht="18" customHeight="1">
      <c r="A5900" s="73"/>
      <c r="B5900" s="86"/>
    </row>
    <row r="5901" spans="1:2" ht="18" customHeight="1">
      <c r="A5901" s="73"/>
      <c r="B5901" s="86"/>
    </row>
    <row r="5902" spans="1:2" ht="18" customHeight="1">
      <c r="A5902" s="73"/>
      <c r="B5902" s="86"/>
    </row>
    <row r="5903" spans="1:2" ht="18" customHeight="1">
      <c r="A5903" s="73"/>
      <c r="B5903" s="86"/>
    </row>
    <row r="5904" spans="1:2" ht="18" customHeight="1">
      <c r="A5904" s="73"/>
      <c r="B5904" s="86"/>
    </row>
    <row r="5905" spans="1:2" ht="18" customHeight="1">
      <c r="A5905" s="73"/>
      <c r="B5905" s="86"/>
    </row>
    <row r="5906" spans="1:2" ht="18" customHeight="1">
      <c r="A5906" s="73"/>
      <c r="B5906" s="86"/>
    </row>
    <row r="5907" spans="1:2" ht="18" customHeight="1">
      <c r="A5907" s="73"/>
      <c r="B5907" s="86"/>
    </row>
    <row r="5908" spans="1:2" ht="18" customHeight="1">
      <c r="A5908" s="73"/>
      <c r="B5908" s="86"/>
    </row>
    <row r="5909" spans="1:2" ht="18" customHeight="1">
      <c r="A5909" s="73"/>
      <c r="B5909" s="86"/>
    </row>
    <row r="5910" spans="1:2" ht="18" customHeight="1">
      <c r="A5910" s="73"/>
      <c r="B5910" s="86"/>
    </row>
    <row r="5911" spans="1:2" ht="18" customHeight="1">
      <c r="A5911" s="73"/>
      <c r="B5911" s="86"/>
    </row>
    <row r="5912" spans="1:2" ht="18" customHeight="1">
      <c r="A5912" s="73"/>
      <c r="B5912" s="86"/>
    </row>
    <row r="5913" spans="1:2" ht="18" customHeight="1">
      <c r="A5913" s="73"/>
      <c r="B5913" s="86"/>
    </row>
    <row r="5914" spans="1:2" ht="18" customHeight="1">
      <c r="A5914" s="73"/>
      <c r="B5914" s="86"/>
    </row>
    <row r="5915" spans="1:2" ht="18" customHeight="1">
      <c r="A5915" s="73"/>
      <c r="B5915" s="86"/>
    </row>
    <row r="5916" spans="1:2" ht="18" customHeight="1">
      <c r="A5916" s="73"/>
      <c r="B5916" s="86"/>
    </row>
    <row r="5917" spans="1:2" ht="18" customHeight="1">
      <c r="A5917" s="73"/>
      <c r="B5917" s="86"/>
    </row>
    <row r="5918" spans="1:2" ht="18" customHeight="1">
      <c r="A5918" s="73"/>
      <c r="B5918" s="86"/>
    </row>
    <row r="5919" spans="1:2" ht="18" customHeight="1">
      <c r="A5919" s="73"/>
      <c r="B5919" s="86"/>
    </row>
    <row r="5920" spans="1:2" ht="18" customHeight="1">
      <c r="A5920" s="73"/>
      <c r="B5920" s="86"/>
    </row>
    <row r="5921" spans="1:2" ht="18" customHeight="1">
      <c r="A5921" s="73"/>
      <c r="B5921" s="86"/>
    </row>
    <row r="5922" spans="1:2" ht="18" customHeight="1">
      <c r="A5922" s="73"/>
      <c r="B5922" s="86"/>
    </row>
    <row r="5923" spans="1:2" ht="18" customHeight="1">
      <c r="A5923" s="73"/>
      <c r="B5923" s="86"/>
    </row>
    <row r="5924" spans="1:2" ht="18" customHeight="1">
      <c r="A5924" s="73"/>
      <c r="B5924" s="86"/>
    </row>
    <row r="5925" spans="1:2" ht="18" customHeight="1">
      <c r="A5925" s="73"/>
      <c r="B5925" s="86"/>
    </row>
    <row r="5926" spans="1:2" ht="18" customHeight="1">
      <c r="A5926" s="73"/>
      <c r="B5926" s="86"/>
    </row>
    <row r="5927" spans="1:2" ht="18" customHeight="1">
      <c r="A5927" s="73"/>
      <c r="B5927" s="86"/>
    </row>
    <row r="5928" spans="1:2" ht="18" customHeight="1">
      <c r="A5928" s="73"/>
      <c r="B5928" s="86"/>
    </row>
    <row r="5929" spans="1:2" ht="18" customHeight="1">
      <c r="A5929" s="73"/>
      <c r="B5929" s="86"/>
    </row>
    <row r="5930" spans="1:2" ht="18" customHeight="1">
      <c r="A5930" s="73"/>
      <c r="B5930" s="86"/>
    </row>
    <row r="5931" spans="1:2" ht="18" customHeight="1">
      <c r="A5931" s="73"/>
      <c r="B5931" s="86"/>
    </row>
    <row r="5932" spans="1:2" ht="18" customHeight="1">
      <c r="A5932" s="73"/>
      <c r="B5932" s="86"/>
    </row>
    <row r="5933" spans="1:2" ht="18" customHeight="1">
      <c r="A5933" s="73"/>
      <c r="B5933" s="86"/>
    </row>
    <row r="5934" spans="1:2" ht="18" customHeight="1">
      <c r="A5934" s="73"/>
      <c r="B5934" s="86"/>
    </row>
    <row r="5935" spans="1:2" ht="18" customHeight="1">
      <c r="A5935" s="73"/>
      <c r="B5935" s="86"/>
    </row>
    <row r="5936" spans="1:2" ht="18" customHeight="1">
      <c r="A5936" s="73"/>
      <c r="B5936" s="86"/>
    </row>
    <row r="5937" spans="1:2" ht="18" customHeight="1">
      <c r="A5937" s="73"/>
      <c r="B5937" s="86"/>
    </row>
    <row r="5938" spans="1:2" ht="18" customHeight="1">
      <c r="A5938" s="73"/>
      <c r="B5938" s="86"/>
    </row>
    <row r="5939" spans="1:2" ht="18" customHeight="1">
      <c r="A5939" s="73"/>
      <c r="B5939" s="86"/>
    </row>
    <row r="5940" spans="1:2" ht="18" customHeight="1">
      <c r="A5940" s="73"/>
      <c r="B5940" s="86"/>
    </row>
    <row r="5941" spans="1:2" ht="18" customHeight="1">
      <c r="A5941" s="73"/>
      <c r="B5941" s="86"/>
    </row>
    <row r="5942" spans="1:2" ht="18" customHeight="1">
      <c r="A5942" s="73"/>
      <c r="B5942" s="86"/>
    </row>
    <row r="5943" spans="1:2" ht="18" customHeight="1">
      <c r="A5943" s="73"/>
      <c r="B5943" s="86"/>
    </row>
    <row r="5944" spans="1:2" ht="18" customHeight="1">
      <c r="A5944" s="73"/>
      <c r="B5944" s="86"/>
    </row>
    <row r="5945" spans="1:2" ht="18" customHeight="1">
      <c r="A5945" s="73"/>
      <c r="B5945" s="86"/>
    </row>
    <row r="5946" spans="1:2" ht="18" customHeight="1">
      <c r="A5946" s="73"/>
      <c r="B5946" s="86"/>
    </row>
    <row r="5947" spans="1:2" ht="18" customHeight="1">
      <c r="A5947" s="73"/>
      <c r="B5947" s="86"/>
    </row>
    <row r="5948" spans="1:2" ht="18" customHeight="1">
      <c r="A5948" s="73"/>
      <c r="B5948" s="86"/>
    </row>
    <row r="5949" spans="1:2" ht="18" customHeight="1">
      <c r="A5949" s="73"/>
      <c r="B5949" s="86"/>
    </row>
    <row r="5950" spans="1:2" ht="18" customHeight="1">
      <c r="A5950" s="73"/>
      <c r="B5950" s="86"/>
    </row>
    <row r="5951" spans="1:2" ht="18" customHeight="1">
      <c r="A5951" s="73"/>
      <c r="B5951" s="86"/>
    </row>
    <row r="5952" spans="1:2" ht="18" customHeight="1">
      <c r="A5952" s="73"/>
      <c r="B5952" s="86"/>
    </row>
    <row r="5953" spans="1:2" ht="18" customHeight="1">
      <c r="A5953" s="73"/>
      <c r="B5953" s="86"/>
    </row>
    <row r="5954" spans="1:2" ht="18" customHeight="1">
      <c r="A5954" s="73"/>
      <c r="B5954" s="86"/>
    </row>
    <row r="5955" spans="1:2" ht="18" customHeight="1">
      <c r="A5955" s="73"/>
      <c r="B5955" s="86"/>
    </row>
    <row r="5956" spans="1:2" ht="18" customHeight="1">
      <c r="A5956" s="73"/>
      <c r="B5956" s="86"/>
    </row>
    <row r="5957" spans="1:2" ht="18" customHeight="1">
      <c r="A5957" s="73"/>
      <c r="B5957" s="86"/>
    </row>
    <row r="5958" spans="1:2" ht="18" customHeight="1">
      <c r="A5958" s="73"/>
      <c r="B5958" s="86"/>
    </row>
    <row r="5959" spans="1:2" ht="18" customHeight="1">
      <c r="A5959" s="73"/>
      <c r="B5959" s="86"/>
    </row>
    <row r="5960" spans="1:2" ht="18" customHeight="1">
      <c r="A5960" s="73"/>
      <c r="B5960" s="86"/>
    </row>
    <row r="5961" spans="1:2" ht="18" customHeight="1">
      <c r="A5961" s="73"/>
      <c r="B5961" s="86"/>
    </row>
    <row r="5962" spans="1:2" ht="18" customHeight="1">
      <c r="A5962" s="73"/>
      <c r="B5962" s="86"/>
    </row>
    <row r="5963" spans="1:2" ht="18" customHeight="1">
      <c r="A5963" s="73"/>
      <c r="B5963" s="86"/>
    </row>
    <row r="5964" spans="1:2" ht="18" customHeight="1">
      <c r="A5964" s="73"/>
      <c r="B5964" s="86"/>
    </row>
    <row r="5965" spans="1:2" ht="18" customHeight="1">
      <c r="A5965" s="73"/>
      <c r="B5965" s="86"/>
    </row>
    <row r="5966" spans="1:2" ht="18" customHeight="1">
      <c r="A5966" s="73"/>
      <c r="B5966" s="86"/>
    </row>
    <row r="5967" spans="1:2" ht="18" customHeight="1">
      <c r="A5967" s="73"/>
      <c r="B5967" s="86"/>
    </row>
    <row r="5968" spans="1:2" ht="18" customHeight="1">
      <c r="A5968" s="73"/>
      <c r="B5968" s="86"/>
    </row>
    <row r="5969" spans="1:2" ht="18" customHeight="1">
      <c r="A5969" s="73"/>
      <c r="B5969" s="86"/>
    </row>
    <row r="5970" spans="1:2" ht="18" customHeight="1">
      <c r="A5970" s="73"/>
      <c r="B5970" s="86"/>
    </row>
    <row r="5971" spans="1:2" ht="18" customHeight="1">
      <c r="A5971" s="73"/>
      <c r="B5971" s="86"/>
    </row>
    <row r="5972" spans="1:2" ht="18" customHeight="1">
      <c r="A5972" s="73"/>
      <c r="B5972" s="86"/>
    </row>
    <row r="5973" spans="1:2" ht="18" customHeight="1">
      <c r="A5973" s="73"/>
      <c r="B5973" s="86"/>
    </row>
    <row r="5974" spans="1:2" ht="18" customHeight="1">
      <c r="A5974" s="73"/>
      <c r="B5974" s="86"/>
    </row>
    <row r="5975" spans="1:2" ht="18" customHeight="1">
      <c r="A5975" s="73"/>
      <c r="B5975" s="86"/>
    </row>
    <row r="5976" spans="1:2" ht="18" customHeight="1">
      <c r="A5976" s="73"/>
      <c r="B5976" s="86"/>
    </row>
    <row r="5977" spans="1:2" ht="18" customHeight="1">
      <c r="A5977" s="73"/>
      <c r="B5977" s="86"/>
    </row>
    <row r="5978" spans="1:2" ht="18" customHeight="1">
      <c r="A5978" s="73"/>
      <c r="B5978" s="86"/>
    </row>
    <row r="5979" spans="1:2" ht="18" customHeight="1">
      <c r="A5979" s="73"/>
      <c r="B5979" s="86"/>
    </row>
    <row r="5980" spans="1:2" ht="18" customHeight="1">
      <c r="A5980" s="73"/>
      <c r="B5980" s="86"/>
    </row>
    <row r="5981" spans="1:2" ht="18" customHeight="1">
      <c r="A5981" s="73"/>
      <c r="B5981" s="86"/>
    </row>
    <row r="5982" spans="1:2" ht="18" customHeight="1">
      <c r="A5982" s="73"/>
      <c r="B5982" s="86"/>
    </row>
    <row r="5983" spans="1:2" ht="18" customHeight="1">
      <c r="A5983" s="73"/>
      <c r="B5983" s="86"/>
    </row>
    <row r="5984" spans="1:2" ht="18" customHeight="1">
      <c r="A5984" s="73"/>
      <c r="B5984" s="86"/>
    </row>
    <row r="5985" spans="1:2" ht="18" customHeight="1">
      <c r="A5985" s="73"/>
      <c r="B5985" s="86"/>
    </row>
    <row r="5986" spans="1:2" ht="18" customHeight="1">
      <c r="A5986" s="73"/>
      <c r="B5986" s="86"/>
    </row>
    <row r="5987" spans="1:2" ht="18" customHeight="1">
      <c r="A5987" s="73"/>
      <c r="B5987" s="86"/>
    </row>
    <row r="5988" spans="1:2" ht="18" customHeight="1">
      <c r="A5988" s="73"/>
      <c r="B5988" s="86"/>
    </row>
    <row r="5989" spans="1:2" ht="18" customHeight="1">
      <c r="A5989" s="73"/>
      <c r="B5989" s="86"/>
    </row>
    <row r="5990" spans="1:2" ht="18" customHeight="1">
      <c r="A5990" s="73"/>
      <c r="B5990" s="86"/>
    </row>
    <row r="5991" spans="1:2" ht="18" customHeight="1">
      <c r="A5991" s="73"/>
      <c r="B5991" s="86"/>
    </row>
    <row r="5992" spans="1:2" ht="18" customHeight="1">
      <c r="A5992" s="73"/>
      <c r="B5992" s="86"/>
    </row>
    <row r="5993" spans="1:2" ht="18" customHeight="1">
      <c r="A5993" s="73"/>
      <c r="B5993" s="86"/>
    </row>
    <row r="5994" spans="1:2" ht="18" customHeight="1">
      <c r="A5994" s="73"/>
      <c r="B5994" s="86"/>
    </row>
    <row r="5995" spans="1:2" ht="18" customHeight="1">
      <c r="A5995" s="73"/>
      <c r="B5995" s="86"/>
    </row>
    <row r="5996" spans="1:2" ht="18" customHeight="1">
      <c r="A5996" s="73"/>
      <c r="B5996" s="86"/>
    </row>
    <row r="5997" spans="1:2" ht="18" customHeight="1">
      <c r="A5997" s="73"/>
      <c r="B5997" s="86"/>
    </row>
    <row r="5998" spans="1:2" ht="18" customHeight="1">
      <c r="A5998" s="73"/>
      <c r="B5998" s="86"/>
    </row>
    <row r="5999" spans="1:2" ht="18" customHeight="1">
      <c r="A5999" s="73"/>
      <c r="B5999" s="86"/>
    </row>
    <row r="6000" spans="1:2" ht="18" customHeight="1">
      <c r="A6000" s="73"/>
      <c r="B6000" s="86"/>
    </row>
    <row r="6001" spans="1:2" ht="18" customHeight="1">
      <c r="A6001" s="73"/>
      <c r="B6001" s="86"/>
    </row>
    <row r="6002" spans="1:2" ht="18" customHeight="1">
      <c r="A6002" s="73"/>
      <c r="B6002" s="86"/>
    </row>
    <row r="6003" spans="1:2" ht="18" customHeight="1">
      <c r="A6003" s="73"/>
      <c r="B6003" s="86"/>
    </row>
    <row r="6004" spans="1:2" ht="18" customHeight="1">
      <c r="A6004" s="73"/>
      <c r="B6004" s="86"/>
    </row>
    <row r="6005" spans="1:2" ht="18" customHeight="1">
      <c r="A6005" s="73"/>
      <c r="B6005" s="86"/>
    </row>
    <row r="6006" spans="1:2" ht="18" customHeight="1">
      <c r="A6006" s="73"/>
      <c r="B6006" s="86"/>
    </row>
    <row r="6007" spans="1:2" ht="18" customHeight="1">
      <c r="A6007" s="73"/>
      <c r="B6007" s="86"/>
    </row>
    <row r="6008" spans="1:2" ht="18" customHeight="1">
      <c r="A6008" s="73"/>
      <c r="B6008" s="86"/>
    </row>
    <row r="6009" spans="1:2" ht="18" customHeight="1">
      <c r="A6009" s="73"/>
      <c r="B6009" s="86"/>
    </row>
    <row r="6010" spans="1:2" ht="18" customHeight="1">
      <c r="A6010" s="73"/>
      <c r="B6010" s="86"/>
    </row>
    <row r="6011" spans="1:2" ht="18" customHeight="1">
      <c r="A6011" s="73"/>
      <c r="B6011" s="86"/>
    </row>
    <row r="6012" spans="1:2" ht="18" customHeight="1">
      <c r="A6012" s="73"/>
      <c r="B6012" s="86"/>
    </row>
    <row r="6013" spans="1:2" ht="18" customHeight="1">
      <c r="A6013" s="73"/>
      <c r="B6013" s="86"/>
    </row>
    <row r="6014" spans="1:2" ht="18" customHeight="1">
      <c r="A6014" s="73"/>
      <c r="B6014" s="86"/>
    </row>
    <row r="6015" spans="1:2" ht="18" customHeight="1">
      <c r="A6015" s="73"/>
      <c r="B6015" s="86"/>
    </row>
    <row r="6016" spans="1:2" ht="18" customHeight="1">
      <c r="A6016" s="73"/>
      <c r="B6016" s="86"/>
    </row>
    <row r="6017" spans="1:2" ht="18" customHeight="1">
      <c r="A6017" s="73"/>
      <c r="B6017" s="86"/>
    </row>
    <row r="6018" spans="1:2" ht="18" customHeight="1">
      <c r="A6018" s="73"/>
      <c r="B6018" s="86"/>
    </row>
    <row r="6019" spans="1:2" ht="18" customHeight="1">
      <c r="A6019" s="73"/>
      <c r="B6019" s="86"/>
    </row>
    <row r="6020" spans="1:2" ht="18" customHeight="1">
      <c r="A6020" s="73"/>
      <c r="B6020" s="86"/>
    </row>
    <row r="6021" spans="1:2" ht="18" customHeight="1">
      <c r="A6021" s="73"/>
      <c r="B6021" s="86"/>
    </row>
    <row r="6022" spans="1:2" ht="18" customHeight="1">
      <c r="A6022" s="73"/>
      <c r="B6022" s="86"/>
    </row>
    <row r="6023" spans="1:2" ht="18" customHeight="1">
      <c r="A6023" s="73"/>
      <c r="B6023" s="86"/>
    </row>
    <row r="6024" spans="1:2" ht="18" customHeight="1">
      <c r="A6024" s="73"/>
      <c r="B6024" s="86"/>
    </row>
    <row r="6025" spans="1:2" ht="18" customHeight="1">
      <c r="A6025" s="73"/>
      <c r="B6025" s="86"/>
    </row>
    <row r="6026" spans="1:2" ht="18" customHeight="1">
      <c r="A6026" s="73"/>
      <c r="B6026" s="86"/>
    </row>
    <row r="6027" spans="1:2" ht="18" customHeight="1">
      <c r="A6027" s="73"/>
      <c r="B6027" s="86"/>
    </row>
    <row r="6028" spans="1:2" ht="18" customHeight="1">
      <c r="A6028" s="73"/>
      <c r="B6028" s="86"/>
    </row>
    <row r="6029" spans="1:2" ht="18" customHeight="1">
      <c r="A6029" s="73"/>
      <c r="B6029" s="86"/>
    </row>
    <row r="6030" spans="1:2" ht="18" customHeight="1">
      <c r="A6030" s="73"/>
      <c r="B6030" s="86"/>
    </row>
    <row r="6031" spans="1:2" ht="18" customHeight="1">
      <c r="A6031" s="73"/>
      <c r="B6031" s="86"/>
    </row>
    <row r="6032" spans="1:2" ht="18" customHeight="1">
      <c r="A6032" s="73"/>
      <c r="B6032" s="86"/>
    </row>
    <row r="6033" spans="1:2" ht="18" customHeight="1">
      <c r="A6033" s="73"/>
      <c r="B6033" s="86"/>
    </row>
    <row r="6034" spans="1:2" ht="18" customHeight="1">
      <c r="A6034" s="73"/>
      <c r="B6034" s="86"/>
    </row>
    <row r="6035" spans="1:2" ht="18" customHeight="1">
      <c r="A6035" s="73"/>
      <c r="B6035" s="86"/>
    </row>
    <row r="6036" spans="1:2" ht="18" customHeight="1">
      <c r="A6036" s="73"/>
      <c r="B6036" s="86"/>
    </row>
    <row r="6037" spans="1:2" ht="18" customHeight="1">
      <c r="A6037" s="73"/>
      <c r="B6037" s="86"/>
    </row>
    <row r="6038" spans="1:2" ht="18" customHeight="1">
      <c r="A6038" s="73"/>
      <c r="B6038" s="86"/>
    </row>
    <row r="6039" spans="1:2" ht="18" customHeight="1">
      <c r="A6039" s="73"/>
      <c r="B6039" s="86"/>
    </row>
    <row r="6040" spans="1:2" ht="18" customHeight="1">
      <c r="A6040" s="73"/>
      <c r="B6040" s="86"/>
    </row>
    <row r="6041" spans="1:2" ht="18" customHeight="1">
      <c r="A6041" s="73"/>
      <c r="B6041" s="86"/>
    </row>
    <row r="6042" spans="1:2" ht="18" customHeight="1">
      <c r="A6042" s="73"/>
      <c r="B6042" s="86"/>
    </row>
    <row r="6043" spans="1:2" ht="18" customHeight="1">
      <c r="A6043" s="73"/>
      <c r="B6043" s="86"/>
    </row>
    <row r="6044" spans="1:2" ht="18" customHeight="1">
      <c r="A6044" s="73"/>
      <c r="B6044" s="86"/>
    </row>
    <row r="6045" spans="1:2" ht="18" customHeight="1">
      <c r="A6045" s="73"/>
      <c r="B6045" s="86"/>
    </row>
    <row r="6046" spans="1:2" ht="18" customHeight="1">
      <c r="A6046" s="73"/>
      <c r="B6046" s="86"/>
    </row>
    <row r="6047" spans="1:2" ht="18" customHeight="1">
      <c r="A6047" s="73"/>
      <c r="B6047" s="86"/>
    </row>
    <row r="6048" spans="1:2" ht="18" customHeight="1">
      <c r="A6048" s="73"/>
      <c r="B6048" s="86"/>
    </row>
    <row r="6049" spans="1:2" ht="18" customHeight="1">
      <c r="A6049" s="73"/>
      <c r="B6049" s="86"/>
    </row>
    <row r="6050" spans="1:2" ht="18" customHeight="1">
      <c r="A6050" s="73"/>
      <c r="B6050" s="86"/>
    </row>
    <row r="6051" spans="1:2" ht="18" customHeight="1">
      <c r="A6051" s="73"/>
      <c r="B6051" s="86"/>
    </row>
    <row r="6052" spans="1:2" ht="18" customHeight="1">
      <c r="A6052" s="73"/>
      <c r="B6052" s="86"/>
    </row>
    <row r="6053" spans="1:2" ht="18" customHeight="1">
      <c r="A6053" s="73"/>
      <c r="B6053" s="86"/>
    </row>
    <row r="6054" spans="1:2" ht="18" customHeight="1">
      <c r="A6054" s="73"/>
      <c r="B6054" s="86"/>
    </row>
    <row r="6055" spans="1:2" ht="18" customHeight="1">
      <c r="A6055" s="73"/>
      <c r="B6055" s="86"/>
    </row>
    <row r="6056" spans="1:2" ht="18" customHeight="1">
      <c r="A6056" s="73"/>
      <c r="B6056" s="86"/>
    </row>
    <row r="6057" spans="1:2" ht="18" customHeight="1">
      <c r="A6057" s="73"/>
      <c r="B6057" s="86"/>
    </row>
    <row r="6058" spans="1:2" ht="18" customHeight="1">
      <c r="A6058" s="73"/>
      <c r="B6058" s="86"/>
    </row>
    <row r="6059" spans="1:2" ht="18" customHeight="1">
      <c r="A6059" s="73"/>
      <c r="B6059" s="86"/>
    </row>
    <row r="6060" spans="1:2" ht="18" customHeight="1">
      <c r="A6060" s="73"/>
      <c r="B6060" s="86"/>
    </row>
    <row r="6061" spans="1:2" ht="18" customHeight="1">
      <c r="A6061" s="73"/>
      <c r="B6061" s="86"/>
    </row>
    <row r="6062" spans="1:2" ht="18" customHeight="1">
      <c r="A6062" s="73"/>
      <c r="B6062" s="86"/>
    </row>
    <row r="6063" spans="1:2" ht="18" customHeight="1">
      <c r="A6063" s="73"/>
      <c r="B6063" s="86"/>
    </row>
    <row r="6064" spans="1:2" ht="18" customHeight="1">
      <c r="A6064" s="73"/>
      <c r="B6064" s="86"/>
    </row>
    <row r="6065" spans="1:2" ht="18" customHeight="1">
      <c r="A6065" s="73"/>
      <c r="B6065" s="86"/>
    </row>
    <row r="6066" spans="1:2" ht="18" customHeight="1">
      <c r="A6066" s="73"/>
      <c r="B6066" s="86"/>
    </row>
    <row r="6067" spans="1:2" ht="18" customHeight="1">
      <c r="A6067" s="73"/>
      <c r="B6067" s="86"/>
    </row>
    <row r="6068" spans="1:2" ht="18" customHeight="1">
      <c r="A6068" s="73"/>
      <c r="B6068" s="86"/>
    </row>
    <row r="6069" spans="1:2" ht="18" customHeight="1">
      <c r="A6069" s="73"/>
      <c r="B6069" s="86"/>
    </row>
    <row r="6070" spans="1:2" ht="18" customHeight="1">
      <c r="A6070" s="73"/>
      <c r="B6070" s="86"/>
    </row>
    <row r="6071" spans="1:2" ht="18" customHeight="1">
      <c r="A6071" s="73"/>
      <c r="B6071" s="86"/>
    </row>
    <row r="6072" spans="1:2" ht="18" customHeight="1">
      <c r="A6072" s="73"/>
      <c r="B6072" s="86"/>
    </row>
    <row r="6073" spans="1:2" ht="18" customHeight="1">
      <c r="A6073" s="73"/>
      <c r="B6073" s="86"/>
    </row>
    <row r="6074" spans="1:2" ht="18" customHeight="1">
      <c r="A6074" s="73"/>
      <c r="B6074" s="86"/>
    </row>
    <row r="6075" spans="1:2" ht="18" customHeight="1">
      <c r="A6075" s="73"/>
      <c r="B6075" s="86"/>
    </row>
    <row r="6076" spans="1:2" ht="18" customHeight="1">
      <c r="A6076" s="73"/>
      <c r="B6076" s="86"/>
    </row>
    <row r="6077" spans="1:2" ht="18" customHeight="1">
      <c r="A6077" s="73"/>
      <c r="B6077" s="86"/>
    </row>
    <row r="6078" spans="1:2" ht="18" customHeight="1">
      <c r="A6078" s="73"/>
      <c r="B6078" s="86"/>
    </row>
    <row r="6079" spans="1:2" ht="18" customHeight="1">
      <c r="A6079" s="73"/>
      <c r="B6079" s="86"/>
    </row>
    <row r="6080" spans="1:2" ht="18" customHeight="1">
      <c r="A6080" s="73"/>
      <c r="B6080" s="86"/>
    </row>
    <row r="6081" spans="1:2" ht="18" customHeight="1">
      <c r="A6081" s="73"/>
      <c r="B6081" s="86"/>
    </row>
    <row r="6082" spans="1:2" ht="18" customHeight="1">
      <c r="A6082" s="73"/>
      <c r="B6082" s="86"/>
    </row>
    <row r="6083" spans="1:2" ht="18" customHeight="1">
      <c r="A6083" s="73"/>
      <c r="B6083" s="86"/>
    </row>
    <row r="6084" spans="1:2" ht="18" customHeight="1">
      <c r="A6084" s="73"/>
      <c r="B6084" s="86"/>
    </row>
    <row r="6085" spans="1:2" ht="18" customHeight="1">
      <c r="A6085" s="73"/>
      <c r="B6085" s="86"/>
    </row>
    <row r="6086" spans="1:2" ht="18" customHeight="1">
      <c r="A6086" s="73"/>
      <c r="B6086" s="86"/>
    </row>
    <row r="6087" spans="1:2" ht="18" customHeight="1">
      <c r="A6087" s="73"/>
      <c r="B6087" s="86"/>
    </row>
    <row r="6088" spans="1:2" ht="18" customHeight="1">
      <c r="A6088" s="73"/>
      <c r="B6088" s="86"/>
    </row>
    <row r="6089" spans="1:2" ht="18" customHeight="1">
      <c r="A6089" s="73"/>
      <c r="B6089" s="86"/>
    </row>
    <row r="6090" spans="1:2" ht="18" customHeight="1">
      <c r="A6090" s="73"/>
      <c r="B6090" s="86"/>
    </row>
    <row r="6091" spans="1:2" ht="18" customHeight="1">
      <c r="A6091" s="73"/>
      <c r="B6091" s="86"/>
    </row>
    <row r="6092" spans="1:2" ht="18" customHeight="1">
      <c r="A6092" s="73"/>
      <c r="B6092" s="86"/>
    </row>
    <row r="6093" spans="1:2" ht="18" customHeight="1">
      <c r="A6093" s="73"/>
      <c r="B6093" s="86"/>
    </row>
    <row r="6094" spans="1:2" ht="18" customHeight="1">
      <c r="A6094" s="73"/>
      <c r="B6094" s="86"/>
    </row>
    <row r="6095" spans="1:2" ht="18" customHeight="1">
      <c r="A6095" s="73"/>
      <c r="B6095" s="86"/>
    </row>
    <row r="6096" spans="1:2" ht="18" customHeight="1">
      <c r="A6096" s="73"/>
      <c r="B6096" s="86"/>
    </row>
    <row r="6097" spans="1:2" ht="18" customHeight="1">
      <c r="A6097" s="73"/>
      <c r="B6097" s="86"/>
    </row>
    <row r="6098" spans="1:2" ht="18" customHeight="1">
      <c r="A6098" s="73"/>
      <c r="B6098" s="86"/>
    </row>
    <row r="6099" spans="1:2" ht="18" customHeight="1">
      <c r="A6099" s="73"/>
      <c r="B6099" s="86"/>
    </row>
    <row r="6100" spans="1:2" ht="18" customHeight="1">
      <c r="A6100" s="73"/>
      <c r="B6100" s="86"/>
    </row>
    <row r="6101" spans="1:2" ht="18" customHeight="1">
      <c r="A6101" s="73"/>
      <c r="B6101" s="86"/>
    </row>
    <row r="6102" spans="1:2" ht="18" customHeight="1">
      <c r="A6102" s="73"/>
      <c r="B6102" s="86"/>
    </row>
    <row r="6103" spans="1:2" ht="18" customHeight="1">
      <c r="A6103" s="73"/>
      <c r="B6103" s="86"/>
    </row>
    <row r="6104" spans="1:2" ht="18" customHeight="1">
      <c r="A6104" s="73"/>
      <c r="B6104" s="86"/>
    </row>
    <row r="6105" spans="1:2" ht="18" customHeight="1">
      <c r="A6105" s="73"/>
      <c r="B6105" s="86"/>
    </row>
    <row r="6106" spans="1:2" ht="18" customHeight="1">
      <c r="A6106" s="73"/>
      <c r="B6106" s="86"/>
    </row>
    <row r="6107" spans="1:2" ht="18" customHeight="1">
      <c r="A6107" s="73"/>
      <c r="B6107" s="86"/>
    </row>
    <row r="6108" spans="1:2" ht="18" customHeight="1">
      <c r="A6108" s="73"/>
      <c r="B6108" s="86"/>
    </row>
    <row r="6109" spans="1:2" ht="18" customHeight="1">
      <c r="A6109" s="73"/>
      <c r="B6109" s="86"/>
    </row>
    <row r="6110" spans="1:2" ht="18" customHeight="1">
      <c r="A6110" s="73"/>
      <c r="B6110" s="86"/>
    </row>
    <row r="6111" spans="1:2" ht="18" customHeight="1">
      <c r="A6111" s="73"/>
      <c r="B6111" s="86"/>
    </row>
    <row r="6112" spans="1:2" ht="18" customHeight="1">
      <c r="A6112" s="73"/>
      <c r="B6112" s="86"/>
    </row>
    <row r="6113" spans="1:2" ht="18" customHeight="1">
      <c r="A6113" s="73"/>
      <c r="B6113" s="86"/>
    </row>
    <row r="6114" spans="1:2" ht="18" customHeight="1">
      <c r="A6114" s="73"/>
      <c r="B6114" s="86"/>
    </row>
    <row r="6115" spans="1:2" ht="18" customHeight="1">
      <c r="A6115" s="73"/>
      <c r="B6115" s="86"/>
    </row>
    <row r="6116" spans="1:2" ht="18" customHeight="1">
      <c r="A6116" s="73"/>
      <c r="B6116" s="86"/>
    </row>
    <row r="6117" spans="1:2" ht="18" customHeight="1">
      <c r="A6117" s="73"/>
      <c r="B6117" s="86"/>
    </row>
    <row r="6118" spans="1:2" ht="18" customHeight="1">
      <c r="A6118" s="73"/>
      <c r="B6118" s="86"/>
    </row>
    <row r="6119" spans="1:2" ht="18" customHeight="1">
      <c r="A6119" s="73"/>
      <c r="B6119" s="86"/>
    </row>
    <row r="6120" spans="1:2" ht="18" customHeight="1">
      <c r="A6120" s="73"/>
      <c r="B6120" s="86"/>
    </row>
    <row r="6121" spans="1:2" ht="18" customHeight="1">
      <c r="A6121" s="73"/>
      <c r="B6121" s="86"/>
    </row>
    <row r="6122" spans="1:2" ht="18" customHeight="1">
      <c r="A6122" s="73"/>
      <c r="B6122" s="86"/>
    </row>
    <row r="6123" spans="1:2" ht="18" customHeight="1">
      <c r="A6123" s="73"/>
      <c r="B6123" s="86"/>
    </row>
    <row r="6124" spans="1:2" ht="18" customHeight="1">
      <c r="A6124" s="73"/>
      <c r="B6124" s="86"/>
    </row>
    <row r="6125" spans="1:2" ht="18" customHeight="1">
      <c r="A6125" s="73"/>
      <c r="B6125" s="86"/>
    </row>
    <row r="6126" spans="1:2" ht="18" customHeight="1">
      <c r="A6126" s="73"/>
      <c r="B6126" s="86"/>
    </row>
    <row r="6127" spans="1:2" ht="18" customHeight="1">
      <c r="A6127" s="73"/>
      <c r="B6127" s="86"/>
    </row>
    <row r="6128" spans="1:2" ht="18" customHeight="1">
      <c r="A6128" s="73"/>
      <c r="B6128" s="86"/>
    </row>
    <row r="6129" spans="1:2" ht="18" customHeight="1">
      <c r="A6129" s="73"/>
      <c r="B6129" s="86"/>
    </row>
    <row r="6130" spans="1:2" ht="18" customHeight="1">
      <c r="A6130" s="73"/>
      <c r="B6130" s="86"/>
    </row>
    <row r="6131" spans="1:2" ht="18" customHeight="1">
      <c r="A6131" s="73"/>
      <c r="B6131" s="86"/>
    </row>
    <row r="6132" spans="1:2" ht="18" customHeight="1">
      <c r="A6132" s="73"/>
      <c r="B6132" s="86"/>
    </row>
    <row r="6133" spans="1:2" ht="18" customHeight="1">
      <c r="A6133" s="73"/>
      <c r="B6133" s="86"/>
    </row>
    <row r="6134" spans="1:2" ht="18" customHeight="1">
      <c r="A6134" s="73"/>
      <c r="B6134" s="86"/>
    </row>
    <row r="6135" spans="1:2" ht="18" customHeight="1">
      <c r="A6135" s="73"/>
      <c r="B6135" s="86"/>
    </row>
    <row r="6136" spans="1:2" ht="18" customHeight="1">
      <c r="A6136" s="73"/>
      <c r="B6136" s="86"/>
    </row>
    <row r="6137" spans="1:2" ht="18" customHeight="1">
      <c r="A6137" s="73"/>
      <c r="B6137" s="86"/>
    </row>
    <row r="6138" spans="1:2" ht="18" customHeight="1">
      <c r="A6138" s="73"/>
      <c r="B6138" s="86"/>
    </row>
    <row r="6139" spans="1:2" ht="18" customHeight="1">
      <c r="A6139" s="73"/>
      <c r="B6139" s="86"/>
    </row>
    <row r="6140" spans="1:2" ht="18" customHeight="1">
      <c r="A6140" s="73"/>
      <c r="B6140" s="86"/>
    </row>
    <row r="6141" spans="1:2" ht="18" customHeight="1">
      <c r="A6141" s="73"/>
      <c r="B6141" s="86"/>
    </row>
    <row r="6142" spans="1:2" ht="18" customHeight="1">
      <c r="A6142" s="73"/>
      <c r="B6142" s="86"/>
    </row>
    <row r="6143" spans="1:2" ht="18" customHeight="1">
      <c r="A6143" s="73"/>
      <c r="B6143" s="86"/>
    </row>
    <row r="6144" spans="1:2" ht="18" customHeight="1">
      <c r="A6144" s="73"/>
      <c r="B6144" s="86"/>
    </row>
    <row r="6145" spans="1:2" ht="18" customHeight="1">
      <c r="A6145" s="73"/>
      <c r="B6145" s="86"/>
    </row>
    <row r="6146" spans="1:2" ht="18" customHeight="1">
      <c r="A6146" s="73"/>
      <c r="B6146" s="86"/>
    </row>
    <row r="6147" spans="1:2" ht="18" customHeight="1">
      <c r="A6147" s="73"/>
      <c r="B6147" s="86"/>
    </row>
    <row r="6148" spans="1:2" ht="18" customHeight="1">
      <c r="A6148" s="73"/>
      <c r="B6148" s="86"/>
    </row>
    <row r="6149" spans="1:2" ht="18" customHeight="1">
      <c r="A6149" s="73"/>
      <c r="B6149" s="86"/>
    </row>
    <row r="6150" spans="1:2" ht="18" customHeight="1">
      <c r="A6150" s="73"/>
      <c r="B6150" s="86"/>
    </row>
    <row r="6151" spans="1:2" ht="18" customHeight="1">
      <c r="A6151" s="73"/>
      <c r="B6151" s="86"/>
    </row>
    <row r="6152" spans="1:2" ht="18" customHeight="1">
      <c r="A6152" s="73"/>
      <c r="B6152" s="86"/>
    </row>
    <row r="6153" spans="1:2" ht="18" customHeight="1">
      <c r="A6153" s="73"/>
      <c r="B6153" s="86"/>
    </row>
    <row r="6154" spans="1:2" ht="18" customHeight="1">
      <c r="A6154" s="73"/>
      <c r="B6154" s="86"/>
    </row>
    <row r="6155" spans="1:2" ht="18" customHeight="1">
      <c r="A6155" s="73"/>
      <c r="B6155" s="86"/>
    </row>
    <row r="6156" spans="1:2" ht="18" customHeight="1">
      <c r="A6156" s="73"/>
      <c r="B6156" s="86"/>
    </row>
    <row r="6157" spans="1:2" ht="18" customHeight="1">
      <c r="A6157" s="73"/>
      <c r="B6157" s="86"/>
    </row>
    <row r="6158" spans="1:2" ht="18" customHeight="1">
      <c r="A6158" s="73"/>
      <c r="B6158" s="86"/>
    </row>
    <row r="6159" spans="1:2" ht="18" customHeight="1">
      <c r="A6159" s="73"/>
      <c r="B6159" s="86"/>
    </row>
    <row r="6160" spans="1:2" ht="18" customHeight="1">
      <c r="A6160" s="73"/>
      <c r="B6160" s="86"/>
    </row>
    <row r="6161" spans="1:2" ht="18" customHeight="1">
      <c r="A6161" s="73"/>
      <c r="B6161" s="86"/>
    </row>
    <row r="6162" spans="1:2" ht="18" customHeight="1">
      <c r="A6162" s="73"/>
      <c r="B6162" s="86"/>
    </row>
    <row r="6163" spans="1:2" ht="18" customHeight="1">
      <c r="A6163" s="73"/>
      <c r="B6163" s="86"/>
    </row>
    <row r="6164" spans="1:2" ht="18" customHeight="1">
      <c r="A6164" s="73"/>
      <c r="B6164" s="86"/>
    </row>
    <row r="6165" spans="1:2" ht="18" customHeight="1">
      <c r="A6165" s="73"/>
      <c r="B6165" s="86"/>
    </row>
    <row r="6166" spans="1:2" ht="18" customHeight="1">
      <c r="A6166" s="73"/>
      <c r="B6166" s="86"/>
    </row>
    <row r="6167" spans="1:2" ht="18" customHeight="1">
      <c r="A6167" s="73"/>
      <c r="B6167" s="86"/>
    </row>
    <row r="6168" spans="1:2" ht="18" customHeight="1">
      <c r="A6168" s="73"/>
      <c r="B6168" s="86"/>
    </row>
    <row r="6169" spans="1:2" ht="18" customHeight="1">
      <c r="A6169" s="73"/>
      <c r="B6169" s="86"/>
    </row>
    <row r="6170" spans="1:2" ht="18" customHeight="1">
      <c r="A6170" s="73"/>
      <c r="B6170" s="86"/>
    </row>
    <row r="6171" spans="1:2" ht="18" customHeight="1">
      <c r="A6171" s="73"/>
      <c r="B6171" s="86"/>
    </row>
    <row r="6172" spans="1:2" ht="18" customHeight="1">
      <c r="A6172" s="73"/>
      <c r="B6172" s="86"/>
    </row>
    <row r="6173" spans="1:2" ht="18" customHeight="1">
      <c r="A6173" s="73"/>
      <c r="B6173" s="86"/>
    </row>
    <row r="6174" spans="1:2" ht="18" customHeight="1">
      <c r="A6174" s="73"/>
      <c r="B6174" s="86"/>
    </row>
    <row r="6175" spans="1:2" ht="18" customHeight="1">
      <c r="A6175" s="73"/>
      <c r="B6175" s="86"/>
    </row>
    <row r="6176" spans="1:2" ht="18" customHeight="1">
      <c r="A6176" s="73"/>
      <c r="B6176" s="86"/>
    </row>
    <row r="6177" spans="1:2" ht="18" customHeight="1">
      <c r="A6177" s="73"/>
      <c r="B6177" s="86"/>
    </row>
    <row r="6178" spans="1:2" ht="18" customHeight="1">
      <c r="A6178" s="73"/>
      <c r="B6178" s="86"/>
    </row>
    <row r="6179" spans="1:2" ht="18" customHeight="1">
      <c r="A6179" s="73"/>
      <c r="B6179" s="86"/>
    </row>
    <row r="6180" spans="1:2" ht="18" customHeight="1">
      <c r="A6180" s="73"/>
      <c r="B6180" s="86"/>
    </row>
    <row r="6181" spans="1:2" ht="18" customHeight="1">
      <c r="A6181" s="73"/>
      <c r="B6181" s="86"/>
    </row>
    <row r="6182" spans="1:2" ht="18" customHeight="1">
      <c r="A6182" s="73"/>
      <c r="B6182" s="86"/>
    </row>
    <row r="6183" spans="1:2" ht="18" customHeight="1">
      <c r="A6183" s="73"/>
      <c r="B6183" s="86"/>
    </row>
    <row r="6184" spans="1:2" ht="18" customHeight="1">
      <c r="A6184" s="73"/>
      <c r="B6184" s="86"/>
    </row>
    <row r="6185" spans="1:2" ht="18" customHeight="1">
      <c r="A6185" s="73"/>
      <c r="B6185" s="86"/>
    </row>
    <row r="6186" spans="1:2" ht="18" customHeight="1">
      <c r="A6186" s="73"/>
      <c r="B6186" s="86"/>
    </row>
    <row r="6187" spans="1:2" ht="18" customHeight="1">
      <c r="A6187" s="73"/>
      <c r="B6187" s="86"/>
    </row>
    <row r="6188" spans="1:2" ht="18" customHeight="1">
      <c r="A6188" s="73"/>
      <c r="B6188" s="86"/>
    </row>
    <row r="6189" spans="1:2" ht="18" customHeight="1">
      <c r="A6189" s="73"/>
      <c r="B6189" s="86"/>
    </row>
    <row r="6190" spans="1:2" ht="18" customHeight="1">
      <c r="A6190" s="73"/>
      <c r="B6190" s="86"/>
    </row>
    <row r="6191" spans="1:2" ht="18" customHeight="1">
      <c r="A6191" s="73"/>
      <c r="B6191" s="86"/>
    </row>
    <row r="6192" spans="1:2" ht="18" customHeight="1">
      <c r="A6192" s="73"/>
      <c r="B6192" s="86"/>
    </row>
    <row r="6193" spans="1:2" ht="18" customHeight="1">
      <c r="A6193" s="73"/>
      <c r="B6193" s="86"/>
    </row>
    <row r="6194" spans="1:2" ht="18" customHeight="1">
      <c r="A6194" s="73"/>
      <c r="B6194" s="86"/>
    </row>
    <row r="6195" spans="1:2" ht="18" customHeight="1">
      <c r="A6195" s="73"/>
      <c r="B6195" s="86"/>
    </row>
    <row r="6196" spans="1:2" ht="18" customHeight="1">
      <c r="A6196" s="73"/>
      <c r="B6196" s="86"/>
    </row>
    <row r="6197" spans="1:2" ht="18" customHeight="1">
      <c r="A6197" s="73"/>
      <c r="B6197" s="86"/>
    </row>
    <row r="6198" spans="1:2" ht="18" customHeight="1">
      <c r="A6198" s="73"/>
      <c r="B6198" s="86"/>
    </row>
    <row r="6199" spans="1:2" ht="18" customHeight="1">
      <c r="A6199" s="73"/>
      <c r="B6199" s="86"/>
    </row>
    <row r="6200" spans="1:2" ht="18" customHeight="1">
      <c r="A6200" s="73"/>
      <c r="B6200" s="86"/>
    </row>
    <row r="6201" spans="1:2" ht="18" customHeight="1">
      <c r="A6201" s="73"/>
      <c r="B6201" s="86"/>
    </row>
    <row r="6202" spans="1:2" ht="18" customHeight="1">
      <c r="A6202" s="73"/>
      <c r="B6202" s="86"/>
    </row>
    <row r="6203" spans="1:2" ht="18" customHeight="1">
      <c r="A6203" s="73"/>
      <c r="B6203" s="86"/>
    </row>
    <row r="6204" spans="1:2" ht="18" customHeight="1">
      <c r="A6204" s="73"/>
      <c r="B6204" s="86"/>
    </row>
    <row r="6205" spans="1:2" ht="18" customHeight="1">
      <c r="A6205" s="73"/>
      <c r="B6205" s="86"/>
    </row>
    <row r="6206" spans="1:2" ht="18" customHeight="1">
      <c r="A6206" s="73"/>
      <c r="B6206" s="86"/>
    </row>
    <row r="6207" spans="1:2" ht="18" customHeight="1">
      <c r="A6207" s="73"/>
      <c r="B6207" s="86"/>
    </row>
    <row r="6208" spans="1:2" ht="18" customHeight="1">
      <c r="A6208" s="73"/>
      <c r="B6208" s="86"/>
    </row>
    <row r="6209" spans="1:2" ht="18" customHeight="1">
      <c r="A6209" s="73"/>
      <c r="B6209" s="86"/>
    </row>
    <row r="6210" spans="1:2" ht="18" customHeight="1">
      <c r="A6210" s="73"/>
      <c r="B6210" s="86"/>
    </row>
    <row r="6211" spans="1:2" ht="18" customHeight="1">
      <c r="A6211" s="73"/>
      <c r="B6211" s="86"/>
    </row>
    <row r="6212" spans="1:2" ht="18" customHeight="1">
      <c r="A6212" s="73"/>
      <c r="B6212" s="86"/>
    </row>
    <row r="6213" spans="1:2" ht="18" customHeight="1">
      <c r="A6213" s="73"/>
      <c r="B6213" s="86"/>
    </row>
    <row r="6214" spans="1:2" ht="18" customHeight="1">
      <c r="A6214" s="73"/>
      <c r="B6214" s="86"/>
    </row>
    <row r="6215" spans="1:2" ht="18" customHeight="1">
      <c r="A6215" s="73"/>
      <c r="B6215" s="86"/>
    </row>
    <row r="6216" spans="1:2" ht="18" customHeight="1">
      <c r="A6216" s="73"/>
      <c r="B6216" s="86"/>
    </row>
    <row r="6217" spans="1:2" ht="18" customHeight="1">
      <c r="A6217" s="73"/>
      <c r="B6217" s="86"/>
    </row>
    <row r="6218" spans="1:2" ht="18" customHeight="1">
      <c r="A6218" s="73"/>
      <c r="B6218" s="86"/>
    </row>
    <row r="6219" spans="1:2" ht="18" customHeight="1">
      <c r="A6219" s="73"/>
      <c r="B6219" s="86"/>
    </row>
    <row r="6220" spans="1:2" ht="18" customHeight="1">
      <c r="A6220" s="73"/>
      <c r="B6220" s="86"/>
    </row>
    <row r="6221" spans="1:2" ht="18" customHeight="1">
      <c r="A6221" s="73"/>
      <c r="B6221" s="86"/>
    </row>
    <row r="6222" spans="1:2" ht="18" customHeight="1">
      <c r="A6222" s="73"/>
      <c r="B6222" s="86"/>
    </row>
    <row r="6223" spans="1:2" ht="18" customHeight="1">
      <c r="A6223" s="73"/>
      <c r="B6223" s="86"/>
    </row>
    <row r="6224" spans="1:2" ht="18" customHeight="1">
      <c r="A6224" s="73"/>
      <c r="B6224" s="86"/>
    </row>
    <row r="6225" spans="1:2" ht="18" customHeight="1">
      <c r="A6225" s="73"/>
      <c r="B6225" s="86"/>
    </row>
    <row r="6226" spans="1:2" ht="18" customHeight="1">
      <c r="A6226" s="73"/>
      <c r="B6226" s="86"/>
    </row>
    <row r="6227" spans="1:2" ht="18" customHeight="1">
      <c r="A6227" s="73"/>
      <c r="B6227" s="86"/>
    </row>
    <row r="6228" spans="1:2" ht="18" customHeight="1">
      <c r="A6228" s="73"/>
      <c r="B6228" s="86"/>
    </row>
    <row r="6229" spans="1:2" ht="18" customHeight="1">
      <c r="A6229" s="73"/>
      <c r="B6229" s="86"/>
    </row>
    <row r="6230" spans="1:2" ht="18" customHeight="1">
      <c r="A6230" s="73"/>
      <c r="B6230" s="86"/>
    </row>
    <row r="6231" spans="1:2" ht="18" customHeight="1">
      <c r="A6231" s="73"/>
      <c r="B6231" s="86"/>
    </row>
    <row r="6232" spans="1:2" ht="18" customHeight="1">
      <c r="A6232" s="73"/>
      <c r="B6232" s="86"/>
    </row>
    <row r="6233" spans="1:2" ht="18" customHeight="1">
      <c r="A6233" s="73"/>
      <c r="B6233" s="86"/>
    </row>
    <row r="6234" spans="1:2" ht="18" customHeight="1">
      <c r="A6234" s="73"/>
      <c r="B6234" s="86"/>
    </row>
    <row r="6235" spans="1:2" ht="18" customHeight="1">
      <c r="A6235" s="73"/>
      <c r="B6235" s="86"/>
    </row>
    <row r="6236" spans="1:2" ht="18" customHeight="1">
      <c r="A6236" s="73"/>
      <c r="B6236" s="86"/>
    </row>
    <row r="6237" spans="1:2" ht="18" customHeight="1">
      <c r="A6237" s="73"/>
      <c r="B6237" s="86"/>
    </row>
    <row r="6238" spans="1:2" ht="18" customHeight="1">
      <c r="A6238" s="73"/>
      <c r="B6238" s="86"/>
    </row>
    <row r="6239" spans="1:2" ht="18" customHeight="1">
      <c r="A6239" s="73"/>
      <c r="B6239" s="86"/>
    </row>
    <row r="6240" spans="1:2" ht="18" customHeight="1">
      <c r="A6240" s="73"/>
      <c r="B6240" s="86"/>
    </row>
    <row r="6241" spans="1:2" ht="18" customHeight="1">
      <c r="A6241" s="73"/>
      <c r="B6241" s="86"/>
    </row>
    <row r="6242" spans="1:2" ht="18" customHeight="1">
      <c r="A6242" s="73"/>
      <c r="B6242" s="86"/>
    </row>
    <row r="6243" spans="1:2" ht="18" customHeight="1">
      <c r="A6243" s="73"/>
      <c r="B6243" s="86"/>
    </row>
    <row r="6244" spans="1:2" ht="18" customHeight="1">
      <c r="A6244" s="73"/>
      <c r="B6244" s="86"/>
    </row>
    <row r="6245" spans="1:2" ht="18" customHeight="1">
      <c r="A6245" s="73"/>
      <c r="B6245" s="86"/>
    </row>
    <row r="6246" spans="1:2" ht="18" customHeight="1">
      <c r="A6246" s="73"/>
      <c r="B6246" s="86"/>
    </row>
    <row r="6247" spans="1:2" ht="18" customHeight="1">
      <c r="A6247" s="73"/>
      <c r="B6247" s="86"/>
    </row>
    <row r="6248" spans="1:2" ht="18" customHeight="1">
      <c r="A6248" s="73"/>
      <c r="B6248" s="86"/>
    </row>
    <row r="6249" spans="1:2" ht="18" customHeight="1">
      <c r="A6249" s="73"/>
    </row>
    <row r="6250" spans="1:2" ht="18" customHeight="1">
      <c r="A6250" s="73"/>
    </row>
    <row r="6251" spans="1:2" ht="18" customHeight="1">
      <c r="A6251" s="73"/>
    </row>
    <row r="6252" spans="1:2" ht="18" customHeight="1">
      <c r="A6252" s="73"/>
    </row>
  </sheetData>
  <mergeCells count="1">
    <mergeCell ref="A2:B2"/>
  </mergeCells>
  <phoneticPr fontId="62" type="noConversion"/>
  <pageMargins left="0.75" right="0.75" top="1" bottom="1" header="0.5" footer="0.5"/>
</worksheet>
</file>

<file path=xl/worksheets/sheet36.xml><?xml version="1.0" encoding="utf-8"?>
<worksheet xmlns="http://schemas.openxmlformats.org/spreadsheetml/2006/main" xmlns:r="http://schemas.openxmlformats.org/officeDocument/2006/relationships">
  <dimension ref="A1:D6252"/>
  <sheetViews>
    <sheetView zoomScaleSheetLayoutView="100" workbookViewId="0">
      <selection activeCell="B17" sqref="B17"/>
    </sheetView>
  </sheetViews>
  <sheetFormatPr defaultColWidth="18.625" defaultRowHeight="18" customHeight="1"/>
  <cols>
    <col min="1" max="1" width="36.25" style="2" customWidth="1"/>
    <col min="2" max="2" width="43.5" style="75" customWidth="1"/>
    <col min="3" max="3" width="18.625" style="2" customWidth="1"/>
    <col min="4" max="16384" width="18.625" style="2"/>
  </cols>
  <sheetData>
    <row r="1" spans="1:2" s="73" customFormat="1" ht="18" customHeight="1">
      <c r="A1" s="76"/>
      <c r="B1" s="77"/>
    </row>
    <row r="2" spans="1:2" ht="42.75" customHeight="1">
      <c r="A2" s="621" t="s">
        <v>1563</v>
      </c>
      <c r="B2" s="622"/>
    </row>
    <row r="3" spans="1:2" ht="24.95" customHeight="1">
      <c r="A3" s="78"/>
      <c r="B3" s="79" t="s">
        <v>1504</v>
      </c>
    </row>
    <row r="4" spans="1:2" s="74" customFormat="1" ht="24.95" customHeight="1">
      <c r="A4" s="80" t="s">
        <v>1560</v>
      </c>
      <c r="B4" s="80" t="s">
        <v>1561</v>
      </c>
    </row>
    <row r="5" spans="1:2" ht="24.95" customHeight="1">
      <c r="A5" s="81" t="s">
        <v>1507</v>
      </c>
      <c r="B5" s="82">
        <v>43575508777.279999</v>
      </c>
    </row>
    <row r="6" spans="1:2" ht="24.95" customHeight="1">
      <c r="A6" s="83" t="s">
        <v>1508</v>
      </c>
      <c r="B6" s="82">
        <v>37324299.810000002</v>
      </c>
    </row>
    <row r="7" spans="1:2" ht="24.95" customHeight="1">
      <c r="A7" s="83" t="s">
        <v>1509</v>
      </c>
      <c r="B7" s="82">
        <v>1788361048.4000001</v>
      </c>
    </row>
    <row r="8" spans="1:2" ht="24.95" customHeight="1">
      <c r="A8" s="83" t="s">
        <v>1510</v>
      </c>
      <c r="B8" s="82">
        <v>17524455607.490002</v>
      </c>
    </row>
    <row r="9" spans="1:2" ht="24.95" customHeight="1">
      <c r="A9" s="83" t="s">
        <v>1511</v>
      </c>
      <c r="B9" s="82">
        <v>3009093166.0599999</v>
      </c>
    </row>
    <row r="10" spans="1:2" ht="24.95" customHeight="1">
      <c r="A10" s="83" t="s">
        <v>1512</v>
      </c>
      <c r="B10" s="82">
        <v>1817873325.76</v>
      </c>
    </row>
    <row r="11" spans="1:2" ht="24.95" customHeight="1">
      <c r="A11" s="83" t="s">
        <v>1513</v>
      </c>
      <c r="B11" s="82">
        <v>2190552753.25</v>
      </c>
    </row>
    <row r="12" spans="1:2" ht="24.95" customHeight="1">
      <c r="A12" s="83" t="s">
        <v>1514</v>
      </c>
      <c r="B12" s="82">
        <v>2954276781.6700001</v>
      </c>
    </row>
    <row r="13" spans="1:2" ht="24.95" customHeight="1">
      <c r="A13" s="80" t="s">
        <v>1562</v>
      </c>
      <c r="B13" s="84">
        <f>SUM(B5:B12)</f>
        <v>72897445759.719986</v>
      </c>
    </row>
    <row r="14" spans="1:2" s="73" customFormat="1" ht="18" customHeight="1">
      <c r="A14" s="85"/>
      <c r="B14" s="86"/>
    </row>
    <row r="15" spans="1:2" s="73" customFormat="1" ht="18" customHeight="1">
      <c r="B15" s="86"/>
    </row>
    <row r="16" spans="1:2" s="73" customFormat="1" ht="18" customHeight="1">
      <c r="B16" s="86"/>
    </row>
    <row r="17" spans="2:2" s="73" customFormat="1" ht="18" customHeight="1">
      <c r="B17" s="86"/>
    </row>
    <row r="18" spans="2:2" s="73" customFormat="1" ht="18" customHeight="1">
      <c r="B18" s="86"/>
    </row>
    <row r="19" spans="2:2" s="73" customFormat="1" ht="18" customHeight="1">
      <c r="B19" s="86"/>
    </row>
    <row r="20" spans="2:2" s="73" customFormat="1" ht="18" customHeight="1">
      <c r="B20" s="86"/>
    </row>
    <row r="21" spans="2:2" s="73" customFormat="1" ht="18" customHeight="1">
      <c r="B21" s="86"/>
    </row>
    <row r="22" spans="2:2" s="73" customFormat="1" ht="18" customHeight="1">
      <c r="B22" s="86"/>
    </row>
    <row r="23" spans="2:2" s="73" customFormat="1" ht="18" customHeight="1">
      <c r="B23" s="86"/>
    </row>
    <row r="24" spans="2:2" s="73" customFormat="1" ht="18" customHeight="1">
      <c r="B24" s="86"/>
    </row>
    <row r="25" spans="2:2" s="73" customFormat="1" ht="18" customHeight="1">
      <c r="B25" s="86"/>
    </row>
    <row r="26" spans="2:2" s="73" customFormat="1" ht="18" customHeight="1">
      <c r="B26" s="86"/>
    </row>
    <row r="27" spans="2:2" s="73" customFormat="1" ht="18" customHeight="1">
      <c r="B27" s="86"/>
    </row>
    <row r="28" spans="2:2" s="73" customFormat="1" ht="18" customHeight="1">
      <c r="B28" s="86"/>
    </row>
    <row r="29" spans="2:2" s="73" customFormat="1" ht="18" customHeight="1">
      <c r="B29" s="86"/>
    </row>
    <row r="30" spans="2:2" s="73" customFormat="1" ht="18" customHeight="1">
      <c r="B30" s="86"/>
    </row>
    <row r="31" spans="2:2" s="73" customFormat="1" ht="18" customHeight="1">
      <c r="B31" s="86"/>
    </row>
    <row r="32" spans="2:2" s="73" customFormat="1" ht="18" customHeight="1">
      <c r="B32" s="86"/>
    </row>
    <row r="33" spans="2:2" s="73" customFormat="1" ht="18" customHeight="1">
      <c r="B33" s="86"/>
    </row>
    <row r="34" spans="2:2" s="73" customFormat="1" ht="18" customHeight="1">
      <c r="B34" s="86"/>
    </row>
    <row r="35" spans="2:2" s="73" customFormat="1" ht="18" customHeight="1">
      <c r="B35" s="86"/>
    </row>
    <row r="36" spans="2:2" s="73" customFormat="1" ht="18" customHeight="1">
      <c r="B36" s="86"/>
    </row>
    <row r="37" spans="2:2" s="73" customFormat="1" ht="18" customHeight="1">
      <c r="B37" s="86"/>
    </row>
    <row r="38" spans="2:2" s="73" customFormat="1" ht="18" customHeight="1">
      <c r="B38" s="86"/>
    </row>
    <row r="39" spans="2:2" s="73" customFormat="1" ht="18" customHeight="1">
      <c r="B39" s="86"/>
    </row>
    <row r="40" spans="2:2" s="73" customFormat="1" ht="18" customHeight="1">
      <c r="B40" s="86"/>
    </row>
    <row r="41" spans="2:2" s="73" customFormat="1" ht="18" customHeight="1">
      <c r="B41" s="86"/>
    </row>
    <row r="42" spans="2:2" s="73" customFormat="1" ht="18" customHeight="1">
      <c r="B42" s="86"/>
    </row>
    <row r="43" spans="2:2" s="73" customFormat="1" ht="18" customHeight="1">
      <c r="B43" s="86"/>
    </row>
    <row r="44" spans="2:2" s="73" customFormat="1" ht="18" customHeight="1">
      <c r="B44" s="86"/>
    </row>
    <row r="45" spans="2:2" s="73" customFormat="1" ht="18" customHeight="1">
      <c r="B45" s="86"/>
    </row>
    <row r="46" spans="2:2" s="73" customFormat="1" ht="18" customHeight="1">
      <c r="B46" s="86"/>
    </row>
    <row r="47" spans="2:2" s="73" customFormat="1" ht="18" customHeight="1">
      <c r="B47" s="86"/>
    </row>
    <row r="48" spans="2:2" s="73" customFormat="1" ht="18" customHeight="1">
      <c r="B48" s="86"/>
    </row>
    <row r="49" spans="2:2" s="73" customFormat="1" ht="18" customHeight="1">
      <c r="B49" s="86"/>
    </row>
    <row r="50" spans="2:2" s="73" customFormat="1" ht="18" customHeight="1">
      <c r="B50" s="86"/>
    </row>
    <row r="51" spans="2:2" s="73" customFormat="1" ht="18" customHeight="1">
      <c r="B51" s="86"/>
    </row>
    <row r="52" spans="2:2" s="73" customFormat="1" ht="18" customHeight="1">
      <c r="B52" s="86"/>
    </row>
    <row r="53" spans="2:2" s="73" customFormat="1" ht="18" customHeight="1">
      <c r="B53" s="86"/>
    </row>
    <row r="54" spans="2:2" s="73" customFormat="1" ht="18" customHeight="1">
      <c r="B54" s="86"/>
    </row>
    <row r="55" spans="2:2" s="73" customFormat="1" ht="18" customHeight="1">
      <c r="B55" s="86"/>
    </row>
    <row r="56" spans="2:2" s="73" customFormat="1" ht="18" customHeight="1">
      <c r="B56" s="86"/>
    </row>
    <row r="57" spans="2:2" s="73" customFormat="1" ht="18" customHeight="1">
      <c r="B57" s="86"/>
    </row>
    <row r="58" spans="2:2" s="73" customFormat="1" ht="18" customHeight="1">
      <c r="B58" s="86"/>
    </row>
    <row r="59" spans="2:2" s="73" customFormat="1" ht="18" customHeight="1">
      <c r="B59" s="86"/>
    </row>
    <row r="60" spans="2:2" s="73" customFormat="1" ht="18" customHeight="1">
      <c r="B60" s="86"/>
    </row>
    <row r="61" spans="2:2" s="73" customFormat="1" ht="18" customHeight="1">
      <c r="B61" s="86"/>
    </row>
    <row r="62" spans="2:2" s="73" customFormat="1" ht="18" customHeight="1">
      <c r="B62" s="86"/>
    </row>
    <row r="63" spans="2:2" s="73" customFormat="1" ht="18" customHeight="1">
      <c r="B63" s="86"/>
    </row>
    <row r="64" spans="2:2" s="73" customFormat="1" ht="18" customHeight="1">
      <c r="B64" s="86"/>
    </row>
    <row r="65" spans="2:2" s="73" customFormat="1" ht="18" customHeight="1">
      <c r="B65" s="86"/>
    </row>
    <row r="66" spans="2:2" s="73" customFormat="1" ht="18" customHeight="1">
      <c r="B66" s="86"/>
    </row>
    <row r="67" spans="2:2" s="73" customFormat="1" ht="18" customHeight="1">
      <c r="B67" s="86"/>
    </row>
    <row r="68" spans="2:2" s="73" customFormat="1" ht="18" customHeight="1">
      <c r="B68" s="86"/>
    </row>
    <row r="69" spans="2:2" s="73" customFormat="1" ht="18" customHeight="1">
      <c r="B69" s="86"/>
    </row>
    <row r="70" spans="2:2" s="73" customFormat="1" ht="18" customHeight="1">
      <c r="B70" s="86"/>
    </row>
    <row r="71" spans="2:2" s="73" customFormat="1" ht="18" customHeight="1">
      <c r="B71" s="86"/>
    </row>
    <row r="72" spans="2:2" s="73" customFormat="1" ht="18" customHeight="1">
      <c r="B72" s="86"/>
    </row>
    <row r="73" spans="2:2" s="73" customFormat="1" ht="18" customHeight="1">
      <c r="B73" s="86"/>
    </row>
    <row r="74" spans="2:2" s="73" customFormat="1" ht="18" customHeight="1">
      <c r="B74" s="86"/>
    </row>
    <row r="75" spans="2:2" s="73" customFormat="1" ht="18" customHeight="1">
      <c r="B75" s="86"/>
    </row>
    <row r="76" spans="2:2" s="73" customFormat="1" ht="18" customHeight="1">
      <c r="B76" s="86"/>
    </row>
    <row r="77" spans="2:2" s="73" customFormat="1" ht="18" customHeight="1">
      <c r="B77" s="86"/>
    </row>
    <row r="78" spans="2:2" s="73" customFormat="1" ht="18" customHeight="1">
      <c r="B78" s="86"/>
    </row>
    <row r="79" spans="2:2" s="73" customFormat="1" ht="18" customHeight="1">
      <c r="B79" s="86"/>
    </row>
    <row r="80" spans="2:2" s="73" customFormat="1" ht="18" customHeight="1">
      <c r="B80" s="86"/>
    </row>
    <row r="81" spans="2:2" s="73" customFormat="1" ht="18" customHeight="1">
      <c r="B81" s="86"/>
    </row>
    <row r="82" spans="2:2" s="73" customFormat="1" ht="18" customHeight="1">
      <c r="B82" s="86"/>
    </row>
    <row r="83" spans="2:2" s="73" customFormat="1" ht="18" customHeight="1">
      <c r="B83" s="86"/>
    </row>
    <row r="84" spans="2:2" s="73" customFormat="1" ht="18" customHeight="1">
      <c r="B84" s="86"/>
    </row>
    <row r="85" spans="2:2" s="73" customFormat="1" ht="18" customHeight="1">
      <c r="B85" s="86"/>
    </row>
    <row r="86" spans="2:2" s="73" customFormat="1" ht="18" customHeight="1">
      <c r="B86" s="86"/>
    </row>
    <row r="87" spans="2:2" s="73" customFormat="1" ht="18" customHeight="1">
      <c r="B87" s="86"/>
    </row>
    <row r="88" spans="2:2" s="73" customFormat="1" ht="18" customHeight="1">
      <c r="B88" s="86"/>
    </row>
    <row r="89" spans="2:2" s="73" customFormat="1" ht="18" customHeight="1">
      <c r="B89" s="86"/>
    </row>
    <row r="90" spans="2:2" s="73" customFormat="1" ht="18" customHeight="1">
      <c r="B90" s="86"/>
    </row>
    <row r="91" spans="2:2" s="73" customFormat="1" ht="18" customHeight="1">
      <c r="B91" s="86"/>
    </row>
    <row r="92" spans="2:2" s="73" customFormat="1" ht="18" customHeight="1">
      <c r="B92" s="86"/>
    </row>
    <row r="93" spans="2:2" s="73" customFormat="1" ht="18" customHeight="1">
      <c r="B93" s="86"/>
    </row>
    <row r="94" spans="2:2" s="73" customFormat="1" ht="18" customHeight="1">
      <c r="B94" s="86"/>
    </row>
    <row r="95" spans="2:2" s="73" customFormat="1" ht="18" customHeight="1">
      <c r="B95" s="86"/>
    </row>
    <row r="96" spans="2:2" s="73" customFormat="1" ht="18" customHeight="1">
      <c r="B96" s="86"/>
    </row>
    <row r="97" spans="2:2" s="73" customFormat="1" ht="18" customHeight="1">
      <c r="B97" s="86"/>
    </row>
    <row r="98" spans="2:2" s="73" customFormat="1" ht="18" customHeight="1">
      <c r="B98" s="86"/>
    </row>
    <row r="99" spans="2:2" s="73" customFormat="1" ht="18" customHeight="1">
      <c r="B99" s="86"/>
    </row>
    <row r="100" spans="2:2" s="73" customFormat="1" ht="18" customHeight="1">
      <c r="B100" s="86"/>
    </row>
    <row r="101" spans="2:2" s="73" customFormat="1" ht="18" customHeight="1">
      <c r="B101" s="86"/>
    </row>
    <row r="102" spans="2:2" s="73" customFormat="1" ht="18" customHeight="1">
      <c r="B102" s="86"/>
    </row>
    <row r="103" spans="2:2" s="73" customFormat="1" ht="18" customHeight="1">
      <c r="B103" s="86"/>
    </row>
    <row r="104" spans="2:2" s="73" customFormat="1" ht="18" customHeight="1">
      <c r="B104" s="86"/>
    </row>
    <row r="105" spans="2:2" s="73" customFormat="1" ht="18" customHeight="1">
      <c r="B105" s="86"/>
    </row>
    <row r="106" spans="2:2" s="73" customFormat="1" ht="18" customHeight="1">
      <c r="B106" s="86"/>
    </row>
    <row r="107" spans="2:2" s="73" customFormat="1" ht="18" customHeight="1">
      <c r="B107" s="86"/>
    </row>
    <row r="108" spans="2:2" s="73" customFormat="1" ht="18" customHeight="1">
      <c r="B108" s="86"/>
    </row>
    <row r="109" spans="2:2" s="73" customFormat="1" ht="18" customHeight="1">
      <c r="B109" s="86"/>
    </row>
    <row r="110" spans="2:2" s="73" customFormat="1" ht="18" customHeight="1">
      <c r="B110" s="86"/>
    </row>
    <row r="111" spans="2:2" s="73" customFormat="1" ht="18" customHeight="1">
      <c r="B111" s="86"/>
    </row>
    <row r="112" spans="2:2" s="73" customFormat="1" ht="18" customHeight="1">
      <c r="B112" s="86"/>
    </row>
    <row r="113" spans="2:2" s="73" customFormat="1" ht="18" customHeight="1">
      <c r="B113" s="86"/>
    </row>
    <row r="114" spans="2:2" s="73" customFormat="1" ht="18" customHeight="1">
      <c r="B114" s="86"/>
    </row>
    <row r="115" spans="2:2" s="73" customFormat="1" ht="18" customHeight="1">
      <c r="B115" s="86"/>
    </row>
    <row r="116" spans="2:2" s="73" customFormat="1" ht="18" customHeight="1">
      <c r="B116" s="86"/>
    </row>
    <row r="117" spans="2:2" s="73" customFormat="1" ht="18" customHeight="1">
      <c r="B117" s="86"/>
    </row>
    <row r="118" spans="2:2" s="73" customFormat="1" ht="18" customHeight="1">
      <c r="B118" s="86"/>
    </row>
    <row r="119" spans="2:2" s="73" customFormat="1" ht="18" customHeight="1">
      <c r="B119" s="86"/>
    </row>
    <row r="120" spans="2:2" s="73" customFormat="1" ht="18" customHeight="1">
      <c r="B120" s="86"/>
    </row>
    <row r="121" spans="2:2" s="73" customFormat="1" ht="18" customHeight="1">
      <c r="B121" s="86"/>
    </row>
    <row r="122" spans="2:2" s="73" customFormat="1" ht="18" customHeight="1">
      <c r="B122" s="86"/>
    </row>
    <row r="123" spans="2:2" s="73" customFormat="1" ht="18" customHeight="1">
      <c r="B123" s="86"/>
    </row>
    <row r="124" spans="2:2" s="73" customFormat="1" ht="18" customHeight="1">
      <c r="B124" s="86"/>
    </row>
    <row r="125" spans="2:2" s="73" customFormat="1" ht="18" customHeight="1">
      <c r="B125" s="86"/>
    </row>
    <row r="126" spans="2:2" s="73" customFormat="1" ht="18" customHeight="1">
      <c r="B126" s="86"/>
    </row>
    <row r="127" spans="2:2" s="73" customFormat="1" ht="18" customHeight="1">
      <c r="B127" s="86"/>
    </row>
    <row r="128" spans="2:2" s="73" customFormat="1" ht="18" customHeight="1">
      <c r="B128" s="86"/>
    </row>
    <row r="129" spans="2:2" s="73" customFormat="1" ht="18" customHeight="1">
      <c r="B129" s="86"/>
    </row>
    <row r="130" spans="2:2" s="73" customFormat="1" ht="18" customHeight="1">
      <c r="B130" s="86"/>
    </row>
    <row r="131" spans="2:2" s="73" customFormat="1" ht="18" customHeight="1">
      <c r="B131" s="86"/>
    </row>
    <row r="132" spans="2:2" s="73" customFormat="1" ht="18" customHeight="1">
      <c r="B132" s="86"/>
    </row>
    <row r="133" spans="2:2" s="73" customFormat="1" ht="18" customHeight="1">
      <c r="B133" s="86"/>
    </row>
    <row r="134" spans="2:2" s="73" customFormat="1" ht="18" customHeight="1">
      <c r="B134" s="86"/>
    </row>
    <row r="135" spans="2:2" s="73" customFormat="1" ht="18" customHeight="1">
      <c r="B135" s="86"/>
    </row>
    <row r="136" spans="2:2" s="73" customFormat="1" ht="18" customHeight="1">
      <c r="B136" s="86"/>
    </row>
    <row r="137" spans="2:2" s="73" customFormat="1" ht="18" customHeight="1">
      <c r="B137" s="86"/>
    </row>
    <row r="138" spans="2:2" s="73" customFormat="1" ht="18" customHeight="1">
      <c r="B138" s="86"/>
    </row>
    <row r="139" spans="2:2" s="73" customFormat="1" ht="18" customHeight="1">
      <c r="B139" s="86"/>
    </row>
    <row r="140" spans="2:2" s="73" customFormat="1" ht="18" customHeight="1">
      <c r="B140" s="86"/>
    </row>
    <row r="141" spans="2:2" s="73" customFormat="1" ht="18" customHeight="1">
      <c r="B141" s="86"/>
    </row>
    <row r="142" spans="2:2" s="73" customFormat="1" ht="18" customHeight="1">
      <c r="B142" s="86"/>
    </row>
    <row r="143" spans="2:2" s="73" customFormat="1" ht="18" customHeight="1">
      <c r="B143" s="86"/>
    </row>
    <row r="144" spans="2:2" s="73" customFormat="1" ht="18" customHeight="1">
      <c r="B144" s="86"/>
    </row>
    <row r="145" spans="2:2" s="73" customFormat="1" ht="18" customHeight="1">
      <c r="B145" s="86"/>
    </row>
    <row r="146" spans="2:2" s="73" customFormat="1" ht="18" customHeight="1">
      <c r="B146" s="86"/>
    </row>
    <row r="147" spans="2:2" s="73" customFormat="1" ht="18" customHeight="1">
      <c r="B147" s="86"/>
    </row>
    <row r="148" spans="2:2" s="73" customFormat="1" ht="18" customHeight="1">
      <c r="B148" s="86"/>
    </row>
    <row r="149" spans="2:2" s="73" customFormat="1" ht="18" customHeight="1">
      <c r="B149" s="86"/>
    </row>
    <row r="150" spans="2:2" s="73" customFormat="1" ht="18" customHeight="1">
      <c r="B150" s="86"/>
    </row>
    <row r="151" spans="2:2" s="73" customFormat="1" ht="18" customHeight="1">
      <c r="B151" s="86"/>
    </row>
    <row r="152" spans="2:2" s="73" customFormat="1" ht="18" customHeight="1">
      <c r="B152" s="86"/>
    </row>
    <row r="153" spans="2:2" s="73" customFormat="1" ht="18" customHeight="1">
      <c r="B153" s="86"/>
    </row>
    <row r="154" spans="2:2" s="73" customFormat="1" ht="18" customHeight="1">
      <c r="B154" s="86"/>
    </row>
    <row r="155" spans="2:2" s="73" customFormat="1" ht="18" customHeight="1">
      <c r="B155" s="86"/>
    </row>
    <row r="156" spans="2:2" s="73" customFormat="1" ht="18" customHeight="1">
      <c r="B156" s="86"/>
    </row>
    <row r="157" spans="2:2" s="73" customFormat="1" ht="18" customHeight="1">
      <c r="B157" s="86"/>
    </row>
    <row r="158" spans="2:2" s="73" customFormat="1" ht="18" customHeight="1">
      <c r="B158" s="86"/>
    </row>
    <row r="159" spans="2:2" s="73" customFormat="1" ht="18" customHeight="1">
      <c r="B159" s="86"/>
    </row>
    <row r="160" spans="2:2" s="73" customFormat="1" ht="18" customHeight="1">
      <c r="B160" s="86"/>
    </row>
    <row r="161" spans="2:2" s="73" customFormat="1" ht="18" customHeight="1">
      <c r="B161" s="86"/>
    </row>
    <row r="162" spans="2:2" s="73" customFormat="1" ht="18" customHeight="1">
      <c r="B162" s="86"/>
    </row>
    <row r="163" spans="2:2" s="73" customFormat="1" ht="18" customHeight="1">
      <c r="B163" s="86"/>
    </row>
    <row r="164" spans="2:2" s="73" customFormat="1" ht="18" customHeight="1">
      <c r="B164" s="86"/>
    </row>
    <row r="165" spans="2:2" s="73" customFormat="1" ht="18" customHeight="1">
      <c r="B165" s="86"/>
    </row>
    <row r="166" spans="2:2" s="73" customFormat="1" ht="18" customHeight="1">
      <c r="B166" s="86"/>
    </row>
    <row r="167" spans="2:2" s="73" customFormat="1" ht="18" customHeight="1">
      <c r="B167" s="86"/>
    </row>
    <row r="168" spans="2:2" s="73" customFormat="1" ht="18" customHeight="1">
      <c r="B168" s="86"/>
    </row>
    <row r="169" spans="2:2" s="73" customFormat="1" ht="18" customHeight="1">
      <c r="B169" s="86"/>
    </row>
    <row r="170" spans="2:2" s="73" customFormat="1" ht="18" customHeight="1">
      <c r="B170" s="86"/>
    </row>
    <row r="171" spans="2:2" s="73" customFormat="1" ht="18" customHeight="1">
      <c r="B171" s="86"/>
    </row>
    <row r="172" spans="2:2" s="73" customFormat="1" ht="18" customHeight="1">
      <c r="B172" s="86"/>
    </row>
    <row r="173" spans="2:2" s="73" customFormat="1" ht="18" customHeight="1">
      <c r="B173" s="86"/>
    </row>
    <row r="174" spans="2:2" s="73" customFormat="1" ht="18" customHeight="1">
      <c r="B174" s="86"/>
    </row>
    <row r="175" spans="2:2" s="73" customFormat="1" ht="18" customHeight="1">
      <c r="B175" s="86"/>
    </row>
    <row r="176" spans="2:2" s="73" customFormat="1" ht="18" customHeight="1">
      <c r="B176" s="86"/>
    </row>
    <row r="177" spans="2:2" s="73" customFormat="1" ht="18" customHeight="1">
      <c r="B177" s="86"/>
    </row>
    <row r="178" spans="2:2" s="73" customFormat="1" ht="18" customHeight="1">
      <c r="B178" s="86"/>
    </row>
    <row r="179" spans="2:2" s="73" customFormat="1" ht="18" customHeight="1">
      <c r="B179" s="86"/>
    </row>
    <row r="180" spans="2:2" s="73" customFormat="1" ht="18" customHeight="1">
      <c r="B180" s="86"/>
    </row>
    <row r="181" spans="2:2" s="73" customFormat="1" ht="18" customHeight="1">
      <c r="B181" s="86"/>
    </row>
    <row r="182" spans="2:2" s="73" customFormat="1" ht="18" customHeight="1">
      <c r="B182" s="86"/>
    </row>
    <row r="183" spans="2:2" s="73" customFormat="1" ht="18" customHeight="1">
      <c r="B183" s="86"/>
    </row>
    <row r="184" spans="2:2" s="73" customFormat="1" ht="18" customHeight="1">
      <c r="B184" s="86"/>
    </row>
    <row r="185" spans="2:2" s="73" customFormat="1" ht="18" customHeight="1">
      <c r="B185" s="86"/>
    </row>
    <row r="186" spans="2:2" s="73" customFormat="1" ht="18" customHeight="1">
      <c r="B186" s="86"/>
    </row>
    <row r="187" spans="2:2" s="73" customFormat="1" ht="18" customHeight="1">
      <c r="B187" s="86"/>
    </row>
    <row r="188" spans="2:2" s="73" customFormat="1" ht="18" customHeight="1">
      <c r="B188" s="86"/>
    </row>
    <row r="189" spans="2:2" s="73" customFormat="1" ht="18" customHeight="1">
      <c r="B189" s="86"/>
    </row>
    <row r="190" spans="2:2" s="73" customFormat="1" ht="18" customHeight="1">
      <c r="B190" s="86"/>
    </row>
    <row r="191" spans="2:2" s="73" customFormat="1" ht="18" customHeight="1">
      <c r="B191" s="86"/>
    </row>
    <row r="192" spans="2:2" s="73" customFormat="1" ht="18" customHeight="1">
      <c r="B192" s="86"/>
    </row>
    <row r="193" spans="2:2" s="73" customFormat="1" ht="18" customHeight="1">
      <c r="B193" s="86"/>
    </row>
    <row r="194" spans="2:2" s="73" customFormat="1" ht="18" customHeight="1">
      <c r="B194" s="86"/>
    </row>
    <row r="195" spans="2:2" s="73" customFormat="1" ht="18" customHeight="1">
      <c r="B195" s="86"/>
    </row>
    <row r="196" spans="2:2" s="73" customFormat="1" ht="18" customHeight="1">
      <c r="B196" s="86"/>
    </row>
    <row r="197" spans="2:2" s="73" customFormat="1" ht="18" customHeight="1">
      <c r="B197" s="86"/>
    </row>
    <row r="198" spans="2:2" s="73" customFormat="1" ht="18" customHeight="1">
      <c r="B198" s="86"/>
    </row>
    <row r="199" spans="2:2" s="73" customFormat="1" ht="18" customHeight="1">
      <c r="B199" s="86"/>
    </row>
    <row r="200" spans="2:2" s="73" customFormat="1" ht="18" customHeight="1">
      <c r="B200" s="86"/>
    </row>
    <row r="201" spans="2:2" s="73" customFormat="1" ht="18" customHeight="1">
      <c r="B201" s="86"/>
    </row>
    <row r="202" spans="2:2" s="73" customFormat="1" ht="18" customHeight="1">
      <c r="B202" s="86"/>
    </row>
    <row r="203" spans="2:2" s="73" customFormat="1" ht="18" customHeight="1">
      <c r="B203" s="86"/>
    </row>
    <row r="204" spans="2:2" s="73" customFormat="1" ht="18" customHeight="1">
      <c r="B204" s="86"/>
    </row>
    <row r="205" spans="2:2" s="73" customFormat="1" ht="18" customHeight="1">
      <c r="B205" s="86"/>
    </row>
    <row r="206" spans="2:2" s="73" customFormat="1" ht="18" customHeight="1">
      <c r="B206" s="86"/>
    </row>
    <row r="207" spans="2:2" s="73" customFormat="1" ht="18" customHeight="1">
      <c r="B207" s="86"/>
    </row>
    <row r="208" spans="2:2" s="73" customFormat="1" ht="18" customHeight="1">
      <c r="B208" s="86"/>
    </row>
    <row r="209" spans="2:2" s="73" customFormat="1" ht="18" customHeight="1">
      <c r="B209" s="86"/>
    </row>
    <row r="210" spans="2:2" s="73" customFormat="1" ht="18" customHeight="1">
      <c r="B210" s="86"/>
    </row>
    <row r="211" spans="2:2" s="73" customFormat="1" ht="18" customHeight="1">
      <c r="B211" s="86"/>
    </row>
    <row r="212" spans="2:2" s="73" customFormat="1" ht="18" customHeight="1">
      <c r="B212" s="86"/>
    </row>
    <row r="213" spans="2:2" s="73" customFormat="1" ht="18" customHeight="1">
      <c r="B213" s="86"/>
    </row>
    <row r="214" spans="2:2" s="73" customFormat="1" ht="18" customHeight="1">
      <c r="B214" s="86"/>
    </row>
    <row r="215" spans="2:2" s="73" customFormat="1" ht="18" customHeight="1">
      <c r="B215" s="86"/>
    </row>
    <row r="216" spans="2:2" s="73" customFormat="1" ht="18" customHeight="1">
      <c r="B216" s="86"/>
    </row>
    <row r="217" spans="2:2" s="73" customFormat="1" ht="18" customHeight="1">
      <c r="B217" s="86"/>
    </row>
    <row r="218" spans="2:2" s="73" customFormat="1" ht="18" customHeight="1">
      <c r="B218" s="86"/>
    </row>
    <row r="219" spans="2:2" s="73" customFormat="1" ht="18" customHeight="1">
      <c r="B219" s="86"/>
    </row>
    <row r="220" spans="2:2" s="73" customFormat="1" ht="18" customHeight="1">
      <c r="B220" s="86"/>
    </row>
    <row r="221" spans="2:2" s="73" customFormat="1" ht="18" customHeight="1">
      <c r="B221" s="86"/>
    </row>
    <row r="222" spans="2:2" s="73" customFormat="1" ht="18" customHeight="1">
      <c r="B222" s="86"/>
    </row>
    <row r="223" spans="2:2" s="73" customFormat="1" ht="18" customHeight="1">
      <c r="B223" s="86"/>
    </row>
    <row r="224" spans="2:2" s="73" customFormat="1" ht="18" customHeight="1">
      <c r="B224" s="86"/>
    </row>
    <row r="225" spans="2:2" s="73" customFormat="1" ht="18" customHeight="1">
      <c r="B225" s="86"/>
    </row>
    <row r="226" spans="2:2" s="73" customFormat="1" ht="18" customHeight="1">
      <c r="B226" s="86"/>
    </row>
    <row r="227" spans="2:2" s="73" customFormat="1" ht="18" customHeight="1">
      <c r="B227" s="86"/>
    </row>
    <row r="228" spans="2:2" s="73" customFormat="1" ht="18" customHeight="1">
      <c r="B228" s="86"/>
    </row>
    <row r="229" spans="2:2" s="73" customFormat="1" ht="18" customHeight="1">
      <c r="B229" s="86"/>
    </row>
    <row r="230" spans="2:2" s="73" customFormat="1" ht="18" customHeight="1">
      <c r="B230" s="86"/>
    </row>
    <row r="231" spans="2:2" s="73" customFormat="1" ht="18" customHeight="1">
      <c r="B231" s="86"/>
    </row>
    <row r="232" spans="2:2" s="73" customFormat="1" ht="18" customHeight="1">
      <c r="B232" s="86"/>
    </row>
    <row r="233" spans="2:2" s="73" customFormat="1" ht="18" customHeight="1">
      <c r="B233" s="86"/>
    </row>
    <row r="234" spans="2:2" s="73" customFormat="1" ht="18" customHeight="1">
      <c r="B234" s="86"/>
    </row>
    <row r="235" spans="2:2" s="73" customFormat="1" ht="18" customHeight="1">
      <c r="B235" s="86"/>
    </row>
    <row r="236" spans="2:2" s="73" customFormat="1" ht="18" customHeight="1">
      <c r="B236" s="86"/>
    </row>
    <row r="237" spans="2:2" s="73" customFormat="1" ht="18" customHeight="1">
      <c r="B237" s="86"/>
    </row>
    <row r="238" spans="2:2" s="73" customFormat="1" ht="18" customHeight="1">
      <c r="B238" s="86"/>
    </row>
    <row r="239" spans="2:2" s="73" customFormat="1" ht="18" customHeight="1">
      <c r="B239" s="86"/>
    </row>
    <row r="240" spans="2:2" s="73" customFormat="1" ht="18" customHeight="1">
      <c r="B240" s="86"/>
    </row>
    <row r="241" spans="2:2" s="73" customFormat="1" ht="18" customHeight="1">
      <c r="B241" s="86"/>
    </row>
    <row r="242" spans="2:2" s="73" customFormat="1" ht="18" customHeight="1">
      <c r="B242" s="86"/>
    </row>
    <row r="243" spans="2:2" s="73" customFormat="1" ht="18" customHeight="1">
      <c r="B243" s="86"/>
    </row>
    <row r="244" spans="2:2" s="73" customFormat="1" ht="18" customHeight="1">
      <c r="B244" s="86"/>
    </row>
    <row r="245" spans="2:2" s="73" customFormat="1" ht="18" customHeight="1">
      <c r="B245" s="86"/>
    </row>
    <row r="246" spans="2:2" s="73" customFormat="1" ht="18" customHeight="1">
      <c r="B246" s="86"/>
    </row>
    <row r="247" spans="2:2" s="73" customFormat="1" ht="18" customHeight="1">
      <c r="B247" s="86"/>
    </row>
    <row r="248" spans="2:2" s="73" customFormat="1" ht="18" customHeight="1">
      <c r="B248" s="86"/>
    </row>
    <row r="249" spans="2:2" s="73" customFormat="1" ht="18" customHeight="1">
      <c r="B249" s="86"/>
    </row>
    <row r="250" spans="2:2" s="73" customFormat="1" ht="18" customHeight="1">
      <c r="B250" s="86"/>
    </row>
    <row r="251" spans="2:2" s="73" customFormat="1" ht="18" customHeight="1">
      <c r="B251" s="86"/>
    </row>
    <row r="252" spans="2:2" s="73" customFormat="1" ht="18" customHeight="1">
      <c r="B252" s="86"/>
    </row>
    <row r="253" spans="2:2" s="73" customFormat="1" ht="18" customHeight="1">
      <c r="B253" s="86"/>
    </row>
    <row r="254" spans="2:2" s="73" customFormat="1" ht="18" customHeight="1">
      <c r="B254" s="86"/>
    </row>
    <row r="255" spans="2:2" s="73" customFormat="1" ht="18" customHeight="1">
      <c r="B255" s="86"/>
    </row>
    <row r="256" spans="2:2" s="73" customFormat="1" ht="18" customHeight="1">
      <c r="B256" s="86"/>
    </row>
    <row r="257" spans="2:2" s="73" customFormat="1" ht="18" customHeight="1">
      <c r="B257" s="86"/>
    </row>
    <row r="258" spans="2:2" s="73" customFormat="1" ht="18" customHeight="1">
      <c r="B258" s="86"/>
    </row>
    <row r="259" spans="2:2" s="73" customFormat="1" ht="18" customHeight="1">
      <c r="B259" s="86"/>
    </row>
    <row r="260" spans="2:2" s="73" customFormat="1" ht="18" customHeight="1">
      <c r="B260" s="86"/>
    </row>
    <row r="261" spans="2:2" s="73" customFormat="1" ht="18" customHeight="1">
      <c r="B261" s="86"/>
    </row>
    <row r="262" spans="2:2" s="73" customFormat="1" ht="18" customHeight="1">
      <c r="B262" s="86"/>
    </row>
    <row r="263" spans="2:2" s="73" customFormat="1" ht="18" customHeight="1">
      <c r="B263" s="86"/>
    </row>
    <row r="264" spans="2:2" s="73" customFormat="1" ht="18" customHeight="1">
      <c r="B264" s="86"/>
    </row>
    <row r="265" spans="2:2" s="73" customFormat="1" ht="18" customHeight="1">
      <c r="B265" s="86"/>
    </row>
    <row r="266" spans="2:2" s="73" customFormat="1" ht="18" customHeight="1">
      <c r="B266" s="86"/>
    </row>
    <row r="267" spans="2:2" s="73" customFormat="1" ht="18" customHeight="1">
      <c r="B267" s="86"/>
    </row>
    <row r="268" spans="2:2" s="73" customFormat="1" ht="18" customHeight="1">
      <c r="B268" s="86"/>
    </row>
    <row r="269" spans="2:2" s="73" customFormat="1" ht="18" customHeight="1">
      <c r="B269" s="86"/>
    </row>
    <row r="270" spans="2:2" s="73" customFormat="1" ht="18" customHeight="1">
      <c r="B270" s="86"/>
    </row>
    <row r="271" spans="2:2" s="73" customFormat="1" ht="18" customHeight="1">
      <c r="B271" s="86"/>
    </row>
    <row r="272" spans="2:2" s="73" customFormat="1" ht="18" customHeight="1">
      <c r="B272" s="86"/>
    </row>
    <row r="273" spans="2:2" s="73" customFormat="1" ht="18" customHeight="1">
      <c r="B273" s="86"/>
    </row>
    <row r="274" spans="2:2" s="73" customFormat="1" ht="18" customHeight="1">
      <c r="B274" s="86"/>
    </row>
    <row r="275" spans="2:2" s="73" customFormat="1" ht="18" customHeight="1">
      <c r="B275" s="86"/>
    </row>
    <row r="276" spans="2:2" s="73" customFormat="1" ht="18" customHeight="1">
      <c r="B276" s="86"/>
    </row>
    <row r="277" spans="2:2" s="73" customFormat="1" ht="18" customHeight="1">
      <c r="B277" s="86"/>
    </row>
    <row r="278" spans="2:2" s="73" customFormat="1" ht="18" customHeight="1">
      <c r="B278" s="86"/>
    </row>
    <row r="279" spans="2:2" s="73" customFormat="1" ht="18" customHeight="1">
      <c r="B279" s="86"/>
    </row>
    <row r="280" spans="2:2" s="73" customFormat="1" ht="18" customHeight="1">
      <c r="B280" s="86"/>
    </row>
    <row r="281" spans="2:2" s="73" customFormat="1" ht="18" customHeight="1">
      <c r="B281" s="86"/>
    </row>
    <row r="282" spans="2:2" s="73" customFormat="1" ht="18" customHeight="1">
      <c r="B282" s="86"/>
    </row>
    <row r="283" spans="2:2" s="73" customFormat="1" ht="18" customHeight="1">
      <c r="B283" s="86"/>
    </row>
    <row r="284" spans="2:2" s="73" customFormat="1" ht="18" customHeight="1">
      <c r="B284" s="86"/>
    </row>
    <row r="285" spans="2:2" s="73" customFormat="1" ht="18" customHeight="1">
      <c r="B285" s="86"/>
    </row>
    <row r="286" spans="2:2" s="73" customFormat="1" ht="18" customHeight="1">
      <c r="B286" s="86"/>
    </row>
    <row r="287" spans="2:2" s="73" customFormat="1" ht="18" customHeight="1">
      <c r="B287" s="86"/>
    </row>
    <row r="288" spans="2:2" s="73" customFormat="1" ht="18" customHeight="1">
      <c r="B288" s="86"/>
    </row>
    <row r="289" spans="2:2" s="73" customFormat="1" ht="18" customHeight="1">
      <c r="B289" s="86"/>
    </row>
    <row r="290" spans="2:2" s="73" customFormat="1" ht="18" customHeight="1">
      <c r="B290" s="86"/>
    </row>
    <row r="291" spans="2:2" s="73" customFormat="1" ht="18" customHeight="1">
      <c r="B291" s="86"/>
    </row>
    <row r="292" spans="2:2" s="73" customFormat="1" ht="18" customHeight="1">
      <c r="B292" s="86"/>
    </row>
    <row r="293" spans="2:2" s="73" customFormat="1" ht="18" customHeight="1">
      <c r="B293" s="86"/>
    </row>
    <row r="294" spans="2:2" s="73" customFormat="1" ht="18" customHeight="1">
      <c r="B294" s="86"/>
    </row>
    <row r="295" spans="2:2" s="73" customFormat="1" ht="18" customHeight="1">
      <c r="B295" s="86"/>
    </row>
    <row r="296" spans="2:2" s="73" customFormat="1" ht="18" customHeight="1">
      <c r="B296" s="86"/>
    </row>
    <row r="297" spans="2:2" s="73" customFormat="1" ht="18" customHeight="1">
      <c r="B297" s="86"/>
    </row>
    <row r="298" spans="2:2" s="73" customFormat="1" ht="18" customHeight="1">
      <c r="B298" s="86"/>
    </row>
    <row r="299" spans="2:2" s="73" customFormat="1" ht="18" customHeight="1">
      <c r="B299" s="86"/>
    </row>
    <row r="300" spans="2:2" s="73" customFormat="1" ht="18" customHeight="1">
      <c r="B300" s="86"/>
    </row>
    <row r="301" spans="2:2" s="73" customFormat="1" ht="18" customHeight="1">
      <c r="B301" s="86"/>
    </row>
    <row r="302" spans="2:2" s="73" customFormat="1" ht="18" customHeight="1">
      <c r="B302" s="86"/>
    </row>
    <row r="303" spans="2:2" s="73" customFormat="1" ht="18" customHeight="1">
      <c r="B303" s="86"/>
    </row>
    <row r="304" spans="2:2" s="73" customFormat="1" ht="18" customHeight="1">
      <c r="B304" s="86"/>
    </row>
    <row r="305" spans="2:2" s="73" customFormat="1" ht="18" customHeight="1">
      <c r="B305" s="86"/>
    </row>
    <row r="306" spans="2:2" s="73" customFormat="1" ht="18" customHeight="1">
      <c r="B306" s="86"/>
    </row>
    <row r="307" spans="2:2" s="73" customFormat="1" ht="18" customHeight="1">
      <c r="B307" s="86"/>
    </row>
    <row r="308" spans="2:2" s="73" customFormat="1" ht="18" customHeight="1">
      <c r="B308" s="86"/>
    </row>
    <row r="309" spans="2:2" s="73" customFormat="1" ht="18" customHeight="1">
      <c r="B309" s="86"/>
    </row>
    <row r="310" spans="2:2" s="73" customFormat="1" ht="18" customHeight="1">
      <c r="B310" s="86"/>
    </row>
    <row r="311" spans="2:2" s="73" customFormat="1" ht="18" customHeight="1">
      <c r="B311" s="86"/>
    </row>
    <row r="312" spans="2:2" s="73" customFormat="1" ht="18" customHeight="1">
      <c r="B312" s="86"/>
    </row>
    <row r="313" spans="2:2" s="73" customFormat="1" ht="18" customHeight="1">
      <c r="B313" s="86"/>
    </row>
    <row r="314" spans="2:2" s="73" customFormat="1" ht="18" customHeight="1">
      <c r="B314" s="86"/>
    </row>
    <row r="315" spans="2:2" s="73" customFormat="1" ht="18" customHeight="1">
      <c r="B315" s="86"/>
    </row>
    <row r="316" spans="2:2" s="73" customFormat="1" ht="18" customHeight="1">
      <c r="B316" s="86"/>
    </row>
    <row r="317" spans="2:2" s="73" customFormat="1" ht="18" customHeight="1">
      <c r="B317" s="86"/>
    </row>
    <row r="318" spans="2:2" s="73" customFormat="1" ht="18" customHeight="1">
      <c r="B318" s="86"/>
    </row>
    <row r="319" spans="2:2" s="73" customFormat="1" ht="18" customHeight="1">
      <c r="B319" s="86"/>
    </row>
    <row r="320" spans="2:2" s="73" customFormat="1" ht="18" customHeight="1">
      <c r="B320" s="86"/>
    </row>
    <row r="321" spans="2:2" s="73" customFormat="1" ht="18" customHeight="1">
      <c r="B321" s="86"/>
    </row>
    <row r="322" spans="2:2" s="73" customFormat="1" ht="18" customHeight="1">
      <c r="B322" s="86"/>
    </row>
    <row r="323" spans="2:2" s="73" customFormat="1" ht="18" customHeight="1">
      <c r="B323" s="86"/>
    </row>
    <row r="324" spans="2:2" s="73" customFormat="1" ht="18" customHeight="1">
      <c r="B324" s="86"/>
    </row>
    <row r="325" spans="2:2" s="73" customFormat="1" ht="18" customHeight="1">
      <c r="B325" s="86"/>
    </row>
    <row r="326" spans="2:2" s="73" customFormat="1" ht="18" customHeight="1">
      <c r="B326" s="86"/>
    </row>
    <row r="327" spans="2:2" s="73" customFormat="1" ht="18" customHeight="1">
      <c r="B327" s="86"/>
    </row>
    <row r="328" spans="2:2" s="73" customFormat="1" ht="18" customHeight="1">
      <c r="B328" s="86"/>
    </row>
    <row r="329" spans="2:2" s="73" customFormat="1" ht="18" customHeight="1">
      <c r="B329" s="86"/>
    </row>
    <row r="330" spans="2:2" s="73" customFormat="1" ht="18" customHeight="1">
      <c r="B330" s="86"/>
    </row>
    <row r="331" spans="2:2" s="73" customFormat="1" ht="18" customHeight="1">
      <c r="B331" s="86"/>
    </row>
    <row r="332" spans="2:2" s="73" customFormat="1" ht="18" customHeight="1">
      <c r="B332" s="86"/>
    </row>
    <row r="333" spans="2:2" s="73" customFormat="1" ht="18" customHeight="1">
      <c r="B333" s="86"/>
    </row>
    <row r="334" spans="2:2" s="73" customFormat="1" ht="18" customHeight="1">
      <c r="B334" s="86"/>
    </row>
    <row r="335" spans="2:2" s="73" customFormat="1" ht="18" customHeight="1">
      <c r="B335" s="86"/>
    </row>
    <row r="336" spans="2:2" s="73" customFormat="1" ht="18" customHeight="1">
      <c r="B336" s="86"/>
    </row>
    <row r="337" spans="2:2" s="73" customFormat="1" ht="18" customHeight="1">
      <c r="B337" s="86"/>
    </row>
    <row r="338" spans="2:2" s="73" customFormat="1" ht="18" customHeight="1">
      <c r="B338" s="86"/>
    </row>
    <row r="339" spans="2:2" s="73" customFormat="1" ht="18" customHeight="1">
      <c r="B339" s="86"/>
    </row>
    <row r="340" spans="2:2" s="73" customFormat="1" ht="18" customHeight="1">
      <c r="B340" s="86"/>
    </row>
    <row r="341" spans="2:2" s="73" customFormat="1" ht="18" customHeight="1">
      <c r="B341" s="86"/>
    </row>
    <row r="342" spans="2:2" s="73" customFormat="1" ht="18" customHeight="1">
      <c r="B342" s="86"/>
    </row>
    <row r="343" spans="2:2" s="73" customFormat="1" ht="18" customHeight="1">
      <c r="B343" s="86"/>
    </row>
    <row r="344" spans="2:2" s="73" customFormat="1" ht="18" customHeight="1">
      <c r="B344" s="86"/>
    </row>
    <row r="345" spans="2:2" s="73" customFormat="1" ht="18" customHeight="1">
      <c r="B345" s="86"/>
    </row>
    <row r="346" spans="2:2" s="73" customFormat="1" ht="18" customHeight="1">
      <c r="B346" s="86"/>
    </row>
    <row r="347" spans="2:2" s="73" customFormat="1" ht="18" customHeight="1">
      <c r="B347" s="86"/>
    </row>
    <row r="348" spans="2:2" s="73" customFormat="1" ht="18" customHeight="1">
      <c r="B348" s="86"/>
    </row>
    <row r="349" spans="2:2" s="73" customFormat="1" ht="18" customHeight="1">
      <c r="B349" s="86"/>
    </row>
    <row r="350" spans="2:2" s="73" customFormat="1" ht="18" customHeight="1">
      <c r="B350" s="86"/>
    </row>
    <row r="351" spans="2:2" s="73" customFormat="1" ht="18" customHeight="1">
      <c r="B351" s="86"/>
    </row>
    <row r="352" spans="2:2" s="73" customFormat="1" ht="18" customHeight="1">
      <c r="B352" s="86"/>
    </row>
    <row r="353" spans="2:2" s="73" customFormat="1" ht="18" customHeight="1">
      <c r="B353" s="86"/>
    </row>
    <row r="354" spans="2:2" s="73" customFormat="1" ht="18" customHeight="1">
      <c r="B354" s="86"/>
    </row>
    <row r="355" spans="2:2" s="73" customFormat="1" ht="18" customHeight="1">
      <c r="B355" s="86"/>
    </row>
    <row r="356" spans="2:2" s="73" customFormat="1" ht="18" customHeight="1">
      <c r="B356" s="86"/>
    </row>
    <row r="357" spans="2:2" s="73" customFormat="1" ht="18" customHeight="1">
      <c r="B357" s="86"/>
    </row>
    <row r="358" spans="2:2" s="73" customFormat="1" ht="18" customHeight="1">
      <c r="B358" s="86"/>
    </row>
    <row r="359" spans="2:2" s="73" customFormat="1" ht="18" customHeight="1">
      <c r="B359" s="86"/>
    </row>
    <row r="360" spans="2:2" s="73" customFormat="1" ht="18" customHeight="1">
      <c r="B360" s="86"/>
    </row>
    <row r="361" spans="2:2" s="73" customFormat="1" ht="18" customHeight="1">
      <c r="B361" s="86"/>
    </row>
    <row r="362" spans="2:2" s="73" customFormat="1" ht="18" customHeight="1">
      <c r="B362" s="86"/>
    </row>
    <row r="363" spans="2:2" s="73" customFormat="1" ht="18" customHeight="1">
      <c r="B363" s="86"/>
    </row>
    <row r="364" spans="2:2" s="73" customFormat="1" ht="18" customHeight="1">
      <c r="B364" s="86"/>
    </row>
    <row r="365" spans="2:2" s="73" customFormat="1" ht="18" customHeight="1">
      <c r="B365" s="86"/>
    </row>
    <row r="366" spans="2:2" s="73" customFormat="1" ht="18" customHeight="1">
      <c r="B366" s="86"/>
    </row>
    <row r="367" spans="2:2" s="73" customFormat="1" ht="18" customHeight="1">
      <c r="B367" s="86"/>
    </row>
    <row r="368" spans="2:2" s="73" customFormat="1" ht="18" customHeight="1">
      <c r="B368" s="86"/>
    </row>
    <row r="369" spans="2:2" s="73" customFormat="1" ht="18" customHeight="1">
      <c r="B369" s="86"/>
    </row>
    <row r="370" spans="2:2" s="73" customFormat="1" ht="18" customHeight="1">
      <c r="B370" s="86"/>
    </row>
    <row r="371" spans="2:2" s="73" customFormat="1" ht="18" customHeight="1">
      <c r="B371" s="86"/>
    </row>
    <row r="372" spans="2:2" s="73" customFormat="1" ht="18" customHeight="1">
      <c r="B372" s="86"/>
    </row>
    <row r="373" spans="2:2" s="73" customFormat="1" ht="18" customHeight="1">
      <c r="B373" s="86"/>
    </row>
    <row r="374" spans="2:2" s="73" customFormat="1" ht="18" customHeight="1">
      <c r="B374" s="86"/>
    </row>
    <row r="375" spans="2:2" s="73" customFormat="1" ht="18" customHeight="1">
      <c r="B375" s="86"/>
    </row>
    <row r="376" spans="2:2" s="73" customFormat="1" ht="18" customHeight="1">
      <c r="B376" s="86"/>
    </row>
    <row r="377" spans="2:2" s="73" customFormat="1" ht="18" customHeight="1">
      <c r="B377" s="86"/>
    </row>
    <row r="378" spans="2:2" s="73" customFormat="1" ht="18" customHeight="1">
      <c r="B378" s="86"/>
    </row>
    <row r="379" spans="2:2" s="73" customFormat="1" ht="18" customHeight="1">
      <c r="B379" s="86"/>
    </row>
    <row r="380" spans="2:2" s="73" customFormat="1" ht="18" customHeight="1">
      <c r="B380" s="86"/>
    </row>
    <row r="381" spans="2:2" s="73" customFormat="1" ht="18" customHeight="1">
      <c r="B381" s="86"/>
    </row>
    <row r="382" spans="2:2" s="73" customFormat="1" ht="18" customHeight="1">
      <c r="B382" s="86"/>
    </row>
    <row r="383" spans="2:2" s="73" customFormat="1" ht="18" customHeight="1">
      <c r="B383" s="86"/>
    </row>
    <row r="384" spans="2:2" s="73" customFormat="1" ht="18" customHeight="1">
      <c r="B384" s="86"/>
    </row>
    <row r="385" spans="2:2" s="73" customFormat="1" ht="18" customHeight="1">
      <c r="B385" s="86"/>
    </row>
    <row r="386" spans="2:2" s="73" customFormat="1" ht="18" customHeight="1">
      <c r="B386" s="86"/>
    </row>
    <row r="387" spans="2:2" s="73" customFormat="1" ht="18" customHeight="1">
      <c r="B387" s="86"/>
    </row>
    <row r="388" spans="2:2" s="73" customFormat="1" ht="18" customHeight="1">
      <c r="B388" s="86"/>
    </row>
    <row r="389" spans="2:2" s="73" customFormat="1" ht="18" customHeight="1">
      <c r="B389" s="86"/>
    </row>
    <row r="390" spans="2:2" s="73" customFormat="1" ht="18" customHeight="1">
      <c r="B390" s="86"/>
    </row>
    <row r="391" spans="2:2" s="73" customFormat="1" ht="18" customHeight="1">
      <c r="B391" s="86"/>
    </row>
    <row r="392" spans="2:2" s="73" customFormat="1" ht="18" customHeight="1">
      <c r="B392" s="86"/>
    </row>
    <row r="393" spans="2:2" s="73" customFormat="1" ht="18" customHeight="1">
      <c r="B393" s="86"/>
    </row>
    <row r="394" spans="2:2" s="73" customFormat="1" ht="18" customHeight="1">
      <c r="B394" s="86"/>
    </row>
    <row r="395" spans="2:2" s="73" customFormat="1" ht="18" customHeight="1">
      <c r="B395" s="86"/>
    </row>
    <row r="396" spans="2:2" s="73" customFormat="1" ht="18" customHeight="1">
      <c r="B396" s="86"/>
    </row>
    <row r="397" spans="2:2" s="73" customFormat="1" ht="18" customHeight="1">
      <c r="B397" s="86"/>
    </row>
    <row r="398" spans="2:2" s="73" customFormat="1" ht="18" customHeight="1">
      <c r="B398" s="86"/>
    </row>
    <row r="399" spans="2:2" s="73" customFormat="1" ht="18" customHeight="1">
      <c r="B399" s="86"/>
    </row>
    <row r="400" spans="2:2" s="73" customFormat="1" ht="18" customHeight="1">
      <c r="B400" s="86"/>
    </row>
    <row r="401" spans="2:2" s="73" customFormat="1" ht="18" customHeight="1">
      <c r="B401" s="86"/>
    </row>
    <row r="402" spans="2:2" s="73" customFormat="1" ht="18" customHeight="1">
      <c r="B402" s="86"/>
    </row>
    <row r="403" spans="2:2" s="73" customFormat="1" ht="18" customHeight="1">
      <c r="B403" s="86"/>
    </row>
    <row r="404" spans="2:2" s="73" customFormat="1" ht="18" customHeight="1">
      <c r="B404" s="86"/>
    </row>
    <row r="405" spans="2:2" s="73" customFormat="1" ht="18" customHeight="1">
      <c r="B405" s="86"/>
    </row>
    <row r="406" spans="2:2" s="73" customFormat="1" ht="18" customHeight="1">
      <c r="B406" s="86"/>
    </row>
    <row r="407" spans="2:2" s="73" customFormat="1" ht="18" customHeight="1">
      <c r="B407" s="86"/>
    </row>
    <row r="408" spans="2:2" s="73" customFormat="1" ht="18" customHeight="1">
      <c r="B408" s="86"/>
    </row>
    <row r="409" spans="2:2" s="73" customFormat="1" ht="18" customHeight="1">
      <c r="B409" s="86"/>
    </row>
    <row r="410" spans="2:2" s="73" customFormat="1" ht="18" customHeight="1">
      <c r="B410" s="86"/>
    </row>
    <row r="411" spans="2:2" s="73" customFormat="1" ht="18" customHeight="1">
      <c r="B411" s="86"/>
    </row>
    <row r="412" spans="2:2" s="73" customFormat="1" ht="18" customHeight="1">
      <c r="B412" s="86"/>
    </row>
    <row r="413" spans="2:2" s="73" customFormat="1" ht="18" customHeight="1">
      <c r="B413" s="86"/>
    </row>
    <row r="414" spans="2:2" s="73" customFormat="1" ht="18" customHeight="1">
      <c r="B414" s="86"/>
    </row>
    <row r="415" spans="2:2" s="73" customFormat="1" ht="18" customHeight="1">
      <c r="B415" s="86"/>
    </row>
    <row r="416" spans="2:2" s="73" customFormat="1" ht="18" customHeight="1">
      <c r="B416" s="86"/>
    </row>
    <row r="417" spans="2:2" s="73" customFormat="1" ht="18" customHeight="1">
      <c r="B417" s="86"/>
    </row>
    <row r="418" spans="2:2" s="73" customFormat="1" ht="18" customHeight="1">
      <c r="B418" s="86"/>
    </row>
    <row r="419" spans="2:2" s="73" customFormat="1" ht="18" customHeight="1">
      <c r="B419" s="86"/>
    </row>
    <row r="420" spans="2:2" s="73" customFormat="1" ht="18" customHeight="1">
      <c r="B420" s="86"/>
    </row>
    <row r="421" spans="2:2" s="73" customFormat="1" ht="18" customHeight="1">
      <c r="B421" s="86"/>
    </row>
    <row r="422" spans="2:2" s="73" customFormat="1" ht="18" customHeight="1">
      <c r="B422" s="86"/>
    </row>
    <row r="423" spans="2:2" s="73" customFormat="1" ht="18" customHeight="1">
      <c r="B423" s="86"/>
    </row>
    <row r="424" spans="2:2" s="73" customFormat="1" ht="18" customHeight="1">
      <c r="B424" s="86"/>
    </row>
    <row r="425" spans="2:2" s="73" customFormat="1" ht="18" customHeight="1">
      <c r="B425" s="86"/>
    </row>
    <row r="426" spans="2:2" s="73" customFormat="1" ht="18" customHeight="1">
      <c r="B426" s="86"/>
    </row>
    <row r="427" spans="2:2" s="73" customFormat="1" ht="18" customHeight="1">
      <c r="B427" s="86"/>
    </row>
    <row r="428" spans="2:2" s="73" customFormat="1" ht="18" customHeight="1">
      <c r="B428" s="86"/>
    </row>
    <row r="429" spans="2:2" s="73" customFormat="1" ht="18" customHeight="1">
      <c r="B429" s="86"/>
    </row>
    <row r="430" spans="2:2" s="73" customFormat="1" ht="18" customHeight="1">
      <c r="B430" s="86"/>
    </row>
    <row r="431" spans="2:2" s="73" customFormat="1" ht="18" customHeight="1">
      <c r="B431" s="86"/>
    </row>
    <row r="432" spans="2:2" s="73" customFormat="1" ht="18" customHeight="1">
      <c r="B432" s="86"/>
    </row>
    <row r="433" spans="2:2" s="73" customFormat="1" ht="18" customHeight="1">
      <c r="B433" s="86"/>
    </row>
    <row r="434" spans="2:2" s="73" customFormat="1" ht="18" customHeight="1">
      <c r="B434" s="86"/>
    </row>
    <row r="435" spans="2:2" s="73" customFormat="1" ht="18" customHeight="1">
      <c r="B435" s="86"/>
    </row>
    <row r="436" spans="2:2" s="73" customFormat="1" ht="18" customHeight="1">
      <c r="B436" s="86"/>
    </row>
    <row r="437" spans="2:2" s="73" customFormat="1" ht="18" customHeight="1">
      <c r="B437" s="86"/>
    </row>
    <row r="438" spans="2:2" s="73" customFormat="1" ht="18" customHeight="1">
      <c r="B438" s="86"/>
    </row>
    <row r="439" spans="2:2" s="73" customFormat="1" ht="18" customHeight="1">
      <c r="B439" s="86"/>
    </row>
    <row r="440" spans="2:2" s="73" customFormat="1" ht="18" customHeight="1">
      <c r="B440" s="86"/>
    </row>
    <row r="441" spans="2:2" s="73" customFormat="1" ht="18" customHeight="1">
      <c r="B441" s="86"/>
    </row>
    <row r="442" spans="2:2" s="73" customFormat="1" ht="18" customHeight="1">
      <c r="B442" s="86"/>
    </row>
    <row r="443" spans="2:2" s="73" customFormat="1" ht="18" customHeight="1">
      <c r="B443" s="86"/>
    </row>
    <row r="444" spans="2:2" s="73" customFormat="1" ht="18" customHeight="1">
      <c r="B444" s="86"/>
    </row>
    <row r="445" spans="2:2" s="73" customFormat="1" ht="18" customHeight="1">
      <c r="B445" s="86"/>
    </row>
    <row r="446" spans="2:2" s="73" customFormat="1" ht="18" customHeight="1">
      <c r="B446" s="86"/>
    </row>
    <row r="447" spans="2:2" s="73" customFormat="1" ht="18" customHeight="1">
      <c r="B447" s="86"/>
    </row>
    <row r="448" spans="2:2" s="73" customFormat="1" ht="18" customHeight="1">
      <c r="B448" s="86"/>
    </row>
    <row r="449" spans="2:2" s="73" customFormat="1" ht="18" customHeight="1">
      <c r="B449" s="86"/>
    </row>
    <row r="450" spans="2:2" s="73" customFormat="1" ht="18" customHeight="1">
      <c r="B450" s="86"/>
    </row>
    <row r="451" spans="2:2" s="73" customFormat="1" ht="18" customHeight="1">
      <c r="B451" s="86"/>
    </row>
    <row r="452" spans="2:2" s="73" customFormat="1" ht="18" customHeight="1">
      <c r="B452" s="86"/>
    </row>
    <row r="453" spans="2:2" s="73" customFormat="1" ht="18" customHeight="1">
      <c r="B453" s="86"/>
    </row>
    <row r="454" spans="2:2" s="73" customFormat="1" ht="18" customHeight="1">
      <c r="B454" s="86"/>
    </row>
    <row r="455" spans="2:2" s="73" customFormat="1" ht="18" customHeight="1">
      <c r="B455" s="86"/>
    </row>
    <row r="456" spans="2:2" s="73" customFormat="1" ht="18" customHeight="1">
      <c r="B456" s="86"/>
    </row>
    <row r="457" spans="2:2" s="73" customFormat="1" ht="18" customHeight="1">
      <c r="B457" s="86"/>
    </row>
    <row r="458" spans="2:2" s="73" customFormat="1" ht="18" customHeight="1">
      <c r="B458" s="86"/>
    </row>
    <row r="459" spans="2:2" s="73" customFormat="1" ht="18" customHeight="1">
      <c r="B459" s="86"/>
    </row>
    <row r="460" spans="2:2" s="73" customFormat="1" ht="18" customHeight="1">
      <c r="B460" s="86"/>
    </row>
    <row r="461" spans="2:2" s="73" customFormat="1" ht="18" customHeight="1">
      <c r="B461" s="86"/>
    </row>
    <row r="462" spans="2:2" s="73" customFormat="1" ht="18" customHeight="1">
      <c r="B462" s="86"/>
    </row>
    <row r="463" spans="2:2" s="73" customFormat="1" ht="18" customHeight="1">
      <c r="B463" s="86"/>
    </row>
    <row r="464" spans="2:2" s="73" customFormat="1" ht="18" customHeight="1">
      <c r="B464" s="86"/>
    </row>
    <row r="465" spans="2:2" s="73" customFormat="1" ht="18" customHeight="1">
      <c r="B465" s="86"/>
    </row>
    <row r="466" spans="2:2" s="73" customFormat="1" ht="18" customHeight="1">
      <c r="B466" s="86"/>
    </row>
    <row r="467" spans="2:2" s="73" customFormat="1" ht="18" customHeight="1">
      <c r="B467" s="86"/>
    </row>
    <row r="468" spans="2:2" s="73" customFormat="1" ht="18" customHeight="1">
      <c r="B468" s="86"/>
    </row>
    <row r="469" spans="2:2" s="73" customFormat="1" ht="18" customHeight="1">
      <c r="B469" s="86"/>
    </row>
    <row r="470" spans="2:2" s="73" customFormat="1" ht="18" customHeight="1">
      <c r="B470" s="86"/>
    </row>
    <row r="471" spans="2:2" s="73" customFormat="1" ht="18" customHeight="1">
      <c r="B471" s="86"/>
    </row>
    <row r="472" spans="2:2" s="73" customFormat="1" ht="18" customHeight="1">
      <c r="B472" s="86"/>
    </row>
    <row r="473" spans="2:2" s="73" customFormat="1" ht="18" customHeight="1">
      <c r="B473" s="86"/>
    </row>
    <row r="474" spans="2:2" s="73" customFormat="1" ht="18" customHeight="1">
      <c r="B474" s="86"/>
    </row>
    <row r="475" spans="2:2" s="73" customFormat="1" ht="18" customHeight="1">
      <c r="B475" s="86"/>
    </row>
    <row r="476" spans="2:2" s="73" customFormat="1" ht="18" customHeight="1">
      <c r="B476" s="86"/>
    </row>
    <row r="477" spans="2:2" s="73" customFormat="1" ht="18" customHeight="1">
      <c r="B477" s="86"/>
    </row>
    <row r="478" spans="2:2" s="73" customFormat="1" ht="18" customHeight="1">
      <c r="B478" s="86"/>
    </row>
    <row r="479" spans="2:2" s="73" customFormat="1" ht="18" customHeight="1">
      <c r="B479" s="86"/>
    </row>
    <row r="480" spans="2:2" s="73" customFormat="1" ht="18" customHeight="1">
      <c r="B480" s="86"/>
    </row>
    <row r="481" spans="2:2" s="73" customFormat="1" ht="18" customHeight="1">
      <c r="B481" s="86"/>
    </row>
    <row r="482" spans="2:2" s="73" customFormat="1" ht="18" customHeight="1">
      <c r="B482" s="86"/>
    </row>
    <row r="483" spans="2:2" s="73" customFormat="1" ht="18" customHeight="1">
      <c r="B483" s="86"/>
    </row>
    <row r="484" spans="2:2" s="73" customFormat="1" ht="18" customHeight="1">
      <c r="B484" s="86"/>
    </row>
    <row r="485" spans="2:2" s="73" customFormat="1" ht="18" customHeight="1">
      <c r="B485" s="86"/>
    </row>
    <row r="486" spans="2:2" s="73" customFormat="1" ht="18" customHeight="1">
      <c r="B486" s="86"/>
    </row>
    <row r="487" spans="2:2" s="73" customFormat="1" ht="18" customHeight="1">
      <c r="B487" s="86"/>
    </row>
    <row r="488" spans="2:2" s="73" customFormat="1" ht="18" customHeight="1">
      <c r="B488" s="86"/>
    </row>
    <row r="489" spans="2:2" s="73" customFormat="1" ht="18" customHeight="1">
      <c r="B489" s="86"/>
    </row>
    <row r="490" spans="2:2" s="73" customFormat="1" ht="18" customHeight="1">
      <c r="B490" s="86"/>
    </row>
    <row r="491" spans="2:2" s="73" customFormat="1" ht="18" customHeight="1">
      <c r="B491" s="86"/>
    </row>
    <row r="492" spans="2:2" s="73" customFormat="1" ht="18" customHeight="1">
      <c r="B492" s="86"/>
    </row>
    <row r="493" spans="2:2" s="73" customFormat="1" ht="18" customHeight="1">
      <c r="B493" s="86"/>
    </row>
    <row r="494" spans="2:2" s="73" customFormat="1" ht="18" customHeight="1">
      <c r="B494" s="86"/>
    </row>
    <row r="495" spans="2:2" s="73" customFormat="1" ht="18" customHeight="1">
      <c r="B495" s="86"/>
    </row>
    <row r="496" spans="2:2" s="73" customFormat="1" ht="18" customHeight="1">
      <c r="B496" s="86"/>
    </row>
    <row r="497" spans="2:2" s="73" customFormat="1" ht="18" customHeight="1">
      <c r="B497" s="86"/>
    </row>
    <row r="498" spans="2:2" s="73" customFormat="1" ht="18" customHeight="1">
      <c r="B498" s="86"/>
    </row>
    <row r="499" spans="2:2" s="73" customFormat="1" ht="18" customHeight="1">
      <c r="B499" s="86"/>
    </row>
    <row r="500" spans="2:2" s="73" customFormat="1" ht="18" customHeight="1">
      <c r="B500" s="86"/>
    </row>
    <row r="501" spans="2:2" s="73" customFormat="1" ht="18" customHeight="1">
      <c r="B501" s="86"/>
    </row>
    <row r="502" spans="2:2" s="73" customFormat="1" ht="18" customHeight="1">
      <c r="B502" s="86"/>
    </row>
    <row r="503" spans="2:2" s="73" customFormat="1" ht="18" customHeight="1">
      <c r="B503" s="86"/>
    </row>
    <row r="504" spans="2:2" s="73" customFormat="1" ht="18" customHeight="1">
      <c r="B504" s="86"/>
    </row>
    <row r="505" spans="2:2" s="73" customFormat="1" ht="18" customHeight="1">
      <c r="B505" s="86"/>
    </row>
    <row r="506" spans="2:2" s="73" customFormat="1" ht="18" customHeight="1">
      <c r="B506" s="86"/>
    </row>
    <row r="507" spans="2:2" s="73" customFormat="1" ht="18" customHeight="1">
      <c r="B507" s="86"/>
    </row>
    <row r="508" spans="2:2" s="73" customFormat="1" ht="18" customHeight="1">
      <c r="B508" s="86"/>
    </row>
    <row r="509" spans="2:2" s="73" customFormat="1" ht="18" customHeight="1">
      <c r="B509" s="86"/>
    </row>
    <row r="510" spans="2:2" s="73" customFormat="1" ht="18" customHeight="1">
      <c r="B510" s="86"/>
    </row>
    <row r="511" spans="2:2" s="73" customFormat="1" ht="18" customHeight="1">
      <c r="B511" s="86"/>
    </row>
    <row r="512" spans="2:2" s="73" customFormat="1" ht="18" customHeight="1">
      <c r="B512" s="86"/>
    </row>
    <row r="513" spans="2:2" s="73" customFormat="1" ht="18" customHeight="1">
      <c r="B513" s="86"/>
    </row>
    <row r="514" spans="2:2" s="73" customFormat="1" ht="18" customHeight="1">
      <c r="B514" s="86"/>
    </row>
    <row r="515" spans="2:2" s="73" customFormat="1" ht="18" customHeight="1">
      <c r="B515" s="86"/>
    </row>
    <row r="516" spans="2:2" s="73" customFormat="1" ht="18" customHeight="1">
      <c r="B516" s="86"/>
    </row>
    <row r="517" spans="2:2" s="73" customFormat="1" ht="18" customHeight="1">
      <c r="B517" s="86"/>
    </row>
    <row r="518" spans="2:2" s="73" customFormat="1" ht="18" customHeight="1">
      <c r="B518" s="86"/>
    </row>
    <row r="519" spans="2:2" s="73" customFormat="1" ht="18" customHeight="1">
      <c r="B519" s="86"/>
    </row>
    <row r="520" spans="2:2" s="73" customFormat="1" ht="18" customHeight="1">
      <c r="B520" s="86"/>
    </row>
    <row r="521" spans="2:2" s="73" customFormat="1" ht="18" customHeight="1">
      <c r="B521" s="86"/>
    </row>
    <row r="522" spans="2:2" s="73" customFormat="1" ht="18" customHeight="1">
      <c r="B522" s="86"/>
    </row>
    <row r="523" spans="2:2" s="73" customFormat="1" ht="18" customHeight="1">
      <c r="B523" s="86"/>
    </row>
    <row r="524" spans="2:2" s="73" customFormat="1" ht="18" customHeight="1">
      <c r="B524" s="86"/>
    </row>
    <row r="525" spans="2:2" s="73" customFormat="1" ht="18" customHeight="1">
      <c r="B525" s="86"/>
    </row>
    <row r="526" spans="2:2" s="73" customFormat="1" ht="18" customHeight="1">
      <c r="B526" s="86"/>
    </row>
    <row r="527" spans="2:2" s="73" customFormat="1" ht="18" customHeight="1">
      <c r="B527" s="86"/>
    </row>
    <row r="528" spans="2:2" s="73" customFormat="1" ht="18" customHeight="1">
      <c r="B528" s="86"/>
    </row>
    <row r="529" spans="2:2" s="73" customFormat="1" ht="18" customHeight="1">
      <c r="B529" s="86"/>
    </row>
    <row r="530" spans="2:2" s="73" customFormat="1" ht="18" customHeight="1">
      <c r="B530" s="86"/>
    </row>
    <row r="531" spans="2:2" s="73" customFormat="1" ht="18" customHeight="1">
      <c r="B531" s="86"/>
    </row>
    <row r="532" spans="2:2" s="73" customFormat="1" ht="18" customHeight="1">
      <c r="B532" s="86"/>
    </row>
    <row r="533" spans="2:2" s="73" customFormat="1" ht="18" customHeight="1">
      <c r="B533" s="86"/>
    </row>
    <row r="534" spans="2:2" s="73" customFormat="1" ht="18" customHeight="1">
      <c r="B534" s="86"/>
    </row>
    <row r="535" spans="2:2" s="73" customFormat="1" ht="18" customHeight="1">
      <c r="B535" s="86"/>
    </row>
    <row r="536" spans="2:2" s="73" customFormat="1" ht="18" customHeight="1">
      <c r="B536" s="86"/>
    </row>
    <row r="537" spans="2:2" s="73" customFormat="1" ht="18" customHeight="1">
      <c r="B537" s="86"/>
    </row>
    <row r="538" spans="2:2" s="73" customFormat="1" ht="18" customHeight="1">
      <c r="B538" s="86"/>
    </row>
    <row r="539" spans="2:2" s="73" customFormat="1" ht="18" customHeight="1">
      <c r="B539" s="86"/>
    </row>
    <row r="540" spans="2:2" s="73" customFormat="1" ht="18" customHeight="1">
      <c r="B540" s="86"/>
    </row>
    <row r="541" spans="2:2" s="73" customFormat="1" ht="18" customHeight="1">
      <c r="B541" s="86"/>
    </row>
    <row r="542" spans="2:2" s="73" customFormat="1" ht="18" customHeight="1">
      <c r="B542" s="86"/>
    </row>
    <row r="543" spans="2:2" s="73" customFormat="1" ht="18" customHeight="1">
      <c r="B543" s="86"/>
    </row>
    <row r="544" spans="2:2" s="73" customFormat="1" ht="18" customHeight="1">
      <c r="B544" s="86"/>
    </row>
    <row r="545" spans="2:2" s="73" customFormat="1" ht="18" customHeight="1">
      <c r="B545" s="86"/>
    </row>
    <row r="546" spans="2:2" s="73" customFormat="1" ht="18" customHeight="1">
      <c r="B546" s="86"/>
    </row>
    <row r="547" spans="2:2" s="73" customFormat="1" ht="18" customHeight="1">
      <c r="B547" s="86"/>
    </row>
    <row r="548" spans="2:2" s="73" customFormat="1" ht="18" customHeight="1">
      <c r="B548" s="86"/>
    </row>
    <row r="549" spans="2:2" s="73" customFormat="1" ht="18" customHeight="1">
      <c r="B549" s="86"/>
    </row>
    <row r="550" spans="2:2" s="73" customFormat="1" ht="18" customHeight="1">
      <c r="B550" s="86"/>
    </row>
    <row r="551" spans="2:2" s="73" customFormat="1" ht="18" customHeight="1">
      <c r="B551" s="86"/>
    </row>
    <row r="552" spans="2:2" s="73" customFormat="1" ht="18" customHeight="1">
      <c r="B552" s="86"/>
    </row>
    <row r="553" spans="2:2" s="73" customFormat="1" ht="18" customHeight="1">
      <c r="B553" s="86"/>
    </row>
    <row r="554" spans="2:2" s="73" customFormat="1" ht="18" customHeight="1">
      <c r="B554" s="86"/>
    </row>
    <row r="555" spans="2:2" s="73" customFormat="1" ht="18" customHeight="1">
      <c r="B555" s="86"/>
    </row>
    <row r="556" spans="2:2" s="73" customFormat="1" ht="18" customHeight="1">
      <c r="B556" s="86"/>
    </row>
    <row r="557" spans="2:2" s="73" customFormat="1" ht="18" customHeight="1">
      <c r="B557" s="86"/>
    </row>
    <row r="558" spans="2:2" s="73" customFormat="1" ht="18" customHeight="1">
      <c r="B558" s="86"/>
    </row>
    <row r="559" spans="2:2" s="73" customFormat="1" ht="18" customHeight="1">
      <c r="B559" s="86"/>
    </row>
    <row r="560" spans="2:2" s="73" customFormat="1" ht="18" customHeight="1">
      <c r="B560" s="86"/>
    </row>
    <row r="561" spans="2:2" s="73" customFormat="1" ht="18" customHeight="1">
      <c r="B561" s="86"/>
    </row>
    <row r="562" spans="2:2" s="73" customFormat="1" ht="18" customHeight="1">
      <c r="B562" s="86"/>
    </row>
    <row r="563" spans="2:2" s="73" customFormat="1" ht="18" customHeight="1">
      <c r="B563" s="86"/>
    </row>
    <row r="564" spans="2:2" s="73" customFormat="1" ht="18" customHeight="1">
      <c r="B564" s="86"/>
    </row>
    <row r="565" spans="2:2" s="73" customFormat="1" ht="18" customHeight="1">
      <c r="B565" s="86"/>
    </row>
    <row r="566" spans="2:2" s="73" customFormat="1" ht="18" customHeight="1">
      <c r="B566" s="86"/>
    </row>
    <row r="567" spans="2:2" s="73" customFormat="1" ht="18" customHeight="1">
      <c r="B567" s="86"/>
    </row>
    <row r="568" spans="2:2" s="73" customFormat="1" ht="18" customHeight="1">
      <c r="B568" s="86"/>
    </row>
    <row r="569" spans="2:2" s="73" customFormat="1" ht="18" customHeight="1">
      <c r="B569" s="86"/>
    </row>
    <row r="570" spans="2:2" s="73" customFormat="1" ht="18" customHeight="1">
      <c r="B570" s="86"/>
    </row>
    <row r="571" spans="2:2" s="73" customFormat="1" ht="18" customHeight="1">
      <c r="B571" s="86"/>
    </row>
    <row r="572" spans="2:2" s="73" customFormat="1" ht="18" customHeight="1">
      <c r="B572" s="86"/>
    </row>
    <row r="573" spans="2:2" s="73" customFormat="1" ht="18" customHeight="1">
      <c r="B573" s="86"/>
    </row>
    <row r="574" spans="2:2" s="73" customFormat="1" ht="18" customHeight="1">
      <c r="B574" s="86"/>
    </row>
    <row r="575" spans="2:2" s="73" customFormat="1" ht="18" customHeight="1">
      <c r="B575" s="86"/>
    </row>
    <row r="576" spans="2:2" s="73" customFormat="1" ht="18" customHeight="1">
      <c r="B576" s="86"/>
    </row>
    <row r="577" spans="2:2" s="73" customFormat="1" ht="18" customHeight="1">
      <c r="B577" s="86"/>
    </row>
    <row r="578" spans="2:2" s="73" customFormat="1" ht="18" customHeight="1">
      <c r="B578" s="86"/>
    </row>
    <row r="579" spans="2:2" s="73" customFormat="1" ht="18" customHeight="1">
      <c r="B579" s="86"/>
    </row>
    <row r="580" spans="2:2" s="73" customFormat="1" ht="18" customHeight="1">
      <c r="B580" s="86"/>
    </row>
    <row r="581" spans="2:2" s="73" customFormat="1" ht="18" customHeight="1">
      <c r="B581" s="86"/>
    </row>
    <row r="582" spans="2:2" s="73" customFormat="1" ht="18" customHeight="1">
      <c r="B582" s="86"/>
    </row>
    <row r="583" spans="2:2" s="73" customFormat="1" ht="18" customHeight="1">
      <c r="B583" s="86"/>
    </row>
    <row r="584" spans="2:2" s="73" customFormat="1" ht="18" customHeight="1">
      <c r="B584" s="86"/>
    </row>
    <row r="585" spans="2:2" s="73" customFormat="1" ht="18" customHeight="1">
      <c r="B585" s="86"/>
    </row>
    <row r="586" spans="2:2" s="73" customFormat="1" ht="18" customHeight="1">
      <c r="B586" s="86"/>
    </row>
    <row r="587" spans="2:2" s="73" customFormat="1" ht="18" customHeight="1">
      <c r="B587" s="86"/>
    </row>
    <row r="588" spans="2:2" s="73" customFormat="1" ht="18" customHeight="1">
      <c r="B588" s="86"/>
    </row>
    <row r="589" spans="2:2" s="73" customFormat="1" ht="18" customHeight="1">
      <c r="B589" s="86"/>
    </row>
    <row r="590" spans="2:2" s="73" customFormat="1" ht="18" customHeight="1">
      <c r="B590" s="86"/>
    </row>
    <row r="591" spans="2:2" s="73" customFormat="1" ht="18" customHeight="1">
      <c r="B591" s="86"/>
    </row>
    <row r="592" spans="2:2" s="73" customFormat="1" ht="18" customHeight="1">
      <c r="B592" s="86"/>
    </row>
    <row r="593" spans="2:2" s="73" customFormat="1" ht="18" customHeight="1">
      <c r="B593" s="86"/>
    </row>
    <row r="594" spans="2:2" s="73" customFormat="1" ht="18" customHeight="1">
      <c r="B594" s="86"/>
    </row>
    <row r="595" spans="2:2" s="73" customFormat="1" ht="18" customHeight="1">
      <c r="B595" s="86"/>
    </row>
    <row r="596" spans="2:2" s="73" customFormat="1" ht="18" customHeight="1">
      <c r="B596" s="86"/>
    </row>
    <row r="597" spans="2:2" s="73" customFormat="1" ht="18" customHeight="1">
      <c r="B597" s="86"/>
    </row>
    <row r="598" spans="2:2" s="73" customFormat="1" ht="18" customHeight="1">
      <c r="B598" s="86"/>
    </row>
    <row r="599" spans="2:2" s="73" customFormat="1" ht="18" customHeight="1">
      <c r="B599" s="86"/>
    </row>
    <row r="600" spans="2:2" s="73" customFormat="1" ht="18" customHeight="1">
      <c r="B600" s="86"/>
    </row>
    <row r="601" spans="2:2" s="73" customFormat="1" ht="18" customHeight="1">
      <c r="B601" s="86"/>
    </row>
    <row r="602" spans="2:2" s="73" customFormat="1" ht="18" customHeight="1">
      <c r="B602" s="86"/>
    </row>
    <row r="603" spans="2:2" s="73" customFormat="1" ht="18" customHeight="1">
      <c r="B603" s="86"/>
    </row>
    <row r="604" spans="2:2" s="73" customFormat="1" ht="18" customHeight="1">
      <c r="B604" s="86"/>
    </row>
    <row r="605" spans="2:2" s="73" customFormat="1" ht="18" customHeight="1">
      <c r="B605" s="86"/>
    </row>
    <row r="606" spans="2:2" s="73" customFormat="1" ht="18" customHeight="1">
      <c r="B606" s="86"/>
    </row>
    <row r="607" spans="2:2" s="73" customFormat="1" ht="18" customHeight="1">
      <c r="B607" s="86"/>
    </row>
    <row r="608" spans="2:2" s="73" customFormat="1" ht="18" customHeight="1">
      <c r="B608" s="86"/>
    </row>
    <row r="609" spans="2:2" s="73" customFormat="1" ht="18" customHeight="1">
      <c r="B609" s="86"/>
    </row>
    <row r="610" spans="2:2" s="73" customFormat="1" ht="18" customHeight="1">
      <c r="B610" s="86"/>
    </row>
    <row r="611" spans="2:2" s="73" customFormat="1" ht="18" customHeight="1">
      <c r="B611" s="86"/>
    </row>
    <row r="612" spans="2:2" s="73" customFormat="1" ht="18" customHeight="1">
      <c r="B612" s="86"/>
    </row>
    <row r="613" spans="2:2" s="73" customFormat="1" ht="18" customHeight="1">
      <c r="B613" s="86"/>
    </row>
    <row r="614" spans="2:2" s="73" customFormat="1" ht="18" customHeight="1">
      <c r="B614" s="86"/>
    </row>
    <row r="615" spans="2:2" s="73" customFormat="1" ht="18" customHeight="1">
      <c r="B615" s="86"/>
    </row>
    <row r="616" spans="2:2" s="73" customFormat="1" ht="18" customHeight="1">
      <c r="B616" s="86"/>
    </row>
    <row r="617" spans="2:2" s="73" customFormat="1" ht="18" customHeight="1">
      <c r="B617" s="86"/>
    </row>
    <row r="618" spans="2:2" s="73" customFormat="1" ht="18" customHeight="1">
      <c r="B618" s="86"/>
    </row>
    <row r="619" spans="2:2" s="73" customFormat="1" ht="18" customHeight="1">
      <c r="B619" s="86"/>
    </row>
    <row r="620" spans="2:2" s="73" customFormat="1" ht="18" customHeight="1">
      <c r="B620" s="86"/>
    </row>
    <row r="621" spans="2:2" s="73" customFormat="1" ht="18" customHeight="1">
      <c r="B621" s="86"/>
    </row>
    <row r="622" spans="2:2" s="73" customFormat="1" ht="18" customHeight="1">
      <c r="B622" s="86"/>
    </row>
    <row r="623" spans="2:2" s="73" customFormat="1" ht="18" customHeight="1">
      <c r="B623" s="86"/>
    </row>
    <row r="624" spans="2:2" s="73" customFormat="1" ht="18" customHeight="1">
      <c r="B624" s="86"/>
    </row>
    <row r="625" spans="2:2" s="73" customFormat="1" ht="18" customHeight="1">
      <c r="B625" s="86"/>
    </row>
    <row r="626" spans="2:2" s="73" customFormat="1" ht="18" customHeight="1">
      <c r="B626" s="86"/>
    </row>
    <row r="627" spans="2:2" s="73" customFormat="1" ht="18" customHeight="1">
      <c r="B627" s="86"/>
    </row>
    <row r="628" spans="2:2" s="73" customFormat="1" ht="18" customHeight="1">
      <c r="B628" s="86"/>
    </row>
    <row r="629" spans="2:2" s="73" customFormat="1" ht="18" customHeight="1">
      <c r="B629" s="86"/>
    </row>
    <row r="630" spans="2:2" s="73" customFormat="1" ht="18" customHeight="1">
      <c r="B630" s="86"/>
    </row>
    <row r="631" spans="2:2" s="73" customFormat="1" ht="18" customHeight="1">
      <c r="B631" s="86"/>
    </row>
    <row r="632" spans="2:2" s="73" customFormat="1" ht="18" customHeight="1">
      <c r="B632" s="86"/>
    </row>
    <row r="633" spans="2:2" s="73" customFormat="1" ht="18" customHeight="1">
      <c r="B633" s="86"/>
    </row>
    <row r="634" spans="2:2" s="73" customFormat="1" ht="18" customHeight="1">
      <c r="B634" s="86"/>
    </row>
    <row r="635" spans="2:2" s="73" customFormat="1" ht="18" customHeight="1">
      <c r="B635" s="86"/>
    </row>
    <row r="636" spans="2:2" s="73" customFormat="1" ht="18" customHeight="1">
      <c r="B636" s="86"/>
    </row>
    <row r="637" spans="2:2" s="73" customFormat="1" ht="18" customHeight="1">
      <c r="B637" s="86"/>
    </row>
    <row r="638" spans="2:2" s="73" customFormat="1" ht="18" customHeight="1">
      <c r="B638" s="86"/>
    </row>
    <row r="639" spans="2:2" s="73" customFormat="1" ht="18" customHeight="1">
      <c r="B639" s="86"/>
    </row>
    <row r="640" spans="2:2" s="73" customFormat="1" ht="18" customHeight="1">
      <c r="B640" s="86"/>
    </row>
    <row r="641" spans="2:2" s="73" customFormat="1" ht="18" customHeight="1">
      <c r="B641" s="86"/>
    </row>
    <row r="642" spans="2:2" s="73" customFormat="1" ht="18" customHeight="1">
      <c r="B642" s="86"/>
    </row>
    <row r="643" spans="2:2" s="73" customFormat="1" ht="18" customHeight="1">
      <c r="B643" s="86"/>
    </row>
    <row r="644" spans="2:2" s="73" customFormat="1" ht="18" customHeight="1">
      <c r="B644" s="86"/>
    </row>
    <row r="645" spans="2:2" s="73" customFormat="1" ht="18" customHeight="1">
      <c r="B645" s="86"/>
    </row>
    <row r="646" spans="2:2" s="73" customFormat="1" ht="18" customHeight="1">
      <c r="B646" s="86"/>
    </row>
    <row r="647" spans="2:2" s="73" customFormat="1" ht="18" customHeight="1">
      <c r="B647" s="86"/>
    </row>
    <row r="648" spans="2:2" s="73" customFormat="1" ht="18" customHeight="1">
      <c r="B648" s="86"/>
    </row>
    <row r="649" spans="2:2" s="73" customFormat="1" ht="18" customHeight="1">
      <c r="B649" s="86"/>
    </row>
    <row r="650" spans="2:2" s="73" customFormat="1" ht="18" customHeight="1">
      <c r="B650" s="86"/>
    </row>
    <row r="651" spans="2:2" s="73" customFormat="1" ht="18" customHeight="1">
      <c r="B651" s="86"/>
    </row>
    <row r="652" spans="2:2" s="73" customFormat="1" ht="18" customHeight="1">
      <c r="B652" s="86"/>
    </row>
    <row r="653" spans="2:2" s="73" customFormat="1" ht="18" customHeight="1">
      <c r="B653" s="86"/>
    </row>
    <row r="654" spans="2:2" s="73" customFormat="1" ht="18" customHeight="1">
      <c r="B654" s="86"/>
    </row>
    <row r="655" spans="2:2" s="73" customFormat="1" ht="18" customHeight="1">
      <c r="B655" s="86"/>
    </row>
    <row r="656" spans="2:2" s="73" customFormat="1" ht="18" customHeight="1">
      <c r="B656" s="86"/>
    </row>
    <row r="657" spans="2:2" s="73" customFormat="1" ht="18" customHeight="1">
      <c r="B657" s="86"/>
    </row>
    <row r="658" spans="2:2" s="73" customFormat="1" ht="18" customHeight="1">
      <c r="B658" s="86"/>
    </row>
    <row r="659" spans="2:2" s="73" customFormat="1" ht="18" customHeight="1">
      <c r="B659" s="86"/>
    </row>
    <row r="660" spans="2:2" s="73" customFormat="1" ht="18" customHeight="1">
      <c r="B660" s="86"/>
    </row>
    <row r="661" spans="2:2" s="73" customFormat="1" ht="18" customHeight="1">
      <c r="B661" s="86"/>
    </row>
    <row r="662" spans="2:2" s="73" customFormat="1" ht="18" customHeight="1">
      <c r="B662" s="86"/>
    </row>
    <row r="663" spans="2:2" s="73" customFormat="1" ht="18" customHeight="1">
      <c r="B663" s="86"/>
    </row>
    <row r="664" spans="2:2" s="73" customFormat="1" ht="18" customHeight="1">
      <c r="B664" s="86"/>
    </row>
    <row r="665" spans="2:2" s="73" customFormat="1" ht="18" customHeight="1">
      <c r="B665" s="86"/>
    </row>
    <row r="666" spans="2:2" s="73" customFormat="1" ht="18" customHeight="1">
      <c r="B666" s="86"/>
    </row>
    <row r="667" spans="2:2" s="73" customFormat="1" ht="18" customHeight="1">
      <c r="B667" s="86"/>
    </row>
    <row r="668" spans="2:2" s="73" customFormat="1" ht="18" customHeight="1">
      <c r="B668" s="86"/>
    </row>
    <row r="669" spans="2:2" s="73" customFormat="1" ht="18" customHeight="1">
      <c r="B669" s="86"/>
    </row>
    <row r="670" spans="2:2" s="73" customFormat="1" ht="18" customHeight="1">
      <c r="B670" s="86"/>
    </row>
    <row r="671" spans="2:2" s="73" customFormat="1" ht="18" customHeight="1">
      <c r="B671" s="86"/>
    </row>
    <row r="672" spans="2:2" s="73" customFormat="1" ht="18" customHeight="1">
      <c r="B672" s="86"/>
    </row>
    <row r="673" spans="2:2" s="73" customFormat="1" ht="18" customHeight="1">
      <c r="B673" s="86"/>
    </row>
    <row r="674" spans="2:2" s="73" customFormat="1" ht="18" customHeight="1">
      <c r="B674" s="86"/>
    </row>
    <row r="675" spans="2:2" s="73" customFormat="1" ht="18" customHeight="1">
      <c r="B675" s="86"/>
    </row>
    <row r="676" spans="2:2" s="73" customFormat="1" ht="18" customHeight="1">
      <c r="B676" s="86"/>
    </row>
    <row r="677" spans="2:2" s="73" customFormat="1" ht="18" customHeight="1">
      <c r="B677" s="86"/>
    </row>
    <row r="678" spans="2:2" s="73" customFormat="1" ht="18" customHeight="1">
      <c r="B678" s="86"/>
    </row>
    <row r="679" spans="2:2" s="73" customFormat="1" ht="18" customHeight="1">
      <c r="B679" s="86"/>
    </row>
    <row r="680" spans="2:2" s="73" customFormat="1" ht="18" customHeight="1">
      <c r="B680" s="86"/>
    </row>
    <row r="681" spans="2:2" s="73" customFormat="1" ht="18" customHeight="1">
      <c r="B681" s="86"/>
    </row>
    <row r="682" spans="2:2" s="73" customFormat="1" ht="18" customHeight="1">
      <c r="B682" s="86"/>
    </row>
    <row r="683" spans="2:2" s="73" customFormat="1" ht="18" customHeight="1">
      <c r="B683" s="86"/>
    </row>
    <row r="684" spans="2:2" s="73" customFormat="1" ht="18" customHeight="1">
      <c r="B684" s="86"/>
    </row>
    <row r="685" spans="2:2" s="73" customFormat="1" ht="18" customHeight="1">
      <c r="B685" s="86"/>
    </row>
    <row r="686" spans="2:2" s="73" customFormat="1" ht="18" customHeight="1">
      <c r="B686" s="86"/>
    </row>
    <row r="687" spans="2:2" s="73" customFormat="1" ht="18" customHeight="1">
      <c r="B687" s="86"/>
    </row>
    <row r="688" spans="2:2" s="73" customFormat="1" ht="18" customHeight="1">
      <c r="B688" s="86"/>
    </row>
    <row r="689" spans="2:2" s="73" customFormat="1" ht="18" customHeight="1">
      <c r="B689" s="86"/>
    </row>
    <row r="690" spans="2:2" s="73" customFormat="1" ht="18" customHeight="1">
      <c r="B690" s="86"/>
    </row>
    <row r="691" spans="2:2" s="73" customFormat="1" ht="18" customHeight="1">
      <c r="B691" s="86"/>
    </row>
    <row r="692" spans="2:2" s="73" customFormat="1" ht="18" customHeight="1">
      <c r="B692" s="86"/>
    </row>
    <row r="693" spans="2:2" s="73" customFormat="1" ht="18" customHeight="1">
      <c r="B693" s="86"/>
    </row>
    <row r="694" spans="2:2" s="73" customFormat="1" ht="18" customHeight="1">
      <c r="B694" s="86"/>
    </row>
    <row r="695" spans="2:2" s="73" customFormat="1" ht="18" customHeight="1">
      <c r="B695" s="86"/>
    </row>
    <row r="696" spans="2:2" s="73" customFormat="1" ht="18" customHeight="1">
      <c r="B696" s="86"/>
    </row>
    <row r="697" spans="2:2" s="73" customFormat="1" ht="18" customHeight="1">
      <c r="B697" s="86"/>
    </row>
    <row r="698" spans="2:2" s="73" customFormat="1" ht="18" customHeight="1">
      <c r="B698" s="86"/>
    </row>
    <row r="699" spans="2:2" s="73" customFormat="1" ht="18" customHeight="1">
      <c r="B699" s="86"/>
    </row>
    <row r="700" spans="2:2" s="73" customFormat="1" ht="18" customHeight="1">
      <c r="B700" s="86"/>
    </row>
    <row r="701" spans="2:2" s="73" customFormat="1" ht="18" customHeight="1">
      <c r="B701" s="86"/>
    </row>
    <row r="702" spans="2:2" s="73" customFormat="1" ht="18" customHeight="1">
      <c r="B702" s="86"/>
    </row>
    <row r="703" spans="2:2" s="73" customFormat="1" ht="18" customHeight="1">
      <c r="B703" s="86"/>
    </row>
    <row r="704" spans="2:2" s="73" customFormat="1" ht="18" customHeight="1">
      <c r="B704" s="86"/>
    </row>
    <row r="705" spans="2:2" s="73" customFormat="1" ht="18" customHeight="1">
      <c r="B705" s="86"/>
    </row>
    <row r="706" spans="2:2" s="73" customFormat="1" ht="18" customHeight="1">
      <c r="B706" s="86"/>
    </row>
    <row r="707" spans="2:2" s="73" customFormat="1" ht="18" customHeight="1">
      <c r="B707" s="86"/>
    </row>
    <row r="708" spans="2:2" s="73" customFormat="1" ht="18" customHeight="1">
      <c r="B708" s="86"/>
    </row>
    <row r="709" spans="2:2" s="73" customFormat="1" ht="18" customHeight="1">
      <c r="B709" s="86"/>
    </row>
    <row r="710" spans="2:2" s="73" customFormat="1" ht="18" customHeight="1">
      <c r="B710" s="86"/>
    </row>
    <row r="711" spans="2:2" s="73" customFormat="1" ht="18" customHeight="1">
      <c r="B711" s="86"/>
    </row>
    <row r="712" spans="2:2" s="73" customFormat="1" ht="18" customHeight="1">
      <c r="B712" s="86"/>
    </row>
    <row r="713" spans="2:2" s="73" customFormat="1" ht="18" customHeight="1">
      <c r="B713" s="86"/>
    </row>
    <row r="714" spans="2:2" s="73" customFormat="1" ht="18" customHeight="1">
      <c r="B714" s="86"/>
    </row>
    <row r="715" spans="2:2" s="73" customFormat="1" ht="18" customHeight="1">
      <c r="B715" s="86"/>
    </row>
    <row r="716" spans="2:2" s="73" customFormat="1" ht="18" customHeight="1">
      <c r="B716" s="86"/>
    </row>
    <row r="717" spans="2:2" s="73" customFormat="1" ht="18" customHeight="1">
      <c r="B717" s="86"/>
    </row>
    <row r="718" spans="2:2" s="73" customFormat="1" ht="18" customHeight="1">
      <c r="B718" s="86"/>
    </row>
    <row r="719" spans="2:2" s="73" customFormat="1" ht="18" customHeight="1">
      <c r="B719" s="86"/>
    </row>
    <row r="720" spans="2:2" s="73" customFormat="1" ht="18" customHeight="1">
      <c r="B720" s="86"/>
    </row>
    <row r="721" spans="2:2" s="73" customFormat="1" ht="18" customHeight="1">
      <c r="B721" s="86"/>
    </row>
    <row r="722" spans="2:2" s="73" customFormat="1" ht="18" customHeight="1">
      <c r="B722" s="86"/>
    </row>
    <row r="723" spans="2:2" s="73" customFormat="1" ht="18" customHeight="1">
      <c r="B723" s="86"/>
    </row>
    <row r="724" spans="2:2" s="73" customFormat="1" ht="18" customHeight="1">
      <c r="B724" s="86"/>
    </row>
    <row r="725" spans="2:2" s="73" customFormat="1" ht="18" customHeight="1">
      <c r="B725" s="86"/>
    </row>
    <row r="726" spans="2:2" s="73" customFormat="1" ht="18" customHeight="1">
      <c r="B726" s="86"/>
    </row>
    <row r="727" spans="2:2" s="73" customFormat="1" ht="18" customHeight="1">
      <c r="B727" s="86"/>
    </row>
    <row r="728" spans="2:2" s="73" customFormat="1" ht="18" customHeight="1">
      <c r="B728" s="86"/>
    </row>
    <row r="729" spans="2:2" s="73" customFormat="1" ht="18" customHeight="1">
      <c r="B729" s="86"/>
    </row>
    <row r="730" spans="2:2" s="73" customFormat="1" ht="18" customHeight="1">
      <c r="B730" s="86"/>
    </row>
    <row r="731" spans="2:2" s="73" customFormat="1" ht="18" customHeight="1">
      <c r="B731" s="86"/>
    </row>
    <row r="732" spans="2:2" s="73" customFormat="1" ht="18" customHeight="1">
      <c r="B732" s="86"/>
    </row>
    <row r="733" spans="2:2" s="73" customFormat="1" ht="18" customHeight="1">
      <c r="B733" s="86"/>
    </row>
    <row r="734" spans="2:2" s="73" customFormat="1" ht="18" customHeight="1">
      <c r="B734" s="86"/>
    </row>
    <row r="735" spans="2:2" s="73" customFormat="1" ht="18" customHeight="1">
      <c r="B735" s="86"/>
    </row>
    <row r="736" spans="2:2" s="73" customFormat="1" ht="18" customHeight="1">
      <c r="B736" s="86"/>
    </row>
    <row r="737" spans="2:2" s="73" customFormat="1" ht="18" customHeight="1">
      <c r="B737" s="86"/>
    </row>
    <row r="738" spans="2:2" s="73" customFormat="1" ht="18" customHeight="1">
      <c r="B738" s="86"/>
    </row>
    <row r="739" spans="2:2" s="73" customFormat="1" ht="18" customHeight="1">
      <c r="B739" s="86"/>
    </row>
    <row r="740" spans="2:2" s="73" customFormat="1" ht="18" customHeight="1">
      <c r="B740" s="86"/>
    </row>
    <row r="741" spans="2:2" s="73" customFormat="1" ht="18" customHeight="1">
      <c r="B741" s="86"/>
    </row>
    <row r="742" spans="2:2" s="73" customFormat="1" ht="18" customHeight="1">
      <c r="B742" s="86"/>
    </row>
    <row r="743" spans="2:2" s="73" customFormat="1" ht="18" customHeight="1">
      <c r="B743" s="86"/>
    </row>
    <row r="744" spans="2:2" s="73" customFormat="1" ht="18" customHeight="1">
      <c r="B744" s="86"/>
    </row>
    <row r="745" spans="2:2" s="73" customFormat="1" ht="18" customHeight="1">
      <c r="B745" s="86"/>
    </row>
    <row r="746" spans="2:2" s="73" customFormat="1" ht="18" customHeight="1">
      <c r="B746" s="86"/>
    </row>
    <row r="747" spans="2:2" s="73" customFormat="1" ht="18" customHeight="1">
      <c r="B747" s="86"/>
    </row>
    <row r="748" spans="2:2" s="73" customFormat="1" ht="18" customHeight="1">
      <c r="B748" s="86"/>
    </row>
    <row r="749" spans="2:2" s="73" customFormat="1" ht="18" customHeight="1">
      <c r="B749" s="86"/>
    </row>
    <row r="750" spans="2:2" s="73" customFormat="1" ht="18" customHeight="1">
      <c r="B750" s="86"/>
    </row>
    <row r="751" spans="2:2" s="73" customFormat="1" ht="18" customHeight="1">
      <c r="B751" s="86"/>
    </row>
    <row r="752" spans="2:2" s="73" customFormat="1" ht="18" customHeight="1">
      <c r="B752" s="86"/>
    </row>
    <row r="753" spans="2:2" s="73" customFormat="1" ht="18" customHeight="1">
      <c r="B753" s="86"/>
    </row>
    <row r="754" spans="2:2" s="73" customFormat="1" ht="18" customHeight="1">
      <c r="B754" s="86"/>
    </row>
    <row r="755" spans="2:2" s="73" customFormat="1" ht="18" customHeight="1">
      <c r="B755" s="86"/>
    </row>
    <row r="756" spans="2:2" s="73" customFormat="1" ht="18" customHeight="1">
      <c r="B756" s="86"/>
    </row>
    <row r="757" spans="2:2" s="73" customFormat="1" ht="18" customHeight="1">
      <c r="B757" s="86"/>
    </row>
    <row r="758" spans="2:2" s="73" customFormat="1" ht="18" customHeight="1">
      <c r="B758" s="86"/>
    </row>
    <row r="759" spans="2:2" s="73" customFormat="1" ht="18" customHeight="1">
      <c r="B759" s="86"/>
    </row>
    <row r="760" spans="2:2" s="73" customFormat="1" ht="18" customHeight="1">
      <c r="B760" s="86"/>
    </row>
    <row r="761" spans="2:2" s="73" customFormat="1" ht="18" customHeight="1">
      <c r="B761" s="86"/>
    </row>
    <row r="762" spans="2:2" s="73" customFormat="1" ht="18" customHeight="1">
      <c r="B762" s="86"/>
    </row>
    <row r="763" spans="2:2" s="73" customFormat="1" ht="18" customHeight="1">
      <c r="B763" s="86"/>
    </row>
    <row r="764" spans="2:2" s="73" customFormat="1" ht="18" customHeight="1">
      <c r="B764" s="86"/>
    </row>
    <row r="765" spans="2:2" s="73" customFormat="1" ht="18" customHeight="1">
      <c r="B765" s="86"/>
    </row>
    <row r="766" spans="2:2" s="73" customFormat="1" ht="18" customHeight="1">
      <c r="B766" s="86"/>
    </row>
    <row r="767" spans="2:2" s="73" customFormat="1" ht="18" customHeight="1">
      <c r="B767" s="86"/>
    </row>
    <row r="768" spans="2:2" s="73" customFormat="1" ht="18" customHeight="1">
      <c r="B768" s="86"/>
    </row>
    <row r="769" spans="2:2" s="73" customFormat="1" ht="18" customHeight="1">
      <c r="B769" s="86"/>
    </row>
    <row r="770" spans="2:2" s="73" customFormat="1" ht="18" customHeight="1">
      <c r="B770" s="86"/>
    </row>
    <row r="771" spans="2:2" s="73" customFormat="1" ht="18" customHeight="1">
      <c r="B771" s="86"/>
    </row>
    <row r="772" spans="2:2" s="73" customFormat="1" ht="18" customHeight="1">
      <c r="B772" s="86"/>
    </row>
    <row r="773" spans="2:2" s="73" customFormat="1" ht="18" customHeight="1">
      <c r="B773" s="86"/>
    </row>
    <row r="774" spans="2:2" s="73" customFormat="1" ht="18" customHeight="1">
      <c r="B774" s="86"/>
    </row>
    <row r="775" spans="2:2" s="73" customFormat="1" ht="18" customHeight="1">
      <c r="B775" s="86"/>
    </row>
    <row r="776" spans="2:2" s="73" customFormat="1" ht="18" customHeight="1">
      <c r="B776" s="86"/>
    </row>
    <row r="777" spans="2:2" s="73" customFormat="1" ht="18" customHeight="1">
      <c r="B777" s="86"/>
    </row>
    <row r="778" spans="2:2" s="73" customFormat="1" ht="18" customHeight="1">
      <c r="B778" s="86"/>
    </row>
    <row r="779" spans="2:2" s="73" customFormat="1" ht="18" customHeight="1">
      <c r="B779" s="86"/>
    </row>
    <row r="780" spans="2:2" s="73" customFormat="1" ht="18" customHeight="1">
      <c r="B780" s="86"/>
    </row>
    <row r="781" spans="2:2" s="73" customFormat="1" ht="18" customHeight="1">
      <c r="B781" s="86"/>
    </row>
    <row r="782" spans="2:2" s="73" customFormat="1" ht="18" customHeight="1">
      <c r="B782" s="86"/>
    </row>
    <row r="783" spans="2:2" s="73" customFormat="1" ht="18" customHeight="1">
      <c r="B783" s="86"/>
    </row>
    <row r="784" spans="2:2" s="73" customFormat="1" ht="18" customHeight="1">
      <c r="B784" s="86"/>
    </row>
    <row r="785" spans="2:2" s="73" customFormat="1" ht="18" customHeight="1">
      <c r="B785" s="86"/>
    </row>
    <row r="786" spans="2:2" s="73" customFormat="1" ht="18" customHeight="1">
      <c r="B786" s="86"/>
    </row>
    <row r="787" spans="2:2" s="73" customFormat="1" ht="18" customHeight="1">
      <c r="B787" s="86"/>
    </row>
    <row r="788" spans="2:2" s="73" customFormat="1" ht="18" customHeight="1">
      <c r="B788" s="86"/>
    </row>
    <row r="789" spans="2:2" s="73" customFormat="1" ht="18" customHeight="1">
      <c r="B789" s="86"/>
    </row>
    <row r="790" spans="2:2" s="73" customFormat="1" ht="18" customHeight="1">
      <c r="B790" s="86"/>
    </row>
    <row r="791" spans="2:2" s="73" customFormat="1" ht="18" customHeight="1">
      <c r="B791" s="86"/>
    </row>
    <row r="792" spans="2:2" s="73" customFormat="1" ht="18" customHeight="1">
      <c r="B792" s="86"/>
    </row>
    <row r="793" spans="2:2" s="73" customFormat="1" ht="18" customHeight="1">
      <c r="B793" s="86"/>
    </row>
    <row r="794" spans="2:2" s="73" customFormat="1" ht="18" customHeight="1">
      <c r="B794" s="86"/>
    </row>
    <row r="795" spans="2:2" s="73" customFormat="1" ht="18" customHeight="1">
      <c r="B795" s="86"/>
    </row>
    <row r="796" spans="2:2" s="73" customFormat="1" ht="18" customHeight="1">
      <c r="B796" s="86"/>
    </row>
    <row r="797" spans="2:2" s="73" customFormat="1" ht="18" customHeight="1">
      <c r="B797" s="86"/>
    </row>
    <row r="798" spans="2:2" s="73" customFormat="1" ht="18" customHeight="1">
      <c r="B798" s="86"/>
    </row>
    <row r="799" spans="2:2" s="73" customFormat="1" ht="18" customHeight="1">
      <c r="B799" s="86"/>
    </row>
    <row r="800" spans="2:2" s="73" customFormat="1" ht="18" customHeight="1">
      <c r="B800" s="86"/>
    </row>
    <row r="801" spans="2:2" s="73" customFormat="1" ht="18" customHeight="1">
      <c r="B801" s="86"/>
    </row>
    <row r="802" spans="2:2" s="73" customFormat="1" ht="18" customHeight="1">
      <c r="B802" s="86"/>
    </row>
    <row r="803" spans="2:2" s="73" customFormat="1" ht="18" customHeight="1">
      <c r="B803" s="86"/>
    </row>
    <row r="804" spans="2:2" s="73" customFormat="1" ht="18" customHeight="1">
      <c r="B804" s="86"/>
    </row>
    <row r="805" spans="2:2" s="73" customFormat="1" ht="18" customHeight="1">
      <c r="B805" s="86"/>
    </row>
    <row r="806" spans="2:2" s="73" customFormat="1" ht="18" customHeight="1">
      <c r="B806" s="86"/>
    </row>
    <row r="807" spans="2:2" s="73" customFormat="1" ht="18" customHeight="1">
      <c r="B807" s="86"/>
    </row>
    <row r="808" spans="2:2" s="73" customFormat="1" ht="18" customHeight="1">
      <c r="B808" s="86"/>
    </row>
    <row r="809" spans="2:2" s="73" customFormat="1" ht="18" customHeight="1">
      <c r="B809" s="86"/>
    </row>
    <row r="810" spans="2:2" s="73" customFormat="1" ht="18" customHeight="1">
      <c r="B810" s="86"/>
    </row>
    <row r="811" spans="2:2" s="73" customFormat="1" ht="18" customHeight="1">
      <c r="B811" s="86"/>
    </row>
    <row r="812" spans="2:2" s="73" customFormat="1" ht="18" customHeight="1">
      <c r="B812" s="86"/>
    </row>
    <row r="813" spans="2:2" s="73" customFormat="1" ht="18" customHeight="1">
      <c r="B813" s="86"/>
    </row>
    <row r="814" spans="2:2" s="73" customFormat="1" ht="18" customHeight="1">
      <c r="B814" s="86"/>
    </row>
    <row r="815" spans="2:2" s="73" customFormat="1" ht="18" customHeight="1">
      <c r="B815" s="86"/>
    </row>
    <row r="816" spans="2:2" s="73" customFormat="1" ht="18" customHeight="1">
      <c r="B816" s="86"/>
    </row>
    <row r="817" spans="2:2" s="73" customFormat="1" ht="18" customHeight="1">
      <c r="B817" s="86"/>
    </row>
    <row r="818" spans="2:2" s="73" customFormat="1" ht="18" customHeight="1">
      <c r="B818" s="86"/>
    </row>
    <row r="819" spans="2:2" s="73" customFormat="1" ht="18" customHeight="1">
      <c r="B819" s="86"/>
    </row>
    <row r="820" spans="2:2" s="73" customFormat="1" ht="18" customHeight="1">
      <c r="B820" s="86"/>
    </row>
    <row r="821" spans="2:2" s="73" customFormat="1" ht="18" customHeight="1">
      <c r="B821" s="86"/>
    </row>
    <row r="822" spans="2:2" s="73" customFormat="1" ht="18" customHeight="1">
      <c r="B822" s="86"/>
    </row>
    <row r="823" spans="2:2" s="73" customFormat="1" ht="18" customHeight="1">
      <c r="B823" s="86"/>
    </row>
    <row r="824" spans="2:2" s="73" customFormat="1" ht="18" customHeight="1">
      <c r="B824" s="86"/>
    </row>
    <row r="825" spans="2:2" s="73" customFormat="1" ht="18" customHeight="1">
      <c r="B825" s="86"/>
    </row>
    <row r="826" spans="2:2" s="73" customFormat="1" ht="18" customHeight="1">
      <c r="B826" s="86"/>
    </row>
    <row r="827" spans="2:2" s="73" customFormat="1" ht="18" customHeight="1">
      <c r="B827" s="86"/>
    </row>
    <row r="828" spans="2:2" s="73" customFormat="1" ht="18" customHeight="1">
      <c r="B828" s="86"/>
    </row>
    <row r="829" spans="2:2" s="73" customFormat="1" ht="18" customHeight="1">
      <c r="B829" s="86"/>
    </row>
    <row r="830" spans="2:2" s="73" customFormat="1" ht="18" customHeight="1">
      <c r="B830" s="86"/>
    </row>
    <row r="831" spans="2:2" s="73" customFormat="1" ht="18" customHeight="1">
      <c r="B831" s="86"/>
    </row>
    <row r="832" spans="2:2" s="73" customFormat="1" ht="18" customHeight="1">
      <c r="B832" s="86"/>
    </row>
    <row r="833" spans="2:2" s="73" customFormat="1" ht="18" customHeight="1">
      <c r="B833" s="86"/>
    </row>
    <row r="834" spans="2:2" s="73" customFormat="1" ht="18" customHeight="1">
      <c r="B834" s="86"/>
    </row>
    <row r="835" spans="2:2" s="73" customFormat="1" ht="18" customHeight="1">
      <c r="B835" s="86"/>
    </row>
    <row r="836" spans="2:2" s="73" customFormat="1" ht="18" customHeight="1">
      <c r="B836" s="86"/>
    </row>
    <row r="837" spans="2:2" s="73" customFormat="1" ht="18" customHeight="1">
      <c r="B837" s="86"/>
    </row>
    <row r="838" spans="2:2" s="73" customFormat="1" ht="18" customHeight="1">
      <c r="B838" s="86"/>
    </row>
    <row r="839" spans="2:2" s="73" customFormat="1" ht="18" customHeight="1">
      <c r="B839" s="86"/>
    </row>
    <row r="840" spans="2:2" s="73" customFormat="1" ht="18" customHeight="1">
      <c r="B840" s="86"/>
    </row>
    <row r="841" spans="2:2" s="73" customFormat="1" ht="18" customHeight="1">
      <c r="B841" s="86"/>
    </row>
    <row r="842" spans="2:2" s="73" customFormat="1" ht="18" customHeight="1">
      <c r="B842" s="86"/>
    </row>
    <row r="843" spans="2:2" s="73" customFormat="1" ht="18" customHeight="1">
      <c r="B843" s="86"/>
    </row>
    <row r="844" spans="2:2" s="73" customFormat="1" ht="18" customHeight="1">
      <c r="B844" s="86"/>
    </row>
    <row r="845" spans="2:2" s="73" customFormat="1" ht="18" customHeight="1">
      <c r="B845" s="86"/>
    </row>
    <row r="846" spans="2:2" s="73" customFormat="1" ht="18" customHeight="1">
      <c r="B846" s="86"/>
    </row>
    <row r="847" spans="2:2" s="73" customFormat="1" ht="18" customHeight="1">
      <c r="B847" s="86"/>
    </row>
    <row r="848" spans="2:2" s="73" customFormat="1" ht="18" customHeight="1">
      <c r="B848" s="86"/>
    </row>
    <row r="849" spans="2:2" s="73" customFormat="1" ht="18" customHeight="1">
      <c r="B849" s="86"/>
    </row>
    <row r="850" spans="2:2" s="73" customFormat="1" ht="18" customHeight="1">
      <c r="B850" s="86"/>
    </row>
    <row r="851" spans="2:2" s="73" customFormat="1" ht="18" customHeight="1">
      <c r="B851" s="86"/>
    </row>
    <row r="852" spans="2:2" s="73" customFormat="1" ht="18" customHeight="1">
      <c r="B852" s="86"/>
    </row>
    <row r="853" spans="2:2" s="73" customFormat="1" ht="18" customHeight="1">
      <c r="B853" s="86"/>
    </row>
    <row r="854" spans="2:2" s="73" customFormat="1" ht="18" customHeight="1">
      <c r="B854" s="86"/>
    </row>
    <row r="855" spans="2:2" s="73" customFormat="1" ht="18" customHeight="1">
      <c r="B855" s="86"/>
    </row>
    <row r="856" spans="2:2" s="73" customFormat="1" ht="18" customHeight="1">
      <c r="B856" s="86"/>
    </row>
    <row r="857" spans="2:2" s="73" customFormat="1" ht="18" customHeight="1">
      <c r="B857" s="86"/>
    </row>
    <row r="858" spans="2:2" s="73" customFormat="1" ht="18" customHeight="1">
      <c r="B858" s="86"/>
    </row>
    <row r="859" spans="2:2" s="73" customFormat="1" ht="18" customHeight="1">
      <c r="B859" s="86"/>
    </row>
    <row r="860" spans="2:2" s="73" customFormat="1" ht="18" customHeight="1">
      <c r="B860" s="86"/>
    </row>
    <row r="861" spans="2:2" s="73" customFormat="1" ht="18" customHeight="1">
      <c r="B861" s="86"/>
    </row>
    <row r="862" spans="2:2" s="73" customFormat="1" ht="18" customHeight="1">
      <c r="B862" s="86"/>
    </row>
    <row r="863" spans="2:2" s="73" customFormat="1" ht="18" customHeight="1">
      <c r="B863" s="86"/>
    </row>
    <row r="864" spans="2:2" s="73" customFormat="1" ht="18" customHeight="1">
      <c r="B864" s="86"/>
    </row>
    <row r="865" spans="2:2" s="73" customFormat="1" ht="18" customHeight="1">
      <c r="B865" s="86"/>
    </row>
    <row r="866" spans="2:2" s="73" customFormat="1" ht="18" customHeight="1">
      <c r="B866" s="86"/>
    </row>
    <row r="867" spans="2:2" s="73" customFormat="1" ht="18" customHeight="1">
      <c r="B867" s="86"/>
    </row>
    <row r="868" spans="2:2" s="73" customFormat="1" ht="18" customHeight="1">
      <c r="B868" s="86"/>
    </row>
    <row r="869" spans="2:2" s="73" customFormat="1" ht="18" customHeight="1">
      <c r="B869" s="86"/>
    </row>
    <row r="870" spans="2:2" s="73" customFormat="1" ht="18" customHeight="1">
      <c r="B870" s="86"/>
    </row>
    <row r="871" spans="2:2" s="73" customFormat="1" ht="18" customHeight="1">
      <c r="B871" s="86"/>
    </row>
    <row r="872" spans="2:2" s="73" customFormat="1" ht="18" customHeight="1">
      <c r="B872" s="86"/>
    </row>
    <row r="873" spans="2:2" s="73" customFormat="1" ht="18" customHeight="1">
      <c r="B873" s="86"/>
    </row>
    <row r="874" spans="2:2" s="73" customFormat="1" ht="18" customHeight="1">
      <c r="B874" s="86"/>
    </row>
    <row r="875" spans="2:2" s="73" customFormat="1" ht="18" customHeight="1">
      <c r="B875" s="86"/>
    </row>
    <row r="876" spans="2:2" s="73" customFormat="1" ht="18" customHeight="1">
      <c r="B876" s="86"/>
    </row>
    <row r="877" spans="2:2" s="73" customFormat="1" ht="18" customHeight="1">
      <c r="B877" s="86"/>
    </row>
    <row r="878" spans="2:2" s="73" customFormat="1" ht="18" customHeight="1">
      <c r="B878" s="86"/>
    </row>
    <row r="879" spans="2:2" s="73" customFormat="1" ht="18" customHeight="1">
      <c r="B879" s="86"/>
    </row>
    <row r="880" spans="2:2" s="73" customFormat="1" ht="18" customHeight="1">
      <c r="B880" s="86"/>
    </row>
    <row r="881" spans="2:2" s="73" customFormat="1" ht="18" customHeight="1">
      <c r="B881" s="86"/>
    </row>
    <row r="882" spans="2:2" s="73" customFormat="1" ht="18" customHeight="1">
      <c r="B882" s="86"/>
    </row>
    <row r="883" spans="2:2" s="73" customFormat="1" ht="18" customHeight="1">
      <c r="B883" s="86"/>
    </row>
    <row r="884" spans="2:2" s="73" customFormat="1" ht="18" customHeight="1">
      <c r="B884" s="86"/>
    </row>
    <row r="885" spans="2:2" s="73" customFormat="1" ht="18" customHeight="1">
      <c r="B885" s="86"/>
    </row>
    <row r="886" spans="2:2" s="73" customFormat="1" ht="18" customHeight="1">
      <c r="B886" s="86"/>
    </row>
    <row r="887" spans="2:2" s="73" customFormat="1" ht="18" customHeight="1">
      <c r="B887" s="86"/>
    </row>
    <row r="888" spans="2:2" s="73" customFormat="1" ht="18" customHeight="1">
      <c r="B888" s="86"/>
    </row>
    <row r="889" spans="2:2" s="73" customFormat="1" ht="18" customHeight="1">
      <c r="B889" s="86"/>
    </row>
    <row r="890" spans="2:2" s="73" customFormat="1" ht="18" customHeight="1">
      <c r="B890" s="86"/>
    </row>
    <row r="891" spans="2:2" s="73" customFormat="1" ht="18" customHeight="1">
      <c r="B891" s="86"/>
    </row>
    <row r="892" spans="2:2" s="73" customFormat="1" ht="18" customHeight="1">
      <c r="B892" s="86"/>
    </row>
    <row r="893" spans="2:2" s="73" customFormat="1" ht="18" customHeight="1">
      <c r="B893" s="86"/>
    </row>
    <row r="894" spans="2:2" s="73" customFormat="1" ht="18" customHeight="1">
      <c r="B894" s="86"/>
    </row>
    <row r="895" spans="2:2" s="73" customFormat="1" ht="18" customHeight="1">
      <c r="B895" s="86"/>
    </row>
    <row r="896" spans="2:2" s="73" customFormat="1" ht="18" customHeight="1">
      <c r="B896" s="86"/>
    </row>
    <row r="897" spans="2:2" s="73" customFormat="1" ht="18" customHeight="1">
      <c r="B897" s="86"/>
    </row>
    <row r="898" spans="2:2" s="73" customFormat="1" ht="18" customHeight="1">
      <c r="B898" s="86"/>
    </row>
    <row r="899" spans="2:2" s="73" customFormat="1" ht="18" customHeight="1">
      <c r="B899" s="86"/>
    </row>
    <row r="900" spans="2:2" s="73" customFormat="1" ht="18" customHeight="1">
      <c r="B900" s="86"/>
    </row>
    <row r="901" spans="2:2" s="73" customFormat="1" ht="18" customHeight="1">
      <c r="B901" s="86"/>
    </row>
    <row r="902" spans="2:2" s="73" customFormat="1" ht="18" customHeight="1">
      <c r="B902" s="86"/>
    </row>
    <row r="903" spans="2:2" s="73" customFormat="1" ht="18" customHeight="1">
      <c r="B903" s="86"/>
    </row>
    <row r="904" spans="2:2" s="73" customFormat="1" ht="18" customHeight="1">
      <c r="B904" s="86"/>
    </row>
    <row r="905" spans="2:2" s="73" customFormat="1" ht="18" customHeight="1">
      <c r="B905" s="86"/>
    </row>
    <row r="906" spans="2:2" s="73" customFormat="1" ht="18" customHeight="1">
      <c r="B906" s="86"/>
    </row>
    <row r="907" spans="2:2" s="73" customFormat="1" ht="18" customHeight="1">
      <c r="B907" s="86"/>
    </row>
    <row r="908" spans="2:2" s="73" customFormat="1" ht="18" customHeight="1">
      <c r="B908" s="86"/>
    </row>
    <row r="909" spans="2:2" s="73" customFormat="1" ht="18" customHeight="1">
      <c r="B909" s="86"/>
    </row>
    <row r="910" spans="2:2" s="73" customFormat="1" ht="18" customHeight="1">
      <c r="B910" s="86"/>
    </row>
    <row r="911" spans="2:2" s="73" customFormat="1" ht="18" customHeight="1">
      <c r="B911" s="86"/>
    </row>
    <row r="912" spans="2:2" s="73" customFormat="1" ht="18" customHeight="1">
      <c r="B912" s="86"/>
    </row>
    <row r="913" spans="2:2" s="73" customFormat="1" ht="18" customHeight="1">
      <c r="B913" s="86"/>
    </row>
    <row r="914" spans="2:2" s="73" customFormat="1" ht="18" customHeight="1">
      <c r="B914" s="86"/>
    </row>
    <row r="915" spans="2:2" s="73" customFormat="1" ht="18" customHeight="1">
      <c r="B915" s="86"/>
    </row>
    <row r="916" spans="2:2" s="73" customFormat="1" ht="18" customHeight="1">
      <c r="B916" s="86"/>
    </row>
    <row r="917" spans="2:2" s="73" customFormat="1" ht="18" customHeight="1">
      <c r="B917" s="86"/>
    </row>
    <row r="918" spans="2:2" s="73" customFormat="1" ht="18" customHeight="1">
      <c r="B918" s="86"/>
    </row>
    <row r="919" spans="2:2" s="73" customFormat="1" ht="18" customHeight="1">
      <c r="B919" s="86"/>
    </row>
    <row r="920" spans="2:2" s="73" customFormat="1" ht="18" customHeight="1">
      <c r="B920" s="86"/>
    </row>
    <row r="921" spans="2:2" s="73" customFormat="1" ht="18" customHeight="1">
      <c r="B921" s="86"/>
    </row>
    <row r="922" spans="2:2" s="73" customFormat="1" ht="18" customHeight="1">
      <c r="B922" s="86"/>
    </row>
    <row r="923" spans="2:2" s="73" customFormat="1" ht="18" customHeight="1">
      <c r="B923" s="86"/>
    </row>
    <row r="924" spans="2:2" s="73" customFormat="1" ht="18" customHeight="1">
      <c r="B924" s="86"/>
    </row>
    <row r="925" spans="2:2" s="73" customFormat="1" ht="18" customHeight="1">
      <c r="B925" s="86"/>
    </row>
    <row r="926" spans="2:2" s="73" customFormat="1" ht="18" customHeight="1">
      <c r="B926" s="86"/>
    </row>
    <row r="927" spans="2:2" s="73" customFormat="1" ht="18" customHeight="1">
      <c r="B927" s="86"/>
    </row>
    <row r="928" spans="2:2" s="73" customFormat="1" ht="18" customHeight="1">
      <c r="B928" s="86"/>
    </row>
    <row r="929" spans="2:2" s="73" customFormat="1" ht="18" customHeight="1">
      <c r="B929" s="86"/>
    </row>
    <row r="930" spans="2:2" s="73" customFormat="1" ht="18" customHeight="1">
      <c r="B930" s="86"/>
    </row>
    <row r="931" spans="2:2" s="73" customFormat="1" ht="18" customHeight="1">
      <c r="B931" s="86"/>
    </row>
    <row r="932" spans="2:2" s="73" customFormat="1" ht="18" customHeight="1">
      <c r="B932" s="86"/>
    </row>
    <row r="933" spans="2:2" s="73" customFormat="1" ht="18" customHeight="1">
      <c r="B933" s="86"/>
    </row>
    <row r="934" spans="2:2" s="73" customFormat="1" ht="18" customHeight="1">
      <c r="B934" s="86"/>
    </row>
    <row r="935" spans="2:2" s="73" customFormat="1" ht="18" customHeight="1">
      <c r="B935" s="86"/>
    </row>
    <row r="936" spans="2:2" s="73" customFormat="1" ht="18" customHeight="1">
      <c r="B936" s="86"/>
    </row>
    <row r="937" spans="2:2" s="73" customFormat="1" ht="18" customHeight="1">
      <c r="B937" s="86"/>
    </row>
    <row r="938" spans="2:2" s="73" customFormat="1" ht="18" customHeight="1">
      <c r="B938" s="86"/>
    </row>
    <row r="939" spans="2:2" s="73" customFormat="1" ht="18" customHeight="1">
      <c r="B939" s="86"/>
    </row>
    <row r="940" spans="2:2" s="73" customFormat="1" ht="18" customHeight="1">
      <c r="B940" s="86"/>
    </row>
    <row r="941" spans="2:2" s="73" customFormat="1" ht="18" customHeight="1">
      <c r="B941" s="86"/>
    </row>
    <row r="942" spans="2:2" s="73" customFormat="1" ht="18" customHeight="1">
      <c r="B942" s="86"/>
    </row>
    <row r="943" spans="2:2" s="73" customFormat="1" ht="18" customHeight="1">
      <c r="B943" s="86"/>
    </row>
    <row r="944" spans="2:2" s="73" customFormat="1" ht="18" customHeight="1">
      <c r="B944" s="86"/>
    </row>
    <row r="945" spans="2:2" s="73" customFormat="1" ht="18" customHeight="1">
      <c r="B945" s="86"/>
    </row>
    <row r="946" spans="2:2" s="73" customFormat="1" ht="18" customHeight="1">
      <c r="B946" s="86"/>
    </row>
    <row r="947" spans="2:2" s="73" customFormat="1" ht="18" customHeight="1">
      <c r="B947" s="86"/>
    </row>
    <row r="948" spans="2:2" s="73" customFormat="1" ht="18" customHeight="1">
      <c r="B948" s="86"/>
    </row>
    <row r="949" spans="2:2" s="73" customFormat="1" ht="18" customHeight="1">
      <c r="B949" s="86"/>
    </row>
    <row r="950" spans="2:2" s="73" customFormat="1" ht="18" customHeight="1">
      <c r="B950" s="86"/>
    </row>
    <row r="951" spans="2:2" s="73" customFormat="1" ht="18" customHeight="1">
      <c r="B951" s="86"/>
    </row>
    <row r="952" spans="2:2" s="73" customFormat="1" ht="18" customHeight="1">
      <c r="B952" s="86"/>
    </row>
    <row r="953" spans="2:2" s="73" customFormat="1" ht="18" customHeight="1">
      <c r="B953" s="86"/>
    </row>
    <row r="954" spans="2:2" s="73" customFormat="1" ht="18" customHeight="1">
      <c r="B954" s="86"/>
    </row>
    <row r="955" spans="2:2" s="73" customFormat="1" ht="18" customHeight="1">
      <c r="B955" s="86"/>
    </row>
    <row r="956" spans="2:2" s="73" customFormat="1" ht="18" customHeight="1">
      <c r="B956" s="86"/>
    </row>
    <row r="957" spans="2:2" s="73" customFormat="1" ht="18" customHeight="1">
      <c r="B957" s="86"/>
    </row>
    <row r="958" spans="2:2" s="73" customFormat="1" ht="18" customHeight="1">
      <c r="B958" s="86"/>
    </row>
    <row r="959" spans="2:2" s="73" customFormat="1" ht="18" customHeight="1">
      <c r="B959" s="86"/>
    </row>
    <row r="960" spans="2:2" s="73" customFormat="1" ht="18" customHeight="1">
      <c r="B960" s="86"/>
    </row>
    <row r="961" spans="2:2" s="73" customFormat="1" ht="18" customHeight="1">
      <c r="B961" s="86"/>
    </row>
    <row r="962" spans="2:2" s="73" customFormat="1" ht="18" customHeight="1">
      <c r="B962" s="86"/>
    </row>
    <row r="963" spans="2:2" s="73" customFormat="1" ht="18" customHeight="1">
      <c r="B963" s="86"/>
    </row>
    <row r="964" spans="2:2" s="73" customFormat="1" ht="18" customHeight="1">
      <c r="B964" s="86"/>
    </row>
    <row r="965" spans="2:2" s="73" customFormat="1" ht="18" customHeight="1">
      <c r="B965" s="86"/>
    </row>
    <row r="966" spans="2:2" s="73" customFormat="1" ht="18" customHeight="1">
      <c r="B966" s="86"/>
    </row>
    <row r="967" spans="2:2" s="73" customFormat="1" ht="18" customHeight="1">
      <c r="B967" s="86"/>
    </row>
    <row r="968" spans="2:2" s="73" customFormat="1" ht="18" customHeight="1">
      <c r="B968" s="86"/>
    </row>
    <row r="969" spans="2:2" s="73" customFormat="1" ht="18" customHeight="1">
      <c r="B969" s="86"/>
    </row>
    <row r="970" spans="2:2" s="73" customFormat="1" ht="18" customHeight="1">
      <c r="B970" s="86"/>
    </row>
    <row r="971" spans="2:2" s="73" customFormat="1" ht="18" customHeight="1">
      <c r="B971" s="86"/>
    </row>
    <row r="972" spans="2:2" s="73" customFormat="1" ht="18" customHeight="1">
      <c r="B972" s="86"/>
    </row>
    <row r="973" spans="2:2" s="73" customFormat="1" ht="18" customHeight="1">
      <c r="B973" s="86"/>
    </row>
    <row r="974" spans="2:2" s="73" customFormat="1" ht="18" customHeight="1">
      <c r="B974" s="86"/>
    </row>
    <row r="975" spans="2:2" s="73" customFormat="1" ht="18" customHeight="1">
      <c r="B975" s="86"/>
    </row>
    <row r="976" spans="2:2" s="73" customFormat="1" ht="18" customHeight="1">
      <c r="B976" s="86"/>
    </row>
    <row r="977" spans="2:2" s="73" customFormat="1" ht="18" customHeight="1">
      <c r="B977" s="86"/>
    </row>
    <row r="978" spans="2:2" s="73" customFormat="1" ht="18" customHeight="1">
      <c r="B978" s="86"/>
    </row>
    <row r="979" spans="2:2" s="73" customFormat="1" ht="18" customHeight="1">
      <c r="B979" s="86"/>
    </row>
    <row r="980" spans="2:2" s="73" customFormat="1" ht="18" customHeight="1">
      <c r="B980" s="86"/>
    </row>
    <row r="981" spans="2:2" s="73" customFormat="1" ht="18" customHeight="1">
      <c r="B981" s="86"/>
    </row>
    <row r="982" spans="2:2" s="73" customFormat="1" ht="18" customHeight="1">
      <c r="B982" s="86"/>
    </row>
    <row r="983" spans="2:2" s="73" customFormat="1" ht="18" customHeight="1">
      <c r="B983" s="86"/>
    </row>
    <row r="984" spans="2:2" s="73" customFormat="1" ht="18" customHeight="1">
      <c r="B984" s="86"/>
    </row>
    <row r="985" spans="2:2" s="73" customFormat="1" ht="18" customHeight="1">
      <c r="B985" s="86"/>
    </row>
    <row r="986" spans="2:2" s="73" customFormat="1" ht="18" customHeight="1">
      <c r="B986" s="86"/>
    </row>
    <row r="987" spans="2:2" s="73" customFormat="1" ht="18" customHeight="1">
      <c r="B987" s="86"/>
    </row>
    <row r="988" spans="2:2" s="73" customFormat="1" ht="18" customHeight="1">
      <c r="B988" s="86"/>
    </row>
    <row r="989" spans="2:2" s="73" customFormat="1" ht="18" customHeight="1">
      <c r="B989" s="86"/>
    </row>
    <row r="990" spans="2:2" s="73" customFormat="1" ht="18" customHeight="1">
      <c r="B990" s="86"/>
    </row>
    <row r="991" spans="2:2" s="73" customFormat="1" ht="18" customHeight="1">
      <c r="B991" s="86"/>
    </row>
    <row r="992" spans="2:2" s="73" customFormat="1" ht="18" customHeight="1">
      <c r="B992" s="86"/>
    </row>
    <row r="993" spans="2:2" s="73" customFormat="1" ht="18" customHeight="1">
      <c r="B993" s="86"/>
    </row>
    <row r="994" spans="2:2" s="73" customFormat="1" ht="18" customHeight="1">
      <c r="B994" s="86"/>
    </row>
    <row r="995" spans="2:2" s="73" customFormat="1" ht="18" customHeight="1">
      <c r="B995" s="86"/>
    </row>
    <row r="996" spans="2:2" s="73" customFormat="1" ht="18" customHeight="1">
      <c r="B996" s="86"/>
    </row>
    <row r="997" spans="2:2" s="73" customFormat="1" ht="18" customHeight="1">
      <c r="B997" s="86"/>
    </row>
    <row r="998" spans="2:2" s="73" customFormat="1" ht="18" customHeight="1">
      <c r="B998" s="86"/>
    </row>
    <row r="999" spans="2:2" s="73" customFormat="1" ht="18" customHeight="1">
      <c r="B999" s="86"/>
    </row>
    <row r="1000" spans="2:2" s="73" customFormat="1" ht="18" customHeight="1">
      <c r="B1000" s="86"/>
    </row>
    <row r="1001" spans="2:2" s="73" customFormat="1" ht="18" customHeight="1">
      <c r="B1001" s="86"/>
    </row>
    <row r="1002" spans="2:2" s="73" customFormat="1" ht="18" customHeight="1">
      <c r="B1002" s="86"/>
    </row>
    <row r="1003" spans="2:2" s="73" customFormat="1" ht="18" customHeight="1">
      <c r="B1003" s="86"/>
    </row>
    <row r="1004" spans="2:2" s="73" customFormat="1" ht="18" customHeight="1">
      <c r="B1004" s="86"/>
    </row>
    <row r="1005" spans="2:2" s="73" customFormat="1" ht="18" customHeight="1">
      <c r="B1005" s="86"/>
    </row>
    <row r="1006" spans="2:2" s="73" customFormat="1" ht="18" customHeight="1">
      <c r="B1006" s="86"/>
    </row>
    <row r="1007" spans="2:2" s="73" customFormat="1" ht="18" customHeight="1">
      <c r="B1007" s="86"/>
    </row>
    <row r="1008" spans="2:2" s="73" customFormat="1" ht="18" customHeight="1">
      <c r="B1008" s="86"/>
    </row>
    <row r="1009" spans="2:2" s="73" customFormat="1" ht="18" customHeight="1">
      <c r="B1009" s="86"/>
    </row>
    <row r="1010" spans="2:2" s="73" customFormat="1" ht="18" customHeight="1">
      <c r="B1010" s="86"/>
    </row>
    <row r="1011" spans="2:2" s="73" customFormat="1" ht="18" customHeight="1">
      <c r="B1011" s="86"/>
    </row>
    <row r="1012" spans="2:2" s="73" customFormat="1" ht="18" customHeight="1">
      <c r="B1012" s="86"/>
    </row>
    <row r="1013" spans="2:2" s="73" customFormat="1" ht="18" customHeight="1">
      <c r="B1013" s="86"/>
    </row>
    <row r="1014" spans="2:2" s="73" customFormat="1" ht="18" customHeight="1">
      <c r="B1014" s="86"/>
    </row>
    <row r="1015" spans="2:2" s="73" customFormat="1" ht="18" customHeight="1">
      <c r="B1015" s="86"/>
    </row>
    <row r="1016" spans="2:2" s="73" customFormat="1" ht="18" customHeight="1">
      <c r="B1016" s="86"/>
    </row>
    <row r="1017" spans="2:2" s="73" customFormat="1" ht="18" customHeight="1">
      <c r="B1017" s="86"/>
    </row>
    <row r="1018" spans="2:2" s="73" customFormat="1" ht="18" customHeight="1">
      <c r="B1018" s="86"/>
    </row>
    <row r="1019" spans="2:2" s="73" customFormat="1" ht="18" customHeight="1">
      <c r="B1019" s="86"/>
    </row>
    <row r="1020" spans="2:2" s="73" customFormat="1" ht="18" customHeight="1">
      <c r="B1020" s="86"/>
    </row>
    <row r="1021" spans="2:2" s="73" customFormat="1" ht="18" customHeight="1">
      <c r="B1021" s="86"/>
    </row>
    <row r="1022" spans="2:2" s="73" customFormat="1" ht="18" customHeight="1">
      <c r="B1022" s="86"/>
    </row>
    <row r="1023" spans="2:2" s="73" customFormat="1" ht="18" customHeight="1">
      <c r="B1023" s="86"/>
    </row>
    <row r="1024" spans="2:2" s="73" customFormat="1" ht="18" customHeight="1">
      <c r="B1024" s="86"/>
    </row>
    <row r="1025" spans="2:2" s="73" customFormat="1" ht="18" customHeight="1">
      <c r="B1025" s="86"/>
    </row>
    <row r="1026" spans="2:2" s="73" customFormat="1" ht="18" customHeight="1">
      <c r="B1026" s="86"/>
    </row>
    <row r="1027" spans="2:2" s="73" customFormat="1" ht="18" customHeight="1">
      <c r="B1027" s="86"/>
    </row>
    <row r="1028" spans="2:2" s="73" customFormat="1" ht="18" customHeight="1">
      <c r="B1028" s="86"/>
    </row>
    <row r="1029" spans="2:2" s="73" customFormat="1" ht="18" customHeight="1">
      <c r="B1029" s="86"/>
    </row>
    <row r="1030" spans="2:2" s="73" customFormat="1" ht="18" customHeight="1">
      <c r="B1030" s="86"/>
    </row>
    <row r="1031" spans="2:2" s="73" customFormat="1" ht="18" customHeight="1">
      <c r="B1031" s="86"/>
    </row>
    <row r="1032" spans="2:2" s="73" customFormat="1" ht="18" customHeight="1">
      <c r="B1032" s="86"/>
    </row>
    <row r="1033" spans="2:2" s="73" customFormat="1" ht="18" customHeight="1">
      <c r="B1033" s="86"/>
    </row>
    <row r="1034" spans="2:2" s="73" customFormat="1" ht="18" customHeight="1">
      <c r="B1034" s="86"/>
    </row>
    <row r="1035" spans="2:2" s="73" customFormat="1" ht="18" customHeight="1">
      <c r="B1035" s="86"/>
    </row>
    <row r="1036" spans="2:2" s="73" customFormat="1" ht="18" customHeight="1">
      <c r="B1036" s="86"/>
    </row>
    <row r="1037" spans="2:2" s="73" customFormat="1" ht="18" customHeight="1">
      <c r="B1037" s="86"/>
    </row>
    <row r="1038" spans="2:2" s="73" customFormat="1" ht="18" customHeight="1">
      <c r="B1038" s="86"/>
    </row>
    <row r="1039" spans="2:2" s="73" customFormat="1" ht="18" customHeight="1">
      <c r="B1039" s="86"/>
    </row>
    <row r="1040" spans="2:2" s="73" customFormat="1" ht="18" customHeight="1">
      <c r="B1040" s="86"/>
    </row>
    <row r="1041" spans="2:2" s="73" customFormat="1" ht="18" customHeight="1">
      <c r="B1041" s="86"/>
    </row>
    <row r="1042" spans="2:2" s="73" customFormat="1" ht="18" customHeight="1">
      <c r="B1042" s="86"/>
    </row>
    <row r="1043" spans="2:2" s="73" customFormat="1" ht="18" customHeight="1">
      <c r="B1043" s="86"/>
    </row>
    <row r="1044" spans="2:2" s="73" customFormat="1" ht="18" customHeight="1">
      <c r="B1044" s="86"/>
    </row>
    <row r="1045" spans="2:2" s="73" customFormat="1" ht="18" customHeight="1">
      <c r="B1045" s="86"/>
    </row>
    <row r="1046" spans="2:2" s="73" customFormat="1" ht="18" customHeight="1">
      <c r="B1046" s="86"/>
    </row>
    <row r="1047" spans="2:2" s="73" customFormat="1" ht="18" customHeight="1">
      <c r="B1047" s="86"/>
    </row>
    <row r="1048" spans="2:2" s="73" customFormat="1" ht="18" customHeight="1">
      <c r="B1048" s="86"/>
    </row>
    <row r="1049" spans="2:2" s="73" customFormat="1" ht="18" customHeight="1">
      <c r="B1049" s="86"/>
    </row>
    <row r="1050" spans="2:2" s="73" customFormat="1" ht="18" customHeight="1">
      <c r="B1050" s="86"/>
    </row>
    <row r="1051" spans="2:2" s="73" customFormat="1" ht="18" customHeight="1">
      <c r="B1051" s="86"/>
    </row>
    <row r="1052" spans="2:2" s="73" customFormat="1" ht="18" customHeight="1">
      <c r="B1052" s="86"/>
    </row>
    <row r="1053" spans="2:2" s="73" customFormat="1" ht="18" customHeight="1">
      <c r="B1053" s="86"/>
    </row>
    <row r="1054" spans="2:2" s="73" customFormat="1" ht="18" customHeight="1">
      <c r="B1054" s="86"/>
    </row>
    <row r="1055" spans="2:2" s="73" customFormat="1" ht="18" customHeight="1">
      <c r="B1055" s="86"/>
    </row>
    <row r="1056" spans="2:2" s="73" customFormat="1" ht="18" customHeight="1">
      <c r="B1056" s="86"/>
    </row>
    <row r="1057" spans="2:2" s="73" customFormat="1" ht="18" customHeight="1">
      <c r="B1057" s="86"/>
    </row>
    <row r="1058" spans="2:2" s="73" customFormat="1" ht="18" customHeight="1">
      <c r="B1058" s="86"/>
    </row>
    <row r="1059" spans="2:2" s="73" customFormat="1" ht="18" customHeight="1">
      <c r="B1059" s="86"/>
    </row>
    <row r="1060" spans="2:2" s="73" customFormat="1" ht="18" customHeight="1">
      <c r="B1060" s="86"/>
    </row>
    <row r="1061" spans="2:2" s="73" customFormat="1" ht="18" customHeight="1">
      <c r="B1061" s="86"/>
    </row>
    <row r="1062" spans="2:2" s="73" customFormat="1" ht="18" customHeight="1">
      <c r="B1062" s="86"/>
    </row>
    <row r="1063" spans="2:2" s="73" customFormat="1" ht="18" customHeight="1">
      <c r="B1063" s="86"/>
    </row>
    <row r="1064" spans="2:2" s="73" customFormat="1" ht="18" customHeight="1">
      <c r="B1064" s="86"/>
    </row>
    <row r="1065" spans="2:2" s="73" customFormat="1" ht="18" customHeight="1">
      <c r="B1065" s="86"/>
    </row>
    <row r="1066" spans="2:2" s="73" customFormat="1" ht="18" customHeight="1">
      <c r="B1066" s="86"/>
    </row>
    <row r="1067" spans="2:2" s="73" customFormat="1" ht="18" customHeight="1">
      <c r="B1067" s="86"/>
    </row>
    <row r="1068" spans="2:2" s="73" customFormat="1" ht="18" customHeight="1">
      <c r="B1068" s="86"/>
    </row>
    <row r="1069" spans="2:2" s="73" customFormat="1" ht="18" customHeight="1">
      <c r="B1069" s="86"/>
    </row>
    <row r="1070" spans="2:2" s="73" customFormat="1" ht="18" customHeight="1">
      <c r="B1070" s="86"/>
    </row>
    <row r="1071" spans="2:2" s="73" customFormat="1" ht="18" customHeight="1">
      <c r="B1071" s="86"/>
    </row>
    <row r="1072" spans="2:2" s="73" customFormat="1" ht="18" customHeight="1">
      <c r="B1072" s="86"/>
    </row>
    <row r="1073" spans="2:2" s="73" customFormat="1" ht="18" customHeight="1">
      <c r="B1073" s="86"/>
    </row>
    <row r="1074" spans="2:2" s="73" customFormat="1" ht="18" customHeight="1">
      <c r="B1074" s="86"/>
    </row>
    <row r="1075" spans="2:2" s="73" customFormat="1" ht="18" customHeight="1">
      <c r="B1075" s="86"/>
    </row>
    <row r="1076" spans="2:2" s="73" customFormat="1" ht="18" customHeight="1">
      <c r="B1076" s="86"/>
    </row>
    <row r="1077" spans="2:2" s="73" customFormat="1" ht="18" customHeight="1">
      <c r="B1077" s="86"/>
    </row>
    <row r="1078" spans="2:2" s="73" customFormat="1" ht="18" customHeight="1">
      <c r="B1078" s="86"/>
    </row>
    <row r="1079" spans="2:2" s="73" customFormat="1" ht="18" customHeight="1">
      <c r="B1079" s="86"/>
    </row>
    <row r="1080" spans="2:2" s="73" customFormat="1" ht="18" customHeight="1">
      <c r="B1080" s="86"/>
    </row>
    <row r="1081" spans="2:2" s="73" customFormat="1" ht="18" customHeight="1">
      <c r="B1081" s="86"/>
    </row>
    <row r="1082" spans="2:2" s="73" customFormat="1" ht="18" customHeight="1">
      <c r="B1082" s="86"/>
    </row>
    <row r="1083" spans="2:2" s="73" customFormat="1" ht="18" customHeight="1">
      <c r="B1083" s="86"/>
    </row>
    <row r="1084" spans="2:2" s="73" customFormat="1" ht="18" customHeight="1">
      <c r="B1084" s="86"/>
    </row>
    <row r="1085" spans="2:2" s="73" customFormat="1" ht="18" customHeight="1">
      <c r="B1085" s="86"/>
    </row>
    <row r="1086" spans="2:2" s="73" customFormat="1" ht="18" customHeight="1">
      <c r="B1086" s="86"/>
    </row>
    <row r="1087" spans="2:2" s="73" customFormat="1" ht="18" customHeight="1">
      <c r="B1087" s="86"/>
    </row>
    <row r="1088" spans="2:2" s="73" customFormat="1" ht="18" customHeight="1">
      <c r="B1088" s="86"/>
    </row>
    <row r="1089" spans="2:2" s="73" customFormat="1" ht="18" customHeight="1">
      <c r="B1089" s="86"/>
    </row>
    <row r="1090" spans="2:2" s="73" customFormat="1" ht="18" customHeight="1">
      <c r="B1090" s="86"/>
    </row>
    <row r="1091" spans="2:2" s="73" customFormat="1" ht="18" customHeight="1">
      <c r="B1091" s="86"/>
    </row>
    <row r="1092" spans="2:2" s="73" customFormat="1" ht="18" customHeight="1">
      <c r="B1092" s="86"/>
    </row>
    <row r="1093" spans="2:2" s="73" customFormat="1" ht="18" customHeight="1">
      <c r="B1093" s="86"/>
    </row>
    <row r="1094" spans="2:2" s="73" customFormat="1" ht="18" customHeight="1">
      <c r="B1094" s="86"/>
    </row>
    <row r="1095" spans="2:2" s="73" customFormat="1" ht="18" customHeight="1">
      <c r="B1095" s="86"/>
    </row>
    <row r="1096" spans="2:2" s="73" customFormat="1" ht="18" customHeight="1">
      <c r="B1096" s="86"/>
    </row>
    <row r="1097" spans="2:2" s="73" customFormat="1" ht="18" customHeight="1">
      <c r="B1097" s="86"/>
    </row>
    <row r="1098" spans="2:2" s="73" customFormat="1" ht="18" customHeight="1">
      <c r="B1098" s="86"/>
    </row>
    <row r="1099" spans="2:2" s="73" customFormat="1" ht="18" customHeight="1">
      <c r="B1099" s="86"/>
    </row>
    <row r="1100" spans="2:2" s="73" customFormat="1" ht="18" customHeight="1">
      <c r="B1100" s="86"/>
    </row>
    <row r="1101" spans="2:2" s="73" customFormat="1" ht="18" customHeight="1">
      <c r="B1101" s="86"/>
    </row>
    <row r="1102" spans="2:2" s="73" customFormat="1" ht="18" customHeight="1">
      <c r="B1102" s="86"/>
    </row>
    <row r="1103" spans="2:2" s="73" customFormat="1" ht="18" customHeight="1">
      <c r="B1103" s="86"/>
    </row>
    <row r="1104" spans="2:2" s="73" customFormat="1" ht="18" customHeight="1">
      <c r="B1104" s="86"/>
    </row>
    <row r="1105" spans="2:2" s="73" customFormat="1" ht="18" customHeight="1">
      <c r="B1105" s="86"/>
    </row>
    <row r="1106" spans="2:2" s="73" customFormat="1" ht="18" customHeight="1">
      <c r="B1106" s="86"/>
    </row>
    <row r="1107" spans="2:2" s="73" customFormat="1" ht="18" customHeight="1">
      <c r="B1107" s="86"/>
    </row>
    <row r="1108" spans="2:2" s="73" customFormat="1" ht="18" customHeight="1">
      <c r="B1108" s="86"/>
    </row>
    <row r="1109" spans="2:2" s="73" customFormat="1" ht="18" customHeight="1">
      <c r="B1109" s="86"/>
    </row>
    <row r="1110" spans="2:2" s="73" customFormat="1" ht="18" customHeight="1">
      <c r="B1110" s="86"/>
    </row>
    <row r="1111" spans="2:2" s="73" customFormat="1" ht="18" customHeight="1">
      <c r="B1111" s="86"/>
    </row>
    <row r="1112" spans="2:2" s="73" customFormat="1" ht="18" customHeight="1">
      <c r="B1112" s="86"/>
    </row>
    <row r="1113" spans="2:2" s="73" customFormat="1" ht="18" customHeight="1">
      <c r="B1113" s="86"/>
    </row>
    <row r="1114" spans="2:2" s="73" customFormat="1" ht="18" customHeight="1">
      <c r="B1114" s="86"/>
    </row>
    <row r="1115" spans="2:2" s="73" customFormat="1" ht="18" customHeight="1">
      <c r="B1115" s="86"/>
    </row>
    <row r="1116" spans="2:2" s="73" customFormat="1" ht="18" customHeight="1">
      <c r="B1116" s="86"/>
    </row>
    <row r="1117" spans="2:2" s="73" customFormat="1" ht="18" customHeight="1">
      <c r="B1117" s="86"/>
    </row>
    <row r="1118" spans="2:2" s="73" customFormat="1" ht="18" customHeight="1">
      <c r="B1118" s="86"/>
    </row>
    <row r="1119" spans="2:2" s="73" customFormat="1" ht="18" customHeight="1">
      <c r="B1119" s="86"/>
    </row>
    <row r="1120" spans="2:2" s="73" customFormat="1" ht="18" customHeight="1">
      <c r="B1120" s="86"/>
    </row>
    <row r="1121" spans="2:2" s="73" customFormat="1" ht="18" customHeight="1">
      <c r="B1121" s="86"/>
    </row>
    <row r="1122" spans="2:2" s="73" customFormat="1" ht="18" customHeight="1">
      <c r="B1122" s="86"/>
    </row>
    <row r="1123" spans="2:2" s="73" customFormat="1" ht="18" customHeight="1">
      <c r="B1123" s="86"/>
    </row>
    <row r="1124" spans="2:2" s="73" customFormat="1" ht="18" customHeight="1">
      <c r="B1124" s="86"/>
    </row>
    <row r="1125" spans="2:2" s="73" customFormat="1" ht="18" customHeight="1">
      <c r="B1125" s="86"/>
    </row>
    <row r="1126" spans="2:2" s="73" customFormat="1" ht="18" customHeight="1">
      <c r="B1126" s="86"/>
    </row>
    <row r="1127" spans="2:2" s="73" customFormat="1" ht="18" customHeight="1">
      <c r="B1127" s="86"/>
    </row>
    <row r="1128" spans="2:2" s="73" customFormat="1" ht="18" customHeight="1">
      <c r="B1128" s="86"/>
    </row>
    <row r="1129" spans="2:2" s="73" customFormat="1" ht="18" customHeight="1">
      <c r="B1129" s="86"/>
    </row>
    <row r="1130" spans="2:2" s="73" customFormat="1" ht="18" customHeight="1">
      <c r="B1130" s="86"/>
    </row>
    <row r="1131" spans="2:2" s="73" customFormat="1" ht="18" customHeight="1">
      <c r="B1131" s="86"/>
    </row>
    <row r="1132" spans="2:2" s="73" customFormat="1" ht="18" customHeight="1">
      <c r="B1132" s="86"/>
    </row>
    <row r="1133" spans="2:2" s="73" customFormat="1" ht="18" customHeight="1">
      <c r="B1133" s="86"/>
    </row>
    <row r="1134" spans="2:2" s="73" customFormat="1" ht="18" customHeight="1">
      <c r="B1134" s="86"/>
    </row>
    <row r="1135" spans="2:2" s="73" customFormat="1" ht="18" customHeight="1">
      <c r="B1135" s="86"/>
    </row>
    <row r="1136" spans="2:2" s="73" customFormat="1" ht="18" customHeight="1">
      <c r="B1136" s="86"/>
    </row>
    <row r="1137" spans="2:2" s="73" customFormat="1" ht="18" customHeight="1">
      <c r="B1137" s="86"/>
    </row>
    <row r="1138" spans="2:2" s="73" customFormat="1" ht="18" customHeight="1">
      <c r="B1138" s="86"/>
    </row>
    <row r="1139" spans="2:2" s="73" customFormat="1" ht="18" customHeight="1">
      <c r="B1139" s="86"/>
    </row>
    <row r="1140" spans="2:2" s="73" customFormat="1" ht="18" customHeight="1">
      <c r="B1140" s="86"/>
    </row>
    <row r="1141" spans="2:2" s="73" customFormat="1" ht="18" customHeight="1">
      <c r="B1141" s="86"/>
    </row>
    <row r="1142" spans="2:2" s="73" customFormat="1" ht="18" customHeight="1">
      <c r="B1142" s="86"/>
    </row>
    <row r="1143" spans="2:2" s="73" customFormat="1" ht="18" customHeight="1">
      <c r="B1143" s="86"/>
    </row>
    <row r="1144" spans="2:2" s="73" customFormat="1" ht="18" customHeight="1">
      <c r="B1144" s="86"/>
    </row>
    <row r="1145" spans="2:2" s="73" customFormat="1" ht="18" customHeight="1">
      <c r="B1145" s="86"/>
    </row>
    <row r="1146" spans="2:2" s="73" customFormat="1" ht="18" customHeight="1">
      <c r="B1146" s="86"/>
    </row>
    <row r="1147" spans="2:2" s="73" customFormat="1" ht="18" customHeight="1">
      <c r="B1147" s="86"/>
    </row>
    <row r="1148" spans="2:2" s="73" customFormat="1" ht="18" customHeight="1">
      <c r="B1148" s="86"/>
    </row>
    <row r="1149" spans="2:2" s="73" customFormat="1" ht="18" customHeight="1">
      <c r="B1149" s="86"/>
    </row>
    <row r="1150" spans="2:2" s="73" customFormat="1" ht="18" customHeight="1">
      <c r="B1150" s="86"/>
    </row>
    <row r="1151" spans="2:2" s="73" customFormat="1" ht="18" customHeight="1">
      <c r="B1151" s="86"/>
    </row>
    <row r="1152" spans="2:2" s="73" customFormat="1" ht="18" customHeight="1">
      <c r="B1152" s="86"/>
    </row>
    <row r="1153" spans="2:2" s="73" customFormat="1" ht="18" customHeight="1">
      <c r="B1153" s="86"/>
    </row>
    <row r="1154" spans="2:2" s="73" customFormat="1" ht="18" customHeight="1">
      <c r="B1154" s="86"/>
    </row>
    <row r="1155" spans="2:2" s="73" customFormat="1" ht="18" customHeight="1">
      <c r="B1155" s="86"/>
    </row>
    <row r="1156" spans="2:2" s="73" customFormat="1" ht="18" customHeight="1">
      <c r="B1156" s="86"/>
    </row>
    <row r="1157" spans="2:2" s="73" customFormat="1" ht="18" customHeight="1">
      <c r="B1157" s="86"/>
    </row>
    <row r="1158" spans="2:2" s="73" customFormat="1" ht="18" customHeight="1">
      <c r="B1158" s="86"/>
    </row>
    <row r="1159" spans="2:2" s="73" customFormat="1" ht="18" customHeight="1">
      <c r="B1159" s="86"/>
    </row>
    <row r="1160" spans="2:2" s="73" customFormat="1" ht="18" customHeight="1">
      <c r="B1160" s="86"/>
    </row>
    <row r="1161" spans="2:2" s="73" customFormat="1" ht="18" customHeight="1">
      <c r="B1161" s="86"/>
    </row>
    <row r="1162" spans="2:2" s="73" customFormat="1" ht="18" customHeight="1">
      <c r="B1162" s="86"/>
    </row>
    <row r="1163" spans="2:2" s="73" customFormat="1" ht="18" customHeight="1">
      <c r="B1163" s="86"/>
    </row>
    <row r="1164" spans="2:2" s="73" customFormat="1" ht="18" customHeight="1">
      <c r="B1164" s="86"/>
    </row>
    <row r="1165" spans="2:2" s="73" customFormat="1" ht="18" customHeight="1">
      <c r="B1165" s="86"/>
    </row>
    <row r="1166" spans="2:2" s="73" customFormat="1" ht="18" customHeight="1">
      <c r="B1166" s="86"/>
    </row>
    <row r="1167" spans="2:2" s="73" customFormat="1" ht="18" customHeight="1">
      <c r="B1167" s="86"/>
    </row>
    <row r="1168" spans="2:2" s="73" customFormat="1" ht="18" customHeight="1">
      <c r="B1168" s="86"/>
    </row>
    <row r="1169" spans="2:2" s="73" customFormat="1" ht="18" customHeight="1">
      <c r="B1169" s="86"/>
    </row>
    <row r="1170" spans="2:2" s="73" customFormat="1" ht="18" customHeight="1">
      <c r="B1170" s="86"/>
    </row>
    <row r="1171" spans="2:2" s="73" customFormat="1" ht="18" customHeight="1">
      <c r="B1171" s="86"/>
    </row>
    <row r="1172" spans="2:2" s="73" customFormat="1" ht="18" customHeight="1">
      <c r="B1172" s="86"/>
    </row>
    <row r="1173" spans="2:2" s="73" customFormat="1" ht="18" customHeight="1">
      <c r="B1173" s="86"/>
    </row>
    <row r="1174" spans="2:2" s="73" customFormat="1" ht="18" customHeight="1">
      <c r="B1174" s="86"/>
    </row>
    <row r="1175" spans="2:2" s="73" customFormat="1" ht="18" customHeight="1">
      <c r="B1175" s="86"/>
    </row>
    <row r="1176" spans="2:2" s="73" customFormat="1" ht="18" customHeight="1">
      <c r="B1176" s="86"/>
    </row>
    <row r="1177" spans="2:2" s="73" customFormat="1" ht="18" customHeight="1">
      <c r="B1177" s="86"/>
    </row>
    <row r="1178" spans="2:2" s="73" customFormat="1" ht="18" customHeight="1">
      <c r="B1178" s="86"/>
    </row>
    <row r="1179" spans="2:2" s="73" customFormat="1" ht="18" customHeight="1">
      <c r="B1179" s="86"/>
    </row>
    <row r="1180" spans="2:2" s="73" customFormat="1" ht="18" customHeight="1">
      <c r="B1180" s="86"/>
    </row>
    <row r="1181" spans="2:2" s="73" customFormat="1" ht="18" customHeight="1">
      <c r="B1181" s="86"/>
    </row>
    <row r="1182" spans="2:2" s="73" customFormat="1" ht="18" customHeight="1">
      <c r="B1182" s="86"/>
    </row>
    <row r="1183" spans="2:2" s="73" customFormat="1" ht="18" customHeight="1">
      <c r="B1183" s="86"/>
    </row>
    <row r="1184" spans="2:2" s="73" customFormat="1" ht="18" customHeight="1">
      <c r="B1184" s="86"/>
    </row>
    <row r="1185" spans="2:2" s="73" customFormat="1" ht="18" customHeight="1">
      <c r="B1185" s="86"/>
    </row>
    <row r="1186" spans="2:2" s="73" customFormat="1" ht="18" customHeight="1">
      <c r="B1186" s="86"/>
    </row>
    <row r="1187" spans="2:2" s="73" customFormat="1" ht="18" customHeight="1">
      <c r="B1187" s="86"/>
    </row>
    <row r="1188" spans="2:2" s="73" customFormat="1" ht="18" customHeight="1">
      <c r="B1188" s="86"/>
    </row>
    <row r="1189" spans="2:2" s="73" customFormat="1" ht="18" customHeight="1">
      <c r="B1189" s="86"/>
    </row>
    <row r="1190" spans="2:2" s="73" customFormat="1" ht="18" customHeight="1">
      <c r="B1190" s="86"/>
    </row>
    <row r="1191" spans="2:2" s="73" customFormat="1" ht="18" customHeight="1">
      <c r="B1191" s="86"/>
    </row>
    <row r="1192" spans="2:2" s="73" customFormat="1" ht="18" customHeight="1">
      <c r="B1192" s="86"/>
    </row>
    <row r="1193" spans="2:2" s="73" customFormat="1" ht="18" customHeight="1">
      <c r="B1193" s="86"/>
    </row>
    <row r="1194" spans="2:2" s="73" customFormat="1" ht="18" customHeight="1">
      <c r="B1194" s="86"/>
    </row>
    <row r="1195" spans="2:2" s="73" customFormat="1" ht="18" customHeight="1">
      <c r="B1195" s="86"/>
    </row>
    <row r="1196" spans="2:2" s="73" customFormat="1" ht="18" customHeight="1">
      <c r="B1196" s="86"/>
    </row>
    <row r="1197" spans="2:2" s="73" customFormat="1" ht="18" customHeight="1">
      <c r="B1197" s="86"/>
    </row>
    <row r="1198" spans="2:2" s="73" customFormat="1" ht="18" customHeight="1">
      <c r="B1198" s="86"/>
    </row>
    <row r="1199" spans="2:2" s="73" customFormat="1" ht="18" customHeight="1">
      <c r="B1199" s="86"/>
    </row>
    <row r="1200" spans="2:2" s="73" customFormat="1" ht="18" customHeight="1">
      <c r="B1200" s="86"/>
    </row>
    <row r="1201" spans="2:2" s="73" customFormat="1" ht="18" customHeight="1">
      <c r="B1201" s="86"/>
    </row>
    <row r="1202" spans="2:2" s="73" customFormat="1" ht="18" customHeight="1">
      <c r="B1202" s="86"/>
    </row>
    <row r="1203" spans="2:2" s="73" customFormat="1" ht="18" customHeight="1">
      <c r="B1203" s="86"/>
    </row>
    <row r="1204" spans="2:2" s="73" customFormat="1" ht="18" customHeight="1">
      <c r="B1204" s="86"/>
    </row>
    <row r="1205" spans="2:2" s="73" customFormat="1" ht="18" customHeight="1">
      <c r="B1205" s="86"/>
    </row>
    <row r="1206" spans="2:2" s="73" customFormat="1" ht="18" customHeight="1">
      <c r="B1206" s="86"/>
    </row>
    <row r="1207" spans="2:2" s="73" customFormat="1" ht="18" customHeight="1">
      <c r="B1207" s="86"/>
    </row>
    <row r="1208" spans="2:2" s="73" customFormat="1" ht="18" customHeight="1">
      <c r="B1208" s="86"/>
    </row>
    <row r="1209" spans="2:2" s="73" customFormat="1" ht="18" customHeight="1">
      <c r="B1209" s="86"/>
    </row>
    <row r="1210" spans="2:2" s="73" customFormat="1" ht="18" customHeight="1">
      <c r="B1210" s="86"/>
    </row>
    <row r="1211" spans="2:2" s="73" customFormat="1" ht="18" customHeight="1">
      <c r="B1211" s="86"/>
    </row>
    <row r="1212" spans="2:2" s="73" customFormat="1" ht="18" customHeight="1">
      <c r="B1212" s="86"/>
    </row>
    <row r="1213" spans="2:2" s="73" customFormat="1" ht="18" customHeight="1">
      <c r="B1213" s="86"/>
    </row>
    <row r="1214" spans="2:2" s="73" customFormat="1" ht="18" customHeight="1">
      <c r="B1214" s="86"/>
    </row>
    <row r="1215" spans="2:2" s="73" customFormat="1" ht="18" customHeight="1">
      <c r="B1215" s="86"/>
    </row>
    <row r="1216" spans="2:2" s="73" customFormat="1" ht="18" customHeight="1">
      <c r="B1216" s="86"/>
    </row>
    <row r="1217" spans="2:2" s="73" customFormat="1" ht="18" customHeight="1">
      <c r="B1217" s="86"/>
    </row>
    <row r="1218" spans="2:2" s="73" customFormat="1" ht="18" customHeight="1">
      <c r="B1218" s="86"/>
    </row>
    <row r="1219" spans="2:2" s="73" customFormat="1" ht="18" customHeight="1">
      <c r="B1219" s="86"/>
    </row>
    <row r="1220" spans="2:2" s="73" customFormat="1" ht="18" customHeight="1">
      <c r="B1220" s="86"/>
    </row>
    <row r="1221" spans="2:2" s="73" customFormat="1" ht="18" customHeight="1">
      <c r="B1221" s="86"/>
    </row>
    <row r="1222" spans="2:2" s="73" customFormat="1" ht="18" customHeight="1">
      <c r="B1222" s="86"/>
    </row>
    <row r="1223" spans="2:2" s="73" customFormat="1" ht="18" customHeight="1">
      <c r="B1223" s="86"/>
    </row>
    <row r="1224" spans="2:2" s="73" customFormat="1" ht="18" customHeight="1">
      <c r="B1224" s="86"/>
    </row>
    <row r="1225" spans="2:2" s="73" customFormat="1" ht="18" customHeight="1">
      <c r="B1225" s="86"/>
    </row>
    <row r="1226" spans="2:2" s="73" customFormat="1" ht="18" customHeight="1">
      <c r="B1226" s="86"/>
    </row>
    <row r="1227" spans="2:2" s="73" customFormat="1" ht="18" customHeight="1">
      <c r="B1227" s="86"/>
    </row>
    <row r="1228" spans="2:2" s="73" customFormat="1" ht="18" customHeight="1">
      <c r="B1228" s="86"/>
    </row>
    <row r="1229" spans="2:2" s="73" customFormat="1" ht="18" customHeight="1">
      <c r="B1229" s="86"/>
    </row>
    <row r="1230" spans="2:2" s="73" customFormat="1" ht="18" customHeight="1">
      <c r="B1230" s="86"/>
    </row>
    <row r="1231" spans="2:2" s="73" customFormat="1" ht="18" customHeight="1">
      <c r="B1231" s="86"/>
    </row>
    <row r="1232" spans="2:2" s="73" customFormat="1" ht="18" customHeight="1">
      <c r="B1232" s="86"/>
    </row>
    <row r="1233" spans="2:2" s="73" customFormat="1" ht="18" customHeight="1">
      <c r="B1233" s="86"/>
    </row>
    <row r="1234" spans="2:2" s="73" customFormat="1" ht="18" customHeight="1">
      <c r="B1234" s="86"/>
    </row>
    <row r="1235" spans="2:2" s="73" customFormat="1" ht="18" customHeight="1">
      <c r="B1235" s="86"/>
    </row>
    <row r="1236" spans="2:2" s="73" customFormat="1" ht="18" customHeight="1">
      <c r="B1236" s="86"/>
    </row>
    <row r="1237" spans="2:2" s="73" customFormat="1" ht="18" customHeight="1">
      <c r="B1237" s="86"/>
    </row>
    <row r="1238" spans="2:2" s="73" customFormat="1" ht="18" customHeight="1">
      <c r="B1238" s="86"/>
    </row>
    <row r="1239" spans="2:2" s="73" customFormat="1" ht="18" customHeight="1">
      <c r="B1239" s="86"/>
    </row>
    <row r="1240" spans="2:2" s="73" customFormat="1" ht="18" customHeight="1">
      <c r="B1240" s="86"/>
    </row>
    <row r="1241" spans="2:2" s="73" customFormat="1" ht="18" customHeight="1">
      <c r="B1241" s="86"/>
    </row>
    <row r="1242" spans="2:2" s="73" customFormat="1" ht="18" customHeight="1">
      <c r="B1242" s="86"/>
    </row>
    <row r="1243" spans="2:2" s="73" customFormat="1" ht="18" customHeight="1">
      <c r="B1243" s="86"/>
    </row>
    <row r="1244" spans="2:2" s="73" customFormat="1" ht="18" customHeight="1">
      <c r="B1244" s="86"/>
    </row>
    <row r="1245" spans="2:2" s="73" customFormat="1" ht="18" customHeight="1">
      <c r="B1245" s="86"/>
    </row>
    <row r="1246" spans="2:2" s="73" customFormat="1" ht="18" customHeight="1">
      <c r="B1246" s="86"/>
    </row>
    <row r="1247" spans="2:2" s="73" customFormat="1" ht="18" customHeight="1">
      <c r="B1247" s="86"/>
    </row>
    <row r="1248" spans="2:2" s="73" customFormat="1" ht="18" customHeight="1">
      <c r="B1248" s="86"/>
    </row>
    <row r="1249" spans="2:2" s="73" customFormat="1" ht="18" customHeight="1">
      <c r="B1249" s="86"/>
    </row>
    <row r="1250" spans="2:2" s="73" customFormat="1" ht="18" customHeight="1">
      <c r="B1250" s="86"/>
    </row>
    <row r="1251" spans="2:2" s="73" customFormat="1" ht="18" customHeight="1">
      <c r="B1251" s="86"/>
    </row>
    <row r="1252" spans="2:2" s="73" customFormat="1" ht="18" customHeight="1">
      <c r="B1252" s="86"/>
    </row>
    <row r="1253" spans="2:2" s="73" customFormat="1" ht="18" customHeight="1">
      <c r="B1253" s="86"/>
    </row>
    <row r="1254" spans="2:2" s="73" customFormat="1" ht="18" customHeight="1">
      <c r="B1254" s="86"/>
    </row>
    <row r="1255" spans="2:2" s="73" customFormat="1" ht="18" customHeight="1">
      <c r="B1255" s="86"/>
    </row>
    <row r="1256" spans="2:2" s="73" customFormat="1" ht="18" customHeight="1">
      <c r="B1256" s="86"/>
    </row>
    <row r="1257" spans="2:2" s="73" customFormat="1" ht="18" customHeight="1">
      <c r="B1257" s="86"/>
    </row>
    <row r="1258" spans="2:2" s="73" customFormat="1" ht="18" customHeight="1">
      <c r="B1258" s="86"/>
    </row>
    <row r="1259" spans="2:2" s="73" customFormat="1" ht="18" customHeight="1">
      <c r="B1259" s="86"/>
    </row>
    <row r="1260" spans="2:2" s="73" customFormat="1" ht="18" customHeight="1">
      <c r="B1260" s="86"/>
    </row>
    <row r="1261" spans="2:2" s="73" customFormat="1" ht="18" customHeight="1">
      <c r="B1261" s="86"/>
    </row>
    <row r="1262" spans="2:2" s="73" customFormat="1" ht="18" customHeight="1">
      <c r="B1262" s="86"/>
    </row>
    <row r="1263" spans="2:2" s="73" customFormat="1" ht="18" customHeight="1">
      <c r="B1263" s="86"/>
    </row>
    <row r="1264" spans="2:2" s="73" customFormat="1" ht="18" customHeight="1">
      <c r="B1264" s="86"/>
    </row>
    <row r="1265" spans="2:2" s="73" customFormat="1" ht="18" customHeight="1">
      <c r="B1265" s="86"/>
    </row>
    <row r="1266" spans="2:2" s="73" customFormat="1" ht="18" customHeight="1">
      <c r="B1266" s="86"/>
    </row>
    <row r="1267" spans="2:2" s="73" customFormat="1" ht="18" customHeight="1">
      <c r="B1267" s="86"/>
    </row>
    <row r="1268" spans="2:2" s="73" customFormat="1" ht="18" customHeight="1">
      <c r="B1268" s="86"/>
    </row>
    <row r="1269" spans="2:2" s="73" customFormat="1" ht="18" customHeight="1">
      <c r="B1269" s="86"/>
    </row>
    <row r="1270" spans="2:2" s="73" customFormat="1" ht="18" customHeight="1">
      <c r="B1270" s="86"/>
    </row>
    <row r="1271" spans="2:2" s="73" customFormat="1" ht="18" customHeight="1">
      <c r="B1271" s="86"/>
    </row>
    <row r="1272" spans="2:2" s="73" customFormat="1" ht="18" customHeight="1">
      <c r="B1272" s="86"/>
    </row>
    <row r="1273" spans="2:2" s="73" customFormat="1" ht="18" customHeight="1">
      <c r="B1273" s="86"/>
    </row>
    <row r="1274" spans="2:2" s="73" customFormat="1" ht="18" customHeight="1">
      <c r="B1274" s="86"/>
    </row>
    <row r="1275" spans="2:2" s="73" customFormat="1" ht="18" customHeight="1">
      <c r="B1275" s="86"/>
    </row>
    <row r="1276" spans="2:2" s="73" customFormat="1" ht="18" customHeight="1">
      <c r="B1276" s="86"/>
    </row>
    <row r="1277" spans="2:2" s="73" customFormat="1" ht="18" customHeight="1">
      <c r="B1277" s="86"/>
    </row>
    <row r="1278" spans="2:2" s="73" customFormat="1" ht="18" customHeight="1">
      <c r="B1278" s="86"/>
    </row>
    <row r="1279" spans="2:2" s="73" customFormat="1" ht="18" customHeight="1">
      <c r="B1279" s="86"/>
    </row>
    <row r="1280" spans="2:2" s="73" customFormat="1" ht="18" customHeight="1">
      <c r="B1280" s="86"/>
    </row>
    <row r="1281" spans="2:2" s="73" customFormat="1" ht="18" customHeight="1">
      <c r="B1281" s="86"/>
    </row>
    <row r="1282" spans="2:2" s="73" customFormat="1" ht="18" customHeight="1">
      <c r="B1282" s="86"/>
    </row>
    <row r="1283" spans="2:2" s="73" customFormat="1" ht="18" customHeight="1">
      <c r="B1283" s="86"/>
    </row>
    <row r="1284" spans="2:2" s="73" customFormat="1" ht="18" customHeight="1">
      <c r="B1284" s="86"/>
    </row>
    <row r="1285" spans="2:2" s="73" customFormat="1" ht="18" customHeight="1">
      <c r="B1285" s="86"/>
    </row>
    <row r="1286" spans="2:2" s="73" customFormat="1" ht="18" customHeight="1">
      <c r="B1286" s="86"/>
    </row>
    <row r="1287" spans="2:2" s="73" customFormat="1" ht="18" customHeight="1">
      <c r="B1287" s="86"/>
    </row>
    <row r="1288" spans="2:2" s="73" customFormat="1" ht="18" customHeight="1">
      <c r="B1288" s="86"/>
    </row>
    <row r="1289" spans="2:2" s="73" customFormat="1" ht="18" customHeight="1">
      <c r="B1289" s="86"/>
    </row>
    <row r="1290" spans="2:2" s="73" customFormat="1" ht="18" customHeight="1">
      <c r="B1290" s="86"/>
    </row>
    <row r="1291" spans="2:2" s="73" customFormat="1" ht="18" customHeight="1">
      <c r="B1291" s="86"/>
    </row>
    <row r="1292" spans="2:2" s="73" customFormat="1" ht="18" customHeight="1">
      <c r="B1292" s="86"/>
    </row>
    <row r="1293" spans="2:2" s="73" customFormat="1" ht="18" customHeight="1">
      <c r="B1293" s="86"/>
    </row>
    <row r="1294" spans="2:2" s="73" customFormat="1" ht="18" customHeight="1">
      <c r="B1294" s="86"/>
    </row>
    <row r="1295" spans="2:2" s="73" customFormat="1" ht="18" customHeight="1">
      <c r="B1295" s="86"/>
    </row>
    <row r="1296" spans="2:2" s="73" customFormat="1" ht="18" customHeight="1">
      <c r="B1296" s="86"/>
    </row>
    <row r="1297" spans="2:2" s="73" customFormat="1" ht="18" customHeight="1">
      <c r="B1297" s="86"/>
    </row>
    <row r="1298" spans="2:2" s="73" customFormat="1" ht="18" customHeight="1">
      <c r="B1298" s="86"/>
    </row>
    <row r="1299" spans="2:2" s="73" customFormat="1" ht="18" customHeight="1">
      <c r="B1299" s="86"/>
    </row>
    <row r="1300" spans="2:2" s="73" customFormat="1" ht="18" customHeight="1">
      <c r="B1300" s="86"/>
    </row>
    <row r="1301" spans="2:2" s="73" customFormat="1" ht="18" customHeight="1">
      <c r="B1301" s="86"/>
    </row>
    <row r="1302" spans="2:2" s="73" customFormat="1" ht="18" customHeight="1">
      <c r="B1302" s="86"/>
    </row>
    <row r="1303" spans="2:2" s="73" customFormat="1" ht="18" customHeight="1">
      <c r="B1303" s="86"/>
    </row>
    <row r="1304" spans="2:2" s="73" customFormat="1" ht="18" customHeight="1">
      <c r="B1304" s="86"/>
    </row>
    <row r="1305" spans="2:2" s="73" customFormat="1" ht="18" customHeight="1">
      <c r="B1305" s="86"/>
    </row>
    <row r="1306" spans="2:2" s="73" customFormat="1" ht="18" customHeight="1">
      <c r="B1306" s="86"/>
    </row>
    <row r="1307" spans="2:2" s="73" customFormat="1" ht="18" customHeight="1">
      <c r="B1307" s="86"/>
    </row>
    <row r="1308" spans="2:2" s="73" customFormat="1" ht="18" customHeight="1">
      <c r="B1308" s="86"/>
    </row>
    <row r="1309" spans="2:2" s="73" customFormat="1" ht="18" customHeight="1">
      <c r="B1309" s="86"/>
    </row>
    <row r="1310" spans="2:2" s="73" customFormat="1" ht="18" customHeight="1">
      <c r="B1310" s="86"/>
    </row>
    <row r="1311" spans="2:2" s="73" customFormat="1" ht="18" customHeight="1">
      <c r="B1311" s="86"/>
    </row>
    <row r="1312" spans="2:2" s="73" customFormat="1" ht="18" customHeight="1">
      <c r="B1312" s="86"/>
    </row>
    <row r="1313" spans="2:2" s="73" customFormat="1" ht="18" customHeight="1">
      <c r="B1313" s="86"/>
    </row>
    <row r="1314" spans="2:2" s="73" customFormat="1" ht="18" customHeight="1">
      <c r="B1314" s="86"/>
    </row>
    <row r="1315" spans="2:2" s="73" customFormat="1" ht="18" customHeight="1">
      <c r="B1315" s="86"/>
    </row>
    <row r="1316" spans="2:2" s="73" customFormat="1" ht="18" customHeight="1">
      <c r="B1316" s="86"/>
    </row>
    <row r="1317" spans="2:2" s="73" customFormat="1" ht="18" customHeight="1">
      <c r="B1317" s="86"/>
    </row>
    <row r="1318" spans="2:2" s="73" customFormat="1" ht="18" customHeight="1">
      <c r="B1318" s="86"/>
    </row>
    <row r="1319" spans="2:2" s="73" customFormat="1" ht="18" customHeight="1">
      <c r="B1319" s="86"/>
    </row>
    <row r="1320" spans="2:2" s="73" customFormat="1" ht="18" customHeight="1">
      <c r="B1320" s="86"/>
    </row>
    <row r="1321" spans="2:2" s="73" customFormat="1" ht="18" customHeight="1">
      <c r="B1321" s="86"/>
    </row>
    <row r="1322" spans="2:2" s="73" customFormat="1" ht="18" customHeight="1">
      <c r="B1322" s="86"/>
    </row>
    <row r="1323" spans="2:2" s="73" customFormat="1" ht="18" customHeight="1">
      <c r="B1323" s="86"/>
    </row>
    <row r="1324" spans="2:2" s="73" customFormat="1" ht="18" customHeight="1">
      <c r="B1324" s="86"/>
    </row>
    <row r="1325" spans="2:2" s="73" customFormat="1" ht="18" customHeight="1">
      <c r="B1325" s="86"/>
    </row>
    <row r="1326" spans="2:2" s="73" customFormat="1" ht="18" customHeight="1">
      <c r="B1326" s="86"/>
    </row>
    <row r="1327" spans="2:2" s="73" customFormat="1" ht="18" customHeight="1">
      <c r="B1327" s="86"/>
    </row>
    <row r="1328" spans="2:2" s="73" customFormat="1" ht="18" customHeight="1">
      <c r="B1328" s="86"/>
    </row>
    <row r="1329" spans="2:2" s="73" customFormat="1" ht="18" customHeight="1">
      <c r="B1329" s="86"/>
    </row>
    <row r="1330" spans="2:2" s="73" customFormat="1" ht="18" customHeight="1">
      <c r="B1330" s="86"/>
    </row>
    <row r="1331" spans="2:2" s="73" customFormat="1" ht="18" customHeight="1">
      <c r="B1331" s="86"/>
    </row>
    <row r="1332" spans="2:2" s="73" customFormat="1" ht="18" customHeight="1">
      <c r="B1332" s="86"/>
    </row>
    <row r="1333" spans="2:2" s="73" customFormat="1" ht="18" customHeight="1">
      <c r="B1333" s="86"/>
    </row>
    <row r="1334" spans="2:2" s="73" customFormat="1" ht="18" customHeight="1">
      <c r="B1334" s="86"/>
    </row>
    <row r="1335" spans="2:2" s="73" customFormat="1" ht="18" customHeight="1">
      <c r="B1335" s="86"/>
    </row>
    <row r="1336" spans="2:2" s="73" customFormat="1" ht="18" customHeight="1">
      <c r="B1336" s="86"/>
    </row>
    <row r="1337" spans="2:2" s="73" customFormat="1" ht="18" customHeight="1">
      <c r="B1337" s="86"/>
    </row>
    <row r="1338" spans="2:2" s="73" customFormat="1" ht="18" customHeight="1">
      <c r="B1338" s="86"/>
    </row>
    <row r="1339" spans="2:2" s="73" customFormat="1" ht="18" customHeight="1">
      <c r="B1339" s="86"/>
    </row>
    <row r="1340" spans="2:2" s="73" customFormat="1" ht="18" customHeight="1">
      <c r="B1340" s="86"/>
    </row>
    <row r="1341" spans="2:2" s="73" customFormat="1" ht="18" customHeight="1">
      <c r="B1341" s="86"/>
    </row>
    <row r="1342" spans="2:2" s="73" customFormat="1" ht="18" customHeight="1">
      <c r="B1342" s="86"/>
    </row>
    <row r="1343" spans="2:2" s="73" customFormat="1" ht="18" customHeight="1">
      <c r="B1343" s="86"/>
    </row>
    <row r="1344" spans="2:2" s="73" customFormat="1" ht="18" customHeight="1">
      <c r="B1344" s="86"/>
    </row>
    <row r="1345" spans="2:2" s="73" customFormat="1" ht="18" customHeight="1">
      <c r="B1345" s="86"/>
    </row>
    <row r="1346" spans="2:2" s="73" customFormat="1" ht="18" customHeight="1">
      <c r="B1346" s="86"/>
    </row>
    <row r="1347" spans="2:2" s="73" customFormat="1" ht="18" customHeight="1">
      <c r="B1347" s="86"/>
    </row>
    <row r="1348" spans="2:2" s="73" customFormat="1" ht="18" customHeight="1">
      <c r="B1348" s="86"/>
    </row>
    <row r="1349" spans="2:2" s="73" customFormat="1" ht="18" customHeight="1">
      <c r="B1349" s="86"/>
    </row>
    <row r="1350" spans="2:2" s="73" customFormat="1" ht="18" customHeight="1">
      <c r="B1350" s="86"/>
    </row>
    <row r="1351" spans="2:2" s="73" customFormat="1" ht="18" customHeight="1">
      <c r="B1351" s="86"/>
    </row>
    <row r="1352" spans="2:2" s="73" customFormat="1" ht="18" customHeight="1">
      <c r="B1352" s="86"/>
    </row>
    <row r="1353" spans="2:2" s="73" customFormat="1" ht="18" customHeight="1">
      <c r="B1353" s="86"/>
    </row>
    <row r="1354" spans="2:2" s="73" customFormat="1" ht="18" customHeight="1">
      <c r="B1354" s="86"/>
    </row>
    <row r="1355" spans="2:2" s="73" customFormat="1" ht="18" customHeight="1">
      <c r="B1355" s="86"/>
    </row>
    <row r="1356" spans="2:2" s="73" customFormat="1" ht="18" customHeight="1">
      <c r="B1356" s="86"/>
    </row>
    <row r="1357" spans="2:2" s="73" customFormat="1" ht="18" customHeight="1">
      <c r="B1357" s="86"/>
    </row>
    <row r="1358" spans="2:2" s="73" customFormat="1" ht="18" customHeight="1">
      <c r="B1358" s="86"/>
    </row>
    <row r="1359" spans="2:2" s="73" customFormat="1" ht="18" customHeight="1">
      <c r="B1359" s="86"/>
    </row>
    <row r="1360" spans="2:2" s="73" customFormat="1" ht="18" customHeight="1">
      <c r="B1360" s="86"/>
    </row>
    <row r="1361" spans="2:2" s="73" customFormat="1" ht="18" customHeight="1">
      <c r="B1361" s="86"/>
    </row>
    <row r="1362" spans="2:2" s="73" customFormat="1" ht="18" customHeight="1">
      <c r="B1362" s="86"/>
    </row>
    <row r="1363" spans="2:2" s="73" customFormat="1" ht="18" customHeight="1">
      <c r="B1363" s="86"/>
    </row>
    <row r="1364" spans="2:2" s="73" customFormat="1" ht="18" customHeight="1">
      <c r="B1364" s="86"/>
    </row>
    <row r="1365" spans="2:2" s="73" customFormat="1" ht="18" customHeight="1">
      <c r="B1365" s="86"/>
    </row>
    <row r="1366" spans="2:2" s="73" customFormat="1" ht="18" customHeight="1">
      <c r="B1366" s="86"/>
    </row>
    <row r="1367" spans="2:2" s="73" customFormat="1" ht="18" customHeight="1">
      <c r="B1367" s="86"/>
    </row>
    <row r="1368" spans="2:2" s="73" customFormat="1" ht="18" customHeight="1">
      <c r="B1368" s="86"/>
    </row>
    <row r="1369" spans="2:2" s="73" customFormat="1" ht="18" customHeight="1">
      <c r="B1369" s="86"/>
    </row>
    <row r="1370" spans="2:2" s="73" customFormat="1" ht="18" customHeight="1">
      <c r="B1370" s="86"/>
    </row>
    <row r="1371" spans="2:2" s="73" customFormat="1" ht="18" customHeight="1">
      <c r="B1371" s="86"/>
    </row>
    <row r="1372" spans="2:2" s="73" customFormat="1" ht="18" customHeight="1">
      <c r="B1372" s="86"/>
    </row>
    <row r="1373" spans="2:2" s="73" customFormat="1" ht="18" customHeight="1">
      <c r="B1373" s="86"/>
    </row>
    <row r="1374" spans="2:2" s="73" customFormat="1" ht="18" customHeight="1">
      <c r="B1374" s="86"/>
    </row>
    <row r="1375" spans="2:2" s="73" customFormat="1" ht="18" customHeight="1">
      <c r="B1375" s="86"/>
    </row>
    <row r="1376" spans="2:2" s="73" customFormat="1" ht="18" customHeight="1">
      <c r="B1376" s="86"/>
    </row>
    <row r="1377" spans="2:2" s="73" customFormat="1" ht="18" customHeight="1">
      <c r="B1377" s="86"/>
    </row>
    <row r="1378" spans="2:2" s="73" customFormat="1" ht="18" customHeight="1">
      <c r="B1378" s="86"/>
    </row>
    <row r="1379" spans="2:2" s="73" customFormat="1" ht="18" customHeight="1">
      <c r="B1379" s="86"/>
    </row>
    <row r="1380" spans="2:2" s="73" customFormat="1" ht="18" customHeight="1">
      <c r="B1380" s="86"/>
    </row>
    <row r="1381" spans="2:2" s="73" customFormat="1" ht="18" customHeight="1">
      <c r="B1381" s="86"/>
    </row>
    <row r="1382" spans="2:2" s="73" customFormat="1" ht="18" customHeight="1">
      <c r="B1382" s="86"/>
    </row>
    <row r="1383" spans="2:2" s="73" customFormat="1" ht="18" customHeight="1">
      <c r="B1383" s="86"/>
    </row>
    <row r="1384" spans="2:2" s="73" customFormat="1" ht="18" customHeight="1">
      <c r="B1384" s="86"/>
    </row>
    <row r="1385" spans="2:2" s="73" customFormat="1" ht="18" customHeight="1">
      <c r="B1385" s="86"/>
    </row>
    <row r="1386" spans="2:2" s="73" customFormat="1" ht="18" customHeight="1">
      <c r="B1386" s="86"/>
    </row>
    <row r="1387" spans="2:2" s="73" customFormat="1" ht="18" customHeight="1">
      <c r="B1387" s="86"/>
    </row>
    <row r="1388" spans="2:2" s="73" customFormat="1" ht="18" customHeight="1">
      <c r="B1388" s="86"/>
    </row>
    <row r="1389" spans="2:2" s="73" customFormat="1" ht="18" customHeight="1">
      <c r="B1389" s="86"/>
    </row>
    <row r="1390" spans="2:2" s="73" customFormat="1" ht="18" customHeight="1">
      <c r="B1390" s="86"/>
    </row>
    <row r="1391" spans="2:2" s="73" customFormat="1" ht="18" customHeight="1">
      <c r="B1391" s="86"/>
    </row>
    <row r="1392" spans="2:2" s="73" customFormat="1" ht="18" customHeight="1">
      <c r="B1392" s="86"/>
    </row>
    <row r="1393" spans="2:2" s="73" customFormat="1" ht="18" customHeight="1">
      <c r="B1393" s="86"/>
    </row>
    <row r="1394" spans="2:2" s="73" customFormat="1" ht="18" customHeight="1">
      <c r="B1394" s="86"/>
    </row>
    <row r="1395" spans="2:2" s="73" customFormat="1" ht="18" customHeight="1">
      <c r="B1395" s="86"/>
    </row>
    <row r="1396" spans="2:2" s="73" customFormat="1" ht="18" customHeight="1">
      <c r="B1396" s="86"/>
    </row>
    <row r="1397" spans="2:2" s="73" customFormat="1" ht="18" customHeight="1">
      <c r="B1397" s="86"/>
    </row>
    <row r="1398" spans="2:2" s="73" customFormat="1" ht="18" customHeight="1">
      <c r="B1398" s="86"/>
    </row>
    <row r="1399" spans="2:2" s="73" customFormat="1" ht="18" customHeight="1">
      <c r="B1399" s="86"/>
    </row>
    <row r="1400" spans="2:2" s="73" customFormat="1" ht="18" customHeight="1">
      <c r="B1400" s="86"/>
    </row>
    <row r="1401" spans="2:2" s="73" customFormat="1" ht="18" customHeight="1">
      <c r="B1401" s="86"/>
    </row>
    <row r="1402" spans="2:2" s="73" customFormat="1" ht="18" customHeight="1">
      <c r="B1402" s="86"/>
    </row>
    <row r="1403" spans="2:2" s="73" customFormat="1" ht="18" customHeight="1">
      <c r="B1403" s="86"/>
    </row>
    <row r="1404" spans="2:2" s="73" customFormat="1" ht="18" customHeight="1">
      <c r="B1404" s="86"/>
    </row>
    <row r="1405" spans="2:2" s="73" customFormat="1" ht="18" customHeight="1">
      <c r="B1405" s="86"/>
    </row>
    <row r="1406" spans="2:2" s="73" customFormat="1" ht="18" customHeight="1">
      <c r="B1406" s="86"/>
    </row>
    <row r="1407" spans="2:2" s="73" customFormat="1" ht="18" customHeight="1">
      <c r="B1407" s="86"/>
    </row>
    <row r="1408" spans="2:2" s="73" customFormat="1" ht="18" customHeight="1">
      <c r="B1408" s="86"/>
    </row>
    <row r="1409" spans="2:2" s="73" customFormat="1" ht="18" customHeight="1">
      <c r="B1409" s="86"/>
    </row>
    <row r="1410" spans="2:2" s="73" customFormat="1" ht="18" customHeight="1">
      <c r="B1410" s="86"/>
    </row>
    <row r="1411" spans="2:2" s="73" customFormat="1" ht="18" customHeight="1">
      <c r="B1411" s="86"/>
    </row>
    <row r="1412" spans="2:2" s="73" customFormat="1" ht="18" customHeight="1">
      <c r="B1412" s="86"/>
    </row>
    <row r="1413" spans="2:2" s="73" customFormat="1" ht="18" customHeight="1">
      <c r="B1413" s="86"/>
    </row>
    <row r="1414" spans="2:2" s="73" customFormat="1" ht="18" customHeight="1">
      <c r="B1414" s="86"/>
    </row>
    <row r="1415" spans="2:2" s="73" customFormat="1" ht="18" customHeight="1">
      <c r="B1415" s="86"/>
    </row>
    <row r="1416" spans="2:2" s="73" customFormat="1" ht="18" customHeight="1">
      <c r="B1416" s="86"/>
    </row>
    <row r="1417" spans="2:2" s="73" customFormat="1" ht="18" customHeight="1">
      <c r="B1417" s="86"/>
    </row>
    <row r="1418" spans="2:2" s="73" customFormat="1" ht="18" customHeight="1">
      <c r="B1418" s="86"/>
    </row>
    <row r="1419" spans="2:2" s="73" customFormat="1" ht="18" customHeight="1">
      <c r="B1419" s="86"/>
    </row>
    <row r="1420" spans="2:2" s="73" customFormat="1" ht="18" customHeight="1">
      <c r="B1420" s="86"/>
    </row>
    <row r="1421" spans="2:2" s="73" customFormat="1" ht="18" customHeight="1">
      <c r="B1421" s="86"/>
    </row>
    <row r="1422" spans="2:2" s="73" customFormat="1" ht="18" customHeight="1">
      <c r="B1422" s="86"/>
    </row>
    <row r="1423" spans="2:2" s="73" customFormat="1" ht="18" customHeight="1">
      <c r="B1423" s="86"/>
    </row>
    <row r="1424" spans="2:2" s="73" customFormat="1" ht="18" customHeight="1">
      <c r="B1424" s="86"/>
    </row>
    <row r="1425" spans="2:2" s="73" customFormat="1" ht="18" customHeight="1">
      <c r="B1425" s="86"/>
    </row>
    <row r="1426" spans="2:2" s="73" customFormat="1" ht="18" customHeight="1">
      <c r="B1426" s="86"/>
    </row>
    <row r="1427" spans="2:2" s="73" customFormat="1" ht="18" customHeight="1">
      <c r="B1427" s="86"/>
    </row>
    <row r="1428" spans="2:2" s="73" customFormat="1" ht="18" customHeight="1">
      <c r="B1428" s="86"/>
    </row>
    <row r="1429" spans="2:2" s="73" customFormat="1" ht="18" customHeight="1">
      <c r="B1429" s="86"/>
    </row>
    <row r="1430" spans="2:2" s="73" customFormat="1" ht="18" customHeight="1">
      <c r="B1430" s="86"/>
    </row>
    <row r="1431" spans="2:2" s="73" customFormat="1" ht="18" customHeight="1">
      <c r="B1431" s="86"/>
    </row>
    <row r="1432" spans="2:2" s="73" customFormat="1" ht="18" customHeight="1">
      <c r="B1432" s="86"/>
    </row>
    <row r="1433" spans="2:2" s="73" customFormat="1" ht="18" customHeight="1">
      <c r="B1433" s="86"/>
    </row>
    <row r="1434" spans="2:2" s="73" customFormat="1" ht="18" customHeight="1">
      <c r="B1434" s="86"/>
    </row>
    <row r="1435" spans="2:2" s="73" customFormat="1" ht="18" customHeight="1">
      <c r="B1435" s="86"/>
    </row>
    <row r="1436" spans="2:2" s="73" customFormat="1" ht="18" customHeight="1">
      <c r="B1436" s="86"/>
    </row>
    <row r="1437" spans="2:2" s="73" customFormat="1" ht="18" customHeight="1">
      <c r="B1437" s="86"/>
    </row>
    <row r="1438" spans="2:2" s="73" customFormat="1" ht="18" customHeight="1">
      <c r="B1438" s="86"/>
    </row>
    <row r="1439" spans="2:2" s="73" customFormat="1" ht="18" customHeight="1">
      <c r="B1439" s="86"/>
    </row>
    <row r="1440" spans="2:2" s="73" customFormat="1" ht="18" customHeight="1">
      <c r="B1440" s="86"/>
    </row>
    <row r="1441" spans="2:2" s="73" customFormat="1" ht="18" customHeight="1">
      <c r="B1441" s="86"/>
    </row>
    <row r="1442" spans="2:2" s="73" customFormat="1" ht="18" customHeight="1">
      <c r="B1442" s="86"/>
    </row>
    <row r="1443" spans="2:2" s="73" customFormat="1" ht="18" customHeight="1">
      <c r="B1443" s="86"/>
    </row>
    <row r="1444" spans="2:2" s="73" customFormat="1" ht="18" customHeight="1">
      <c r="B1444" s="86"/>
    </row>
    <row r="1445" spans="2:2" s="73" customFormat="1" ht="18" customHeight="1">
      <c r="B1445" s="86"/>
    </row>
    <row r="1446" spans="2:2" s="73" customFormat="1" ht="18" customHeight="1">
      <c r="B1446" s="86"/>
    </row>
    <row r="1447" spans="2:2" s="73" customFormat="1" ht="18" customHeight="1">
      <c r="B1447" s="86"/>
    </row>
    <row r="1448" spans="2:2" s="73" customFormat="1" ht="18" customHeight="1">
      <c r="B1448" s="86"/>
    </row>
    <row r="1449" spans="2:2" s="73" customFormat="1" ht="18" customHeight="1">
      <c r="B1449" s="86"/>
    </row>
    <row r="1450" spans="2:2" s="73" customFormat="1" ht="18" customHeight="1">
      <c r="B1450" s="86"/>
    </row>
    <row r="1451" spans="2:2" s="73" customFormat="1" ht="18" customHeight="1">
      <c r="B1451" s="86"/>
    </row>
    <row r="1452" spans="2:2" s="73" customFormat="1" ht="18" customHeight="1">
      <c r="B1452" s="86"/>
    </row>
    <row r="1453" spans="2:2" s="73" customFormat="1" ht="18" customHeight="1">
      <c r="B1453" s="86"/>
    </row>
    <row r="1454" spans="2:2" s="73" customFormat="1" ht="18" customHeight="1">
      <c r="B1454" s="86"/>
    </row>
    <row r="1455" spans="2:2" s="73" customFormat="1" ht="18" customHeight="1">
      <c r="B1455" s="86"/>
    </row>
    <row r="1456" spans="2:2" s="73" customFormat="1" ht="18" customHeight="1">
      <c r="B1456" s="86"/>
    </row>
    <row r="1457" spans="2:2" s="73" customFormat="1" ht="18" customHeight="1">
      <c r="B1457" s="86"/>
    </row>
    <row r="1458" spans="2:2" s="73" customFormat="1" ht="18" customHeight="1">
      <c r="B1458" s="86"/>
    </row>
    <row r="1459" spans="2:2" s="73" customFormat="1" ht="18" customHeight="1">
      <c r="B1459" s="86"/>
    </row>
    <row r="1460" spans="2:2" s="73" customFormat="1" ht="18" customHeight="1">
      <c r="B1460" s="86"/>
    </row>
    <row r="1461" spans="2:2" s="73" customFormat="1" ht="18" customHeight="1">
      <c r="B1461" s="86"/>
    </row>
    <row r="1462" spans="2:2" s="73" customFormat="1" ht="18" customHeight="1">
      <c r="B1462" s="86"/>
    </row>
    <row r="1463" spans="2:2" s="73" customFormat="1" ht="18" customHeight="1">
      <c r="B1463" s="86"/>
    </row>
    <row r="1464" spans="2:2" s="73" customFormat="1" ht="18" customHeight="1">
      <c r="B1464" s="86"/>
    </row>
    <row r="1465" spans="2:2" s="73" customFormat="1" ht="18" customHeight="1">
      <c r="B1465" s="86"/>
    </row>
    <row r="1466" spans="2:2" s="73" customFormat="1" ht="18" customHeight="1">
      <c r="B1466" s="86"/>
    </row>
    <row r="1467" spans="2:2" s="73" customFormat="1" ht="18" customHeight="1">
      <c r="B1467" s="86"/>
    </row>
    <row r="1468" spans="2:2" s="73" customFormat="1" ht="18" customHeight="1">
      <c r="B1468" s="86"/>
    </row>
    <row r="1469" spans="2:2" s="73" customFormat="1" ht="18" customHeight="1">
      <c r="B1469" s="86"/>
    </row>
    <row r="1470" spans="2:2" s="73" customFormat="1" ht="18" customHeight="1">
      <c r="B1470" s="86"/>
    </row>
    <row r="1471" spans="2:2" s="73" customFormat="1" ht="18" customHeight="1">
      <c r="B1471" s="86"/>
    </row>
    <row r="1472" spans="2:2" s="73" customFormat="1" ht="18" customHeight="1">
      <c r="B1472" s="86"/>
    </row>
    <row r="1473" spans="2:2" s="73" customFormat="1" ht="18" customHeight="1">
      <c r="B1473" s="86"/>
    </row>
    <row r="1474" spans="2:2" s="73" customFormat="1" ht="18" customHeight="1">
      <c r="B1474" s="86"/>
    </row>
    <row r="1475" spans="2:2" s="73" customFormat="1" ht="18" customHeight="1">
      <c r="B1475" s="86"/>
    </row>
    <row r="1476" spans="2:2" s="73" customFormat="1" ht="18" customHeight="1">
      <c r="B1476" s="86"/>
    </row>
    <row r="1477" spans="2:2" s="73" customFormat="1" ht="18" customHeight="1">
      <c r="B1477" s="86"/>
    </row>
    <row r="1478" spans="2:2" s="73" customFormat="1" ht="18" customHeight="1">
      <c r="B1478" s="86"/>
    </row>
    <row r="1479" spans="2:2" s="73" customFormat="1" ht="18" customHeight="1">
      <c r="B1479" s="86"/>
    </row>
    <row r="1480" spans="2:2" s="73" customFormat="1" ht="18" customHeight="1">
      <c r="B1480" s="86"/>
    </row>
    <row r="1481" spans="2:2" s="73" customFormat="1" ht="18" customHeight="1">
      <c r="B1481" s="86"/>
    </row>
    <row r="1482" spans="2:2" s="73" customFormat="1" ht="18" customHeight="1">
      <c r="B1482" s="86"/>
    </row>
    <row r="1483" spans="2:2" s="73" customFormat="1" ht="18" customHeight="1">
      <c r="B1483" s="86"/>
    </row>
    <row r="1484" spans="2:2" s="73" customFormat="1" ht="18" customHeight="1">
      <c r="B1484" s="86"/>
    </row>
    <row r="1485" spans="2:2" s="73" customFormat="1" ht="18" customHeight="1">
      <c r="B1485" s="86"/>
    </row>
    <row r="1486" spans="2:2" s="73" customFormat="1" ht="18" customHeight="1">
      <c r="B1486" s="86"/>
    </row>
    <row r="1487" spans="2:2" s="73" customFormat="1" ht="18" customHeight="1">
      <c r="B1487" s="86"/>
    </row>
    <row r="1488" spans="2:2" s="73" customFormat="1" ht="18" customHeight="1">
      <c r="B1488" s="86"/>
    </row>
    <row r="1489" spans="2:2" s="73" customFormat="1" ht="18" customHeight="1">
      <c r="B1489" s="86"/>
    </row>
    <row r="1490" spans="2:2" s="73" customFormat="1" ht="18" customHeight="1">
      <c r="B1490" s="86"/>
    </row>
    <row r="1491" spans="2:2" s="73" customFormat="1" ht="18" customHeight="1">
      <c r="B1491" s="86"/>
    </row>
    <row r="1492" spans="2:2" s="73" customFormat="1" ht="18" customHeight="1">
      <c r="B1492" s="86"/>
    </row>
    <row r="1493" spans="2:2" s="73" customFormat="1" ht="18" customHeight="1">
      <c r="B1493" s="86"/>
    </row>
    <row r="1494" spans="2:2" s="73" customFormat="1" ht="18" customHeight="1">
      <c r="B1494" s="86"/>
    </row>
    <row r="1495" spans="2:2" s="73" customFormat="1" ht="18" customHeight="1">
      <c r="B1495" s="86"/>
    </row>
    <row r="1496" spans="2:2" s="73" customFormat="1" ht="18" customHeight="1">
      <c r="B1496" s="86"/>
    </row>
    <row r="1497" spans="2:2" s="73" customFormat="1" ht="18" customHeight="1">
      <c r="B1497" s="86"/>
    </row>
    <row r="1498" spans="2:2" s="73" customFormat="1" ht="18" customHeight="1">
      <c r="B1498" s="86"/>
    </row>
    <row r="1499" spans="2:2" s="73" customFormat="1" ht="18" customHeight="1">
      <c r="B1499" s="86"/>
    </row>
    <row r="1500" spans="2:2" s="73" customFormat="1" ht="18" customHeight="1">
      <c r="B1500" s="86"/>
    </row>
    <row r="1501" spans="2:2" s="73" customFormat="1" ht="18" customHeight="1">
      <c r="B1501" s="86"/>
    </row>
    <row r="1502" spans="2:2" s="73" customFormat="1" ht="18" customHeight="1">
      <c r="B1502" s="86"/>
    </row>
    <row r="1503" spans="2:2" s="73" customFormat="1" ht="18" customHeight="1">
      <c r="B1503" s="86"/>
    </row>
    <row r="1504" spans="2:2" s="73" customFormat="1" ht="18" customHeight="1">
      <c r="B1504" s="86"/>
    </row>
    <row r="1505" spans="2:2" s="73" customFormat="1" ht="18" customHeight="1">
      <c r="B1505" s="86"/>
    </row>
    <row r="1506" spans="2:2" s="73" customFormat="1" ht="18" customHeight="1">
      <c r="B1506" s="86"/>
    </row>
    <row r="1507" spans="2:2" s="73" customFormat="1" ht="18" customHeight="1">
      <c r="B1507" s="86"/>
    </row>
    <row r="1508" spans="2:2" s="73" customFormat="1" ht="18" customHeight="1">
      <c r="B1508" s="86"/>
    </row>
    <row r="1509" spans="2:2" s="73" customFormat="1" ht="18" customHeight="1">
      <c r="B1509" s="86"/>
    </row>
    <row r="1510" spans="2:2" s="73" customFormat="1" ht="18" customHeight="1">
      <c r="B1510" s="86"/>
    </row>
    <row r="1511" spans="2:2" s="73" customFormat="1" ht="18" customHeight="1">
      <c r="B1511" s="86"/>
    </row>
    <row r="1512" spans="2:2" s="73" customFormat="1" ht="18" customHeight="1">
      <c r="B1512" s="86"/>
    </row>
    <row r="1513" spans="2:2" s="73" customFormat="1" ht="18" customHeight="1">
      <c r="B1513" s="86"/>
    </row>
    <row r="1514" spans="2:2" s="73" customFormat="1" ht="18" customHeight="1">
      <c r="B1514" s="86"/>
    </row>
    <row r="1515" spans="2:2" s="73" customFormat="1" ht="18" customHeight="1">
      <c r="B1515" s="86"/>
    </row>
    <row r="1516" spans="2:2" s="73" customFormat="1" ht="18" customHeight="1">
      <c r="B1516" s="86"/>
    </row>
    <row r="1517" spans="2:2" s="73" customFormat="1" ht="18" customHeight="1">
      <c r="B1517" s="86"/>
    </row>
    <row r="1518" spans="2:2" s="73" customFormat="1" ht="18" customHeight="1">
      <c r="B1518" s="86"/>
    </row>
    <row r="1519" spans="2:2" s="73" customFormat="1" ht="18" customHeight="1">
      <c r="B1519" s="86"/>
    </row>
    <row r="1520" spans="2:2" s="73" customFormat="1" ht="18" customHeight="1">
      <c r="B1520" s="86"/>
    </row>
    <row r="1521" spans="2:2" s="73" customFormat="1" ht="18" customHeight="1">
      <c r="B1521" s="86"/>
    </row>
    <row r="1522" spans="2:2" s="73" customFormat="1" ht="18" customHeight="1">
      <c r="B1522" s="86"/>
    </row>
    <row r="1523" spans="2:2" s="73" customFormat="1" ht="18" customHeight="1">
      <c r="B1523" s="86"/>
    </row>
    <row r="1524" spans="2:2" s="73" customFormat="1" ht="18" customHeight="1">
      <c r="B1524" s="86"/>
    </row>
    <row r="1525" spans="2:2" s="73" customFormat="1" ht="18" customHeight="1">
      <c r="B1525" s="86"/>
    </row>
    <row r="1526" spans="2:2" s="73" customFormat="1" ht="18" customHeight="1">
      <c r="B1526" s="86"/>
    </row>
    <row r="1527" spans="2:2" s="73" customFormat="1" ht="18" customHeight="1">
      <c r="B1527" s="86"/>
    </row>
    <row r="1528" spans="2:2" s="73" customFormat="1" ht="18" customHeight="1">
      <c r="B1528" s="86"/>
    </row>
    <row r="1529" spans="2:2" s="73" customFormat="1" ht="18" customHeight="1">
      <c r="B1529" s="86"/>
    </row>
    <row r="1530" spans="2:2" s="73" customFormat="1" ht="18" customHeight="1">
      <c r="B1530" s="86"/>
    </row>
    <row r="1531" spans="2:2" s="73" customFormat="1" ht="18" customHeight="1">
      <c r="B1531" s="86"/>
    </row>
    <row r="1532" spans="2:2" s="73" customFormat="1" ht="18" customHeight="1">
      <c r="B1532" s="86"/>
    </row>
    <row r="1533" spans="2:2" s="73" customFormat="1" ht="18" customHeight="1">
      <c r="B1533" s="86"/>
    </row>
    <row r="1534" spans="2:2" s="73" customFormat="1" ht="18" customHeight="1">
      <c r="B1534" s="86"/>
    </row>
    <row r="1535" spans="2:2" s="73" customFormat="1" ht="18" customHeight="1">
      <c r="B1535" s="86"/>
    </row>
    <row r="1536" spans="2:2" s="73" customFormat="1" ht="18" customHeight="1">
      <c r="B1536" s="86"/>
    </row>
    <row r="1537" spans="2:2" s="73" customFormat="1" ht="18" customHeight="1">
      <c r="B1537" s="86"/>
    </row>
    <row r="1538" spans="2:2" s="73" customFormat="1" ht="18" customHeight="1">
      <c r="B1538" s="86"/>
    </row>
    <row r="1539" spans="2:2" s="73" customFormat="1" ht="18" customHeight="1">
      <c r="B1539" s="86"/>
    </row>
    <row r="1540" spans="2:2" s="73" customFormat="1" ht="18" customHeight="1">
      <c r="B1540" s="86"/>
    </row>
    <row r="1541" spans="2:2" s="73" customFormat="1" ht="18" customHeight="1">
      <c r="B1541" s="86"/>
    </row>
    <row r="1542" spans="2:2" s="73" customFormat="1" ht="18" customHeight="1">
      <c r="B1542" s="86"/>
    </row>
    <row r="1543" spans="2:2" s="73" customFormat="1" ht="18" customHeight="1">
      <c r="B1543" s="86"/>
    </row>
    <row r="1544" spans="2:2" s="73" customFormat="1" ht="18" customHeight="1">
      <c r="B1544" s="86"/>
    </row>
    <row r="1545" spans="2:2" s="73" customFormat="1" ht="18" customHeight="1">
      <c r="B1545" s="86"/>
    </row>
    <row r="1546" spans="2:2" s="73" customFormat="1" ht="18" customHeight="1">
      <c r="B1546" s="86"/>
    </row>
    <row r="1547" spans="2:2" s="73" customFormat="1" ht="18" customHeight="1">
      <c r="B1547" s="86"/>
    </row>
    <row r="1548" spans="2:2" s="73" customFormat="1" ht="18" customHeight="1">
      <c r="B1548" s="86"/>
    </row>
    <row r="1549" spans="2:2" s="73" customFormat="1" ht="18" customHeight="1">
      <c r="B1549" s="86"/>
    </row>
    <row r="1550" spans="2:2" s="73" customFormat="1" ht="18" customHeight="1">
      <c r="B1550" s="86"/>
    </row>
    <row r="1551" spans="2:2" s="73" customFormat="1" ht="18" customHeight="1">
      <c r="B1551" s="86"/>
    </row>
    <row r="1552" spans="2:2" s="73" customFormat="1" ht="18" customHeight="1">
      <c r="B1552" s="86"/>
    </row>
    <row r="1553" spans="2:2" s="73" customFormat="1" ht="18" customHeight="1">
      <c r="B1553" s="86"/>
    </row>
    <row r="1554" spans="2:2" s="73" customFormat="1" ht="18" customHeight="1">
      <c r="B1554" s="86"/>
    </row>
    <row r="1555" spans="2:2" s="73" customFormat="1" ht="18" customHeight="1">
      <c r="B1555" s="86"/>
    </row>
    <row r="1556" spans="2:2" s="73" customFormat="1" ht="18" customHeight="1">
      <c r="B1556" s="86"/>
    </row>
    <row r="1557" spans="2:2" s="73" customFormat="1" ht="18" customHeight="1">
      <c r="B1557" s="86"/>
    </row>
    <row r="1558" spans="2:2" s="73" customFormat="1" ht="18" customHeight="1">
      <c r="B1558" s="86"/>
    </row>
    <row r="1559" spans="2:2" s="73" customFormat="1" ht="18" customHeight="1">
      <c r="B1559" s="86"/>
    </row>
    <row r="1560" spans="2:2" s="73" customFormat="1" ht="18" customHeight="1">
      <c r="B1560" s="86"/>
    </row>
    <row r="1561" spans="2:2" s="73" customFormat="1" ht="18" customHeight="1">
      <c r="B1561" s="86"/>
    </row>
    <row r="1562" spans="2:2" s="73" customFormat="1" ht="18" customHeight="1">
      <c r="B1562" s="86"/>
    </row>
    <row r="1563" spans="2:2" s="73" customFormat="1" ht="18" customHeight="1">
      <c r="B1563" s="86"/>
    </row>
    <row r="1564" spans="2:2" s="73" customFormat="1" ht="18" customHeight="1">
      <c r="B1564" s="86"/>
    </row>
    <row r="1565" spans="2:2" s="73" customFormat="1" ht="18" customHeight="1">
      <c r="B1565" s="86"/>
    </row>
    <row r="1566" spans="2:2" s="73" customFormat="1" ht="18" customHeight="1">
      <c r="B1566" s="86"/>
    </row>
    <row r="1567" spans="2:2" s="73" customFormat="1" ht="18" customHeight="1">
      <c r="B1567" s="86"/>
    </row>
    <row r="1568" spans="2:2" s="73" customFormat="1" ht="18" customHeight="1">
      <c r="B1568" s="86"/>
    </row>
    <row r="1569" spans="2:2" s="73" customFormat="1" ht="18" customHeight="1">
      <c r="B1569" s="86"/>
    </row>
    <row r="1570" spans="2:2" s="73" customFormat="1" ht="18" customHeight="1">
      <c r="B1570" s="86"/>
    </row>
    <row r="1571" spans="2:2" s="73" customFormat="1" ht="18" customHeight="1">
      <c r="B1571" s="86"/>
    </row>
    <row r="1572" spans="2:2" s="73" customFormat="1" ht="18" customHeight="1">
      <c r="B1572" s="86"/>
    </row>
    <row r="1573" spans="2:2" s="73" customFormat="1" ht="18" customHeight="1">
      <c r="B1573" s="86"/>
    </row>
    <row r="1574" spans="2:2" s="73" customFormat="1" ht="18" customHeight="1">
      <c r="B1574" s="86"/>
    </row>
    <row r="1575" spans="2:2" s="73" customFormat="1" ht="18" customHeight="1">
      <c r="B1575" s="86"/>
    </row>
    <row r="1576" spans="2:2" s="73" customFormat="1" ht="18" customHeight="1">
      <c r="B1576" s="86"/>
    </row>
    <row r="1577" spans="2:2" s="73" customFormat="1" ht="18" customHeight="1">
      <c r="B1577" s="86"/>
    </row>
    <row r="1578" spans="2:2" s="73" customFormat="1" ht="18" customHeight="1">
      <c r="B1578" s="86"/>
    </row>
    <row r="1579" spans="2:2" s="73" customFormat="1" ht="18" customHeight="1">
      <c r="B1579" s="86"/>
    </row>
    <row r="1580" spans="2:2" s="73" customFormat="1" ht="18" customHeight="1">
      <c r="B1580" s="86"/>
    </row>
    <row r="1581" spans="2:2" s="73" customFormat="1" ht="18" customHeight="1">
      <c r="B1581" s="86"/>
    </row>
    <row r="1582" spans="2:2" s="73" customFormat="1" ht="18" customHeight="1">
      <c r="B1582" s="86"/>
    </row>
    <row r="1583" spans="2:2" s="73" customFormat="1" ht="18" customHeight="1">
      <c r="B1583" s="86"/>
    </row>
    <row r="1584" spans="2:2" s="73" customFormat="1" ht="18" customHeight="1">
      <c r="B1584" s="86"/>
    </row>
    <row r="1585" spans="2:2" s="73" customFormat="1" ht="18" customHeight="1">
      <c r="B1585" s="86"/>
    </row>
    <row r="1586" spans="2:2" s="73" customFormat="1" ht="18" customHeight="1">
      <c r="B1586" s="86"/>
    </row>
    <row r="1587" spans="2:2" s="73" customFormat="1" ht="18" customHeight="1">
      <c r="B1587" s="86"/>
    </row>
    <row r="1588" spans="2:2" s="73" customFormat="1" ht="18" customHeight="1">
      <c r="B1588" s="86"/>
    </row>
    <row r="1589" spans="2:2" s="73" customFormat="1" ht="18" customHeight="1">
      <c r="B1589" s="86"/>
    </row>
    <row r="1590" spans="2:2" s="73" customFormat="1" ht="18" customHeight="1">
      <c r="B1590" s="86"/>
    </row>
    <row r="1591" spans="2:2" s="73" customFormat="1" ht="18" customHeight="1">
      <c r="B1591" s="86"/>
    </row>
    <row r="1592" spans="2:2" s="73" customFormat="1" ht="18" customHeight="1">
      <c r="B1592" s="86"/>
    </row>
    <row r="1593" spans="2:2" s="73" customFormat="1" ht="18" customHeight="1">
      <c r="B1593" s="86"/>
    </row>
    <row r="1594" spans="2:2" s="73" customFormat="1" ht="18" customHeight="1">
      <c r="B1594" s="86"/>
    </row>
    <row r="1595" spans="2:2" s="73" customFormat="1" ht="18" customHeight="1">
      <c r="B1595" s="86"/>
    </row>
    <row r="1596" spans="2:2" s="73" customFormat="1" ht="18" customHeight="1">
      <c r="B1596" s="86"/>
    </row>
    <row r="1597" spans="2:2" s="73" customFormat="1" ht="18" customHeight="1">
      <c r="B1597" s="86"/>
    </row>
    <row r="1598" spans="2:2" s="73" customFormat="1" ht="18" customHeight="1">
      <c r="B1598" s="86"/>
    </row>
    <row r="1599" spans="2:2" s="73" customFormat="1" ht="18" customHeight="1">
      <c r="B1599" s="86"/>
    </row>
    <row r="1600" spans="2:2" s="73" customFormat="1" ht="18" customHeight="1">
      <c r="B1600" s="86"/>
    </row>
    <row r="1601" spans="2:2" s="73" customFormat="1" ht="18" customHeight="1">
      <c r="B1601" s="86"/>
    </row>
    <row r="1602" spans="2:2" s="73" customFormat="1" ht="18" customHeight="1">
      <c r="B1602" s="86"/>
    </row>
    <row r="1603" spans="2:2" s="73" customFormat="1" ht="18" customHeight="1">
      <c r="B1603" s="86"/>
    </row>
    <row r="1604" spans="2:2" s="73" customFormat="1" ht="18" customHeight="1">
      <c r="B1604" s="86"/>
    </row>
    <row r="1605" spans="2:2" s="73" customFormat="1" ht="18" customHeight="1">
      <c r="B1605" s="86"/>
    </row>
    <row r="1606" spans="2:2" s="73" customFormat="1" ht="18" customHeight="1">
      <c r="B1606" s="86"/>
    </row>
    <row r="1607" spans="2:2" s="73" customFormat="1" ht="18" customHeight="1">
      <c r="B1607" s="86"/>
    </row>
    <row r="1608" spans="2:2" s="73" customFormat="1" ht="18" customHeight="1">
      <c r="B1608" s="86"/>
    </row>
    <row r="1609" spans="2:2" s="73" customFormat="1" ht="18" customHeight="1">
      <c r="B1609" s="86"/>
    </row>
    <row r="1610" spans="2:2" s="73" customFormat="1" ht="18" customHeight="1">
      <c r="B1610" s="86"/>
    </row>
    <row r="1611" spans="2:2" s="73" customFormat="1" ht="18" customHeight="1">
      <c r="B1611" s="86"/>
    </row>
    <row r="1612" spans="2:2" s="73" customFormat="1" ht="18" customHeight="1">
      <c r="B1612" s="86"/>
    </row>
    <row r="1613" spans="2:2" s="73" customFormat="1" ht="18" customHeight="1">
      <c r="B1613" s="86"/>
    </row>
    <row r="1614" spans="2:2" s="73" customFormat="1" ht="18" customHeight="1">
      <c r="B1614" s="86"/>
    </row>
    <row r="1615" spans="2:2" s="73" customFormat="1" ht="18" customHeight="1">
      <c r="B1615" s="86"/>
    </row>
    <row r="1616" spans="2:2" s="73" customFormat="1" ht="18" customHeight="1">
      <c r="B1616" s="86"/>
    </row>
    <row r="1617" spans="2:2" s="73" customFormat="1" ht="18" customHeight="1">
      <c r="B1617" s="86"/>
    </row>
    <row r="1618" spans="2:2" s="73" customFormat="1" ht="18" customHeight="1">
      <c r="B1618" s="86"/>
    </row>
    <row r="1619" spans="2:2" s="73" customFormat="1" ht="18" customHeight="1">
      <c r="B1619" s="86"/>
    </row>
    <row r="1620" spans="2:2" s="73" customFormat="1" ht="18" customHeight="1">
      <c r="B1620" s="86"/>
    </row>
    <row r="1621" spans="2:2" s="73" customFormat="1" ht="18" customHeight="1">
      <c r="B1621" s="86"/>
    </row>
    <row r="1622" spans="2:2" s="73" customFormat="1" ht="18" customHeight="1">
      <c r="B1622" s="86"/>
    </row>
    <row r="1623" spans="2:2" s="73" customFormat="1" ht="18" customHeight="1">
      <c r="B1623" s="86"/>
    </row>
    <row r="1624" spans="2:2" s="73" customFormat="1" ht="18" customHeight="1">
      <c r="B1624" s="86"/>
    </row>
    <row r="1625" spans="2:2" s="73" customFormat="1" ht="18" customHeight="1">
      <c r="B1625" s="86"/>
    </row>
    <row r="1626" spans="2:2" s="73" customFormat="1" ht="18" customHeight="1">
      <c r="B1626" s="86"/>
    </row>
    <row r="1627" spans="2:2" s="73" customFormat="1" ht="18" customHeight="1">
      <c r="B1627" s="86"/>
    </row>
    <row r="1628" spans="2:2" s="73" customFormat="1" ht="18" customHeight="1">
      <c r="B1628" s="86"/>
    </row>
    <row r="1629" spans="2:2" s="73" customFormat="1" ht="18" customHeight="1">
      <c r="B1629" s="86"/>
    </row>
    <row r="1630" spans="2:2" s="73" customFormat="1" ht="18" customHeight="1">
      <c r="B1630" s="86"/>
    </row>
    <row r="1631" spans="2:2" s="73" customFormat="1" ht="18" customHeight="1">
      <c r="B1631" s="86"/>
    </row>
    <row r="1632" spans="2:2" s="73" customFormat="1" ht="18" customHeight="1">
      <c r="B1632" s="86"/>
    </row>
    <row r="1633" spans="2:2" s="73" customFormat="1" ht="18" customHeight="1">
      <c r="B1633" s="86"/>
    </row>
    <row r="1634" spans="2:2" s="73" customFormat="1" ht="18" customHeight="1">
      <c r="B1634" s="86"/>
    </row>
    <row r="1635" spans="2:2" s="73" customFormat="1" ht="18" customHeight="1">
      <c r="B1635" s="86"/>
    </row>
    <row r="1636" spans="2:2" s="73" customFormat="1" ht="18" customHeight="1">
      <c r="B1636" s="86"/>
    </row>
    <row r="1637" spans="2:2" s="73" customFormat="1" ht="18" customHeight="1">
      <c r="B1637" s="86"/>
    </row>
    <row r="1638" spans="2:2" s="73" customFormat="1" ht="18" customHeight="1">
      <c r="B1638" s="86"/>
    </row>
    <row r="1639" spans="2:2" s="73" customFormat="1" ht="18" customHeight="1">
      <c r="B1639" s="86"/>
    </row>
    <row r="1640" spans="2:2" s="73" customFormat="1" ht="18" customHeight="1">
      <c r="B1640" s="86"/>
    </row>
    <row r="1641" spans="2:2" s="73" customFormat="1" ht="18" customHeight="1">
      <c r="B1641" s="86"/>
    </row>
    <row r="1642" spans="2:2" s="73" customFormat="1" ht="18" customHeight="1">
      <c r="B1642" s="86"/>
    </row>
    <row r="1643" spans="2:2" s="73" customFormat="1" ht="18" customHeight="1">
      <c r="B1643" s="86"/>
    </row>
    <row r="1644" spans="2:2" s="73" customFormat="1" ht="18" customHeight="1">
      <c r="B1644" s="86"/>
    </row>
    <row r="1645" spans="2:2" s="73" customFormat="1" ht="18" customHeight="1">
      <c r="B1645" s="86"/>
    </row>
    <row r="1646" spans="2:2" s="73" customFormat="1" ht="18" customHeight="1">
      <c r="B1646" s="86"/>
    </row>
    <row r="1647" spans="2:2" s="73" customFormat="1" ht="18" customHeight="1">
      <c r="B1647" s="86"/>
    </row>
    <row r="1648" spans="2:2" s="73" customFormat="1" ht="18" customHeight="1">
      <c r="B1648" s="86"/>
    </row>
    <row r="1649" spans="2:2" s="73" customFormat="1" ht="18" customHeight="1">
      <c r="B1649" s="86"/>
    </row>
    <row r="1650" spans="2:2" s="73" customFormat="1" ht="18" customHeight="1">
      <c r="B1650" s="86"/>
    </row>
    <row r="1651" spans="2:2" s="73" customFormat="1" ht="18" customHeight="1">
      <c r="B1651" s="86"/>
    </row>
    <row r="1652" spans="2:2" s="73" customFormat="1" ht="18" customHeight="1">
      <c r="B1652" s="86"/>
    </row>
    <row r="1653" spans="2:2" s="73" customFormat="1" ht="18" customHeight="1">
      <c r="B1653" s="86"/>
    </row>
    <row r="1654" spans="2:2" s="73" customFormat="1" ht="18" customHeight="1">
      <c r="B1654" s="86"/>
    </row>
    <row r="1655" spans="2:2" s="73" customFormat="1" ht="18" customHeight="1">
      <c r="B1655" s="86"/>
    </row>
    <row r="1656" spans="2:2" s="73" customFormat="1" ht="18" customHeight="1">
      <c r="B1656" s="86"/>
    </row>
    <row r="1657" spans="2:2" s="73" customFormat="1" ht="18" customHeight="1">
      <c r="B1657" s="86"/>
    </row>
    <row r="1658" spans="2:2" s="73" customFormat="1" ht="18" customHeight="1">
      <c r="B1658" s="86"/>
    </row>
    <row r="1659" spans="2:2" s="73" customFormat="1" ht="18" customHeight="1">
      <c r="B1659" s="86"/>
    </row>
    <row r="1660" spans="2:2" s="73" customFormat="1" ht="18" customHeight="1">
      <c r="B1660" s="86"/>
    </row>
    <row r="1661" spans="2:2" s="73" customFormat="1" ht="18" customHeight="1">
      <c r="B1661" s="86"/>
    </row>
    <row r="1662" spans="2:2" s="73" customFormat="1" ht="18" customHeight="1">
      <c r="B1662" s="86"/>
    </row>
    <row r="1663" spans="2:2" s="73" customFormat="1" ht="18" customHeight="1">
      <c r="B1663" s="86"/>
    </row>
    <row r="1664" spans="2:2" s="73" customFormat="1" ht="18" customHeight="1">
      <c r="B1664" s="86"/>
    </row>
    <row r="1665" spans="2:2" s="73" customFormat="1" ht="18" customHeight="1">
      <c r="B1665" s="86"/>
    </row>
    <row r="1666" spans="2:2" s="73" customFormat="1" ht="18" customHeight="1">
      <c r="B1666" s="86"/>
    </row>
    <row r="1667" spans="2:2" s="73" customFormat="1" ht="18" customHeight="1">
      <c r="B1667" s="86"/>
    </row>
    <row r="1668" spans="2:2" s="73" customFormat="1" ht="18" customHeight="1">
      <c r="B1668" s="86"/>
    </row>
    <row r="1669" spans="2:2" s="73" customFormat="1" ht="18" customHeight="1">
      <c r="B1669" s="86"/>
    </row>
    <row r="1670" spans="2:2" s="73" customFormat="1" ht="18" customHeight="1">
      <c r="B1670" s="86"/>
    </row>
    <row r="1671" spans="2:2" s="73" customFormat="1" ht="18" customHeight="1">
      <c r="B1671" s="86"/>
    </row>
    <row r="1672" spans="2:2" s="73" customFormat="1" ht="18" customHeight="1">
      <c r="B1672" s="86"/>
    </row>
    <row r="1673" spans="2:2" s="73" customFormat="1" ht="18" customHeight="1">
      <c r="B1673" s="86"/>
    </row>
    <row r="1674" spans="2:2" s="73" customFormat="1" ht="18" customHeight="1">
      <c r="B1674" s="86"/>
    </row>
    <row r="1675" spans="2:2" s="73" customFormat="1" ht="18" customHeight="1">
      <c r="B1675" s="86"/>
    </row>
    <row r="1676" spans="2:2" s="73" customFormat="1" ht="18" customHeight="1">
      <c r="B1676" s="86"/>
    </row>
    <row r="1677" spans="2:2" s="73" customFormat="1" ht="18" customHeight="1">
      <c r="B1677" s="86"/>
    </row>
    <row r="1678" spans="2:2" s="73" customFormat="1" ht="18" customHeight="1">
      <c r="B1678" s="86"/>
    </row>
    <row r="1679" spans="2:2" s="73" customFormat="1" ht="18" customHeight="1">
      <c r="B1679" s="86"/>
    </row>
    <row r="1680" spans="2:2" s="73" customFormat="1" ht="18" customHeight="1">
      <c r="B1680" s="86"/>
    </row>
    <row r="1681" spans="2:2" s="73" customFormat="1" ht="18" customHeight="1">
      <c r="B1681" s="86"/>
    </row>
    <row r="1682" spans="2:2" s="73" customFormat="1" ht="18" customHeight="1">
      <c r="B1682" s="86"/>
    </row>
    <row r="1683" spans="2:2" s="73" customFormat="1" ht="18" customHeight="1">
      <c r="B1683" s="86"/>
    </row>
    <row r="1684" spans="2:2" s="73" customFormat="1" ht="18" customHeight="1">
      <c r="B1684" s="86"/>
    </row>
    <row r="1685" spans="2:2" s="73" customFormat="1" ht="18" customHeight="1">
      <c r="B1685" s="86"/>
    </row>
    <row r="1686" spans="2:2" s="73" customFormat="1" ht="18" customHeight="1">
      <c r="B1686" s="86"/>
    </row>
    <row r="1687" spans="2:2" s="73" customFormat="1" ht="18" customHeight="1">
      <c r="B1687" s="86"/>
    </row>
    <row r="1688" spans="2:2" s="73" customFormat="1" ht="18" customHeight="1">
      <c r="B1688" s="86"/>
    </row>
    <row r="1689" spans="2:2" s="73" customFormat="1" ht="18" customHeight="1">
      <c r="B1689" s="86"/>
    </row>
    <row r="1690" spans="2:2" s="73" customFormat="1" ht="18" customHeight="1">
      <c r="B1690" s="86"/>
    </row>
    <row r="1691" spans="2:2" s="73" customFormat="1" ht="18" customHeight="1">
      <c r="B1691" s="86"/>
    </row>
    <row r="1692" spans="2:2" s="73" customFormat="1" ht="18" customHeight="1">
      <c r="B1692" s="86"/>
    </row>
    <row r="1693" spans="2:2" s="73" customFormat="1" ht="18" customHeight="1">
      <c r="B1693" s="86"/>
    </row>
    <row r="1694" spans="2:2" s="73" customFormat="1" ht="18" customHeight="1">
      <c r="B1694" s="86"/>
    </row>
    <row r="1695" spans="2:2" s="73" customFormat="1" ht="18" customHeight="1">
      <c r="B1695" s="86"/>
    </row>
    <row r="1696" spans="2:2" s="73" customFormat="1" ht="18" customHeight="1">
      <c r="B1696" s="86"/>
    </row>
    <row r="1697" spans="2:2" s="73" customFormat="1" ht="18" customHeight="1">
      <c r="B1697" s="86"/>
    </row>
    <row r="1698" spans="2:2" s="73" customFormat="1" ht="18" customHeight="1">
      <c r="B1698" s="86"/>
    </row>
    <row r="1699" spans="2:2" s="73" customFormat="1" ht="18" customHeight="1">
      <c r="B1699" s="86"/>
    </row>
    <row r="1700" spans="2:2" s="73" customFormat="1" ht="18" customHeight="1">
      <c r="B1700" s="86"/>
    </row>
    <row r="1701" spans="2:2" s="73" customFormat="1" ht="18" customHeight="1">
      <c r="B1701" s="86"/>
    </row>
    <row r="1702" spans="2:2" s="73" customFormat="1" ht="18" customHeight="1">
      <c r="B1702" s="86"/>
    </row>
    <row r="1703" spans="2:2" s="73" customFormat="1" ht="18" customHeight="1">
      <c r="B1703" s="86"/>
    </row>
    <row r="1704" spans="2:2" s="73" customFormat="1" ht="18" customHeight="1">
      <c r="B1704" s="86"/>
    </row>
    <row r="1705" spans="2:2" s="73" customFormat="1" ht="18" customHeight="1">
      <c r="B1705" s="86"/>
    </row>
    <row r="1706" spans="2:2" s="73" customFormat="1" ht="18" customHeight="1">
      <c r="B1706" s="86"/>
    </row>
    <row r="1707" spans="2:2" s="73" customFormat="1" ht="18" customHeight="1">
      <c r="B1707" s="86"/>
    </row>
    <row r="1708" spans="2:2" s="73" customFormat="1" ht="18" customHeight="1">
      <c r="B1708" s="86"/>
    </row>
    <row r="1709" spans="2:2" s="73" customFormat="1" ht="18" customHeight="1">
      <c r="B1709" s="86"/>
    </row>
    <row r="1710" spans="2:2" s="73" customFormat="1" ht="18" customHeight="1">
      <c r="B1710" s="86"/>
    </row>
    <row r="1711" spans="2:2" s="73" customFormat="1" ht="18" customHeight="1">
      <c r="B1711" s="86"/>
    </row>
    <row r="1712" spans="2:2" s="73" customFormat="1" ht="18" customHeight="1">
      <c r="B1712" s="86"/>
    </row>
    <row r="1713" spans="2:2" s="73" customFormat="1" ht="18" customHeight="1">
      <c r="B1713" s="86"/>
    </row>
    <row r="1714" spans="2:2" s="73" customFormat="1" ht="18" customHeight="1">
      <c r="B1714" s="86"/>
    </row>
    <row r="1715" spans="2:2" s="73" customFormat="1" ht="18" customHeight="1">
      <c r="B1715" s="86"/>
    </row>
    <row r="1716" spans="2:2" s="73" customFormat="1" ht="18" customHeight="1">
      <c r="B1716" s="86"/>
    </row>
    <row r="1717" spans="2:2" s="73" customFormat="1" ht="18" customHeight="1">
      <c r="B1717" s="86"/>
    </row>
    <row r="1718" spans="2:2" s="73" customFormat="1" ht="18" customHeight="1">
      <c r="B1718" s="86"/>
    </row>
    <row r="1719" spans="2:2" s="73" customFormat="1" ht="18" customHeight="1">
      <c r="B1719" s="86"/>
    </row>
    <row r="1720" spans="2:2" s="73" customFormat="1" ht="18" customHeight="1">
      <c r="B1720" s="86"/>
    </row>
    <row r="1721" spans="2:2" s="73" customFormat="1" ht="18" customHeight="1">
      <c r="B1721" s="86"/>
    </row>
    <row r="1722" spans="2:2" s="73" customFormat="1" ht="18" customHeight="1">
      <c r="B1722" s="86"/>
    </row>
    <row r="1723" spans="2:2" s="73" customFormat="1" ht="18" customHeight="1">
      <c r="B1723" s="86"/>
    </row>
    <row r="1724" spans="2:2" s="73" customFormat="1" ht="18" customHeight="1">
      <c r="B1724" s="86"/>
    </row>
    <row r="1725" spans="2:2" s="73" customFormat="1" ht="18" customHeight="1">
      <c r="B1725" s="86"/>
    </row>
    <row r="1726" spans="2:2" s="73" customFormat="1" ht="18" customHeight="1">
      <c r="B1726" s="86"/>
    </row>
    <row r="1727" spans="2:2" s="73" customFormat="1" ht="18" customHeight="1">
      <c r="B1727" s="86"/>
    </row>
    <row r="1728" spans="2:2" s="73" customFormat="1" ht="18" customHeight="1">
      <c r="B1728" s="86"/>
    </row>
    <row r="1729" spans="2:2" s="73" customFormat="1" ht="18" customHeight="1">
      <c r="B1729" s="86"/>
    </row>
    <row r="1730" spans="2:2" s="73" customFormat="1" ht="18" customHeight="1">
      <c r="B1730" s="86"/>
    </row>
    <row r="1731" spans="2:2" s="73" customFormat="1" ht="18" customHeight="1">
      <c r="B1731" s="86"/>
    </row>
    <row r="1732" spans="2:2" s="73" customFormat="1" ht="18" customHeight="1">
      <c r="B1732" s="86"/>
    </row>
    <row r="1733" spans="2:2" s="73" customFormat="1" ht="18" customHeight="1">
      <c r="B1733" s="86"/>
    </row>
    <row r="1734" spans="2:2" s="73" customFormat="1" ht="18" customHeight="1">
      <c r="B1734" s="86"/>
    </row>
    <row r="1735" spans="2:2" s="73" customFormat="1" ht="18" customHeight="1">
      <c r="B1735" s="86"/>
    </row>
    <row r="1736" spans="2:2" s="73" customFormat="1" ht="18" customHeight="1">
      <c r="B1736" s="86"/>
    </row>
    <row r="1737" spans="2:2" s="73" customFormat="1" ht="18" customHeight="1">
      <c r="B1737" s="86"/>
    </row>
    <row r="1738" spans="2:2" s="73" customFormat="1" ht="18" customHeight="1">
      <c r="B1738" s="86"/>
    </row>
    <row r="1739" spans="2:2" s="73" customFormat="1" ht="18" customHeight="1">
      <c r="B1739" s="86"/>
    </row>
    <row r="1740" spans="2:2" s="73" customFormat="1" ht="18" customHeight="1">
      <c r="B1740" s="86"/>
    </row>
    <row r="1741" spans="2:2" s="73" customFormat="1" ht="18" customHeight="1">
      <c r="B1741" s="86"/>
    </row>
    <row r="1742" spans="2:2" s="73" customFormat="1" ht="18" customHeight="1">
      <c r="B1742" s="86"/>
    </row>
    <row r="1743" spans="2:2" s="73" customFormat="1" ht="18" customHeight="1">
      <c r="B1743" s="86"/>
    </row>
    <row r="1744" spans="2:2" s="73" customFormat="1" ht="18" customHeight="1">
      <c r="B1744" s="86"/>
    </row>
    <row r="1745" spans="2:2" s="73" customFormat="1" ht="18" customHeight="1">
      <c r="B1745" s="86"/>
    </row>
    <row r="1746" spans="2:2" s="73" customFormat="1" ht="18" customHeight="1">
      <c r="B1746" s="86"/>
    </row>
    <row r="1747" spans="2:2" s="73" customFormat="1" ht="18" customHeight="1">
      <c r="B1747" s="86"/>
    </row>
    <row r="1748" spans="2:2" s="73" customFormat="1" ht="18" customHeight="1">
      <c r="B1748" s="86"/>
    </row>
    <row r="1749" spans="2:2" s="73" customFormat="1" ht="18" customHeight="1">
      <c r="B1749" s="86"/>
    </row>
    <row r="1750" spans="2:2" s="73" customFormat="1" ht="18" customHeight="1">
      <c r="B1750" s="86"/>
    </row>
    <row r="1751" spans="2:2" s="73" customFormat="1" ht="18" customHeight="1">
      <c r="B1751" s="86"/>
    </row>
    <row r="1752" spans="2:2" s="73" customFormat="1" ht="18" customHeight="1">
      <c r="B1752" s="86"/>
    </row>
    <row r="1753" spans="2:2" s="73" customFormat="1" ht="18" customHeight="1">
      <c r="B1753" s="86"/>
    </row>
    <row r="1754" spans="2:2" s="73" customFormat="1" ht="18" customHeight="1">
      <c r="B1754" s="86"/>
    </row>
    <row r="1755" spans="2:2" s="73" customFormat="1" ht="18" customHeight="1">
      <c r="B1755" s="86"/>
    </row>
    <row r="1756" spans="2:2" s="73" customFormat="1" ht="18" customHeight="1">
      <c r="B1756" s="86"/>
    </row>
    <row r="1757" spans="2:2" s="73" customFormat="1" ht="18" customHeight="1">
      <c r="B1757" s="86"/>
    </row>
    <row r="1758" spans="2:2" s="73" customFormat="1" ht="18" customHeight="1">
      <c r="B1758" s="86"/>
    </row>
    <row r="1759" spans="2:2" s="73" customFormat="1" ht="18" customHeight="1">
      <c r="B1759" s="86"/>
    </row>
    <row r="1760" spans="2:2" s="73" customFormat="1" ht="18" customHeight="1">
      <c r="B1760" s="86"/>
    </row>
    <row r="1761" spans="2:2" s="73" customFormat="1" ht="18" customHeight="1">
      <c r="B1761" s="86"/>
    </row>
    <row r="1762" spans="2:2" s="73" customFormat="1" ht="18" customHeight="1">
      <c r="B1762" s="86"/>
    </row>
    <row r="1763" spans="2:2" s="73" customFormat="1" ht="18" customHeight="1">
      <c r="B1763" s="86"/>
    </row>
    <row r="1764" spans="2:2" s="73" customFormat="1" ht="18" customHeight="1">
      <c r="B1764" s="86"/>
    </row>
    <row r="1765" spans="2:2" s="73" customFormat="1" ht="18" customHeight="1">
      <c r="B1765" s="86"/>
    </row>
    <row r="1766" spans="2:2" s="73" customFormat="1" ht="18" customHeight="1">
      <c r="B1766" s="86"/>
    </row>
    <row r="1767" spans="2:2" s="73" customFormat="1" ht="18" customHeight="1">
      <c r="B1767" s="86"/>
    </row>
    <row r="1768" spans="2:2" s="73" customFormat="1" ht="18" customHeight="1">
      <c r="B1768" s="86"/>
    </row>
    <row r="1769" spans="2:2" s="73" customFormat="1" ht="18" customHeight="1">
      <c r="B1769" s="86"/>
    </row>
    <row r="1770" spans="2:2" s="73" customFormat="1" ht="18" customHeight="1">
      <c r="B1770" s="86"/>
    </row>
    <row r="1771" spans="2:2" s="73" customFormat="1" ht="18" customHeight="1">
      <c r="B1771" s="86"/>
    </row>
    <row r="1772" spans="2:2" s="73" customFormat="1" ht="18" customHeight="1">
      <c r="B1772" s="86"/>
    </row>
    <row r="1773" spans="2:2" s="73" customFormat="1" ht="18" customHeight="1">
      <c r="B1773" s="86"/>
    </row>
    <row r="1774" spans="2:2" s="73" customFormat="1" ht="18" customHeight="1">
      <c r="B1774" s="86"/>
    </row>
    <row r="1775" spans="2:2" s="73" customFormat="1" ht="18" customHeight="1">
      <c r="B1775" s="86"/>
    </row>
    <row r="1776" spans="2:2" s="73" customFormat="1" ht="18" customHeight="1">
      <c r="B1776" s="86"/>
    </row>
    <row r="1777" spans="2:2" s="73" customFormat="1" ht="18" customHeight="1">
      <c r="B1777" s="86"/>
    </row>
    <row r="1778" spans="2:2" s="73" customFormat="1" ht="18" customHeight="1">
      <c r="B1778" s="86"/>
    </row>
    <row r="1779" spans="2:2" s="73" customFormat="1" ht="18" customHeight="1">
      <c r="B1779" s="86"/>
    </row>
    <row r="1780" spans="2:2" s="73" customFormat="1" ht="18" customHeight="1">
      <c r="B1780" s="86"/>
    </row>
    <row r="1781" spans="2:2" s="73" customFormat="1" ht="18" customHeight="1">
      <c r="B1781" s="86"/>
    </row>
    <row r="1782" spans="2:2" s="73" customFormat="1" ht="18" customHeight="1">
      <c r="B1782" s="86"/>
    </row>
    <row r="1783" spans="2:2" s="73" customFormat="1" ht="18" customHeight="1">
      <c r="B1783" s="86"/>
    </row>
    <row r="1784" spans="2:2" s="73" customFormat="1" ht="18" customHeight="1">
      <c r="B1784" s="86"/>
    </row>
    <row r="1785" spans="2:2" s="73" customFormat="1" ht="18" customHeight="1">
      <c r="B1785" s="86"/>
    </row>
    <row r="1786" spans="2:2" s="73" customFormat="1" ht="18" customHeight="1">
      <c r="B1786" s="86"/>
    </row>
    <row r="1787" spans="2:2" s="73" customFormat="1" ht="18" customHeight="1">
      <c r="B1787" s="86"/>
    </row>
    <row r="1788" spans="2:2" s="73" customFormat="1" ht="18" customHeight="1">
      <c r="B1788" s="86"/>
    </row>
    <row r="1789" spans="2:2" s="73" customFormat="1" ht="18" customHeight="1">
      <c r="B1789" s="86"/>
    </row>
    <row r="1790" spans="2:2" s="73" customFormat="1" ht="18" customHeight="1">
      <c r="B1790" s="86"/>
    </row>
    <row r="1791" spans="2:2" s="73" customFormat="1" ht="18" customHeight="1">
      <c r="B1791" s="86"/>
    </row>
    <row r="1792" spans="2:2" s="73" customFormat="1" ht="18" customHeight="1">
      <c r="B1792" s="86"/>
    </row>
    <row r="1793" spans="2:2" s="73" customFormat="1" ht="18" customHeight="1">
      <c r="B1793" s="86"/>
    </row>
    <row r="1794" spans="2:2" s="73" customFormat="1" ht="18" customHeight="1">
      <c r="B1794" s="86"/>
    </row>
    <row r="1795" spans="2:2" s="73" customFormat="1" ht="18" customHeight="1">
      <c r="B1795" s="86"/>
    </row>
    <row r="1796" spans="2:2" s="73" customFormat="1" ht="18" customHeight="1">
      <c r="B1796" s="86"/>
    </row>
    <row r="1797" spans="2:2" s="73" customFormat="1" ht="18" customHeight="1">
      <c r="B1797" s="86"/>
    </row>
    <row r="1798" spans="2:2" s="73" customFormat="1" ht="18" customHeight="1">
      <c r="B1798" s="86"/>
    </row>
    <row r="1799" spans="2:2" s="73" customFormat="1" ht="18" customHeight="1">
      <c r="B1799" s="86"/>
    </row>
    <row r="1800" spans="2:2" s="73" customFormat="1" ht="18" customHeight="1">
      <c r="B1800" s="86"/>
    </row>
    <row r="1801" spans="2:2" s="73" customFormat="1" ht="18" customHeight="1">
      <c r="B1801" s="86"/>
    </row>
    <row r="1802" spans="2:2" s="73" customFormat="1" ht="18" customHeight="1">
      <c r="B1802" s="86"/>
    </row>
    <row r="1803" spans="2:2" s="73" customFormat="1" ht="18" customHeight="1">
      <c r="B1803" s="86"/>
    </row>
    <row r="1804" spans="2:2" s="73" customFormat="1" ht="18" customHeight="1">
      <c r="B1804" s="86"/>
    </row>
    <row r="1805" spans="2:2" s="73" customFormat="1" ht="18" customHeight="1">
      <c r="B1805" s="86"/>
    </row>
    <row r="1806" spans="2:2" s="73" customFormat="1" ht="18" customHeight="1">
      <c r="B1806" s="86"/>
    </row>
    <row r="1807" spans="2:2" s="73" customFormat="1" ht="18" customHeight="1">
      <c r="B1807" s="86"/>
    </row>
    <row r="1808" spans="2:2" s="73" customFormat="1" ht="18" customHeight="1">
      <c r="B1808" s="86"/>
    </row>
    <row r="1809" spans="2:2" s="73" customFormat="1" ht="18" customHeight="1">
      <c r="B1809" s="86"/>
    </row>
    <row r="1810" spans="2:2" s="73" customFormat="1" ht="18" customHeight="1">
      <c r="B1810" s="86"/>
    </row>
    <row r="1811" spans="2:2" s="73" customFormat="1" ht="18" customHeight="1">
      <c r="B1811" s="86"/>
    </row>
    <row r="1812" spans="2:2" s="73" customFormat="1" ht="18" customHeight="1">
      <c r="B1812" s="86"/>
    </row>
    <row r="1813" spans="2:2" s="73" customFormat="1" ht="18" customHeight="1">
      <c r="B1813" s="86"/>
    </row>
    <row r="1814" spans="2:2" s="73" customFormat="1" ht="18" customHeight="1">
      <c r="B1814" s="86"/>
    </row>
    <row r="1815" spans="2:2" s="73" customFormat="1" ht="18" customHeight="1">
      <c r="B1815" s="86"/>
    </row>
    <row r="1816" spans="2:2" s="73" customFormat="1" ht="18" customHeight="1">
      <c r="B1816" s="86"/>
    </row>
    <row r="1817" spans="2:2" s="73" customFormat="1" ht="18" customHeight="1">
      <c r="B1817" s="86"/>
    </row>
    <row r="1818" spans="2:2" s="73" customFormat="1" ht="18" customHeight="1">
      <c r="B1818" s="86"/>
    </row>
    <row r="1819" spans="2:2" s="73" customFormat="1" ht="18" customHeight="1">
      <c r="B1819" s="86"/>
    </row>
    <row r="1820" spans="2:2" s="73" customFormat="1" ht="18" customHeight="1">
      <c r="B1820" s="86"/>
    </row>
    <row r="1821" spans="2:2" s="73" customFormat="1" ht="18" customHeight="1">
      <c r="B1821" s="86"/>
    </row>
    <row r="1822" spans="2:2" s="73" customFormat="1" ht="18" customHeight="1">
      <c r="B1822" s="86"/>
    </row>
    <row r="1823" spans="2:2" s="73" customFormat="1" ht="18" customHeight="1">
      <c r="B1823" s="86"/>
    </row>
    <row r="1824" spans="2:2" s="73" customFormat="1" ht="18" customHeight="1">
      <c r="B1824" s="86"/>
    </row>
    <row r="1825" spans="2:2" s="73" customFormat="1" ht="18" customHeight="1">
      <c r="B1825" s="86"/>
    </row>
    <row r="1826" spans="2:2" s="73" customFormat="1" ht="18" customHeight="1">
      <c r="B1826" s="86"/>
    </row>
    <row r="1827" spans="2:2" s="73" customFormat="1" ht="18" customHeight="1">
      <c r="B1827" s="86"/>
    </row>
    <row r="1828" spans="2:2" s="73" customFormat="1" ht="18" customHeight="1">
      <c r="B1828" s="86"/>
    </row>
    <row r="1829" spans="2:2" s="73" customFormat="1" ht="18" customHeight="1">
      <c r="B1829" s="86"/>
    </row>
    <row r="1830" spans="2:2" s="73" customFormat="1" ht="18" customHeight="1">
      <c r="B1830" s="86"/>
    </row>
    <row r="1831" spans="2:2" s="73" customFormat="1" ht="18" customHeight="1">
      <c r="B1831" s="86"/>
    </row>
    <row r="1832" spans="2:2" s="73" customFormat="1" ht="18" customHeight="1">
      <c r="B1832" s="86"/>
    </row>
    <row r="1833" spans="2:2" s="73" customFormat="1" ht="18" customHeight="1">
      <c r="B1833" s="86"/>
    </row>
    <row r="1834" spans="2:2" s="73" customFormat="1" ht="18" customHeight="1">
      <c r="B1834" s="86"/>
    </row>
    <row r="1835" spans="2:2" s="73" customFormat="1" ht="18" customHeight="1">
      <c r="B1835" s="86"/>
    </row>
    <row r="1836" spans="2:2" s="73" customFormat="1" ht="18" customHeight="1">
      <c r="B1836" s="86"/>
    </row>
    <row r="1837" spans="2:2" s="73" customFormat="1" ht="18" customHeight="1">
      <c r="B1837" s="86"/>
    </row>
    <row r="1838" spans="2:2" s="73" customFormat="1" ht="18" customHeight="1">
      <c r="B1838" s="86"/>
    </row>
    <row r="1839" spans="2:2" s="73" customFormat="1" ht="18" customHeight="1">
      <c r="B1839" s="86"/>
    </row>
    <row r="1840" spans="2:2" s="73" customFormat="1" ht="18" customHeight="1">
      <c r="B1840" s="86"/>
    </row>
    <row r="1841" spans="2:2" s="73" customFormat="1" ht="18" customHeight="1">
      <c r="B1841" s="86"/>
    </row>
    <row r="1842" spans="2:2" s="73" customFormat="1" ht="18" customHeight="1">
      <c r="B1842" s="86"/>
    </row>
    <row r="1843" spans="2:2" s="73" customFormat="1" ht="18" customHeight="1">
      <c r="B1843" s="86"/>
    </row>
    <row r="1844" spans="2:2" s="73" customFormat="1" ht="18" customHeight="1">
      <c r="B1844" s="86"/>
    </row>
    <row r="1845" spans="2:2" s="73" customFormat="1" ht="18" customHeight="1">
      <c r="B1845" s="86"/>
    </row>
    <row r="1846" spans="2:2" s="73" customFormat="1" ht="18" customHeight="1">
      <c r="B1846" s="86"/>
    </row>
    <row r="1847" spans="2:2" s="73" customFormat="1" ht="18" customHeight="1">
      <c r="B1847" s="86"/>
    </row>
    <row r="1848" spans="2:2" s="73" customFormat="1" ht="18" customHeight="1">
      <c r="B1848" s="86"/>
    </row>
    <row r="1849" spans="2:2" s="73" customFormat="1" ht="18" customHeight="1">
      <c r="B1849" s="86"/>
    </row>
    <row r="1850" spans="2:2" s="73" customFormat="1" ht="18" customHeight="1">
      <c r="B1850" s="86"/>
    </row>
    <row r="1851" spans="2:2" s="73" customFormat="1" ht="18" customHeight="1">
      <c r="B1851" s="86"/>
    </row>
    <row r="1852" spans="2:2" s="73" customFormat="1" ht="18" customHeight="1">
      <c r="B1852" s="86"/>
    </row>
    <row r="1853" spans="2:2" s="73" customFormat="1" ht="18" customHeight="1">
      <c r="B1853" s="86"/>
    </row>
    <row r="1854" spans="2:2" s="73" customFormat="1" ht="18" customHeight="1">
      <c r="B1854" s="86"/>
    </row>
    <row r="1855" spans="2:2" s="73" customFormat="1" ht="18" customHeight="1">
      <c r="B1855" s="86"/>
    </row>
    <row r="1856" spans="2:2" s="73" customFormat="1" ht="18" customHeight="1">
      <c r="B1856" s="86"/>
    </row>
    <row r="1857" spans="2:2" s="73" customFormat="1" ht="18" customHeight="1">
      <c r="B1857" s="86"/>
    </row>
    <row r="1858" spans="2:2" s="73" customFormat="1" ht="18" customHeight="1">
      <c r="B1858" s="86"/>
    </row>
    <row r="1859" spans="2:2" s="73" customFormat="1" ht="18" customHeight="1">
      <c r="B1859" s="86"/>
    </row>
    <row r="1860" spans="2:2" s="73" customFormat="1" ht="18" customHeight="1">
      <c r="B1860" s="86"/>
    </row>
    <row r="1861" spans="2:2" s="73" customFormat="1" ht="18" customHeight="1">
      <c r="B1861" s="86"/>
    </row>
    <row r="1862" spans="2:2" s="73" customFormat="1" ht="18" customHeight="1">
      <c r="B1862" s="86"/>
    </row>
    <row r="1863" spans="2:2" s="73" customFormat="1" ht="18" customHeight="1">
      <c r="B1863" s="86"/>
    </row>
    <row r="1864" spans="2:2" s="73" customFormat="1" ht="18" customHeight="1">
      <c r="B1864" s="86"/>
    </row>
    <row r="1865" spans="2:2" s="73" customFormat="1" ht="18" customHeight="1">
      <c r="B1865" s="86"/>
    </row>
    <row r="1866" spans="2:2" s="73" customFormat="1" ht="18" customHeight="1">
      <c r="B1866" s="86"/>
    </row>
    <row r="1867" spans="2:2" s="73" customFormat="1" ht="18" customHeight="1">
      <c r="B1867" s="86"/>
    </row>
    <row r="1868" spans="2:2" s="73" customFormat="1" ht="18" customHeight="1">
      <c r="B1868" s="86"/>
    </row>
    <row r="1869" spans="2:2" s="73" customFormat="1" ht="18" customHeight="1">
      <c r="B1869" s="86"/>
    </row>
    <row r="1870" spans="2:2" s="73" customFormat="1" ht="18" customHeight="1">
      <c r="B1870" s="86"/>
    </row>
    <row r="1871" spans="2:2" s="73" customFormat="1" ht="18" customHeight="1">
      <c r="B1871" s="86"/>
    </row>
    <row r="1872" spans="2:2" s="73" customFormat="1" ht="18" customHeight="1">
      <c r="B1872" s="86"/>
    </row>
    <row r="1873" spans="2:2" s="73" customFormat="1" ht="18" customHeight="1">
      <c r="B1873" s="86"/>
    </row>
    <row r="1874" spans="2:2" s="73" customFormat="1" ht="18" customHeight="1">
      <c r="B1874" s="86"/>
    </row>
    <row r="1875" spans="2:2" s="73" customFormat="1" ht="18" customHeight="1">
      <c r="B1875" s="86"/>
    </row>
    <row r="1876" spans="2:2" s="73" customFormat="1" ht="18" customHeight="1">
      <c r="B1876" s="86"/>
    </row>
    <row r="1877" spans="2:2" s="73" customFormat="1" ht="18" customHeight="1">
      <c r="B1877" s="86"/>
    </row>
    <row r="1878" spans="2:2" s="73" customFormat="1" ht="18" customHeight="1">
      <c r="B1878" s="86"/>
    </row>
    <row r="1879" spans="2:2" s="73" customFormat="1" ht="18" customHeight="1">
      <c r="B1879" s="86"/>
    </row>
    <row r="1880" spans="2:2" s="73" customFormat="1" ht="18" customHeight="1">
      <c r="B1880" s="86"/>
    </row>
    <row r="1881" spans="2:2" s="73" customFormat="1" ht="18" customHeight="1">
      <c r="B1881" s="86"/>
    </row>
    <row r="1882" spans="2:2" s="73" customFormat="1" ht="18" customHeight="1">
      <c r="B1882" s="86"/>
    </row>
    <row r="1883" spans="2:2" s="73" customFormat="1" ht="18" customHeight="1">
      <c r="B1883" s="86"/>
    </row>
    <row r="1884" spans="2:2" s="73" customFormat="1" ht="18" customHeight="1">
      <c r="B1884" s="86"/>
    </row>
    <row r="1885" spans="2:2" s="73" customFormat="1" ht="18" customHeight="1">
      <c r="B1885" s="86"/>
    </row>
    <row r="1886" spans="2:2" s="73" customFormat="1" ht="18" customHeight="1">
      <c r="B1886" s="86"/>
    </row>
    <row r="1887" spans="2:2" s="73" customFormat="1" ht="18" customHeight="1">
      <c r="B1887" s="86"/>
    </row>
    <row r="1888" spans="2:2" s="73" customFormat="1" ht="18" customHeight="1">
      <c r="B1888" s="86"/>
    </row>
    <row r="1889" spans="2:2" s="73" customFormat="1" ht="18" customHeight="1">
      <c r="B1889" s="86"/>
    </row>
    <row r="1890" spans="2:2" s="73" customFormat="1" ht="18" customHeight="1">
      <c r="B1890" s="86"/>
    </row>
    <row r="1891" spans="2:2" s="73" customFormat="1" ht="18" customHeight="1">
      <c r="B1891" s="86"/>
    </row>
    <row r="1892" spans="2:2" s="73" customFormat="1" ht="18" customHeight="1">
      <c r="B1892" s="86"/>
    </row>
    <row r="1893" spans="2:2" s="73" customFormat="1" ht="18" customHeight="1">
      <c r="B1893" s="86"/>
    </row>
    <row r="1894" spans="2:2" s="73" customFormat="1" ht="18" customHeight="1">
      <c r="B1894" s="86"/>
    </row>
    <row r="1895" spans="2:2" s="73" customFormat="1" ht="18" customHeight="1">
      <c r="B1895" s="86"/>
    </row>
    <row r="1896" spans="2:2" s="73" customFormat="1" ht="18" customHeight="1">
      <c r="B1896" s="86"/>
    </row>
    <row r="1897" spans="2:2" s="73" customFormat="1" ht="18" customHeight="1">
      <c r="B1897" s="86"/>
    </row>
    <row r="1898" spans="2:2" s="73" customFormat="1" ht="18" customHeight="1">
      <c r="B1898" s="86"/>
    </row>
    <row r="1899" spans="2:2" s="73" customFormat="1" ht="18" customHeight="1">
      <c r="B1899" s="86"/>
    </row>
    <row r="1900" spans="2:2" s="73" customFormat="1" ht="18" customHeight="1">
      <c r="B1900" s="86"/>
    </row>
    <row r="1901" spans="2:2" s="73" customFormat="1" ht="18" customHeight="1">
      <c r="B1901" s="86"/>
    </row>
    <row r="1902" spans="2:2" s="73" customFormat="1" ht="18" customHeight="1">
      <c r="B1902" s="86"/>
    </row>
    <row r="1903" spans="2:2" s="73" customFormat="1" ht="18" customHeight="1">
      <c r="B1903" s="86"/>
    </row>
    <row r="1904" spans="2:2" s="73" customFormat="1" ht="18" customHeight="1">
      <c r="B1904" s="86"/>
    </row>
    <row r="1905" spans="2:2" s="73" customFormat="1" ht="18" customHeight="1">
      <c r="B1905" s="86"/>
    </row>
    <row r="1906" spans="2:2" s="73" customFormat="1" ht="18" customHeight="1">
      <c r="B1906" s="86"/>
    </row>
    <row r="1907" spans="2:2" s="73" customFormat="1" ht="18" customHeight="1">
      <c r="B1907" s="86"/>
    </row>
    <row r="1908" spans="2:2" s="73" customFormat="1" ht="18" customHeight="1">
      <c r="B1908" s="86"/>
    </row>
    <row r="1909" spans="2:2" s="73" customFormat="1" ht="18" customHeight="1">
      <c r="B1909" s="86"/>
    </row>
    <row r="1910" spans="2:2" s="73" customFormat="1" ht="18" customHeight="1">
      <c r="B1910" s="86"/>
    </row>
    <row r="1911" spans="2:2" s="73" customFormat="1" ht="18" customHeight="1">
      <c r="B1911" s="86"/>
    </row>
    <row r="1912" spans="2:2" s="73" customFormat="1" ht="18" customHeight="1">
      <c r="B1912" s="86"/>
    </row>
    <row r="1913" spans="2:2" s="73" customFormat="1" ht="18" customHeight="1">
      <c r="B1913" s="86"/>
    </row>
    <row r="1914" spans="2:2" s="73" customFormat="1" ht="18" customHeight="1">
      <c r="B1914" s="86"/>
    </row>
    <row r="1915" spans="2:2" s="73" customFormat="1" ht="18" customHeight="1">
      <c r="B1915" s="86"/>
    </row>
    <row r="1916" spans="2:2" s="73" customFormat="1" ht="18" customHeight="1">
      <c r="B1916" s="86"/>
    </row>
    <row r="1917" spans="2:2" s="73" customFormat="1" ht="18" customHeight="1">
      <c r="B1917" s="86"/>
    </row>
    <row r="1918" spans="2:2" s="73" customFormat="1" ht="18" customHeight="1">
      <c r="B1918" s="86"/>
    </row>
    <row r="1919" spans="2:2" s="73" customFormat="1" ht="18" customHeight="1">
      <c r="B1919" s="86"/>
    </row>
    <row r="1920" spans="2:2" s="73" customFormat="1" ht="18" customHeight="1">
      <c r="B1920" s="86"/>
    </row>
    <row r="1921" spans="2:2" s="73" customFormat="1" ht="18" customHeight="1">
      <c r="B1921" s="86"/>
    </row>
    <row r="1922" spans="2:2" s="73" customFormat="1" ht="18" customHeight="1">
      <c r="B1922" s="86"/>
    </row>
    <row r="1923" spans="2:2" s="73" customFormat="1" ht="18" customHeight="1">
      <c r="B1923" s="86"/>
    </row>
    <row r="1924" spans="2:2" s="73" customFormat="1" ht="18" customHeight="1">
      <c r="B1924" s="86"/>
    </row>
    <row r="1925" spans="2:2" s="73" customFormat="1" ht="18" customHeight="1">
      <c r="B1925" s="86"/>
    </row>
    <row r="1926" spans="2:2" s="73" customFormat="1" ht="18" customHeight="1">
      <c r="B1926" s="86"/>
    </row>
    <row r="1927" spans="2:2" s="73" customFormat="1" ht="18" customHeight="1">
      <c r="B1927" s="86"/>
    </row>
    <row r="1928" spans="2:2" s="73" customFormat="1" ht="18" customHeight="1">
      <c r="B1928" s="86"/>
    </row>
    <row r="1929" spans="2:2" s="73" customFormat="1" ht="18" customHeight="1">
      <c r="B1929" s="86"/>
    </row>
    <row r="1930" spans="2:2" s="73" customFormat="1" ht="18" customHeight="1">
      <c r="B1930" s="86"/>
    </row>
    <row r="1931" spans="2:2" s="73" customFormat="1" ht="18" customHeight="1">
      <c r="B1931" s="86"/>
    </row>
    <row r="1932" spans="2:2" s="73" customFormat="1" ht="18" customHeight="1">
      <c r="B1932" s="86"/>
    </row>
    <row r="1933" spans="2:2" s="73" customFormat="1" ht="18" customHeight="1">
      <c r="B1933" s="86"/>
    </row>
    <row r="1934" spans="2:2" s="73" customFormat="1" ht="18" customHeight="1">
      <c r="B1934" s="86"/>
    </row>
    <row r="1935" spans="2:2" s="73" customFormat="1" ht="18" customHeight="1">
      <c r="B1935" s="86"/>
    </row>
    <row r="1936" spans="2:2" s="73" customFormat="1" ht="18" customHeight="1">
      <c r="B1936" s="86"/>
    </row>
    <row r="1937" spans="2:2" s="73" customFormat="1" ht="18" customHeight="1">
      <c r="B1937" s="86"/>
    </row>
    <row r="1938" spans="2:2" s="73" customFormat="1" ht="18" customHeight="1">
      <c r="B1938" s="86"/>
    </row>
    <row r="1939" spans="2:2" s="73" customFormat="1" ht="18" customHeight="1">
      <c r="B1939" s="86"/>
    </row>
    <row r="1940" spans="2:2" s="73" customFormat="1" ht="18" customHeight="1">
      <c r="B1940" s="86"/>
    </row>
    <row r="1941" spans="2:2" s="73" customFormat="1" ht="18" customHeight="1">
      <c r="B1941" s="86"/>
    </row>
    <row r="1942" spans="2:2" s="73" customFormat="1" ht="18" customHeight="1">
      <c r="B1942" s="86"/>
    </row>
    <row r="1943" spans="2:2" s="73" customFormat="1" ht="18" customHeight="1">
      <c r="B1943" s="86"/>
    </row>
    <row r="1944" spans="2:2" s="73" customFormat="1" ht="18" customHeight="1">
      <c r="B1944" s="86"/>
    </row>
    <row r="1945" spans="2:2" s="73" customFormat="1" ht="18" customHeight="1">
      <c r="B1945" s="86"/>
    </row>
    <row r="1946" spans="2:2" s="73" customFormat="1" ht="18" customHeight="1">
      <c r="B1946" s="86"/>
    </row>
    <row r="1947" spans="2:2" s="73" customFormat="1" ht="18" customHeight="1">
      <c r="B1947" s="86"/>
    </row>
    <row r="1948" spans="2:2" s="73" customFormat="1" ht="18" customHeight="1">
      <c r="B1948" s="86"/>
    </row>
    <row r="1949" spans="2:2" s="73" customFormat="1" ht="18" customHeight="1">
      <c r="B1949" s="86"/>
    </row>
    <row r="1950" spans="2:2" s="73" customFormat="1" ht="18" customHeight="1">
      <c r="B1950" s="86"/>
    </row>
    <row r="1951" spans="2:2" s="73" customFormat="1" ht="18" customHeight="1">
      <c r="B1951" s="86"/>
    </row>
    <row r="1952" spans="2:2" s="73" customFormat="1" ht="18" customHeight="1">
      <c r="B1952" s="86"/>
    </row>
    <row r="1953" spans="2:2" s="73" customFormat="1" ht="18" customHeight="1">
      <c r="B1953" s="86"/>
    </row>
    <row r="1954" spans="2:2" s="73" customFormat="1" ht="18" customHeight="1">
      <c r="B1954" s="86"/>
    </row>
    <row r="1955" spans="2:2" s="73" customFormat="1" ht="18" customHeight="1">
      <c r="B1955" s="86"/>
    </row>
    <row r="1956" spans="2:2" s="73" customFormat="1" ht="18" customHeight="1">
      <c r="B1956" s="86"/>
    </row>
    <row r="1957" spans="2:2" s="73" customFormat="1" ht="18" customHeight="1">
      <c r="B1957" s="86"/>
    </row>
    <row r="1958" spans="2:2" s="73" customFormat="1" ht="18" customHeight="1">
      <c r="B1958" s="86"/>
    </row>
    <row r="1959" spans="2:2" s="73" customFormat="1" ht="18" customHeight="1">
      <c r="B1959" s="86"/>
    </row>
    <row r="1960" spans="2:2" s="73" customFormat="1" ht="18" customHeight="1">
      <c r="B1960" s="86"/>
    </row>
    <row r="1961" spans="2:2" s="73" customFormat="1" ht="18" customHeight="1">
      <c r="B1961" s="86"/>
    </row>
    <row r="1962" spans="2:2" s="73" customFormat="1" ht="18" customHeight="1">
      <c r="B1962" s="86"/>
    </row>
    <row r="1963" spans="2:2" s="73" customFormat="1" ht="18" customHeight="1">
      <c r="B1963" s="86"/>
    </row>
    <row r="1964" spans="2:2" s="73" customFormat="1" ht="18" customHeight="1">
      <c r="B1964" s="86"/>
    </row>
    <row r="1965" spans="2:2" s="73" customFormat="1" ht="18" customHeight="1">
      <c r="B1965" s="86"/>
    </row>
    <row r="1966" spans="2:2" s="73" customFormat="1" ht="18" customHeight="1">
      <c r="B1966" s="86"/>
    </row>
    <row r="1967" spans="2:2" s="73" customFormat="1" ht="18" customHeight="1">
      <c r="B1967" s="86"/>
    </row>
    <row r="1968" spans="2:2" s="73" customFormat="1" ht="18" customHeight="1">
      <c r="B1968" s="86"/>
    </row>
    <row r="1969" spans="2:2" s="73" customFormat="1" ht="18" customHeight="1">
      <c r="B1969" s="86"/>
    </row>
    <row r="1970" spans="2:2" s="73" customFormat="1" ht="18" customHeight="1">
      <c r="B1970" s="86"/>
    </row>
    <row r="1971" spans="2:2" s="73" customFormat="1" ht="18" customHeight="1">
      <c r="B1971" s="86"/>
    </row>
    <row r="1972" spans="2:2" s="73" customFormat="1" ht="18" customHeight="1">
      <c r="B1972" s="86"/>
    </row>
    <row r="1973" spans="2:2" s="73" customFormat="1" ht="18" customHeight="1">
      <c r="B1973" s="86"/>
    </row>
    <row r="1974" spans="2:2" s="73" customFormat="1" ht="18" customHeight="1">
      <c r="B1974" s="86"/>
    </row>
    <row r="1975" spans="2:2" s="73" customFormat="1" ht="18" customHeight="1">
      <c r="B1975" s="86"/>
    </row>
    <row r="1976" spans="2:2" s="73" customFormat="1" ht="18" customHeight="1">
      <c r="B1976" s="86"/>
    </row>
    <row r="1977" spans="2:2" s="73" customFormat="1" ht="18" customHeight="1">
      <c r="B1977" s="86"/>
    </row>
    <row r="1978" spans="2:2" s="73" customFormat="1" ht="18" customHeight="1">
      <c r="B1978" s="86"/>
    </row>
    <row r="1979" spans="2:2" s="73" customFormat="1" ht="18" customHeight="1">
      <c r="B1979" s="86"/>
    </row>
    <row r="1980" spans="2:2" s="73" customFormat="1" ht="18" customHeight="1">
      <c r="B1980" s="86"/>
    </row>
    <row r="1981" spans="2:2" s="73" customFormat="1" ht="18" customHeight="1">
      <c r="B1981" s="86"/>
    </row>
    <row r="1982" spans="2:2" s="73" customFormat="1" ht="18" customHeight="1">
      <c r="B1982" s="86"/>
    </row>
    <row r="1983" spans="2:2" s="73" customFormat="1" ht="18" customHeight="1">
      <c r="B1983" s="86"/>
    </row>
    <row r="1984" spans="2:2" s="73" customFormat="1" ht="18" customHeight="1">
      <c r="B1984" s="86"/>
    </row>
    <row r="1985" spans="2:2" s="73" customFormat="1" ht="18" customHeight="1">
      <c r="B1985" s="86"/>
    </row>
    <row r="1986" spans="2:2" s="73" customFormat="1" ht="18" customHeight="1">
      <c r="B1986" s="86"/>
    </row>
    <row r="1987" spans="2:2" s="73" customFormat="1" ht="18" customHeight="1">
      <c r="B1987" s="86"/>
    </row>
    <row r="1988" spans="2:2" s="73" customFormat="1" ht="18" customHeight="1">
      <c r="B1988" s="86"/>
    </row>
    <row r="1989" spans="2:2" s="73" customFormat="1" ht="18" customHeight="1">
      <c r="B1989" s="86"/>
    </row>
    <row r="1990" spans="2:2" s="73" customFormat="1" ht="18" customHeight="1">
      <c r="B1990" s="86"/>
    </row>
    <row r="1991" spans="2:2" s="73" customFormat="1" ht="18" customHeight="1">
      <c r="B1991" s="86"/>
    </row>
    <row r="1992" spans="2:2" s="73" customFormat="1" ht="18" customHeight="1">
      <c r="B1992" s="86"/>
    </row>
    <row r="1993" spans="2:2" s="73" customFormat="1" ht="18" customHeight="1">
      <c r="B1993" s="86"/>
    </row>
    <row r="1994" spans="2:2" s="73" customFormat="1" ht="18" customHeight="1">
      <c r="B1994" s="86"/>
    </row>
    <row r="1995" spans="2:2" s="73" customFormat="1" ht="18" customHeight="1">
      <c r="B1995" s="86"/>
    </row>
    <row r="1996" spans="2:2" s="73" customFormat="1" ht="18" customHeight="1">
      <c r="B1996" s="86"/>
    </row>
    <row r="1997" spans="2:2" s="73" customFormat="1" ht="18" customHeight="1">
      <c r="B1997" s="86"/>
    </row>
    <row r="1998" spans="2:2" s="73" customFormat="1" ht="18" customHeight="1">
      <c r="B1998" s="86"/>
    </row>
    <row r="1999" spans="2:2" s="73" customFormat="1" ht="18" customHeight="1">
      <c r="B1999" s="86"/>
    </row>
    <row r="2000" spans="2:2" s="73" customFormat="1" ht="18" customHeight="1">
      <c r="B2000" s="86"/>
    </row>
    <row r="2001" spans="2:2" s="73" customFormat="1" ht="18" customHeight="1">
      <c r="B2001" s="86"/>
    </row>
    <row r="2002" spans="2:2" s="73" customFormat="1" ht="18" customHeight="1">
      <c r="B2002" s="86"/>
    </row>
    <row r="2003" spans="2:2" s="73" customFormat="1" ht="18" customHeight="1">
      <c r="B2003" s="86"/>
    </row>
    <row r="2004" spans="2:2" s="73" customFormat="1" ht="18" customHeight="1">
      <c r="B2004" s="86"/>
    </row>
    <row r="2005" spans="2:2" s="73" customFormat="1" ht="18" customHeight="1">
      <c r="B2005" s="86"/>
    </row>
    <row r="2006" spans="2:2" s="73" customFormat="1" ht="18" customHeight="1">
      <c r="B2006" s="86"/>
    </row>
    <row r="2007" spans="2:2" s="73" customFormat="1" ht="18" customHeight="1">
      <c r="B2007" s="86"/>
    </row>
    <row r="2008" spans="2:2" s="73" customFormat="1" ht="18" customHeight="1">
      <c r="B2008" s="86"/>
    </row>
    <row r="2009" spans="2:2" s="73" customFormat="1" ht="18" customHeight="1">
      <c r="B2009" s="86"/>
    </row>
    <row r="2010" spans="2:2" s="73" customFormat="1" ht="18" customHeight="1">
      <c r="B2010" s="86"/>
    </row>
    <row r="2011" spans="2:2" s="73" customFormat="1" ht="18" customHeight="1">
      <c r="B2011" s="86"/>
    </row>
    <row r="2012" spans="2:2" s="73" customFormat="1" ht="18" customHeight="1">
      <c r="B2012" s="86"/>
    </row>
    <row r="2013" spans="2:2" s="73" customFormat="1" ht="18" customHeight="1">
      <c r="B2013" s="86"/>
    </row>
    <row r="2014" spans="2:2" s="73" customFormat="1" ht="18" customHeight="1">
      <c r="B2014" s="86"/>
    </row>
    <row r="2015" spans="2:2" s="73" customFormat="1" ht="18" customHeight="1">
      <c r="B2015" s="86"/>
    </row>
    <row r="2016" spans="2:2" s="73" customFormat="1" ht="18" customHeight="1">
      <c r="B2016" s="86"/>
    </row>
    <row r="2017" spans="2:2" s="73" customFormat="1" ht="18" customHeight="1">
      <c r="B2017" s="86"/>
    </row>
    <row r="2018" spans="2:2" s="73" customFormat="1" ht="18" customHeight="1">
      <c r="B2018" s="86"/>
    </row>
    <row r="2019" spans="2:2" s="73" customFormat="1" ht="18" customHeight="1">
      <c r="B2019" s="86"/>
    </row>
    <row r="2020" spans="2:2" s="73" customFormat="1" ht="18" customHeight="1">
      <c r="B2020" s="86"/>
    </row>
    <row r="2021" spans="2:2" s="73" customFormat="1" ht="18" customHeight="1">
      <c r="B2021" s="86"/>
    </row>
    <row r="2022" spans="2:2" s="73" customFormat="1" ht="18" customHeight="1">
      <c r="B2022" s="86"/>
    </row>
    <row r="2023" spans="2:2" s="73" customFormat="1" ht="18" customHeight="1">
      <c r="B2023" s="86"/>
    </row>
    <row r="2024" spans="2:2" s="73" customFormat="1" ht="18" customHeight="1">
      <c r="B2024" s="86"/>
    </row>
    <row r="2025" spans="2:2" s="73" customFormat="1" ht="18" customHeight="1">
      <c r="B2025" s="86"/>
    </row>
    <row r="2026" spans="2:2" s="73" customFormat="1" ht="18" customHeight="1">
      <c r="B2026" s="86"/>
    </row>
    <row r="2027" spans="2:2" s="73" customFormat="1" ht="18" customHeight="1">
      <c r="B2027" s="86"/>
    </row>
    <row r="2028" spans="2:2" s="73" customFormat="1" ht="18" customHeight="1">
      <c r="B2028" s="86"/>
    </row>
    <row r="2029" spans="2:2" s="73" customFormat="1" ht="18" customHeight="1">
      <c r="B2029" s="86"/>
    </row>
    <row r="2030" spans="2:2" s="73" customFormat="1" ht="18" customHeight="1">
      <c r="B2030" s="86"/>
    </row>
    <row r="2031" spans="2:2" s="73" customFormat="1" ht="18" customHeight="1">
      <c r="B2031" s="86"/>
    </row>
    <row r="2032" spans="2:2" s="73" customFormat="1" ht="18" customHeight="1">
      <c r="B2032" s="86"/>
    </row>
    <row r="2033" spans="2:2" s="73" customFormat="1" ht="18" customHeight="1">
      <c r="B2033" s="86"/>
    </row>
    <row r="2034" spans="2:2" s="73" customFormat="1" ht="18" customHeight="1">
      <c r="B2034" s="86"/>
    </row>
    <row r="2035" spans="2:2" s="73" customFormat="1" ht="18" customHeight="1">
      <c r="B2035" s="86"/>
    </row>
    <row r="2036" spans="2:2" s="73" customFormat="1" ht="18" customHeight="1">
      <c r="B2036" s="86"/>
    </row>
    <row r="2037" spans="2:2" s="73" customFormat="1" ht="18" customHeight="1">
      <c r="B2037" s="86"/>
    </row>
    <row r="2038" spans="2:2" s="73" customFormat="1" ht="18" customHeight="1">
      <c r="B2038" s="86"/>
    </row>
    <row r="2039" spans="2:2" s="73" customFormat="1" ht="18" customHeight="1">
      <c r="B2039" s="86"/>
    </row>
    <row r="2040" spans="2:2" s="73" customFormat="1" ht="18" customHeight="1">
      <c r="B2040" s="86"/>
    </row>
    <row r="2041" spans="2:2" s="73" customFormat="1" ht="18" customHeight="1">
      <c r="B2041" s="86"/>
    </row>
    <row r="2042" spans="2:2" s="73" customFormat="1" ht="18" customHeight="1">
      <c r="B2042" s="86"/>
    </row>
    <row r="2043" spans="2:2" s="73" customFormat="1" ht="18" customHeight="1">
      <c r="B2043" s="86"/>
    </row>
    <row r="2044" spans="2:2" s="73" customFormat="1" ht="18" customHeight="1">
      <c r="B2044" s="86"/>
    </row>
    <row r="2045" spans="2:2" s="73" customFormat="1" ht="18" customHeight="1">
      <c r="B2045" s="86"/>
    </row>
    <row r="2046" spans="2:2" s="73" customFormat="1" ht="18" customHeight="1">
      <c r="B2046" s="86"/>
    </row>
    <row r="2047" spans="2:2" s="73" customFormat="1" ht="18" customHeight="1">
      <c r="B2047" s="86"/>
    </row>
    <row r="2048" spans="2:2" s="73" customFormat="1" ht="18" customHeight="1">
      <c r="B2048" s="86"/>
    </row>
    <row r="2049" spans="2:2" s="73" customFormat="1" ht="18" customHeight="1">
      <c r="B2049" s="86"/>
    </row>
    <row r="2050" spans="2:2" s="73" customFormat="1" ht="18" customHeight="1">
      <c r="B2050" s="86"/>
    </row>
    <row r="2051" spans="2:2" s="73" customFormat="1" ht="18" customHeight="1">
      <c r="B2051" s="86"/>
    </row>
    <row r="2052" spans="2:2" s="73" customFormat="1" ht="18" customHeight="1">
      <c r="B2052" s="86"/>
    </row>
    <row r="2053" spans="2:2" s="73" customFormat="1" ht="18" customHeight="1">
      <c r="B2053" s="86"/>
    </row>
    <row r="2054" spans="2:2" s="73" customFormat="1" ht="18" customHeight="1">
      <c r="B2054" s="86"/>
    </row>
    <row r="2055" spans="2:2" s="73" customFormat="1" ht="18" customHeight="1">
      <c r="B2055" s="86"/>
    </row>
    <row r="2056" spans="2:2" s="73" customFormat="1" ht="18" customHeight="1">
      <c r="B2056" s="86"/>
    </row>
    <row r="2057" spans="2:2" s="73" customFormat="1" ht="18" customHeight="1">
      <c r="B2057" s="86"/>
    </row>
    <row r="2058" spans="2:2" s="73" customFormat="1" ht="18" customHeight="1">
      <c r="B2058" s="86"/>
    </row>
    <row r="2059" spans="2:2" s="73" customFormat="1" ht="18" customHeight="1">
      <c r="B2059" s="86"/>
    </row>
    <row r="2060" spans="2:2" s="73" customFormat="1" ht="18" customHeight="1">
      <c r="B2060" s="86"/>
    </row>
    <row r="2061" spans="2:2" s="73" customFormat="1" ht="18" customHeight="1">
      <c r="B2061" s="86"/>
    </row>
    <row r="2062" spans="2:2" s="73" customFormat="1" ht="18" customHeight="1">
      <c r="B2062" s="86"/>
    </row>
    <row r="2063" spans="2:2" s="73" customFormat="1" ht="18" customHeight="1">
      <c r="B2063" s="86"/>
    </row>
    <row r="2064" spans="2:2" s="73" customFormat="1" ht="18" customHeight="1">
      <c r="B2064" s="86"/>
    </row>
    <row r="2065" spans="2:2" s="73" customFormat="1" ht="18" customHeight="1">
      <c r="B2065" s="86"/>
    </row>
    <row r="2066" spans="2:2" s="73" customFormat="1" ht="18" customHeight="1">
      <c r="B2066" s="86"/>
    </row>
    <row r="2067" spans="2:2" s="73" customFormat="1" ht="18" customHeight="1">
      <c r="B2067" s="86"/>
    </row>
    <row r="2068" spans="2:2" s="73" customFormat="1" ht="18" customHeight="1">
      <c r="B2068" s="86"/>
    </row>
    <row r="2069" spans="2:2" s="73" customFormat="1" ht="18" customHeight="1">
      <c r="B2069" s="86"/>
    </row>
    <row r="2070" spans="2:2" s="73" customFormat="1" ht="18" customHeight="1">
      <c r="B2070" s="86"/>
    </row>
    <row r="2071" spans="2:2" s="73" customFormat="1" ht="18" customHeight="1">
      <c r="B2071" s="86"/>
    </row>
    <row r="2072" spans="2:2" s="73" customFormat="1" ht="18" customHeight="1">
      <c r="B2072" s="86"/>
    </row>
    <row r="2073" spans="2:2" s="73" customFormat="1" ht="18" customHeight="1">
      <c r="B2073" s="86"/>
    </row>
    <row r="2074" spans="2:2" s="73" customFormat="1" ht="18" customHeight="1">
      <c r="B2074" s="86"/>
    </row>
    <row r="2075" spans="2:2" s="73" customFormat="1" ht="18" customHeight="1">
      <c r="B2075" s="86"/>
    </row>
    <row r="2076" spans="2:2" s="73" customFormat="1" ht="18" customHeight="1">
      <c r="B2076" s="86"/>
    </row>
    <row r="2077" spans="2:2" s="73" customFormat="1" ht="18" customHeight="1">
      <c r="B2077" s="86"/>
    </row>
    <row r="2078" spans="2:2" s="73" customFormat="1" ht="18" customHeight="1">
      <c r="B2078" s="86"/>
    </row>
    <row r="2079" spans="2:2" s="73" customFormat="1" ht="18" customHeight="1">
      <c r="B2079" s="86"/>
    </row>
    <row r="2080" spans="2:2" s="73" customFormat="1" ht="18" customHeight="1">
      <c r="B2080" s="86"/>
    </row>
    <row r="2081" spans="2:2" s="73" customFormat="1" ht="18" customHeight="1">
      <c r="B2081" s="86"/>
    </row>
    <row r="2082" spans="2:2" s="73" customFormat="1" ht="18" customHeight="1">
      <c r="B2082" s="86"/>
    </row>
    <row r="2083" spans="2:2" s="73" customFormat="1" ht="18" customHeight="1">
      <c r="B2083" s="86"/>
    </row>
    <row r="2084" spans="2:2" s="73" customFormat="1" ht="18" customHeight="1">
      <c r="B2084" s="86"/>
    </row>
    <row r="2085" spans="2:2" s="73" customFormat="1" ht="18" customHeight="1">
      <c r="B2085" s="86"/>
    </row>
    <row r="2086" spans="2:2" s="73" customFormat="1" ht="18" customHeight="1">
      <c r="B2086" s="86"/>
    </row>
    <row r="2087" spans="2:2" s="73" customFormat="1" ht="18" customHeight="1">
      <c r="B2087" s="86"/>
    </row>
    <row r="2088" spans="2:2" s="73" customFormat="1" ht="18" customHeight="1">
      <c r="B2088" s="86"/>
    </row>
    <row r="2089" spans="2:2" s="73" customFormat="1" ht="18" customHeight="1">
      <c r="B2089" s="86"/>
    </row>
    <row r="2090" spans="2:2" s="73" customFormat="1" ht="18" customHeight="1">
      <c r="B2090" s="86"/>
    </row>
    <row r="2091" spans="2:2" s="73" customFormat="1" ht="18" customHeight="1">
      <c r="B2091" s="86"/>
    </row>
    <row r="2092" spans="2:2" s="73" customFormat="1" ht="18" customHeight="1">
      <c r="B2092" s="86"/>
    </row>
    <row r="2093" spans="2:2" s="73" customFormat="1" ht="18" customHeight="1">
      <c r="B2093" s="86"/>
    </row>
    <row r="2094" spans="2:2" s="73" customFormat="1" ht="18" customHeight="1">
      <c r="B2094" s="86"/>
    </row>
    <row r="2095" spans="2:2" s="73" customFormat="1" ht="18" customHeight="1">
      <c r="B2095" s="86"/>
    </row>
    <row r="2096" spans="2:2" s="73" customFormat="1" ht="18" customHeight="1">
      <c r="B2096" s="86"/>
    </row>
    <row r="2097" spans="2:2" s="73" customFormat="1" ht="18" customHeight="1">
      <c r="B2097" s="86"/>
    </row>
    <row r="2098" spans="2:2" s="73" customFormat="1" ht="18" customHeight="1">
      <c r="B2098" s="86"/>
    </row>
    <row r="2099" spans="2:2" s="73" customFormat="1" ht="18" customHeight="1">
      <c r="B2099" s="86"/>
    </row>
    <row r="2100" spans="2:2" s="73" customFormat="1" ht="18" customHeight="1">
      <c r="B2100" s="86"/>
    </row>
    <row r="2101" spans="2:2" s="73" customFormat="1" ht="18" customHeight="1">
      <c r="B2101" s="86"/>
    </row>
    <row r="2102" spans="2:2" s="73" customFormat="1" ht="18" customHeight="1">
      <c r="B2102" s="86"/>
    </row>
    <row r="2103" spans="2:2" s="73" customFormat="1" ht="18" customHeight="1">
      <c r="B2103" s="86"/>
    </row>
    <row r="2104" spans="2:2" s="73" customFormat="1" ht="18" customHeight="1">
      <c r="B2104" s="86"/>
    </row>
    <row r="2105" spans="2:2" s="73" customFormat="1" ht="18" customHeight="1">
      <c r="B2105" s="86"/>
    </row>
    <row r="2106" spans="2:2" s="73" customFormat="1" ht="18" customHeight="1">
      <c r="B2106" s="86"/>
    </row>
    <row r="2107" spans="2:2" s="73" customFormat="1" ht="18" customHeight="1">
      <c r="B2107" s="86"/>
    </row>
    <row r="2108" spans="2:2" s="73" customFormat="1" ht="18" customHeight="1">
      <c r="B2108" s="86"/>
    </row>
    <row r="2109" spans="2:2" s="73" customFormat="1" ht="18" customHeight="1">
      <c r="B2109" s="86"/>
    </row>
    <row r="2110" spans="2:2" s="73" customFormat="1" ht="18" customHeight="1">
      <c r="B2110" s="86"/>
    </row>
    <row r="2111" spans="2:2" s="73" customFormat="1" ht="18" customHeight="1">
      <c r="B2111" s="86"/>
    </row>
    <row r="2112" spans="2:2" s="73" customFormat="1" ht="18" customHeight="1">
      <c r="B2112" s="86"/>
    </row>
    <row r="2113" spans="2:2" s="73" customFormat="1" ht="18" customHeight="1">
      <c r="B2113" s="86"/>
    </row>
    <row r="2114" spans="2:2" s="73" customFormat="1" ht="18" customHeight="1">
      <c r="B2114" s="86"/>
    </row>
    <row r="2115" spans="2:2" s="73" customFormat="1" ht="18" customHeight="1">
      <c r="B2115" s="86"/>
    </row>
    <row r="2116" spans="2:2" s="73" customFormat="1" ht="18" customHeight="1">
      <c r="B2116" s="86"/>
    </row>
    <row r="2117" spans="2:2" s="73" customFormat="1" ht="18" customHeight="1">
      <c r="B2117" s="86"/>
    </row>
    <row r="2118" spans="2:2" s="73" customFormat="1" ht="18" customHeight="1">
      <c r="B2118" s="86"/>
    </row>
    <row r="2119" spans="2:2" s="73" customFormat="1" ht="18" customHeight="1">
      <c r="B2119" s="86"/>
    </row>
    <row r="2120" spans="2:2" s="73" customFormat="1" ht="18" customHeight="1">
      <c r="B2120" s="86"/>
    </row>
    <row r="2121" spans="2:2" s="73" customFormat="1" ht="18" customHeight="1">
      <c r="B2121" s="86"/>
    </row>
    <row r="2122" spans="2:2" s="73" customFormat="1" ht="18" customHeight="1">
      <c r="B2122" s="86"/>
    </row>
    <row r="2123" spans="2:2" s="73" customFormat="1" ht="18" customHeight="1">
      <c r="B2123" s="86"/>
    </row>
    <row r="2124" spans="2:2" s="73" customFormat="1" ht="18" customHeight="1">
      <c r="B2124" s="86"/>
    </row>
    <row r="2125" spans="2:2" s="73" customFormat="1" ht="18" customHeight="1">
      <c r="B2125" s="86"/>
    </row>
    <row r="2126" spans="2:2" s="73" customFormat="1" ht="18" customHeight="1">
      <c r="B2126" s="86"/>
    </row>
    <row r="2127" spans="2:2" s="73" customFormat="1" ht="18" customHeight="1">
      <c r="B2127" s="86"/>
    </row>
    <row r="2128" spans="2:2" s="73" customFormat="1" ht="18" customHeight="1">
      <c r="B2128" s="86"/>
    </row>
    <row r="2129" spans="2:2" s="73" customFormat="1" ht="18" customHeight="1">
      <c r="B2129" s="86"/>
    </row>
    <row r="2130" spans="2:2" s="73" customFormat="1" ht="18" customHeight="1">
      <c r="B2130" s="86"/>
    </row>
    <row r="2131" spans="2:2" s="73" customFormat="1" ht="18" customHeight="1">
      <c r="B2131" s="86"/>
    </row>
    <row r="2132" spans="2:2" s="73" customFormat="1" ht="18" customHeight="1">
      <c r="B2132" s="86"/>
    </row>
    <row r="2133" spans="2:2" s="73" customFormat="1" ht="18" customHeight="1">
      <c r="B2133" s="86"/>
    </row>
    <row r="2134" spans="2:2" s="73" customFormat="1" ht="18" customHeight="1">
      <c r="B2134" s="86"/>
    </row>
    <row r="2135" spans="2:2" s="73" customFormat="1" ht="18" customHeight="1">
      <c r="B2135" s="86"/>
    </row>
    <row r="2136" spans="2:2" s="73" customFormat="1" ht="18" customHeight="1">
      <c r="B2136" s="86"/>
    </row>
    <row r="2137" spans="2:2" s="73" customFormat="1" ht="18" customHeight="1">
      <c r="B2137" s="86"/>
    </row>
    <row r="2138" spans="2:2" s="73" customFormat="1" ht="18" customHeight="1">
      <c r="B2138" s="86"/>
    </row>
    <row r="2139" spans="2:2" s="73" customFormat="1" ht="18" customHeight="1">
      <c r="B2139" s="86"/>
    </row>
    <row r="2140" spans="2:2" s="73" customFormat="1" ht="18" customHeight="1">
      <c r="B2140" s="86"/>
    </row>
    <row r="2141" spans="2:2" s="73" customFormat="1" ht="18" customHeight="1">
      <c r="B2141" s="86"/>
    </row>
    <row r="2142" spans="2:2" s="73" customFormat="1" ht="18" customHeight="1">
      <c r="B2142" s="86"/>
    </row>
    <row r="2143" spans="2:2" s="73" customFormat="1" ht="18" customHeight="1">
      <c r="B2143" s="86"/>
    </row>
    <row r="2144" spans="2:2" s="73" customFormat="1" ht="18" customHeight="1">
      <c r="B2144" s="86"/>
    </row>
    <row r="2145" spans="2:2" s="73" customFormat="1" ht="18" customHeight="1">
      <c r="B2145" s="86"/>
    </row>
    <row r="2146" spans="2:2" s="73" customFormat="1" ht="18" customHeight="1">
      <c r="B2146" s="86"/>
    </row>
    <row r="2147" spans="2:2" s="73" customFormat="1" ht="18" customHeight="1">
      <c r="B2147" s="86"/>
    </row>
    <row r="2148" spans="2:2" s="73" customFormat="1" ht="18" customHeight="1">
      <c r="B2148" s="86"/>
    </row>
    <row r="2149" spans="2:2" s="73" customFormat="1" ht="18" customHeight="1">
      <c r="B2149" s="86"/>
    </row>
    <row r="2150" spans="2:2" s="73" customFormat="1" ht="18" customHeight="1">
      <c r="B2150" s="86"/>
    </row>
    <row r="2151" spans="2:2" s="73" customFormat="1" ht="18" customHeight="1">
      <c r="B2151" s="86"/>
    </row>
    <row r="2152" spans="2:2" s="73" customFormat="1" ht="18" customHeight="1">
      <c r="B2152" s="86"/>
    </row>
    <row r="2153" spans="2:2" s="73" customFormat="1" ht="18" customHeight="1">
      <c r="B2153" s="86"/>
    </row>
    <row r="2154" spans="2:2" s="73" customFormat="1" ht="18" customHeight="1">
      <c r="B2154" s="86"/>
    </row>
    <row r="2155" spans="2:2" s="73" customFormat="1" ht="18" customHeight="1">
      <c r="B2155" s="86"/>
    </row>
    <row r="2156" spans="2:2" s="73" customFormat="1" ht="18" customHeight="1">
      <c r="B2156" s="86"/>
    </row>
    <row r="2157" spans="2:2" s="73" customFormat="1" ht="18" customHeight="1">
      <c r="B2157" s="86"/>
    </row>
    <row r="2158" spans="2:2" s="73" customFormat="1" ht="18" customHeight="1">
      <c r="B2158" s="86"/>
    </row>
    <row r="2159" spans="2:2" s="73" customFormat="1" ht="18" customHeight="1">
      <c r="B2159" s="86"/>
    </row>
    <row r="2160" spans="2:2" s="73" customFormat="1" ht="18" customHeight="1">
      <c r="B2160" s="86"/>
    </row>
    <row r="2161" spans="2:2" s="73" customFormat="1" ht="18" customHeight="1">
      <c r="B2161" s="86"/>
    </row>
    <row r="2162" spans="2:2" s="73" customFormat="1" ht="18" customHeight="1">
      <c r="B2162" s="86"/>
    </row>
    <row r="2163" spans="2:2" s="73" customFormat="1" ht="18" customHeight="1">
      <c r="B2163" s="86"/>
    </row>
    <row r="2164" spans="2:2" s="73" customFormat="1" ht="18" customHeight="1">
      <c r="B2164" s="86"/>
    </row>
    <row r="2165" spans="2:2" s="73" customFormat="1" ht="18" customHeight="1">
      <c r="B2165" s="86"/>
    </row>
    <row r="2166" spans="2:2" s="73" customFormat="1" ht="18" customHeight="1">
      <c r="B2166" s="86"/>
    </row>
    <row r="2167" spans="2:2" s="73" customFormat="1" ht="18" customHeight="1">
      <c r="B2167" s="86"/>
    </row>
    <row r="2168" spans="2:2" s="73" customFormat="1" ht="18" customHeight="1">
      <c r="B2168" s="86"/>
    </row>
    <row r="2169" spans="2:2" s="73" customFormat="1" ht="18" customHeight="1">
      <c r="B2169" s="86"/>
    </row>
    <row r="2170" spans="2:2" s="73" customFormat="1" ht="18" customHeight="1">
      <c r="B2170" s="86"/>
    </row>
    <row r="2171" spans="2:2" s="73" customFormat="1" ht="18" customHeight="1">
      <c r="B2171" s="86"/>
    </row>
    <row r="2172" spans="2:2" s="73" customFormat="1" ht="18" customHeight="1">
      <c r="B2172" s="86"/>
    </row>
    <row r="2173" spans="2:2" s="73" customFormat="1" ht="18" customHeight="1">
      <c r="B2173" s="86"/>
    </row>
    <row r="2174" spans="2:2" s="73" customFormat="1" ht="18" customHeight="1">
      <c r="B2174" s="86"/>
    </row>
    <row r="2175" spans="2:2" s="73" customFormat="1" ht="18" customHeight="1">
      <c r="B2175" s="86"/>
    </row>
    <row r="2176" spans="2:2" s="73" customFormat="1" ht="18" customHeight="1">
      <c r="B2176" s="86"/>
    </row>
    <row r="2177" spans="1:4" s="73" customFormat="1" ht="18" customHeight="1">
      <c r="B2177" s="86"/>
    </row>
    <row r="2178" spans="1:4" s="73" customFormat="1" ht="18" customHeight="1">
      <c r="B2178" s="86"/>
    </row>
    <row r="2179" spans="1:4" s="73" customFormat="1" ht="18" customHeight="1">
      <c r="B2179" s="86"/>
    </row>
    <row r="2180" spans="1:4" s="73" customFormat="1" ht="18" customHeight="1">
      <c r="B2180" s="86"/>
      <c r="C2180" s="2"/>
      <c r="D2180" s="2"/>
    </row>
    <row r="2181" spans="1:4" s="73" customFormat="1" ht="18" customHeight="1">
      <c r="B2181" s="86"/>
      <c r="C2181" s="2"/>
      <c r="D2181" s="2"/>
    </row>
    <row r="2182" spans="1:4" s="73" customFormat="1" ht="18" customHeight="1">
      <c r="B2182" s="86"/>
      <c r="C2182" s="2"/>
      <c r="D2182" s="2"/>
    </row>
    <row r="2183" spans="1:4" s="73" customFormat="1" ht="18" customHeight="1">
      <c r="B2183" s="86"/>
      <c r="C2183" s="2"/>
      <c r="D2183" s="2"/>
    </row>
    <row r="2184" spans="1:4" ht="18" customHeight="1">
      <c r="A2184" s="73"/>
      <c r="B2184" s="86"/>
    </row>
    <row r="2185" spans="1:4" ht="18" customHeight="1">
      <c r="A2185" s="73"/>
      <c r="B2185" s="86"/>
    </row>
    <row r="2186" spans="1:4" ht="18" customHeight="1">
      <c r="A2186" s="73"/>
      <c r="B2186" s="86"/>
    </row>
    <row r="2187" spans="1:4" ht="18" customHeight="1">
      <c r="A2187" s="73"/>
      <c r="B2187" s="86"/>
    </row>
    <row r="2188" spans="1:4" ht="18" customHeight="1">
      <c r="A2188" s="73"/>
      <c r="B2188" s="86"/>
    </row>
    <row r="2189" spans="1:4" ht="18" customHeight="1">
      <c r="A2189" s="73"/>
      <c r="B2189" s="86"/>
    </row>
    <row r="2190" spans="1:4" ht="18" customHeight="1">
      <c r="A2190" s="73"/>
      <c r="B2190" s="86"/>
    </row>
    <row r="2191" spans="1:4" ht="18" customHeight="1">
      <c r="A2191" s="73"/>
      <c r="B2191" s="86"/>
    </row>
    <row r="2192" spans="1:4" ht="18" customHeight="1">
      <c r="A2192" s="73"/>
      <c r="B2192" s="86"/>
    </row>
    <row r="2193" spans="1:2" ht="18" customHeight="1">
      <c r="A2193" s="73"/>
      <c r="B2193" s="86"/>
    </row>
    <row r="2194" spans="1:2" ht="18" customHeight="1">
      <c r="A2194" s="73"/>
      <c r="B2194" s="86"/>
    </row>
    <row r="2195" spans="1:2" ht="18" customHeight="1">
      <c r="A2195" s="73"/>
      <c r="B2195" s="86"/>
    </row>
    <row r="2196" spans="1:2" ht="18" customHeight="1">
      <c r="A2196" s="73"/>
      <c r="B2196" s="86"/>
    </row>
    <row r="2197" spans="1:2" ht="18" customHeight="1">
      <c r="A2197" s="73"/>
      <c r="B2197" s="86"/>
    </row>
    <row r="2198" spans="1:2" ht="18" customHeight="1">
      <c r="A2198" s="73"/>
      <c r="B2198" s="86"/>
    </row>
    <row r="2199" spans="1:2" ht="18" customHeight="1">
      <c r="A2199" s="73"/>
      <c r="B2199" s="86"/>
    </row>
    <row r="2200" spans="1:2" ht="18" customHeight="1">
      <c r="A2200" s="73"/>
      <c r="B2200" s="86"/>
    </row>
    <row r="2201" spans="1:2" ht="18" customHeight="1">
      <c r="A2201" s="73"/>
      <c r="B2201" s="86"/>
    </row>
    <row r="2202" spans="1:2" ht="18" customHeight="1">
      <c r="A2202" s="73"/>
      <c r="B2202" s="86"/>
    </row>
    <row r="2203" spans="1:2" ht="18" customHeight="1">
      <c r="A2203" s="73"/>
      <c r="B2203" s="86"/>
    </row>
    <row r="2204" spans="1:2" ht="18" customHeight="1">
      <c r="A2204" s="73"/>
      <c r="B2204" s="86"/>
    </row>
    <row r="2205" spans="1:2" ht="18" customHeight="1">
      <c r="A2205" s="73"/>
      <c r="B2205" s="86"/>
    </row>
    <row r="2206" spans="1:2" ht="18" customHeight="1">
      <c r="A2206" s="73"/>
      <c r="B2206" s="86"/>
    </row>
    <row r="2207" spans="1:2" ht="18" customHeight="1">
      <c r="A2207" s="73"/>
      <c r="B2207" s="86"/>
    </row>
    <row r="2208" spans="1:2" ht="18" customHeight="1">
      <c r="A2208" s="73"/>
      <c r="B2208" s="86"/>
    </row>
    <row r="2209" spans="1:2" ht="18" customHeight="1">
      <c r="A2209" s="73"/>
      <c r="B2209" s="86"/>
    </row>
    <row r="2210" spans="1:2" ht="18" customHeight="1">
      <c r="A2210" s="73"/>
      <c r="B2210" s="86"/>
    </row>
    <row r="2211" spans="1:2" ht="18" customHeight="1">
      <c r="A2211" s="73"/>
      <c r="B2211" s="86"/>
    </row>
    <row r="2212" spans="1:2" ht="18" customHeight="1">
      <c r="A2212" s="73"/>
      <c r="B2212" s="86"/>
    </row>
    <row r="2213" spans="1:2" ht="18" customHeight="1">
      <c r="A2213" s="73"/>
      <c r="B2213" s="86"/>
    </row>
    <row r="2214" spans="1:2" ht="18" customHeight="1">
      <c r="A2214" s="73"/>
      <c r="B2214" s="86"/>
    </row>
    <row r="2215" spans="1:2" ht="18" customHeight="1">
      <c r="A2215" s="73"/>
      <c r="B2215" s="86"/>
    </row>
    <row r="2216" spans="1:2" ht="18" customHeight="1">
      <c r="A2216" s="73"/>
      <c r="B2216" s="86"/>
    </row>
    <row r="2217" spans="1:2" ht="18" customHeight="1">
      <c r="A2217" s="73"/>
      <c r="B2217" s="86"/>
    </row>
    <row r="2218" spans="1:2" ht="18" customHeight="1">
      <c r="A2218" s="73"/>
      <c r="B2218" s="86"/>
    </row>
    <row r="2219" spans="1:2" ht="18" customHeight="1">
      <c r="A2219" s="73"/>
      <c r="B2219" s="86"/>
    </row>
    <row r="2220" spans="1:2" ht="18" customHeight="1">
      <c r="A2220" s="73"/>
      <c r="B2220" s="86"/>
    </row>
    <row r="2221" spans="1:2" ht="18" customHeight="1">
      <c r="A2221" s="73"/>
      <c r="B2221" s="86"/>
    </row>
    <row r="2222" spans="1:2" ht="18" customHeight="1">
      <c r="A2222" s="73"/>
      <c r="B2222" s="86"/>
    </row>
    <row r="2223" spans="1:2" ht="18" customHeight="1">
      <c r="A2223" s="73"/>
      <c r="B2223" s="86"/>
    </row>
    <row r="2224" spans="1:2" ht="18" customHeight="1">
      <c r="A2224" s="73"/>
      <c r="B2224" s="86"/>
    </row>
    <row r="2225" spans="1:2" ht="18" customHeight="1">
      <c r="A2225" s="73"/>
      <c r="B2225" s="86"/>
    </row>
    <row r="2226" spans="1:2" ht="18" customHeight="1">
      <c r="A2226" s="73"/>
      <c r="B2226" s="86"/>
    </row>
    <row r="2227" spans="1:2" ht="18" customHeight="1">
      <c r="A2227" s="73"/>
      <c r="B2227" s="86"/>
    </row>
    <row r="2228" spans="1:2" ht="18" customHeight="1">
      <c r="A2228" s="73"/>
      <c r="B2228" s="86"/>
    </row>
    <row r="2229" spans="1:2" ht="18" customHeight="1">
      <c r="A2229" s="73"/>
      <c r="B2229" s="86"/>
    </row>
    <row r="2230" spans="1:2" ht="18" customHeight="1">
      <c r="A2230" s="73"/>
      <c r="B2230" s="86"/>
    </row>
    <row r="2231" spans="1:2" ht="18" customHeight="1">
      <c r="A2231" s="73"/>
      <c r="B2231" s="86"/>
    </row>
    <row r="2232" spans="1:2" ht="18" customHeight="1">
      <c r="A2232" s="73"/>
      <c r="B2232" s="86"/>
    </row>
    <row r="2233" spans="1:2" ht="18" customHeight="1">
      <c r="A2233" s="73"/>
      <c r="B2233" s="86"/>
    </row>
    <row r="2234" spans="1:2" ht="18" customHeight="1">
      <c r="A2234" s="73"/>
      <c r="B2234" s="86"/>
    </row>
    <row r="2235" spans="1:2" ht="18" customHeight="1">
      <c r="A2235" s="73"/>
      <c r="B2235" s="86"/>
    </row>
    <row r="2236" spans="1:2" ht="18" customHeight="1">
      <c r="A2236" s="73"/>
      <c r="B2236" s="86"/>
    </row>
    <row r="2237" spans="1:2" ht="18" customHeight="1">
      <c r="A2237" s="73"/>
      <c r="B2237" s="86"/>
    </row>
    <row r="2238" spans="1:2" ht="18" customHeight="1">
      <c r="A2238" s="73"/>
      <c r="B2238" s="86"/>
    </row>
    <row r="2239" spans="1:2" ht="18" customHeight="1">
      <c r="A2239" s="73"/>
      <c r="B2239" s="86"/>
    </row>
    <row r="2240" spans="1:2" ht="18" customHeight="1">
      <c r="A2240" s="73"/>
      <c r="B2240" s="86"/>
    </row>
    <row r="2241" spans="1:2" ht="18" customHeight="1">
      <c r="A2241" s="73"/>
      <c r="B2241" s="86"/>
    </row>
    <row r="2242" spans="1:2" ht="18" customHeight="1">
      <c r="A2242" s="73"/>
      <c r="B2242" s="86"/>
    </row>
    <row r="2243" spans="1:2" ht="18" customHeight="1">
      <c r="A2243" s="73"/>
      <c r="B2243" s="86"/>
    </row>
    <row r="2244" spans="1:2" ht="18" customHeight="1">
      <c r="A2244" s="73"/>
      <c r="B2244" s="86"/>
    </row>
    <row r="2245" spans="1:2" ht="18" customHeight="1">
      <c r="A2245" s="73"/>
      <c r="B2245" s="86"/>
    </row>
    <row r="2246" spans="1:2" ht="18" customHeight="1">
      <c r="A2246" s="73"/>
      <c r="B2246" s="86"/>
    </row>
    <row r="2247" spans="1:2" ht="18" customHeight="1">
      <c r="A2247" s="73"/>
      <c r="B2247" s="86"/>
    </row>
    <row r="2248" spans="1:2" ht="18" customHeight="1">
      <c r="A2248" s="73"/>
      <c r="B2248" s="86"/>
    </row>
    <row r="2249" spans="1:2" ht="18" customHeight="1">
      <c r="A2249" s="73"/>
      <c r="B2249" s="86"/>
    </row>
    <row r="2250" spans="1:2" ht="18" customHeight="1">
      <c r="A2250" s="73"/>
      <c r="B2250" s="86"/>
    </row>
    <row r="2251" spans="1:2" ht="18" customHeight="1">
      <c r="A2251" s="73"/>
      <c r="B2251" s="86"/>
    </row>
    <row r="2252" spans="1:2" ht="18" customHeight="1">
      <c r="A2252" s="73"/>
      <c r="B2252" s="86"/>
    </row>
    <row r="2253" spans="1:2" ht="18" customHeight="1">
      <c r="A2253" s="73"/>
      <c r="B2253" s="86"/>
    </row>
    <row r="2254" spans="1:2" ht="18" customHeight="1">
      <c r="A2254" s="73"/>
      <c r="B2254" s="86"/>
    </row>
    <row r="2255" spans="1:2" ht="18" customHeight="1">
      <c r="A2255" s="73"/>
      <c r="B2255" s="86"/>
    </row>
    <row r="2256" spans="1:2" ht="18" customHeight="1">
      <c r="A2256" s="73"/>
      <c r="B2256" s="86"/>
    </row>
    <row r="2257" spans="1:2" ht="18" customHeight="1">
      <c r="A2257" s="73"/>
      <c r="B2257" s="86"/>
    </row>
    <row r="2258" spans="1:2" ht="18" customHeight="1">
      <c r="A2258" s="73"/>
      <c r="B2258" s="86"/>
    </row>
    <row r="2259" spans="1:2" ht="18" customHeight="1">
      <c r="A2259" s="73"/>
      <c r="B2259" s="86"/>
    </row>
    <row r="2260" spans="1:2" ht="18" customHeight="1">
      <c r="A2260" s="73"/>
      <c r="B2260" s="86"/>
    </row>
    <row r="2261" spans="1:2" ht="18" customHeight="1">
      <c r="A2261" s="73"/>
      <c r="B2261" s="86"/>
    </row>
    <row r="2262" spans="1:2" ht="18" customHeight="1">
      <c r="A2262" s="73"/>
      <c r="B2262" s="86"/>
    </row>
    <row r="2263" spans="1:2" ht="18" customHeight="1">
      <c r="A2263" s="73"/>
      <c r="B2263" s="86"/>
    </row>
    <row r="2264" spans="1:2" ht="18" customHeight="1">
      <c r="A2264" s="73"/>
      <c r="B2264" s="86"/>
    </row>
    <row r="2265" spans="1:2" ht="18" customHeight="1">
      <c r="A2265" s="73"/>
      <c r="B2265" s="86"/>
    </row>
    <row r="2266" spans="1:2" ht="18" customHeight="1">
      <c r="A2266" s="73"/>
      <c r="B2266" s="86"/>
    </row>
    <row r="2267" spans="1:2" ht="18" customHeight="1">
      <c r="A2267" s="73"/>
      <c r="B2267" s="86"/>
    </row>
    <row r="2268" spans="1:2" ht="18" customHeight="1">
      <c r="A2268" s="73"/>
      <c r="B2268" s="86"/>
    </row>
    <row r="2269" spans="1:2" ht="18" customHeight="1">
      <c r="A2269" s="73"/>
      <c r="B2269" s="86"/>
    </row>
    <row r="2270" spans="1:2" ht="18" customHeight="1">
      <c r="A2270" s="73"/>
      <c r="B2270" s="86"/>
    </row>
    <row r="2271" spans="1:2" ht="18" customHeight="1">
      <c r="A2271" s="73"/>
      <c r="B2271" s="86"/>
    </row>
    <row r="2272" spans="1:2" ht="18" customHeight="1">
      <c r="A2272" s="73"/>
      <c r="B2272" s="86"/>
    </row>
    <row r="2273" spans="1:2" ht="18" customHeight="1">
      <c r="A2273" s="73"/>
      <c r="B2273" s="86"/>
    </row>
    <row r="2274" spans="1:2" ht="18" customHeight="1">
      <c r="A2274" s="73"/>
      <c r="B2274" s="86"/>
    </row>
    <row r="2275" spans="1:2" ht="18" customHeight="1">
      <c r="A2275" s="73"/>
      <c r="B2275" s="86"/>
    </row>
    <row r="2276" spans="1:2" ht="18" customHeight="1">
      <c r="A2276" s="73"/>
      <c r="B2276" s="86"/>
    </row>
    <row r="2277" spans="1:2" ht="18" customHeight="1">
      <c r="A2277" s="73"/>
      <c r="B2277" s="86"/>
    </row>
    <row r="2278" spans="1:2" ht="18" customHeight="1">
      <c r="A2278" s="73"/>
      <c r="B2278" s="86"/>
    </row>
    <row r="2279" spans="1:2" ht="18" customHeight="1">
      <c r="A2279" s="73"/>
      <c r="B2279" s="86"/>
    </row>
    <row r="2280" spans="1:2" ht="18" customHeight="1">
      <c r="A2280" s="73"/>
      <c r="B2280" s="86"/>
    </row>
    <row r="2281" spans="1:2" ht="18" customHeight="1">
      <c r="A2281" s="73"/>
      <c r="B2281" s="86"/>
    </row>
    <row r="2282" spans="1:2" ht="18" customHeight="1">
      <c r="A2282" s="73"/>
      <c r="B2282" s="86"/>
    </row>
    <row r="2283" spans="1:2" ht="18" customHeight="1">
      <c r="A2283" s="73"/>
      <c r="B2283" s="86"/>
    </row>
    <row r="2284" spans="1:2" ht="18" customHeight="1">
      <c r="A2284" s="73"/>
      <c r="B2284" s="86"/>
    </row>
    <row r="2285" spans="1:2" ht="18" customHeight="1">
      <c r="A2285" s="73"/>
      <c r="B2285" s="86"/>
    </row>
    <row r="2286" spans="1:2" ht="18" customHeight="1">
      <c r="A2286" s="73"/>
      <c r="B2286" s="86"/>
    </row>
    <row r="2287" spans="1:2" ht="18" customHeight="1">
      <c r="A2287" s="73"/>
      <c r="B2287" s="86"/>
    </row>
    <row r="2288" spans="1:2" ht="18" customHeight="1">
      <c r="A2288" s="73"/>
      <c r="B2288" s="86"/>
    </row>
    <row r="2289" spans="1:2" ht="18" customHeight="1">
      <c r="A2289" s="73"/>
      <c r="B2289" s="86"/>
    </row>
    <row r="2290" spans="1:2" ht="18" customHeight="1">
      <c r="A2290" s="73"/>
      <c r="B2290" s="86"/>
    </row>
    <row r="2291" spans="1:2" ht="18" customHeight="1">
      <c r="A2291" s="73"/>
      <c r="B2291" s="86"/>
    </row>
    <row r="2292" spans="1:2" ht="18" customHeight="1">
      <c r="A2292" s="73"/>
      <c r="B2292" s="86"/>
    </row>
    <row r="2293" spans="1:2" ht="18" customHeight="1">
      <c r="A2293" s="73"/>
      <c r="B2293" s="86"/>
    </row>
    <row r="2294" spans="1:2" ht="18" customHeight="1">
      <c r="A2294" s="73"/>
      <c r="B2294" s="86"/>
    </row>
    <row r="2295" spans="1:2" ht="18" customHeight="1">
      <c r="A2295" s="73"/>
      <c r="B2295" s="86"/>
    </row>
    <row r="2296" spans="1:2" ht="18" customHeight="1">
      <c r="A2296" s="73"/>
      <c r="B2296" s="86"/>
    </row>
    <row r="2297" spans="1:2" ht="18" customHeight="1">
      <c r="A2297" s="73"/>
      <c r="B2297" s="86"/>
    </row>
    <row r="2298" spans="1:2" ht="18" customHeight="1">
      <c r="A2298" s="73"/>
      <c r="B2298" s="86"/>
    </row>
    <row r="2299" spans="1:2" ht="18" customHeight="1">
      <c r="A2299" s="73"/>
      <c r="B2299" s="86"/>
    </row>
    <row r="2300" spans="1:2" ht="18" customHeight="1">
      <c r="A2300" s="73"/>
      <c r="B2300" s="86"/>
    </row>
    <row r="2301" spans="1:2" ht="18" customHeight="1">
      <c r="A2301" s="73"/>
      <c r="B2301" s="86"/>
    </row>
    <row r="2302" spans="1:2" ht="18" customHeight="1">
      <c r="A2302" s="73"/>
      <c r="B2302" s="86"/>
    </row>
    <row r="2303" spans="1:2" ht="18" customHeight="1">
      <c r="A2303" s="73"/>
      <c r="B2303" s="86"/>
    </row>
    <row r="2304" spans="1:2" ht="18" customHeight="1">
      <c r="A2304" s="73"/>
      <c r="B2304" s="86"/>
    </row>
    <row r="2305" spans="1:2" ht="18" customHeight="1">
      <c r="A2305" s="73"/>
      <c r="B2305" s="86"/>
    </row>
    <row r="2306" spans="1:2" ht="18" customHeight="1">
      <c r="A2306" s="73"/>
      <c r="B2306" s="86"/>
    </row>
    <row r="2307" spans="1:2" ht="18" customHeight="1">
      <c r="A2307" s="73"/>
      <c r="B2307" s="86"/>
    </row>
    <row r="2308" spans="1:2" ht="18" customHeight="1">
      <c r="A2308" s="73"/>
      <c r="B2308" s="86"/>
    </row>
    <row r="2309" spans="1:2" ht="18" customHeight="1">
      <c r="A2309" s="73"/>
      <c r="B2309" s="86"/>
    </row>
    <row r="2310" spans="1:2" ht="18" customHeight="1">
      <c r="A2310" s="73"/>
      <c r="B2310" s="86"/>
    </row>
    <row r="2311" spans="1:2" ht="18" customHeight="1">
      <c r="A2311" s="73"/>
      <c r="B2311" s="86"/>
    </row>
    <row r="2312" spans="1:2" ht="18" customHeight="1">
      <c r="A2312" s="73"/>
      <c r="B2312" s="86"/>
    </row>
    <row r="2313" spans="1:2" ht="18" customHeight="1">
      <c r="A2313" s="73"/>
      <c r="B2313" s="86"/>
    </row>
    <row r="2314" spans="1:2" ht="18" customHeight="1">
      <c r="A2314" s="73"/>
      <c r="B2314" s="86"/>
    </row>
    <row r="2315" spans="1:2" ht="18" customHeight="1">
      <c r="A2315" s="73"/>
      <c r="B2315" s="86"/>
    </row>
    <row r="2316" spans="1:2" ht="18" customHeight="1">
      <c r="A2316" s="73"/>
      <c r="B2316" s="86"/>
    </row>
    <row r="2317" spans="1:2" ht="18" customHeight="1">
      <c r="A2317" s="73"/>
      <c r="B2317" s="86"/>
    </row>
    <row r="2318" spans="1:2" ht="18" customHeight="1">
      <c r="A2318" s="73"/>
      <c r="B2318" s="86"/>
    </row>
    <row r="2319" spans="1:2" ht="18" customHeight="1">
      <c r="A2319" s="73"/>
      <c r="B2319" s="86"/>
    </row>
    <row r="2320" spans="1:2" ht="18" customHeight="1">
      <c r="A2320" s="73"/>
      <c r="B2320" s="86"/>
    </row>
    <row r="2321" spans="1:2" ht="18" customHeight="1">
      <c r="A2321" s="73"/>
      <c r="B2321" s="86"/>
    </row>
    <row r="2322" spans="1:2" ht="18" customHeight="1">
      <c r="A2322" s="73"/>
      <c r="B2322" s="86"/>
    </row>
    <row r="2323" spans="1:2" ht="18" customHeight="1">
      <c r="A2323" s="73"/>
      <c r="B2323" s="86"/>
    </row>
    <row r="2324" spans="1:2" ht="18" customHeight="1">
      <c r="A2324" s="73"/>
      <c r="B2324" s="86"/>
    </row>
    <row r="2325" spans="1:2" ht="18" customHeight="1">
      <c r="A2325" s="73"/>
      <c r="B2325" s="86"/>
    </row>
    <row r="2326" spans="1:2" ht="18" customHeight="1">
      <c r="A2326" s="73"/>
      <c r="B2326" s="86"/>
    </row>
    <row r="2327" spans="1:2" ht="18" customHeight="1">
      <c r="A2327" s="73"/>
      <c r="B2327" s="86"/>
    </row>
    <row r="2328" spans="1:2" ht="18" customHeight="1">
      <c r="A2328" s="73"/>
      <c r="B2328" s="86"/>
    </row>
    <row r="2329" spans="1:2" ht="18" customHeight="1">
      <c r="A2329" s="73"/>
      <c r="B2329" s="86"/>
    </row>
    <row r="2330" spans="1:2" ht="18" customHeight="1">
      <c r="A2330" s="73"/>
      <c r="B2330" s="86"/>
    </row>
    <row r="2331" spans="1:2" ht="18" customHeight="1">
      <c r="A2331" s="73"/>
      <c r="B2331" s="86"/>
    </row>
    <row r="2332" spans="1:2" ht="18" customHeight="1">
      <c r="A2332" s="73"/>
      <c r="B2332" s="86"/>
    </row>
    <row r="2333" spans="1:2" ht="18" customHeight="1">
      <c r="A2333" s="73"/>
      <c r="B2333" s="86"/>
    </row>
    <row r="2334" spans="1:2" ht="18" customHeight="1">
      <c r="A2334" s="73"/>
      <c r="B2334" s="86"/>
    </row>
    <row r="2335" spans="1:2" ht="18" customHeight="1">
      <c r="A2335" s="73"/>
      <c r="B2335" s="86"/>
    </row>
    <row r="2336" spans="1:2" ht="18" customHeight="1">
      <c r="A2336" s="73"/>
      <c r="B2336" s="86"/>
    </row>
    <row r="2337" spans="1:2" ht="18" customHeight="1">
      <c r="A2337" s="73"/>
      <c r="B2337" s="86"/>
    </row>
    <row r="2338" spans="1:2" ht="18" customHeight="1">
      <c r="A2338" s="73"/>
      <c r="B2338" s="86"/>
    </row>
    <row r="2339" spans="1:2" ht="18" customHeight="1">
      <c r="A2339" s="73"/>
      <c r="B2339" s="86"/>
    </row>
    <row r="2340" spans="1:2" ht="18" customHeight="1">
      <c r="A2340" s="73"/>
      <c r="B2340" s="86"/>
    </row>
    <row r="2341" spans="1:2" ht="18" customHeight="1">
      <c r="A2341" s="73"/>
      <c r="B2341" s="86"/>
    </row>
    <row r="2342" spans="1:2" ht="18" customHeight="1">
      <c r="A2342" s="73"/>
      <c r="B2342" s="86"/>
    </row>
    <row r="2343" spans="1:2" ht="18" customHeight="1">
      <c r="A2343" s="73"/>
      <c r="B2343" s="86"/>
    </row>
    <row r="2344" spans="1:2" ht="18" customHeight="1">
      <c r="A2344" s="73"/>
      <c r="B2344" s="86"/>
    </row>
    <row r="2345" spans="1:2" ht="18" customHeight="1">
      <c r="A2345" s="73"/>
      <c r="B2345" s="86"/>
    </row>
    <row r="2346" spans="1:2" ht="18" customHeight="1">
      <c r="A2346" s="73"/>
      <c r="B2346" s="86"/>
    </row>
    <row r="2347" spans="1:2" ht="18" customHeight="1">
      <c r="A2347" s="73"/>
      <c r="B2347" s="86"/>
    </row>
    <row r="2348" spans="1:2" ht="18" customHeight="1">
      <c r="A2348" s="73"/>
      <c r="B2348" s="86"/>
    </row>
    <row r="2349" spans="1:2" ht="18" customHeight="1">
      <c r="A2349" s="73"/>
      <c r="B2349" s="86"/>
    </row>
    <row r="2350" spans="1:2" ht="18" customHeight="1">
      <c r="A2350" s="73"/>
      <c r="B2350" s="86"/>
    </row>
    <row r="2351" spans="1:2" ht="18" customHeight="1">
      <c r="A2351" s="73"/>
      <c r="B2351" s="86"/>
    </row>
    <row r="2352" spans="1:2" ht="18" customHeight="1">
      <c r="A2352" s="73"/>
      <c r="B2352" s="86"/>
    </row>
    <row r="2353" spans="1:2" ht="18" customHeight="1">
      <c r="A2353" s="73"/>
      <c r="B2353" s="86"/>
    </row>
    <row r="2354" spans="1:2" ht="18" customHeight="1">
      <c r="A2354" s="73"/>
      <c r="B2354" s="86"/>
    </row>
    <row r="2355" spans="1:2" ht="18" customHeight="1">
      <c r="A2355" s="73"/>
      <c r="B2355" s="86"/>
    </row>
    <row r="2356" spans="1:2" ht="18" customHeight="1">
      <c r="A2356" s="73"/>
      <c r="B2356" s="86"/>
    </row>
    <row r="2357" spans="1:2" ht="18" customHeight="1">
      <c r="A2357" s="73"/>
      <c r="B2357" s="86"/>
    </row>
    <row r="2358" spans="1:2" ht="18" customHeight="1">
      <c r="A2358" s="73"/>
      <c r="B2358" s="86"/>
    </row>
    <row r="2359" spans="1:2" ht="18" customHeight="1">
      <c r="A2359" s="73"/>
      <c r="B2359" s="86"/>
    </row>
    <row r="2360" spans="1:2" ht="18" customHeight="1">
      <c r="A2360" s="73"/>
      <c r="B2360" s="86"/>
    </row>
    <row r="2361" spans="1:2" ht="18" customHeight="1">
      <c r="A2361" s="73"/>
      <c r="B2361" s="86"/>
    </row>
    <row r="2362" spans="1:2" ht="18" customHeight="1">
      <c r="A2362" s="73"/>
      <c r="B2362" s="86"/>
    </row>
    <row r="2363" spans="1:2" ht="18" customHeight="1">
      <c r="A2363" s="73"/>
      <c r="B2363" s="86"/>
    </row>
    <row r="2364" spans="1:2" ht="18" customHeight="1">
      <c r="A2364" s="73"/>
      <c r="B2364" s="86"/>
    </row>
    <row r="2365" spans="1:2" ht="18" customHeight="1">
      <c r="A2365" s="73"/>
      <c r="B2365" s="86"/>
    </row>
    <row r="2366" spans="1:2" ht="18" customHeight="1">
      <c r="A2366" s="73"/>
      <c r="B2366" s="86"/>
    </row>
    <row r="2367" spans="1:2" ht="18" customHeight="1">
      <c r="A2367" s="73"/>
      <c r="B2367" s="86"/>
    </row>
    <row r="2368" spans="1:2" ht="18" customHeight="1">
      <c r="A2368" s="73"/>
      <c r="B2368" s="86"/>
    </row>
    <row r="2369" spans="1:2" ht="18" customHeight="1">
      <c r="A2369" s="73"/>
      <c r="B2369" s="86"/>
    </row>
    <row r="2370" spans="1:2" ht="18" customHeight="1">
      <c r="A2370" s="73"/>
      <c r="B2370" s="86"/>
    </row>
    <row r="2371" spans="1:2" ht="18" customHeight="1">
      <c r="A2371" s="73"/>
      <c r="B2371" s="86"/>
    </row>
    <row r="2372" spans="1:2" ht="18" customHeight="1">
      <c r="A2372" s="73"/>
      <c r="B2372" s="86"/>
    </row>
    <row r="2373" spans="1:2" ht="18" customHeight="1">
      <c r="A2373" s="73"/>
      <c r="B2373" s="86"/>
    </row>
    <row r="2374" spans="1:2" ht="18" customHeight="1">
      <c r="A2374" s="73"/>
      <c r="B2374" s="86"/>
    </row>
    <row r="2375" spans="1:2" ht="18" customHeight="1">
      <c r="A2375" s="73"/>
      <c r="B2375" s="86"/>
    </row>
    <row r="2376" spans="1:2" ht="18" customHeight="1">
      <c r="A2376" s="73"/>
      <c r="B2376" s="86"/>
    </row>
    <row r="2377" spans="1:2" ht="18" customHeight="1">
      <c r="A2377" s="73"/>
      <c r="B2377" s="86"/>
    </row>
    <row r="2378" spans="1:2" ht="18" customHeight="1">
      <c r="A2378" s="73"/>
      <c r="B2378" s="86"/>
    </row>
    <row r="2379" spans="1:2" ht="18" customHeight="1">
      <c r="A2379" s="73"/>
      <c r="B2379" s="86"/>
    </row>
    <row r="2380" spans="1:2" ht="18" customHeight="1">
      <c r="A2380" s="73"/>
      <c r="B2380" s="86"/>
    </row>
    <row r="2381" spans="1:2" ht="18" customHeight="1">
      <c r="A2381" s="73"/>
      <c r="B2381" s="86"/>
    </row>
    <row r="2382" spans="1:2" ht="18" customHeight="1">
      <c r="A2382" s="73"/>
      <c r="B2382" s="86"/>
    </row>
    <row r="2383" spans="1:2" ht="18" customHeight="1">
      <c r="A2383" s="73"/>
      <c r="B2383" s="86"/>
    </row>
    <row r="2384" spans="1:2" ht="18" customHeight="1">
      <c r="A2384" s="73"/>
      <c r="B2384" s="86"/>
    </row>
    <row r="2385" spans="1:2" ht="18" customHeight="1">
      <c r="A2385" s="73"/>
      <c r="B2385" s="86"/>
    </row>
    <row r="2386" spans="1:2" ht="18" customHeight="1">
      <c r="A2386" s="73"/>
      <c r="B2386" s="86"/>
    </row>
    <row r="2387" spans="1:2" ht="18" customHeight="1">
      <c r="A2387" s="73"/>
      <c r="B2387" s="86"/>
    </row>
    <row r="2388" spans="1:2" ht="18" customHeight="1">
      <c r="A2388" s="73"/>
      <c r="B2388" s="86"/>
    </row>
    <row r="2389" spans="1:2" ht="18" customHeight="1">
      <c r="A2389" s="73"/>
      <c r="B2389" s="86"/>
    </row>
    <row r="2390" spans="1:2" ht="18" customHeight="1">
      <c r="A2390" s="73"/>
      <c r="B2390" s="86"/>
    </row>
    <row r="2391" spans="1:2" ht="18" customHeight="1">
      <c r="A2391" s="73"/>
      <c r="B2391" s="86"/>
    </row>
    <row r="2392" spans="1:2" ht="18" customHeight="1">
      <c r="A2392" s="73"/>
      <c r="B2392" s="86"/>
    </row>
    <row r="2393" spans="1:2" ht="18" customHeight="1">
      <c r="A2393" s="73"/>
      <c r="B2393" s="86"/>
    </row>
    <row r="2394" spans="1:2" ht="18" customHeight="1">
      <c r="A2394" s="73"/>
      <c r="B2394" s="86"/>
    </row>
    <row r="2395" spans="1:2" ht="18" customHeight="1">
      <c r="A2395" s="73"/>
      <c r="B2395" s="86"/>
    </row>
    <row r="2396" spans="1:2" ht="18" customHeight="1">
      <c r="A2396" s="73"/>
      <c r="B2396" s="86"/>
    </row>
    <row r="2397" spans="1:2" ht="18" customHeight="1">
      <c r="A2397" s="73"/>
      <c r="B2397" s="86"/>
    </row>
    <row r="2398" spans="1:2" ht="18" customHeight="1">
      <c r="A2398" s="73"/>
      <c r="B2398" s="86"/>
    </row>
    <row r="2399" spans="1:2" ht="18" customHeight="1">
      <c r="A2399" s="73"/>
      <c r="B2399" s="86"/>
    </row>
    <row r="2400" spans="1:2" ht="18" customHeight="1">
      <c r="A2400" s="73"/>
      <c r="B2400" s="86"/>
    </row>
    <row r="2401" spans="1:2" ht="18" customHeight="1">
      <c r="A2401" s="73"/>
      <c r="B2401" s="86"/>
    </row>
    <row r="2402" spans="1:2" ht="18" customHeight="1">
      <c r="A2402" s="73"/>
      <c r="B2402" s="86"/>
    </row>
    <row r="2403" spans="1:2" ht="18" customHeight="1">
      <c r="A2403" s="73"/>
      <c r="B2403" s="86"/>
    </row>
    <row r="2404" spans="1:2" ht="18" customHeight="1">
      <c r="A2404" s="73"/>
      <c r="B2404" s="86"/>
    </row>
    <row r="2405" spans="1:2" ht="18" customHeight="1">
      <c r="A2405" s="73"/>
      <c r="B2405" s="86"/>
    </row>
    <row r="2406" spans="1:2" ht="18" customHeight="1">
      <c r="A2406" s="73"/>
      <c r="B2406" s="86"/>
    </row>
    <row r="2407" spans="1:2" ht="18" customHeight="1">
      <c r="A2407" s="73"/>
      <c r="B2407" s="86"/>
    </row>
    <row r="2408" spans="1:2" ht="18" customHeight="1">
      <c r="A2408" s="73"/>
      <c r="B2408" s="86"/>
    </row>
    <row r="2409" spans="1:2" ht="18" customHeight="1">
      <c r="A2409" s="73"/>
      <c r="B2409" s="86"/>
    </row>
    <row r="2410" spans="1:2" ht="18" customHeight="1">
      <c r="A2410" s="73"/>
      <c r="B2410" s="86"/>
    </row>
    <row r="2411" spans="1:2" ht="18" customHeight="1">
      <c r="A2411" s="73"/>
      <c r="B2411" s="86"/>
    </row>
    <row r="2412" spans="1:2" ht="18" customHeight="1">
      <c r="A2412" s="73"/>
      <c r="B2412" s="86"/>
    </row>
    <row r="2413" spans="1:2" ht="18" customHeight="1">
      <c r="A2413" s="73"/>
      <c r="B2413" s="86"/>
    </row>
    <row r="2414" spans="1:2" ht="18" customHeight="1">
      <c r="A2414" s="73"/>
      <c r="B2414" s="86"/>
    </row>
    <row r="2415" spans="1:2" ht="18" customHeight="1">
      <c r="A2415" s="73"/>
      <c r="B2415" s="86"/>
    </row>
    <row r="2416" spans="1:2" ht="18" customHeight="1">
      <c r="A2416" s="73"/>
      <c r="B2416" s="86"/>
    </row>
    <row r="2417" spans="1:2" ht="18" customHeight="1">
      <c r="A2417" s="73"/>
      <c r="B2417" s="86"/>
    </row>
    <row r="2418" spans="1:2" ht="18" customHeight="1">
      <c r="A2418" s="73"/>
      <c r="B2418" s="86"/>
    </row>
    <row r="2419" spans="1:2" ht="18" customHeight="1">
      <c r="A2419" s="73"/>
      <c r="B2419" s="86"/>
    </row>
    <row r="2420" spans="1:2" ht="18" customHeight="1">
      <c r="A2420" s="73"/>
      <c r="B2420" s="86"/>
    </row>
    <row r="2421" spans="1:2" ht="18" customHeight="1">
      <c r="A2421" s="73"/>
      <c r="B2421" s="86"/>
    </row>
    <row r="2422" spans="1:2" ht="18" customHeight="1">
      <c r="A2422" s="73"/>
      <c r="B2422" s="86"/>
    </row>
    <row r="2423" spans="1:2" ht="18" customHeight="1">
      <c r="A2423" s="73"/>
      <c r="B2423" s="86"/>
    </row>
    <row r="2424" spans="1:2" ht="18" customHeight="1">
      <c r="A2424" s="73"/>
      <c r="B2424" s="86"/>
    </row>
    <row r="2425" spans="1:2" ht="18" customHeight="1">
      <c r="A2425" s="73"/>
      <c r="B2425" s="86"/>
    </row>
    <row r="2426" spans="1:2" ht="18" customHeight="1">
      <c r="A2426" s="73"/>
      <c r="B2426" s="86"/>
    </row>
    <row r="2427" spans="1:2" ht="18" customHeight="1">
      <c r="A2427" s="73"/>
      <c r="B2427" s="86"/>
    </row>
    <row r="2428" spans="1:2" ht="18" customHeight="1">
      <c r="A2428" s="73"/>
      <c r="B2428" s="86"/>
    </row>
    <row r="2429" spans="1:2" ht="18" customHeight="1">
      <c r="A2429" s="73"/>
      <c r="B2429" s="86"/>
    </row>
    <row r="2430" spans="1:2" ht="18" customHeight="1">
      <c r="A2430" s="73"/>
      <c r="B2430" s="86"/>
    </row>
    <row r="2431" spans="1:2" ht="18" customHeight="1">
      <c r="A2431" s="73"/>
      <c r="B2431" s="86"/>
    </row>
    <row r="2432" spans="1:2" ht="18" customHeight="1">
      <c r="A2432" s="73"/>
      <c r="B2432" s="86"/>
    </row>
    <row r="2433" spans="1:2" ht="18" customHeight="1">
      <c r="A2433" s="73"/>
      <c r="B2433" s="86"/>
    </row>
    <row r="2434" spans="1:2" ht="18" customHeight="1">
      <c r="A2434" s="73"/>
      <c r="B2434" s="86"/>
    </row>
    <row r="2435" spans="1:2" ht="18" customHeight="1">
      <c r="A2435" s="73"/>
      <c r="B2435" s="86"/>
    </row>
    <row r="2436" spans="1:2" ht="18" customHeight="1">
      <c r="A2436" s="73"/>
      <c r="B2436" s="86"/>
    </row>
    <row r="2437" spans="1:2" ht="18" customHeight="1">
      <c r="A2437" s="73"/>
      <c r="B2437" s="86"/>
    </row>
    <row r="2438" spans="1:2" ht="18" customHeight="1">
      <c r="A2438" s="73"/>
      <c r="B2438" s="86"/>
    </row>
    <row r="2439" spans="1:2" ht="18" customHeight="1">
      <c r="A2439" s="73"/>
      <c r="B2439" s="86"/>
    </row>
    <row r="2440" spans="1:2" ht="18" customHeight="1">
      <c r="A2440" s="73"/>
      <c r="B2440" s="86"/>
    </row>
    <row r="2441" spans="1:2" ht="18" customHeight="1">
      <c r="A2441" s="73"/>
      <c r="B2441" s="86"/>
    </row>
    <row r="2442" spans="1:2" ht="18" customHeight="1">
      <c r="A2442" s="73"/>
      <c r="B2442" s="86"/>
    </row>
    <row r="2443" spans="1:2" ht="18" customHeight="1">
      <c r="A2443" s="73"/>
      <c r="B2443" s="86"/>
    </row>
    <row r="2444" spans="1:2" ht="18" customHeight="1">
      <c r="A2444" s="73"/>
      <c r="B2444" s="86"/>
    </row>
    <row r="2445" spans="1:2" ht="18" customHeight="1">
      <c r="A2445" s="73"/>
      <c r="B2445" s="86"/>
    </row>
    <row r="2446" spans="1:2" ht="18" customHeight="1">
      <c r="A2446" s="73"/>
      <c r="B2446" s="86"/>
    </row>
    <row r="2447" spans="1:2" ht="18" customHeight="1">
      <c r="A2447" s="73"/>
      <c r="B2447" s="86"/>
    </row>
    <row r="2448" spans="1:2" ht="18" customHeight="1">
      <c r="A2448" s="73"/>
      <c r="B2448" s="86"/>
    </row>
    <row r="2449" spans="1:2" ht="18" customHeight="1">
      <c r="A2449" s="73"/>
      <c r="B2449" s="86"/>
    </row>
    <row r="2450" spans="1:2" ht="18" customHeight="1">
      <c r="A2450" s="73"/>
      <c r="B2450" s="86"/>
    </row>
    <row r="2451" spans="1:2" ht="18" customHeight="1">
      <c r="A2451" s="73"/>
      <c r="B2451" s="86"/>
    </row>
    <row r="2452" spans="1:2" ht="18" customHeight="1">
      <c r="A2452" s="73"/>
      <c r="B2452" s="86"/>
    </row>
    <row r="2453" spans="1:2" ht="18" customHeight="1">
      <c r="A2453" s="73"/>
      <c r="B2453" s="86"/>
    </row>
    <row r="2454" spans="1:2" ht="18" customHeight="1">
      <c r="A2454" s="73"/>
      <c r="B2454" s="86"/>
    </row>
    <row r="2455" spans="1:2" ht="18" customHeight="1">
      <c r="A2455" s="73"/>
      <c r="B2455" s="86"/>
    </row>
    <row r="2456" spans="1:2" ht="18" customHeight="1">
      <c r="A2456" s="73"/>
      <c r="B2456" s="86"/>
    </row>
    <row r="2457" spans="1:2" ht="18" customHeight="1">
      <c r="A2457" s="73"/>
      <c r="B2457" s="86"/>
    </row>
    <row r="2458" spans="1:2" ht="18" customHeight="1">
      <c r="A2458" s="73"/>
      <c r="B2458" s="86"/>
    </row>
    <row r="2459" spans="1:2" ht="18" customHeight="1">
      <c r="A2459" s="73"/>
      <c r="B2459" s="86"/>
    </row>
    <row r="2460" spans="1:2" ht="18" customHeight="1">
      <c r="A2460" s="73"/>
      <c r="B2460" s="86"/>
    </row>
    <row r="2461" spans="1:2" ht="18" customHeight="1">
      <c r="A2461" s="73"/>
      <c r="B2461" s="86"/>
    </row>
    <row r="2462" spans="1:2" ht="18" customHeight="1">
      <c r="A2462" s="73"/>
      <c r="B2462" s="86"/>
    </row>
    <row r="2463" spans="1:2" ht="18" customHeight="1">
      <c r="A2463" s="73"/>
      <c r="B2463" s="86"/>
    </row>
    <row r="2464" spans="1:2" ht="18" customHeight="1">
      <c r="A2464" s="73"/>
      <c r="B2464" s="86"/>
    </row>
    <row r="2465" spans="1:2" ht="18" customHeight="1">
      <c r="A2465" s="73"/>
      <c r="B2465" s="86"/>
    </row>
    <row r="2466" spans="1:2" ht="18" customHeight="1">
      <c r="A2466" s="73"/>
      <c r="B2466" s="86"/>
    </row>
    <row r="2467" spans="1:2" ht="18" customHeight="1">
      <c r="A2467" s="73"/>
      <c r="B2467" s="86"/>
    </row>
    <row r="2468" spans="1:2" ht="18" customHeight="1">
      <c r="A2468" s="73"/>
      <c r="B2468" s="86"/>
    </row>
    <row r="2469" spans="1:2" ht="18" customHeight="1">
      <c r="A2469" s="73"/>
      <c r="B2469" s="86"/>
    </row>
    <row r="2470" spans="1:2" ht="18" customHeight="1">
      <c r="A2470" s="73"/>
      <c r="B2470" s="86"/>
    </row>
    <row r="2471" spans="1:2" ht="18" customHeight="1">
      <c r="A2471" s="73"/>
      <c r="B2471" s="86"/>
    </row>
    <row r="2472" spans="1:2" ht="18" customHeight="1">
      <c r="A2472" s="73"/>
      <c r="B2472" s="86"/>
    </row>
    <row r="2473" spans="1:2" ht="18" customHeight="1">
      <c r="A2473" s="73"/>
      <c r="B2473" s="86"/>
    </row>
    <row r="2474" spans="1:2" ht="18" customHeight="1">
      <c r="A2474" s="73"/>
      <c r="B2474" s="86"/>
    </row>
    <row r="2475" spans="1:2" ht="18" customHeight="1">
      <c r="A2475" s="73"/>
      <c r="B2475" s="86"/>
    </row>
    <row r="2476" spans="1:2" ht="18" customHeight="1">
      <c r="A2476" s="73"/>
      <c r="B2476" s="86"/>
    </row>
    <row r="2477" spans="1:2" ht="18" customHeight="1">
      <c r="A2477" s="73"/>
      <c r="B2477" s="86"/>
    </row>
    <row r="2478" spans="1:2" ht="18" customHeight="1">
      <c r="A2478" s="73"/>
      <c r="B2478" s="86"/>
    </row>
    <row r="2479" spans="1:2" ht="18" customHeight="1">
      <c r="A2479" s="73"/>
      <c r="B2479" s="86"/>
    </row>
    <row r="2480" spans="1:2" ht="18" customHeight="1">
      <c r="A2480" s="73"/>
      <c r="B2480" s="86"/>
    </row>
    <row r="2481" spans="1:2" ht="18" customHeight="1">
      <c r="A2481" s="73"/>
      <c r="B2481" s="86"/>
    </row>
    <row r="2482" spans="1:2" ht="18" customHeight="1">
      <c r="A2482" s="73"/>
      <c r="B2482" s="86"/>
    </row>
    <row r="2483" spans="1:2" ht="18" customHeight="1">
      <c r="A2483" s="73"/>
      <c r="B2483" s="86"/>
    </row>
    <row r="2484" spans="1:2" ht="18" customHeight="1">
      <c r="A2484" s="73"/>
      <c r="B2484" s="86"/>
    </row>
    <row r="2485" spans="1:2" ht="18" customHeight="1">
      <c r="A2485" s="73"/>
      <c r="B2485" s="86"/>
    </row>
    <row r="2486" spans="1:2" ht="18" customHeight="1">
      <c r="A2486" s="73"/>
      <c r="B2486" s="86"/>
    </row>
    <row r="2487" spans="1:2" ht="18" customHeight="1">
      <c r="A2487" s="73"/>
      <c r="B2487" s="86"/>
    </row>
    <row r="2488" spans="1:2" ht="18" customHeight="1">
      <c r="A2488" s="73"/>
      <c r="B2488" s="86"/>
    </row>
    <row r="2489" spans="1:2" ht="18" customHeight="1">
      <c r="A2489" s="73"/>
      <c r="B2489" s="86"/>
    </row>
    <row r="2490" spans="1:2" ht="18" customHeight="1">
      <c r="A2490" s="73"/>
      <c r="B2490" s="86"/>
    </row>
    <row r="2491" spans="1:2" ht="18" customHeight="1">
      <c r="A2491" s="73"/>
      <c r="B2491" s="86"/>
    </row>
    <row r="2492" spans="1:2" ht="18" customHeight="1">
      <c r="A2492" s="73"/>
      <c r="B2492" s="86"/>
    </row>
    <row r="2493" spans="1:2" ht="18" customHeight="1">
      <c r="A2493" s="73"/>
      <c r="B2493" s="86"/>
    </row>
    <row r="2494" spans="1:2" ht="18" customHeight="1">
      <c r="A2494" s="73"/>
      <c r="B2494" s="86"/>
    </row>
    <row r="2495" spans="1:2" ht="18" customHeight="1">
      <c r="A2495" s="73"/>
      <c r="B2495" s="86"/>
    </row>
    <row r="2496" spans="1:2" ht="18" customHeight="1">
      <c r="A2496" s="73"/>
      <c r="B2496" s="86"/>
    </row>
    <row r="2497" spans="1:2" ht="18" customHeight="1">
      <c r="A2497" s="73"/>
      <c r="B2497" s="86"/>
    </row>
    <row r="2498" spans="1:2" ht="18" customHeight="1">
      <c r="A2498" s="73"/>
      <c r="B2498" s="86"/>
    </row>
    <row r="2499" spans="1:2" ht="18" customHeight="1">
      <c r="A2499" s="73"/>
      <c r="B2499" s="86"/>
    </row>
    <row r="2500" spans="1:2" ht="18" customHeight="1">
      <c r="A2500" s="73"/>
      <c r="B2500" s="86"/>
    </row>
    <row r="2501" spans="1:2" ht="18" customHeight="1">
      <c r="A2501" s="73"/>
      <c r="B2501" s="86"/>
    </row>
    <row r="2502" spans="1:2" ht="18" customHeight="1">
      <c r="A2502" s="73"/>
      <c r="B2502" s="86"/>
    </row>
    <row r="2503" spans="1:2" ht="18" customHeight="1">
      <c r="A2503" s="73"/>
      <c r="B2503" s="86"/>
    </row>
    <row r="2504" spans="1:2" ht="18" customHeight="1">
      <c r="A2504" s="73"/>
      <c r="B2504" s="86"/>
    </row>
    <row r="2505" spans="1:2" ht="18" customHeight="1">
      <c r="A2505" s="73"/>
      <c r="B2505" s="86"/>
    </row>
    <row r="2506" spans="1:2" ht="18" customHeight="1">
      <c r="A2506" s="73"/>
      <c r="B2506" s="86"/>
    </row>
    <row r="2507" spans="1:2" ht="18" customHeight="1">
      <c r="A2507" s="73"/>
      <c r="B2507" s="86"/>
    </row>
    <row r="2508" spans="1:2" ht="18" customHeight="1">
      <c r="A2508" s="73"/>
      <c r="B2508" s="86"/>
    </row>
    <row r="2509" spans="1:2" ht="18" customHeight="1">
      <c r="A2509" s="73"/>
      <c r="B2509" s="86"/>
    </row>
    <row r="2510" spans="1:2" ht="18" customHeight="1">
      <c r="A2510" s="73"/>
      <c r="B2510" s="86"/>
    </row>
    <row r="2511" spans="1:2" ht="18" customHeight="1">
      <c r="A2511" s="73"/>
      <c r="B2511" s="86"/>
    </row>
    <row r="2512" spans="1:2" ht="18" customHeight="1">
      <c r="A2512" s="73"/>
      <c r="B2512" s="86"/>
    </row>
    <row r="2513" spans="1:2" ht="18" customHeight="1">
      <c r="A2513" s="73"/>
      <c r="B2513" s="86"/>
    </row>
    <row r="2514" spans="1:2" ht="18" customHeight="1">
      <c r="A2514" s="73"/>
      <c r="B2514" s="86"/>
    </row>
    <row r="2515" spans="1:2" ht="18" customHeight="1">
      <c r="A2515" s="73"/>
      <c r="B2515" s="86"/>
    </row>
    <row r="2516" spans="1:2" ht="18" customHeight="1">
      <c r="A2516" s="73"/>
      <c r="B2516" s="86"/>
    </row>
    <row r="2517" spans="1:2" ht="18" customHeight="1">
      <c r="A2517" s="73"/>
      <c r="B2517" s="86"/>
    </row>
    <row r="2518" spans="1:2" ht="18" customHeight="1">
      <c r="A2518" s="73"/>
      <c r="B2518" s="86"/>
    </row>
    <row r="2519" spans="1:2" ht="18" customHeight="1">
      <c r="A2519" s="73"/>
      <c r="B2519" s="86"/>
    </row>
    <row r="2520" spans="1:2" ht="18" customHeight="1">
      <c r="A2520" s="73"/>
      <c r="B2520" s="86"/>
    </row>
    <row r="2521" spans="1:2" ht="18" customHeight="1">
      <c r="A2521" s="73"/>
      <c r="B2521" s="86"/>
    </row>
    <row r="2522" spans="1:2" ht="18" customHeight="1">
      <c r="A2522" s="73"/>
      <c r="B2522" s="86"/>
    </row>
    <row r="2523" spans="1:2" ht="18" customHeight="1">
      <c r="A2523" s="73"/>
      <c r="B2523" s="86"/>
    </row>
    <row r="2524" spans="1:2" ht="18" customHeight="1">
      <c r="A2524" s="73"/>
      <c r="B2524" s="86"/>
    </row>
    <row r="2525" spans="1:2" ht="18" customHeight="1">
      <c r="A2525" s="73"/>
      <c r="B2525" s="86"/>
    </row>
    <row r="2526" spans="1:2" ht="18" customHeight="1">
      <c r="A2526" s="73"/>
      <c r="B2526" s="86"/>
    </row>
    <row r="2527" spans="1:2" ht="18" customHeight="1">
      <c r="A2527" s="73"/>
      <c r="B2527" s="86"/>
    </row>
    <row r="2528" spans="1:2" ht="18" customHeight="1">
      <c r="A2528" s="73"/>
      <c r="B2528" s="86"/>
    </row>
    <row r="2529" spans="1:2" ht="18" customHeight="1">
      <c r="A2529" s="73"/>
      <c r="B2529" s="86"/>
    </row>
    <row r="2530" spans="1:2" ht="18" customHeight="1">
      <c r="A2530" s="73"/>
      <c r="B2530" s="86"/>
    </row>
    <row r="2531" spans="1:2" ht="18" customHeight="1">
      <c r="A2531" s="73"/>
      <c r="B2531" s="86"/>
    </row>
    <row r="2532" spans="1:2" ht="18" customHeight="1">
      <c r="A2532" s="73"/>
      <c r="B2532" s="86"/>
    </row>
    <row r="2533" spans="1:2" ht="18" customHeight="1">
      <c r="A2533" s="73"/>
      <c r="B2533" s="86"/>
    </row>
    <row r="2534" spans="1:2" ht="18" customHeight="1">
      <c r="A2534" s="73"/>
      <c r="B2534" s="86"/>
    </row>
    <row r="2535" spans="1:2" ht="18" customHeight="1">
      <c r="A2535" s="73"/>
      <c r="B2535" s="86"/>
    </row>
    <row r="2536" spans="1:2" ht="18" customHeight="1">
      <c r="A2536" s="73"/>
      <c r="B2536" s="86"/>
    </row>
    <row r="2537" spans="1:2" ht="18" customHeight="1">
      <c r="A2537" s="73"/>
      <c r="B2537" s="86"/>
    </row>
    <row r="2538" spans="1:2" ht="18" customHeight="1">
      <c r="A2538" s="73"/>
      <c r="B2538" s="86"/>
    </row>
    <row r="2539" spans="1:2" ht="18" customHeight="1">
      <c r="A2539" s="73"/>
      <c r="B2539" s="86"/>
    </row>
    <row r="2540" spans="1:2" ht="18" customHeight="1">
      <c r="A2540" s="73"/>
      <c r="B2540" s="86"/>
    </row>
    <row r="2541" spans="1:2" ht="18" customHeight="1">
      <c r="A2541" s="73"/>
      <c r="B2541" s="86"/>
    </row>
    <row r="2542" spans="1:2" ht="18" customHeight="1">
      <c r="A2542" s="73"/>
      <c r="B2542" s="86"/>
    </row>
    <row r="2543" spans="1:2" ht="18" customHeight="1">
      <c r="A2543" s="73"/>
      <c r="B2543" s="86"/>
    </row>
    <row r="2544" spans="1:2" ht="18" customHeight="1">
      <c r="A2544" s="73"/>
      <c r="B2544" s="86"/>
    </row>
    <row r="2545" spans="1:2" ht="18" customHeight="1">
      <c r="A2545" s="73"/>
      <c r="B2545" s="86"/>
    </row>
    <row r="2546" spans="1:2" ht="18" customHeight="1">
      <c r="A2546" s="73"/>
      <c r="B2546" s="86"/>
    </row>
    <row r="2547" spans="1:2" ht="18" customHeight="1">
      <c r="A2547" s="73"/>
      <c r="B2547" s="86"/>
    </row>
    <row r="2548" spans="1:2" ht="18" customHeight="1">
      <c r="A2548" s="73"/>
      <c r="B2548" s="86"/>
    </row>
    <row r="2549" spans="1:2" ht="18" customHeight="1">
      <c r="A2549" s="73"/>
      <c r="B2549" s="86"/>
    </row>
    <row r="2550" spans="1:2" ht="18" customHeight="1">
      <c r="A2550" s="73"/>
      <c r="B2550" s="86"/>
    </row>
    <row r="2551" spans="1:2" ht="18" customHeight="1">
      <c r="A2551" s="73"/>
      <c r="B2551" s="86"/>
    </row>
    <row r="2552" spans="1:2" ht="18" customHeight="1">
      <c r="A2552" s="73"/>
      <c r="B2552" s="86"/>
    </row>
    <row r="2553" spans="1:2" ht="18" customHeight="1">
      <c r="A2553" s="73"/>
      <c r="B2553" s="86"/>
    </row>
    <row r="2554" spans="1:2" ht="18" customHeight="1">
      <c r="A2554" s="73"/>
      <c r="B2554" s="86"/>
    </row>
    <row r="2555" spans="1:2" ht="18" customHeight="1">
      <c r="A2555" s="73"/>
      <c r="B2555" s="86"/>
    </row>
    <row r="2556" spans="1:2" ht="18" customHeight="1">
      <c r="A2556" s="73"/>
      <c r="B2556" s="86"/>
    </row>
    <row r="2557" spans="1:2" ht="18" customHeight="1">
      <c r="A2557" s="73"/>
      <c r="B2557" s="86"/>
    </row>
    <row r="2558" spans="1:2" ht="18" customHeight="1">
      <c r="A2558" s="73"/>
      <c r="B2558" s="86"/>
    </row>
    <row r="2559" spans="1:2" ht="18" customHeight="1">
      <c r="A2559" s="73"/>
      <c r="B2559" s="86"/>
    </row>
    <row r="2560" spans="1:2" ht="18" customHeight="1">
      <c r="A2560" s="73"/>
      <c r="B2560" s="86"/>
    </row>
    <row r="2561" spans="1:2" ht="18" customHeight="1">
      <c r="A2561" s="73"/>
      <c r="B2561" s="86"/>
    </row>
    <row r="2562" spans="1:2" ht="18" customHeight="1">
      <c r="A2562" s="73"/>
      <c r="B2562" s="86"/>
    </row>
    <row r="2563" spans="1:2" ht="18" customHeight="1">
      <c r="A2563" s="73"/>
      <c r="B2563" s="86"/>
    </row>
    <row r="2564" spans="1:2" ht="18" customHeight="1">
      <c r="A2564" s="73"/>
      <c r="B2564" s="86"/>
    </row>
    <row r="2565" spans="1:2" ht="18" customHeight="1">
      <c r="A2565" s="73"/>
      <c r="B2565" s="86"/>
    </row>
    <row r="2566" spans="1:2" ht="18" customHeight="1">
      <c r="A2566" s="73"/>
      <c r="B2566" s="86"/>
    </row>
    <row r="2567" spans="1:2" ht="18" customHeight="1">
      <c r="A2567" s="73"/>
      <c r="B2567" s="86"/>
    </row>
    <row r="2568" spans="1:2" ht="18" customHeight="1">
      <c r="A2568" s="73"/>
      <c r="B2568" s="86"/>
    </row>
    <row r="2569" spans="1:2" ht="18" customHeight="1">
      <c r="A2569" s="73"/>
      <c r="B2569" s="86"/>
    </row>
    <row r="2570" spans="1:2" ht="18" customHeight="1">
      <c r="A2570" s="73"/>
      <c r="B2570" s="86"/>
    </row>
    <row r="2571" spans="1:2" ht="18" customHeight="1">
      <c r="A2571" s="73"/>
      <c r="B2571" s="86"/>
    </row>
    <row r="2572" spans="1:2" ht="18" customHeight="1">
      <c r="A2572" s="73"/>
      <c r="B2572" s="86"/>
    </row>
    <row r="2573" spans="1:2" ht="18" customHeight="1">
      <c r="A2573" s="73"/>
      <c r="B2573" s="86"/>
    </row>
    <row r="2574" spans="1:2" ht="18" customHeight="1">
      <c r="A2574" s="73"/>
      <c r="B2574" s="86"/>
    </row>
    <row r="2575" spans="1:2" ht="18" customHeight="1">
      <c r="A2575" s="73"/>
      <c r="B2575" s="86"/>
    </row>
    <row r="2576" spans="1:2" ht="18" customHeight="1">
      <c r="A2576" s="73"/>
      <c r="B2576" s="86"/>
    </row>
    <row r="2577" spans="1:2" ht="18" customHeight="1">
      <c r="A2577" s="73"/>
      <c r="B2577" s="86"/>
    </row>
    <row r="2578" spans="1:2" ht="18" customHeight="1">
      <c r="A2578" s="73"/>
      <c r="B2578" s="86"/>
    </row>
    <row r="2579" spans="1:2" ht="18" customHeight="1">
      <c r="A2579" s="73"/>
      <c r="B2579" s="86"/>
    </row>
    <row r="2580" spans="1:2" ht="18" customHeight="1">
      <c r="A2580" s="73"/>
      <c r="B2580" s="86"/>
    </row>
    <row r="2581" spans="1:2" ht="18" customHeight="1">
      <c r="A2581" s="73"/>
      <c r="B2581" s="86"/>
    </row>
    <row r="2582" spans="1:2" ht="18" customHeight="1">
      <c r="A2582" s="73"/>
      <c r="B2582" s="86"/>
    </row>
    <row r="2583" spans="1:2" ht="18" customHeight="1">
      <c r="A2583" s="73"/>
      <c r="B2583" s="86"/>
    </row>
    <row r="2584" spans="1:2" ht="18" customHeight="1">
      <c r="A2584" s="73"/>
      <c r="B2584" s="86"/>
    </row>
    <row r="2585" spans="1:2" ht="18" customHeight="1">
      <c r="A2585" s="73"/>
      <c r="B2585" s="86"/>
    </row>
    <row r="2586" spans="1:2" ht="18" customHeight="1">
      <c r="A2586" s="73"/>
      <c r="B2586" s="86"/>
    </row>
    <row r="2587" spans="1:2" ht="18" customHeight="1">
      <c r="A2587" s="73"/>
      <c r="B2587" s="86"/>
    </row>
    <row r="2588" spans="1:2" ht="18" customHeight="1">
      <c r="A2588" s="73"/>
      <c r="B2588" s="86"/>
    </row>
    <row r="2589" spans="1:2" ht="18" customHeight="1">
      <c r="A2589" s="73"/>
      <c r="B2589" s="86"/>
    </row>
    <row r="2590" spans="1:2" ht="18" customHeight="1">
      <c r="A2590" s="73"/>
      <c r="B2590" s="86"/>
    </row>
    <row r="2591" spans="1:2" ht="18" customHeight="1">
      <c r="A2591" s="73"/>
      <c r="B2591" s="86"/>
    </row>
    <row r="2592" spans="1:2" ht="18" customHeight="1">
      <c r="A2592" s="73"/>
      <c r="B2592" s="86"/>
    </row>
    <row r="2593" spans="1:2" ht="18" customHeight="1">
      <c r="A2593" s="73"/>
      <c r="B2593" s="86"/>
    </row>
    <row r="2594" spans="1:2" ht="18" customHeight="1">
      <c r="A2594" s="73"/>
      <c r="B2594" s="86"/>
    </row>
    <row r="2595" spans="1:2" ht="18" customHeight="1">
      <c r="A2595" s="73"/>
      <c r="B2595" s="86"/>
    </row>
    <row r="2596" spans="1:2" ht="18" customHeight="1">
      <c r="A2596" s="73"/>
      <c r="B2596" s="86"/>
    </row>
    <row r="2597" spans="1:2" ht="18" customHeight="1">
      <c r="A2597" s="73"/>
      <c r="B2597" s="86"/>
    </row>
    <row r="2598" spans="1:2" ht="18" customHeight="1">
      <c r="A2598" s="73"/>
      <c r="B2598" s="86"/>
    </row>
    <row r="2599" spans="1:2" ht="18" customHeight="1">
      <c r="A2599" s="73"/>
      <c r="B2599" s="86"/>
    </row>
    <row r="2600" spans="1:2" ht="18" customHeight="1">
      <c r="A2600" s="73"/>
      <c r="B2600" s="86"/>
    </row>
    <row r="2601" spans="1:2" ht="18" customHeight="1">
      <c r="A2601" s="73"/>
      <c r="B2601" s="86"/>
    </row>
    <row r="2602" spans="1:2" ht="18" customHeight="1">
      <c r="A2602" s="73"/>
      <c r="B2602" s="86"/>
    </row>
    <row r="2603" spans="1:2" ht="18" customHeight="1">
      <c r="A2603" s="73"/>
      <c r="B2603" s="86"/>
    </row>
    <row r="2604" spans="1:2" ht="18" customHeight="1">
      <c r="A2604" s="73"/>
      <c r="B2604" s="86"/>
    </row>
    <row r="2605" spans="1:2" ht="18" customHeight="1">
      <c r="A2605" s="73"/>
      <c r="B2605" s="86"/>
    </row>
    <row r="2606" spans="1:2" ht="18" customHeight="1">
      <c r="A2606" s="73"/>
      <c r="B2606" s="86"/>
    </row>
    <row r="2607" spans="1:2" ht="18" customHeight="1">
      <c r="A2607" s="73"/>
      <c r="B2607" s="86"/>
    </row>
    <row r="2608" spans="1:2" ht="18" customHeight="1">
      <c r="A2608" s="73"/>
      <c r="B2608" s="86"/>
    </row>
    <row r="2609" spans="1:2" ht="18" customHeight="1">
      <c r="A2609" s="73"/>
      <c r="B2609" s="86"/>
    </row>
    <row r="2610" spans="1:2" ht="18" customHeight="1">
      <c r="A2610" s="73"/>
      <c r="B2610" s="86"/>
    </row>
    <row r="2611" spans="1:2" ht="18" customHeight="1">
      <c r="A2611" s="73"/>
      <c r="B2611" s="86"/>
    </row>
    <row r="2612" spans="1:2" ht="18" customHeight="1">
      <c r="A2612" s="73"/>
      <c r="B2612" s="86"/>
    </row>
    <row r="2613" spans="1:2" ht="18" customHeight="1">
      <c r="A2613" s="73"/>
      <c r="B2613" s="86"/>
    </row>
    <row r="2614" spans="1:2" ht="18" customHeight="1">
      <c r="A2614" s="73"/>
      <c r="B2614" s="86"/>
    </row>
    <row r="2615" spans="1:2" ht="18" customHeight="1">
      <c r="A2615" s="73"/>
      <c r="B2615" s="86"/>
    </row>
    <row r="2616" spans="1:2" ht="18" customHeight="1">
      <c r="A2616" s="73"/>
      <c r="B2616" s="86"/>
    </row>
    <row r="2617" spans="1:2" ht="18" customHeight="1">
      <c r="A2617" s="73"/>
      <c r="B2617" s="86"/>
    </row>
    <row r="2618" spans="1:2" ht="18" customHeight="1">
      <c r="A2618" s="73"/>
      <c r="B2618" s="86"/>
    </row>
    <row r="2619" spans="1:2" ht="18" customHeight="1">
      <c r="A2619" s="73"/>
      <c r="B2619" s="86"/>
    </row>
    <row r="2620" spans="1:2" ht="18" customHeight="1">
      <c r="A2620" s="73"/>
      <c r="B2620" s="86"/>
    </row>
    <row r="2621" spans="1:2" ht="18" customHeight="1">
      <c r="A2621" s="73"/>
      <c r="B2621" s="86"/>
    </row>
    <row r="2622" spans="1:2" ht="18" customHeight="1">
      <c r="A2622" s="73"/>
      <c r="B2622" s="86"/>
    </row>
    <row r="2623" spans="1:2" ht="18" customHeight="1">
      <c r="A2623" s="73"/>
      <c r="B2623" s="86"/>
    </row>
    <row r="2624" spans="1:2" ht="18" customHeight="1">
      <c r="A2624" s="73"/>
      <c r="B2624" s="86"/>
    </row>
    <row r="2625" spans="1:2" ht="18" customHeight="1">
      <c r="A2625" s="73"/>
      <c r="B2625" s="86"/>
    </row>
    <row r="2626" spans="1:2" ht="18" customHeight="1">
      <c r="A2626" s="73"/>
      <c r="B2626" s="86"/>
    </row>
    <row r="2627" spans="1:2" ht="18" customHeight="1">
      <c r="A2627" s="73"/>
      <c r="B2627" s="86"/>
    </row>
    <row r="2628" spans="1:2" ht="18" customHeight="1">
      <c r="A2628" s="73"/>
      <c r="B2628" s="86"/>
    </row>
    <row r="2629" spans="1:2" ht="18" customHeight="1">
      <c r="A2629" s="73"/>
      <c r="B2629" s="86"/>
    </row>
    <row r="2630" spans="1:2" ht="18" customHeight="1">
      <c r="A2630" s="73"/>
      <c r="B2630" s="86"/>
    </row>
    <row r="2631" spans="1:2" ht="18" customHeight="1">
      <c r="A2631" s="73"/>
      <c r="B2631" s="86"/>
    </row>
    <row r="2632" spans="1:2" ht="18" customHeight="1">
      <c r="A2632" s="73"/>
      <c r="B2632" s="86"/>
    </row>
    <row r="2633" spans="1:2" ht="18" customHeight="1">
      <c r="A2633" s="73"/>
      <c r="B2633" s="86"/>
    </row>
    <row r="2634" spans="1:2" ht="18" customHeight="1">
      <c r="A2634" s="73"/>
      <c r="B2634" s="86"/>
    </row>
    <row r="2635" spans="1:2" ht="18" customHeight="1">
      <c r="A2635" s="73"/>
      <c r="B2635" s="86"/>
    </row>
    <row r="2636" spans="1:2" ht="18" customHeight="1">
      <c r="A2636" s="73"/>
      <c r="B2636" s="86"/>
    </row>
    <row r="2637" spans="1:2" ht="18" customHeight="1">
      <c r="A2637" s="73"/>
      <c r="B2637" s="86"/>
    </row>
    <row r="2638" spans="1:2" ht="18" customHeight="1">
      <c r="A2638" s="73"/>
      <c r="B2638" s="86"/>
    </row>
    <row r="2639" spans="1:2" ht="18" customHeight="1">
      <c r="A2639" s="73"/>
      <c r="B2639" s="86"/>
    </row>
    <row r="2640" spans="1:2" ht="18" customHeight="1">
      <c r="A2640" s="73"/>
      <c r="B2640" s="86"/>
    </row>
    <row r="2641" spans="1:2" ht="18" customHeight="1">
      <c r="A2641" s="73"/>
      <c r="B2641" s="86"/>
    </row>
    <row r="2642" spans="1:2" ht="18" customHeight="1">
      <c r="A2642" s="73"/>
      <c r="B2642" s="86"/>
    </row>
    <row r="2643" spans="1:2" ht="18" customHeight="1">
      <c r="A2643" s="73"/>
      <c r="B2643" s="86"/>
    </row>
    <row r="2644" spans="1:2" ht="18" customHeight="1">
      <c r="A2644" s="73"/>
      <c r="B2644" s="86"/>
    </row>
    <row r="2645" spans="1:2" ht="18" customHeight="1">
      <c r="A2645" s="73"/>
      <c r="B2645" s="86"/>
    </row>
    <row r="2646" spans="1:2" ht="18" customHeight="1">
      <c r="A2646" s="73"/>
      <c r="B2646" s="86"/>
    </row>
    <row r="2647" spans="1:2" ht="18" customHeight="1">
      <c r="A2647" s="73"/>
      <c r="B2647" s="86"/>
    </row>
    <row r="2648" spans="1:2" ht="18" customHeight="1">
      <c r="A2648" s="73"/>
      <c r="B2648" s="86"/>
    </row>
    <row r="2649" spans="1:2" ht="18" customHeight="1">
      <c r="A2649" s="73"/>
      <c r="B2649" s="86"/>
    </row>
    <row r="2650" spans="1:2" ht="18" customHeight="1">
      <c r="A2650" s="73"/>
      <c r="B2650" s="86"/>
    </row>
    <row r="2651" spans="1:2" ht="18" customHeight="1">
      <c r="A2651" s="73"/>
      <c r="B2651" s="86"/>
    </row>
    <row r="2652" spans="1:2" ht="18" customHeight="1">
      <c r="A2652" s="73"/>
      <c r="B2652" s="86"/>
    </row>
    <row r="2653" spans="1:2" ht="18" customHeight="1">
      <c r="A2653" s="73"/>
      <c r="B2653" s="86"/>
    </row>
    <row r="2654" spans="1:2" ht="18" customHeight="1">
      <c r="A2654" s="73"/>
      <c r="B2654" s="86"/>
    </row>
    <row r="2655" spans="1:2" ht="18" customHeight="1">
      <c r="A2655" s="73"/>
      <c r="B2655" s="86"/>
    </row>
    <row r="2656" spans="1:2" ht="18" customHeight="1">
      <c r="A2656" s="73"/>
      <c r="B2656" s="86"/>
    </row>
    <row r="2657" spans="1:2" ht="18" customHeight="1">
      <c r="A2657" s="73"/>
      <c r="B2657" s="86"/>
    </row>
    <row r="2658" spans="1:2" ht="18" customHeight="1">
      <c r="A2658" s="73"/>
      <c r="B2658" s="86"/>
    </row>
    <row r="2659" spans="1:2" ht="18" customHeight="1">
      <c r="A2659" s="73"/>
      <c r="B2659" s="86"/>
    </row>
    <row r="2660" spans="1:2" ht="18" customHeight="1">
      <c r="A2660" s="73"/>
      <c r="B2660" s="86"/>
    </row>
    <row r="2661" spans="1:2" ht="18" customHeight="1">
      <c r="A2661" s="73"/>
      <c r="B2661" s="86"/>
    </row>
    <row r="2662" spans="1:2" ht="18" customHeight="1">
      <c r="A2662" s="73"/>
      <c r="B2662" s="86"/>
    </row>
    <row r="2663" spans="1:2" ht="18" customHeight="1">
      <c r="A2663" s="73"/>
      <c r="B2663" s="86"/>
    </row>
    <row r="2664" spans="1:2" ht="18" customHeight="1">
      <c r="A2664" s="73"/>
      <c r="B2664" s="86"/>
    </row>
    <row r="2665" spans="1:2" ht="18" customHeight="1">
      <c r="A2665" s="73"/>
      <c r="B2665" s="86"/>
    </row>
    <row r="2666" spans="1:2" ht="18" customHeight="1">
      <c r="A2666" s="73"/>
      <c r="B2666" s="86"/>
    </row>
    <row r="2667" spans="1:2" ht="18" customHeight="1">
      <c r="A2667" s="73"/>
      <c r="B2667" s="86"/>
    </row>
    <row r="2668" spans="1:2" ht="18" customHeight="1">
      <c r="A2668" s="73"/>
      <c r="B2668" s="86"/>
    </row>
    <row r="2669" spans="1:2" ht="18" customHeight="1">
      <c r="A2669" s="73"/>
      <c r="B2669" s="86"/>
    </row>
    <row r="2670" spans="1:2" ht="18" customHeight="1">
      <c r="A2670" s="73"/>
      <c r="B2670" s="86"/>
    </row>
    <row r="2671" spans="1:2" ht="18" customHeight="1">
      <c r="A2671" s="73"/>
      <c r="B2671" s="86"/>
    </row>
    <row r="2672" spans="1:2" ht="18" customHeight="1">
      <c r="A2672" s="73"/>
      <c r="B2672" s="86"/>
    </row>
    <row r="2673" spans="1:2" ht="18" customHeight="1">
      <c r="A2673" s="73"/>
      <c r="B2673" s="86"/>
    </row>
    <row r="2674" spans="1:2" ht="18" customHeight="1">
      <c r="A2674" s="73"/>
      <c r="B2674" s="86"/>
    </row>
    <row r="2675" spans="1:2" ht="18" customHeight="1">
      <c r="A2675" s="73"/>
      <c r="B2675" s="86"/>
    </row>
    <row r="2676" spans="1:2" ht="18" customHeight="1">
      <c r="A2676" s="73"/>
      <c r="B2676" s="86"/>
    </row>
    <row r="2677" spans="1:2" ht="18" customHeight="1">
      <c r="A2677" s="73"/>
      <c r="B2677" s="86"/>
    </row>
    <row r="2678" spans="1:2" ht="18" customHeight="1">
      <c r="A2678" s="73"/>
      <c r="B2678" s="86"/>
    </row>
    <row r="2679" spans="1:2" ht="18" customHeight="1">
      <c r="A2679" s="73"/>
      <c r="B2679" s="86"/>
    </row>
    <row r="2680" spans="1:2" ht="18" customHeight="1">
      <c r="A2680" s="73"/>
      <c r="B2680" s="86"/>
    </row>
    <row r="2681" spans="1:2" ht="18" customHeight="1">
      <c r="A2681" s="73"/>
      <c r="B2681" s="86"/>
    </row>
    <row r="2682" spans="1:2" ht="18" customHeight="1">
      <c r="A2682" s="73"/>
      <c r="B2682" s="86"/>
    </row>
    <row r="2683" spans="1:2" ht="18" customHeight="1">
      <c r="A2683" s="73"/>
      <c r="B2683" s="86"/>
    </row>
    <row r="2684" spans="1:2" ht="18" customHeight="1">
      <c r="A2684" s="73"/>
      <c r="B2684" s="86"/>
    </row>
    <row r="2685" spans="1:2" ht="18" customHeight="1">
      <c r="A2685" s="73"/>
      <c r="B2685" s="86"/>
    </row>
    <row r="2686" spans="1:2" ht="18" customHeight="1">
      <c r="A2686" s="73"/>
      <c r="B2686" s="86"/>
    </row>
    <row r="2687" spans="1:2" ht="18" customHeight="1">
      <c r="A2687" s="73"/>
      <c r="B2687" s="86"/>
    </row>
    <row r="2688" spans="1:2" ht="18" customHeight="1">
      <c r="A2688" s="73"/>
      <c r="B2688" s="86"/>
    </row>
    <row r="2689" spans="1:2" ht="18" customHeight="1">
      <c r="A2689" s="73"/>
      <c r="B2689" s="86"/>
    </row>
    <row r="2690" spans="1:2" ht="18" customHeight="1">
      <c r="A2690" s="73"/>
      <c r="B2690" s="86"/>
    </row>
    <row r="2691" spans="1:2" ht="18" customHeight="1">
      <c r="A2691" s="73"/>
      <c r="B2691" s="86"/>
    </row>
    <row r="2692" spans="1:2" ht="18" customHeight="1">
      <c r="A2692" s="73"/>
      <c r="B2692" s="86"/>
    </row>
    <row r="2693" spans="1:2" ht="18" customHeight="1">
      <c r="A2693" s="73"/>
      <c r="B2693" s="86"/>
    </row>
    <row r="2694" spans="1:2" ht="18" customHeight="1">
      <c r="A2694" s="73"/>
      <c r="B2694" s="86"/>
    </row>
    <row r="2695" spans="1:2" ht="18" customHeight="1">
      <c r="A2695" s="73"/>
      <c r="B2695" s="86"/>
    </row>
    <row r="2696" spans="1:2" ht="18" customHeight="1">
      <c r="A2696" s="73"/>
      <c r="B2696" s="86"/>
    </row>
    <row r="2697" spans="1:2" ht="18" customHeight="1">
      <c r="A2697" s="73"/>
      <c r="B2697" s="86"/>
    </row>
    <row r="2698" spans="1:2" ht="18" customHeight="1">
      <c r="A2698" s="73"/>
      <c r="B2698" s="86"/>
    </row>
    <row r="2699" spans="1:2" ht="18" customHeight="1">
      <c r="A2699" s="73"/>
      <c r="B2699" s="86"/>
    </row>
    <row r="2700" spans="1:2" ht="18" customHeight="1">
      <c r="A2700" s="73"/>
      <c r="B2700" s="86"/>
    </row>
    <row r="2701" spans="1:2" ht="18" customHeight="1">
      <c r="A2701" s="73"/>
      <c r="B2701" s="86"/>
    </row>
    <row r="2702" spans="1:2" ht="18" customHeight="1">
      <c r="A2702" s="73"/>
      <c r="B2702" s="86"/>
    </row>
    <row r="2703" spans="1:2" ht="18" customHeight="1">
      <c r="A2703" s="73"/>
      <c r="B2703" s="86"/>
    </row>
    <row r="2704" spans="1:2" ht="18" customHeight="1">
      <c r="A2704" s="73"/>
      <c r="B2704" s="86"/>
    </row>
    <row r="2705" spans="1:2" ht="18" customHeight="1">
      <c r="A2705" s="73"/>
      <c r="B2705" s="86"/>
    </row>
    <row r="2706" spans="1:2" ht="18" customHeight="1">
      <c r="A2706" s="73"/>
      <c r="B2706" s="86"/>
    </row>
    <row r="2707" spans="1:2" ht="18" customHeight="1">
      <c r="A2707" s="73"/>
      <c r="B2707" s="86"/>
    </row>
    <row r="2708" spans="1:2" ht="18" customHeight="1">
      <c r="A2708" s="73"/>
      <c r="B2708" s="86"/>
    </row>
    <row r="2709" spans="1:2" ht="18" customHeight="1">
      <c r="A2709" s="73"/>
      <c r="B2709" s="86"/>
    </row>
    <row r="2710" spans="1:2" ht="18" customHeight="1">
      <c r="A2710" s="73"/>
      <c r="B2710" s="86"/>
    </row>
    <row r="2711" spans="1:2" ht="18" customHeight="1">
      <c r="A2711" s="73"/>
      <c r="B2711" s="86"/>
    </row>
    <row r="2712" spans="1:2" ht="18" customHeight="1">
      <c r="A2712" s="73"/>
      <c r="B2712" s="86"/>
    </row>
    <row r="2713" spans="1:2" ht="18" customHeight="1">
      <c r="A2713" s="73"/>
      <c r="B2713" s="86"/>
    </row>
    <row r="2714" spans="1:2" ht="18" customHeight="1">
      <c r="A2714" s="73"/>
      <c r="B2714" s="86"/>
    </row>
    <row r="2715" spans="1:2" ht="18" customHeight="1">
      <c r="A2715" s="73"/>
      <c r="B2715" s="86"/>
    </row>
    <row r="2716" spans="1:2" ht="18" customHeight="1">
      <c r="A2716" s="73"/>
      <c r="B2716" s="86"/>
    </row>
    <row r="2717" spans="1:2" ht="18" customHeight="1">
      <c r="A2717" s="73"/>
      <c r="B2717" s="86"/>
    </row>
    <row r="2718" spans="1:2" ht="18" customHeight="1">
      <c r="A2718" s="73"/>
      <c r="B2718" s="86"/>
    </row>
    <row r="2719" spans="1:2" ht="18" customHeight="1">
      <c r="A2719" s="73"/>
      <c r="B2719" s="86"/>
    </row>
    <row r="2720" spans="1:2" ht="18" customHeight="1">
      <c r="A2720" s="73"/>
      <c r="B2720" s="86"/>
    </row>
    <row r="2721" spans="1:2" ht="18" customHeight="1">
      <c r="A2721" s="73"/>
      <c r="B2721" s="86"/>
    </row>
    <row r="2722" spans="1:2" ht="18" customHeight="1">
      <c r="A2722" s="73"/>
      <c r="B2722" s="86"/>
    </row>
    <row r="2723" spans="1:2" ht="18" customHeight="1">
      <c r="A2723" s="73"/>
      <c r="B2723" s="86"/>
    </row>
    <row r="2724" spans="1:2" ht="18" customHeight="1">
      <c r="A2724" s="73"/>
      <c r="B2724" s="86"/>
    </row>
    <row r="2725" spans="1:2" ht="18" customHeight="1">
      <c r="A2725" s="73"/>
      <c r="B2725" s="86"/>
    </row>
    <row r="2726" spans="1:2" ht="18" customHeight="1">
      <c r="A2726" s="73"/>
      <c r="B2726" s="86"/>
    </row>
    <row r="2727" spans="1:2" ht="18" customHeight="1">
      <c r="A2727" s="73"/>
      <c r="B2727" s="86"/>
    </row>
    <row r="2728" spans="1:2" ht="18" customHeight="1">
      <c r="A2728" s="73"/>
      <c r="B2728" s="86"/>
    </row>
    <row r="2729" spans="1:2" ht="18" customHeight="1">
      <c r="A2729" s="73"/>
      <c r="B2729" s="86"/>
    </row>
    <row r="2730" spans="1:2" ht="18" customHeight="1">
      <c r="A2730" s="73"/>
      <c r="B2730" s="86"/>
    </row>
    <row r="2731" spans="1:2" ht="18" customHeight="1">
      <c r="A2731" s="73"/>
      <c r="B2731" s="86"/>
    </row>
    <row r="2732" spans="1:2" ht="18" customHeight="1">
      <c r="A2732" s="73"/>
      <c r="B2732" s="86"/>
    </row>
    <row r="2733" spans="1:2" ht="18" customHeight="1">
      <c r="A2733" s="73"/>
      <c r="B2733" s="86"/>
    </row>
    <row r="2734" spans="1:2" ht="18" customHeight="1">
      <c r="A2734" s="73"/>
      <c r="B2734" s="86"/>
    </row>
    <row r="2735" spans="1:2" ht="18" customHeight="1">
      <c r="A2735" s="73"/>
      <c r="B2735" s="86"/>
    </row>
    <row r="2736" spans="1:2" ht="18" customHeight="1">
      <c r="A2736" s="73"/>
      <c r="B2736" s="86"/>
    </row>
    <row r="2737" spans="1:2" ht="18" customHeight="1">
      <c r="A2737" s="73"/>
      <c r="B2737" s="86"/>
    </row>
    <row r="2738" spans="1:2" ht="18" customHeight="1">
      <c r="A2738" s="73"/>
      <c r="B2738" s="86"/>
    </row>
    <row r="2739" spans="1:2" ht="18" customHeight="1">
      <c r="A2739" s="73"/>
      <c r="B2739" s="86"/>
    </row>
    <row r="2740" spans="1:2" ht="18" customHeight="1">
      <c r="A2740" s="73"/>
      <c r="B2740" s="86"/>
    </row>
    <row r="2741" spans="1:2" ht="18" customHeight="1">
      <c r="A2741" s="73"/>
      <c r="B2741" s="86"/>
    </row>
    <row r="2742" spans="1:2" ht="18" customHeight="1">
      <c r="A2742" s="73"/>
      <c r="B2742" s="86"/>
    </row>
    <row r="2743" spans="1:2" ht="18" customHeight="1">
      <c r="A2743" s="73"/>
      <c r="B2743" s="86"/>
    </row>
    <row r="2744" spans="1:2" ht="18" customHeight="1">
      <c r="A2744" s="73"/>
      <c r="B2744" s="86"/>
    </row>
    <row r="2745" spans="1:2" ht="18" customHeight="1">
      <c r="A2745" s="73"/>
      <c r="B2745" s="86"/>
    </row>
    <row r="2746" spans="1:2" ht="18" customHeight="1">
      <c r="A2746" s="73"/>
      <c r="B2746" s="86"/>
    </row>
    <row r="2747" spans="1:2" ht="18" customHeight="1">
      <c r="A2747" s="73"/>
      <c r="B2747" s="86"/>
    </row>
    <row r="2748" spans="1:2" ht="18" customHeight="1">
      <c r="A2748" s="73"/>
      <c r="B2748" s="86"/>
    </row>
    <row r="2749" spans="1:2" ht="18" customHeight="1">
      <c r="A2749" s="73"/>
      <c r="B2749" s="86"/>
    </row>
    <row r="2750" spans="1:2" ht="18" customHeight="1">
      <c r="A2750" s="73"/>
      <c r="B2750" s="86"/>
    </row>
    <row r="2751" spans="1:2" ht="18" customHeight="1">
      <c r="A2751" s="73"/>
      <c r="B2751" s="86"/>
    </row>
    <row r="2752" spans="1:2" ht="18" customHeight="1">
      <c r="A2752" s="73"/>
      <c r="B2752" s="86"/>
    </row>
    <row r="2753" spans="1:2" ht="18" customHeight="1">
      <c r="A2753" s="73"/>
      <c r="B2753" s="86"/>
    </row>
    <row r="2754" spans="1:2" ht="18" customHeight="1">
      <c r="A2754" s="73"/>
      <c r="B2754" s="86"/>
    </row>
    <row r="2755" spans="1:2" ht="18" customHeight="1">
      <c r="A2755" s="73"/>
      <c r="B2755" s="86"/>
    </row>
    <row r="2756" spans="1:2" ht="18" customHeight="1">
      <c r="A2756" s="73"/>
      <c r="B2756" s="86"/>
    </row>
    <row r="2757" spans="1:2" ht="18" customHeight="1">
      <c r="A2757" s="73"/>
      <c r="B2757" s="86"/>
    </row>
    <row r="2758" spans="1:2" ht="18" customHeight="1">
      <c r="A2758" s="73"/>
      <c r="B2758" s="86"/>
    </row>
    <row r="2759" spans="1:2" ht="18" customHeight="1">
      <c r="A2759" s="73"/>
      <c r="B2759" s="86"/>
    </row>
    <row r="2760" spans="1:2" ht="18" customHeight="1">
      <c r="A2760" s="73"/>
      <c r="B2760" s="86"/>
    </row>
    <row r="2761" spans="1:2" ht="18" customHeight="1">
      <c r="A2761" s="73"/>
      <c r="B2761" s="86"/>
    </row>
    <row r="2762" spans="1:2" ht="18" customHeight="1">
      <c r="A2762" s="73"/>
      <c r="B2762" s="86"/>
    </row>
    <row r="2763" spans="1:2" ht="18" customHeight="1">
      <c r="A2763" s="73"/>
      <c r="B2763" s="86"/>
    </row>
    <row r="2764" spans="1:2" ht="18" customHeight="1">
      <c r="A2764" s="73"/>
      <c r="B2764" s="86"/>
    </row>
    <row r="2765" spans="1:2" ht="18" customHeight="1">
      <c r="A2765" s="73"/>
      <c r="B2765" s="86"/>
    </row>
    <row r="2766" spans="1:2" ht="18" customHeight="1">
      <c r="A2766" s="73"/>
      <c r="B2766" s="86"/>
    </row>
    <row r="2767" spans="1:2" ht="18" customHeight="1">
      <c r="A2767" s="73"/>
      <c r="B2767" s="86"/>
    </row>
    <row r="2768" spans="1:2" ht="18" customHeight="1">
      <c r="A2768" s="73"/>
      <c r="B2768" s="86"/>
    </row>
    <row r="2769" spans="1:2" ht="18" customHeight="1">
      <c r="A2769" s="73"/>
      <c r="B2769" s="86"/>
    </row>
    <row r="2770" spans="1:2" ht="18" customHeight="1">
      <c r="A2770" s="73"/>
      <c r="B2770" s="86"/>
    </row>
    <row r="2771" spans="1:2" ht="18" customHeight="1">
      <c r="A2771" s="73"/>
      <c r="B2771" s="86"/>
    </row>
    <row r="2772" spans="1:2" ht="18" customHeight="1">
      <c r="A2772" s="73"/>
      <c r="B2772" s="86"/>
    </row>
    <row r="2773" spans="1:2" ht="18" customHeight="1">
      <c r="A2773" s="73"/>
      <c r="B2773" s="86"/>
    </row>
    <row r="2774" spans="1:2" ht="18" customHeight="1">
      <c r="A2774" s="73"/>
      <c r="B2774" s="86"/>
    </row>
    <row r="2775" spans="1:2" ht="18" customHeight="1">
      <c r="A2775" s="73"/>
      <c r="B2775" s="86"/>
    </row>
    <row r="2776" spans="1:2" ht="18" customHeight="1">
      <c r="A2776" s="73"/>
      <c r="B2776" s="86"/>
    </row>
    <row r="2777" spans="1:2" ht="18" customHeight="1">
      <c r="A2777" s="73"/>
      <c r="B2777" s="86"/>
    </row>
    <row r="2778" spans="1:2" ht="18" customHeight="1">
      <c r="A2778" s="73"/>
      <c r="B2778" s="86"/>
    </row>
    <row r="2779" spans="1:2" ht="18" customHeight="1">
      <c r="A2779" s="73"/>
      <c r="B2779" s="86"/>
    </row>
    <row r="2780" spans="1:2" ht="18" customHeight="1">
      <c r="A2780" s="73"/>
      <c r="B2780" s="86"/>
    </row>
    <row r="2781" spans="1:2" ht="18" customHeight="1">
      <c r="A2781" s="73"/>
      <c r="B2781" s="86"/>
    </row>
    <row r="2782" spans="1:2" ht="18" customHeight="1">
      <c r="A2782" s="73"/>
      <c r="B2782" s="86"/>
    </row>
    <row r="2783" spans="1:2" ht="18" customHeight="1">
      <c r="A2783" s="73"/>
      <c r="B2783" s="86"/>
    </row>
    <row r="2784" spans="1:2" ht="18" customHeight="1">
      <c r="A2784" s="73"/>
      <c r="B2784" s="86"/>
    </row>
    <row r="2785" spans="1:2" ht="18" customHeight="1">
      <c r="A2785" s="73"/>
      <c r="B2785" s="86"/>
    </row>
    <row r="2786" spans="1:2" ht="18" customHeight="1">
      <c r="A2786" s="73"/>
      <c r="B2786" s="86"/>
    </row>
    <row r="2787" spans="1:2" ht="18" customHeight="1">
      <c r="A2787" s="73"/>
      <c r="B2787" s="86"/>
    </row>
    <row r="2788" spans="1:2" ht="18" customHeight="1">
      <c r="A2788" s="73"/>
      <c r="B2788" s="86"/>
    </row>
    <row r="2789" spans="1:2" ht="18" customHeight="1">
      <c r="A2789" s="73"/>
      <c r="B2789" s="86"/>
    </row>
    <row r="2790" spans="1:2" ht="18" customHeight="1">
      <c r="A2790" s="73"/>
      <c r="B2790" s="86"/>
    </row>
    <row r="2791" spans="1:2" ht="18" customHeight="1">
      <c r="A2791" s="73"/>
      <c r="B2791" s="86"/>
    </row>
    <row r="2792" spans="1:2" ht="18" customHeight="1">
      <c r="A2792" s="73"/>
      <c r="B2792" s="86"/>
    </row>
    <row r="2793" spans="1:2" ht="18" customHeight="1">
      <c r="A2793" s="73"/>
      <c r="B2793" s="86"/>
    </row>
    <row r="2794" spans="1:2" ht="18" customHeight="1">
      <c r="A2794" s="73"/>
      <c r="B2794" s="86"/>
    </row>
    <row r="2795" spans="1:2" ht="18" customHeight="1">
      <c r="A2795" s="73"/>
      <c r="B2795" s="86"/>
    </row>
    <row r="2796" spans="1:2" ht="18" customHeight="1">
      <c r="A2796" s="73"/>
      <c r="B2796" s="86"/>
    </row>
    <row r="2797" spans="1:2" ht="18" customHeight="1">
      <c r="A2797" s="73"/>
      <c r="B2797" s="86"/>
    </row>
    <row r="2798" spans="1:2" ht="18" customHeight="1">
      <c r="A2798" s="73"/>
      <c r="B2798" s="86"/>
    </row>
    <row r="2799" spans="1:2" ht="18" customHeight="1">
      <c r="A2799" s="73"/>
      <c r="B2799" s="86"/>
    </row>
    <row r="2800" spans="1:2" ht="18" customHeight="1">
      <c r="A2800" s="73"/>
      <c r="B2800" s="86"/>
    </row>
    <row r="2801" spans="1:2" ht="18" customHeight="1">
      <c r="A2801" s="73"/>
      <c r="B2801" s="86"/>
    </row>
    <row r="2802" spans="1:2" ht="18" customHeight="1">
      <c r="A2802" s="73"/>
      <c r="B2802" s="86"/>
    </row>
    <row r="2803" spans="1:2" ht="18" customHeight="1">
      <c r="A2803" s="73"/>
      <c r="B2803" s="86"/>
    </row>
    <row r="2804" spans="1:2" ht="18" customHeight="1">
      <c r="A2804" s="73"/>
      <c r="B2804" s="86"/>
    </row>
    <row r="2805" spans="1:2" ht="18" customHeight="1">
      <c r="A2805" s="73"/>
      <c r="B2805" s="86"/>
    </row>
    <row r="2806" spans="1:2" ht="18" customHeight="1">
      <c r="A2806" s="73"/>
      <c r="B2806" s="86"/>
    </row>
    <row r="2807" spans="1:2" ht="18" customHeight="1">
      <c r="A2807" s="73"/>
      <c r="B2807" s="86"/>
    </row>
    <row r="2808" spans="1:2" ht="18" customHeight="1">
      <c r="A2808" s="73"/>
      <c r="B2808" s="86"/>
    </row>
    <row r="2809" spans="1:2" ht="18" customHeight="1">
      <c r="A2809" s="73"/>
      <c r="B2809" s="86"/>
    </row>
    <row r="2810" spans="1:2" ht="18" customHeight="1">
      <c r="A2810" s="73"/>
      <c r="B2810" s="86"/>
    </row>
    <row r="2811" spans="1:2" ht="18" customHeight="1">
      <c r="A2811" s="73"/>
      <c r="B2811" s="86"/>
    </row>
    <row r="2812" spans="1:2" ht="18" customHeight="1">
      <c r="A2812" s="73"/>
      <c r="B2812" s="86"/>
    </row>
    <row r="2813" spans="1:2" ht="18" customHeight="1">
      <c r="A2813" s="73"/>
      <c r="B2813" s="86"/>
    </row>
    <row r="2814" spans="1:2" ht="18" customHeight="1">
      <c r="A2814" s="73"/>
      <c r="B2814" s="86"/>
    </row>
    <row r="2815" spans="1:2" ht="18" customHeight="1">
      <c r="A2815" s="73"/>
      <c r="B2815" s="86"/>
    </row>
    <row r="2816" spans="1:2" ht="18" customHeight="1">
      <c r="A2816" s="73"/>
      <c r="B2816" s="86"/>
    </row>
    <row r="2817" spans="1:2" ht="18" customHeight="1">
      <c r="A2817" s="73"/>
      <c r="B2817" s="86"/>
    </row>
    <row r="2818" spans="1:2" ht="18" customHeight="1">
      <c r="A2818" s="73"/>
      <c r="B2818" s="86"/>
    </row>
    <row r="2819" spans="1:2" ht="18" customHeight="1">
      <c r="A2819" s="73"/>
      <c r="B2819" s="86"/>
    </row>
    <row r="2820" spans="1:2" ht="18" customHeight="1">
      <c r="A2820" s="73"/>
      <c r="B2820" s="86"/>
    </row>
    <row r="2821" spans="1:2" ht="18" customHeight="1">
      <c r="A2821" s="73"/>
      <c r="B2821" s="86"/>
    </row>
    <row r="2822" spans="1:2" ht="18" customHeight="1">
      <c r="A2822" s="73"/>
      <c r="B2822" s="86"/>
    </row>
    <row r="2823" spans="1:2" ht="18" customHeight="1">
      <c r="A2823" s="73"/>
      <c r="B2823" s="86"/>
    </row>
    <row r="2824" spans="1:2" ht="18" customHeight="1">
      <c r="A2824" s="73"/>
      <c r="B2824" s="86"/>
    </row>
    <row r="2825" spans="1:2" ht="18" customHeight="1">
      <c r="A2825" s="73"/>
      <c r="B2825" s="86"/>
    </row>
    <row r="2826" spans="1:2" ht="18" customHeight="1">
      <c r="A2826" s="73"/>
      <c r="B2826" s="86"/>
    </row>
    <row r="2827" spans="1:2" ht="18" customHeight="1">
      <c r="A2827" s="73"/>
      <c r="B2827" s="86"/>
    </row>
    <row r="2828" spans="1:2" ht="18" customHeight="1">
      <c r="A2828" s="73"/>
      <c r="B2828" s="86"/>
    </row>
    <row r="2829" spans="1:2" ht="18" customHeight="1">
      <c r="A2829" s="73"/>
      <c r="B2829" s="86"/>
    </row>
    <row r="2830" spans="1:2" ht="18" customHeight="1">
      <c r="A2830" s="73"/>
      <c r="B2830" s="86"/>
    </row>
    <row r="2831" spans="1:2" ht="18" customHeight="1">
      <c r="A2831" s="73"/>
      <c r="B2831" s="86"/>
    </row>
    <row r="2832" spans="1:2" ht="18" customHeight="1">
      <c r="A2832" s="73"/>
      <c r="B2832" s="86"/>
    </row>
    <row r="2833" spans="1:2" ht="18" customHeight="1">
      <c r="A2833" s="73"/>
      <c r="B2833" s="86"/>
    </row>
    <row r="2834" spans="1:2" ht="18" customHeight="1">
      <c r="A2834" s="73"/>
      <c r="B2834" s="86"/>
    </row>
    <row r="2835" spans="1:2" ht="18" customHeight="1">
      <c r="A2835" s="73"/>
      <c r="B2835" s="86"/>
    </row>
    <row r="2836" spans="1:2" ht="18" customHeight="1">
      <c r="A2836" s="73"/>
      <c r="B2836" s="86"/>
    </row>
    <row r="2837" spans="1:2" ht="18" customHeight="1">
      <c r="A2837" s="73"/>
      <c r="B2837" s="86"/>
    </row>
    <row r="2838" spans="1:2" ht="18" customHeight="1">
      <c r="A2838" s="73"/>
      <c r="B2838" s="86"/>
    </row>
    <row r="2839" spans="1:2" ht="18" customHeight="1">
      <c r="A2839" s="73"/>
      <c r="B2839" s="86"/>
    </row>
    <row r="2840" spans="1:2" ht="18" customHeight="1">
      <c r="A2840" s="73"/>
      <c r="B2840" s="86"/>
    </row>
    <row r="2841" spans="1:2" ht="18" customHeight="1">
      <c r="A2841" s="73"/>
      <c r="B2841" s="86"/>
    </row>
    <row r="2842" spans="1:2" ht="18" customHeight="1">
      <c r="A2842" s="73"/>
      <c r="B2842" s="86"/>
    </row>
    <row r="2843" spans="1:2" ht="18" customHeight="1">
      <c r="A2843" s="73"/>
      <c r="B2843" s="86"/>
    </row>
    <row r="2844" spans="1:2" ht="18" customHeight="1">
      <c r="A2844" s="73"/>
      <c r="B2844" s="86"/>
    </row>
    <row r="2845" spans="1:2" ht="18" customHeight="1">
      <c r="A2845" s="73"/>
      <c r="B2845" s="86"/>
    </row>
    <row r="2846" spans="1:2" ht="18" customHeight="1">
      <c r="A2846" s="73"/>
      <c r="B2846" s="86"/>
    </row>
    <row r="2847" spans="1:2" ht="18" customHeight="1">
      <c r="A2847" s="73"/>
      <c r="B2847" s="86"/>
    </row>
    <row r="2848" spans="1:2" ht="18" customHeight="1">
      <c r="A2848" s="73"/>
      <c r="B2848" s="86"/>
    </row>
    <row r="2849" spans="1:2" ht="18" customHeight="1">
      <c r="A2849" s="73"/>
      <c r="B2849" s="86"/>
    </row>
    <row r="2850" spans="1:2" ht="18" customHeight="1">
      <c r="A2850" s="73"/>
      <c r="B2850" s="86"/>
    </row>
    <row r="2851" spans="1:2" ht="18" customHeight="1">
      <c r="A2851" s="73"/>
      <c r="B2851" s="86"/>
    </row>
    <row r="2852" spans="1:2" ht="18" customHeight="1">
      <c r="A2852" s="73"/>
      <c r="B2852" s="86"/>
    </row>
    <row r="2853" spans="1:2" ht="18" customHeight="1">
      <c r="A2853" s="73"/>
      <c r="B2853" s="86"/>
    </row>
    <row r="2854" spans="1:2" ht="18" customHeight="1">
      <c r="A2854" s="73"/>
      <c r="B2854" s="86"/>
    </row>
    <row r="2855" spans="1:2" ht="18" customHeight="1">
      <c r="A2855" s="73"/>
      <c r="B2855" s="86"/>
    </row>
    <row r="2856" spans="1:2" ht="18" customHeight="1">
      <c r="A2856" s="73"/>
      <c r="B2856" s="86"/>
    </row>
    <row r="2857" spans="1:2" ht="18" customHeight="1">
      <c r="A2857" s="73"/>
      <c r="B2857" s="86"/>
    </row>
    <row r="2858" spans="1:2" ht="18" customHeight="1">
      <c r="A2858" s="73"/>
      <c r="B2858" s="86"/>
    </row>
    <row r="2859" spans="1:2" ht="18" customHeight="1">
      <c r="A2859" s="73"/>
      <c r="B2859" s="86"/>
    </row>
    <row r="2860" spans="1:2" ht="18" customHeight="1">
      <c r="A2860" s="73"/>
      <c r="B2860" s="86"/>
    </row>
    <row r="2861" spans="1:2" ht="18" customHeight="1">
      <c r="A2861" s="73"/>
      <c r="B2861" s="86"/>
    </row>
    <row r="2862" spans="1:2" ht="18" customHeight="1">
      <c r="A2862" s="73"/>
      <c r="B2862" s="86"/>
    </row>
    <row r="2863" spans="1:2" ht="18" customHeight="1">
      <c r="A2863" s="73"/>
      <c r="B2863" s="86"/>
    </row>
    <row r="2864" spans="1:2" ht="18" customHeight="1">
      <c r="A2864" s="73"/>
      <c r="B2864" s="86"/>
    </row>
    <row r="2865" spans="1:2" ht="18" customHeight="1">
      <c r="A2865" s="73"/>
      <c r="B2865" s="86"/>
    </row>
    <row r="2866" spans="1:2" ht="18" customHeight="1">
      <c r="A2866" s="73"/>
      <c r="B2866" s="86"/>
    </row>
    <row r="2867" spans="1:2" ht="18" customHeight="1">
      <c r="A2867" s="73"/>
      <c r="B2867" s="86"/>
    </row>
    <row r="2868" spans="1:2" ht="18" customHeight="1">
      <c r="A2868" s="73"/>
      <c r="B2868" s="86"/>
    </row>
    <row r="2869" spans="1:2" ht="18" customHeight="1">
      <c r="A2869" s="73"/>
      <c r="B2869" s="86"/>
    </row>
    <row r="2870" spans="1:2" ht="18" customHeight="1">
      <c r="A2870" s="73"/>
      <c r="B2870" s="86"/>
    </row>
    <row r="2871" spans="1:2" ht="18" customHeight="1">
      <c r="A2871" s="73"/>
      <c r="B2871" s="86"/>
    </row>
    <row r="2872" spans="1:2" ht="18" customHeight="1">
      <c r="A2872" s="73"/>
      <c r="B2872" s="86"/>
    </row>
    <row r="2873" spans="1:2" ht="18" customHeight="1">
      <c r="A2873" s="73"/>
      <c r="B2873" s="86"/>
    </row>
    <row r="2874" spans="1:2" ht="18" customHeight="1">
      <c r="A2874" s="73"/>
      <c r="B2874" s="86"/>
    </row>
    <row r="2875" spans="1:2" ht="18" customHeight="1">
      <c r="A2875" s="73"/>
      <c r="B2875" s="86"/>
    </row>
    <row r="2876" spans="1:2" ht="18" customHeight="1">
      <c r="A2876" s="73"/>
      <c r="B2876" s="86"/>
    </row>
    <row r="2877" spans="1:2" ht="18" customHeight="1">
      <c r="A2877" s="73"/>
      <c r="B2877" s="86"/>
    </row>
    <row r="2878" spans="1:2" ht="18" customHeight="1">
      <c r="A2878" s="73"/>
      <c r="B2878" s="86"/>
    </row>
    <row r="2879" spans="1:2" ht="18" customHeight="1">
      <c r="A2879" s="73"/>
      <c r="B2879" s="86"/>
    </row>
    <row r="2880" spans="1:2" ht="18" customHeight="1">
      <c r="A2880" s="73"/>
      <c r="B2880" s="86"/>
    </row>
    <row r="2881" spans="1:2" ht="18" customHeight="1">
      <c r="A2881" s="73"/>
      <c r="B2881" s="86"/>
    </row>
    <row r="2882" spans="1:2" ht="18" customHeight="1">
      <c r="A2882" s="73"/>
      <c r="B2882" s="86"/>
    </row>
    <row r="2883" spans="1:2" ht="18" customHeight="1">
      <c r="A2883" s="73"/>
      <c r="B2883" s="86"/>
    </row>
    <row r="2884" spans="1:2" ht="18" customHeight="1">
      <c r="A2884" s="73"/>
      <c r="B2884" s="86"/>
    </row>
    <row r="2885" spans="1:2" ht="18" customHeight="1">
      <c r="A2885" s="73"/>
      <c r="B2885" s="86"/>
    </row>
    <row r="2886" spans="1:2" ht="18" customHeight="1">
      <c r="A2886" s="73"/>
      <c r="B2886" s="86"/>
    </row>
    <row r="2887" spans="1:2" ht="18" customHeight="1">
      <c r="A2887" s="73"/>
      <c r="B2887" s="86"/>
    </row>
    <row r="2888" spans="1:2" ht="18" customHeight="1">
      <c r="A2888" s="73"/>
      <c r="B2888" s="86"/>
    </row>
    <row r="2889" spans="1:2" ht="18" customHeight="1">
      <c r="A2889" s="73"/>
      <c r="B2889" s="86"/>
    </row>
    <row r="2890" spans="1:2" ht="18" customHeight="1">
      <c r="A2890" s="73"/>
      <c r="B2890" s="86"/>
    </row>
    <row r="2891" spans="1:2" ht="18" customHeight="1">
      <c r="A2891" s="73"/>
      <c r="B2891" s="86"/>
    </row>
    <row r="2892" spans="1:2" ht="18" customHeight="1">
      <c r="A2892" s="73"/>
      <c r="B2892" s="86"/>
    </row>
    <row r="2893" spans="1:2" ht="18" customHeight="1">
      <c r="A2893" s="73"/>
      <c r="B2893" s="86"/>
    </row>
    <row r="2894" spans="1:2" ht="18" customHeight="1">
      <c r="A2894" s="73"/>
      <c r="B2894" s="86"/>
    </row>
    <row r="2895" spans="1:2" ht="18" customHeight="1">
      <c r="A2895" s="73"/>
      <c r="B2895" s="86"/>
    </row>
    <row r="2896" spans="1:2" ht="18" customHeight="1">
      <c r="A2896" s="73"/>
      <c r="B2896" s="86"/>
    </row>
    <row r="2897" spans="1:2" ht="18" customHeight="1">
      <c r="A2897" s="73"/>
      <c r="B2897" s="86"/>
    </row>
    <row r="2898" spans="1:2" ht="18" customHeight="1">
      <c r="A2898" s="73"/>
      <c r="B2898" s="86"/>
    </row>
    <row r="2899" spans="1:2" ht="18" customHeight="1">
      <c r="A2899" s="73"/>
      <c r="B2899" s="86"/>
    </row>
    <row r="2900" spans="1:2" ht="18" customHeight="1">
      <c r="A2900" s="73"/>
      <c r="B2900" s="86"/>
    </row>
    <row r="2901" spans="1:2" ht="18" customHeight="1">
      <c r="A2901" s="73"/>
      <c r="B2901" s="86"/>
    </row>
    <row r="2902" spans="1:2" ht="18" customHeight="1">
      <c r="A2902" s="73"/>
      <c r="B2902" s="86"/>
    </row>
    <row r="2903" spans="1:2" ht="18" customHeight="1">
      <c r="A2903" s="73"/>
      <c r="B2903" s="86"/>
    </row>
    <row r="2904" spans="1:2" ht="18" customHeight="1">
      <c r="A2904" s="73"/>
      <c r="B2904" s="86"/>
    </row>
    <row r="2905" spans="1:2" ht="18" customHeight="1">
      <c r="A2905" s="73"/>
      <c r="B2905" s="86"/>
    </row>
    <row r="2906" spans="1:2" ht="18" customHeight="1">
      <c r="A2906" s="73"/>
      <c r="B2906" s="86"/>
    </row>
    <row r="2907" spans="1:2" ht="18" customHeight="1">
      <c r="A2907" s="73"/>
      <c r="B2907" s="86"/>
    </row>
    <row r="2908" spans="1:2" ht="18" customHeight="1">
      <c r="A2908" s="73"/>
      <c r="B2908" s="86"/>
    </row>
    <row r="2909" spans="1:2" ht="18" customHeight="1">
      <c r="A2909" s="73"/>
      <c r="B2909" s="86"/>
    </row>
    <row r="2910" spans="1:2" ht="18" customHeight="1">
      <c r="A2910" s="73"/>
      <c r="B2910" s="86"/>
    </row>
    <row r="2911" spans="1:2" ht="18" customHeight="1">
      <c r="A2911" s="73"/>
      <c r="B2911" s="86"/>
    </row>
    <row r="2912" spans="1:2" ht="18" customHeight="1">
      <c r="A2912" s="73"/>
      <c r="B2912" s="86"/>
    </row>
    <row r="2913" spans="1:2" ht="18" customHeight="1">
      <c r="A2913" s="73"/>
      <c r="B2913" s="86"/>
    </row>
    <row r="2914" spans="1:2" ht="18" customHeight="1">
      <c r="A2914" s="73"/>
      <c r="B2914" s="86"/>
    </row>
    <row r="2915" spans="1:2" ht="18" customHeight="1">
      <c r="A2915" s="73"/>
      <c r="B2915" s="86"/>
    </row>
    <row r="2916" spans="1:2" ht="18" customHeight="1">
      <c r="A2916" s="73"/>
      <c r="B2916" s="86"/>
    </row>
    <row r="2917" spans="1:2" ht="18" customHeight="1">
      <c r="A2917" s="73"/>
      <c r="B2917" s="86"/>
    </row>
    <row r="2918" spans="1:2" ht="18" customHeight="1">
      <c r="A2918" s="73"/>
      <c r="B2918" s="86"/>
    </row>
    <row r="2919" spans="1:2" ht="18" customHeight="1">
      <c r="A2919" s="73"/>
      <c r="B2919" s="86"/>
    </row>
    <row r="2920" spans="1:2" ht="18" customHeight="1">
      <c r="A2920" s="73"/>
      <c r="B2920" s="86"/>
    </row>
    <row r="2921" spans="1:2" ht="18" customHeight="1">
      <c r="A2921" s="73"/>
      <c r="B2921" s="86"/>
    </row>
    <row r="2922" spans="1:2" ht="18" customHeight="1">
      <c r="A2922" s="73"/>
      <c r="B2922" s="86"/>
    </row>
    <row r="2923" spans="1:2" ht="18" customHeight="1">
      <c r="A2923" s="73"/>
      <c r="B2923" s="86"/>
    </row>
    <row r="2924" spans="1:2" ht="18" customHeight="1">
      <c r="A2924" s="73"/>
      <c r="B2924" s="86"/>
    </row>
    <row r="2925" spans="1:2" ht="18" customHeight="1">
      <c r="A2925" s="73"/>
      <c r="B2925" s="86"/>
    </row>
    <row r="2926" spans="1:2" ht="18" customHeight="1">
      <c r="A2926" s="73"/>
      <c r="B2926" s="86"/>
    </row>
    <row r="2927" spans="1:2" ht="18" customHeight="1">
      <c r="A2927" s="73"/>
      <c r="B2927" s="86"/>
    </row>
    <row r="2928" spans="1:2" ht="18" customHeight="1">
      <c r="A2928" s="73"/>
      <c r="B2928" s="86"/>
    </row>
    <row r="2929" spans="1:2" ht="18" customHeight="1">
      <c r="A2929" s="73"/>
      <c r="B2929" s="86"/>
    </row>
    <row r="2930" spans="1:2" ht="18" customHeight="1">
      <c r="A2930" s="73"/>
      <c r="B2930" s="86"/>
    </row>
    <row r="2931" spans="1:2" ht="18" customHeight="1">
      <c r="A2931" s="73"/>
      <c r="B2931" s="86"/>
    </row>
    <row r="2932" spans="1:2" ht="18" customHeight="1">
      <c r="A2932" s="73"/>
      <c r="B2932" s="86"/>
    </row>
    <row r="2933" spans="1:2" ht="18" customHeight="1">
      <c r="A2933" s="73"/>
      <c r="B2933" s="86"/>
    </row>
    <row r="2934" spans="1:2" ht="18" customHeight="1">
      <c r="A2934" s="73"/>
      <c r="B2934" s="86"/>
    </row>
    <row r="2935" spans="1:2" ht="18" customHeight="1">
      <c r="A2935" s="73"/>
      <c r="B2935" s="86"/>
    </row>
    <row r="2936" spans="1:2" ht="18" customHeight="1">
      <c r="A2936" s="73"/>
      <c r="B2936" s="86"/>
    </row>
    <row r="2937" spans="1:2" ht="18" customHeight="1">
      <c r="A2937" s="73"/>
      <c r="B2937" s="86"/>
    </row>
    <row r="2938" spans="1:2" ht="18" customHeight="1">
      <c r="A2938" s="73"/>
      <c r="B2938" s="86"/>
    </row>
    <row r="2939" spans="1:2" ht="18" customHeight="1">
      <c r="A2939" s="73"/>
      <c r="B2939" s="86"/>
    </row>
    <row r="2940" spans="1:2" ht="18" customHeight="1">
      <c r="A2940" s="73"/>
      <c r="B2940" s="86"/>
    </row>
    <row r="2941" spans="1:2" ht="18" customHeight="1">
      <c r="A2941" s="73"/>
      <c r="B2941" s="86"/>
    </row>
    <row r="2942" spans="1:2" ht="18" customHeight="1">
      <c r="A2942" s="73"/>
      <c r="B2942" s="86"/>
    </row>
    <row r="2943" spans="1:2" ht="18" customHeight="1">
      <c r="A2943" s="73"/>
      <c r="B2943" s="86"/>
    </row>
    <row r="2944" spans="1:2" ht="18" customHeight="1">
      <c r="A2944" s="73"/>
      <c r="B2944" s="86"/>
    </row>
    <row r="2945" spans="1:2" ht="18" customHeight="1">
      <c r="A2945" s="73"/>
      <c r="B2945" s="86"/>
    </row>
    <row r="2946" spans="1:2" ht="18" customHeight="1">
      <c r="A2946" s="73"/>
      <c r="B2946" s="86"/>
    </row>
    <row r="2947" spans="1:2" ht="18" customHeight="1">
      <c r="A2947" s="73"/>
      <c r="B2947" s="86"/>
    </row>
    <row r="2948" spans="1:2" ht="18" customHeight="1">
      <c r="A2948" s="73"/>
      <c r="B2948" s="86"/>
    </row>
    <row r="2949" spans="1:2" ht="18" customHeight="1">
      <c r="A2949" s="73"/>
      <c r="B2949" s="86"/>
    </row>
    <row r="2950" spans="1:2" ht="18" customHeight="1">
      <c r="A2950" s="73"/>
      <c r="B2950" s="86"/>
    </row>
    <row r="2951" spans="1:2" ht="18" customHeight="1">
      <c r="A2951" s="73"/>
      <c r="B2951" s="86"/>
    </row>
    <row r="2952" spans="1:2" ht="18" customHeight="1">
      <c r="A2952" s="73"/>
      <c r="B2952" s="86"/>
    </row>
    <row r="2953" spans="1:2" ht="18" customHeight="1">
      <c r="A2953" s="73"/>
      <c r="B2953" s="86"/>
    </row>
    <row r="2954" spans="1:2" ht="18" customHeight="1">
      <c r="A2954" s="73"/>
      <c r="B2954" s="86"/>
    </row>
    <row r="2955" spans="1:2" ht="18" customHeight="1">
      <c r="A2955" s="73"/>
      <c r="B2955" s="86"/>
    </row>
    <row r="2956" spans="1:2" ht="18" customHeight="1">
      <c r="A2956" s="73"/>
      <c r="B2956" s="86"/>
    </row>
    <row r="2957" spans="1:2" ht="18" customHeight="1">
      <c r="A2957" s="73"/>
      <c r="B2957" s="86"/>
    </row>
    <row r="2958" spans="1:2" ht="18" customHeight="1">
      <c r="A2958" s="73"/>
      <c r="B2958" s="86"/>
    </row>
    <row r="2959" spans="1:2" ht="18" customHeight="1">
      <c r="A2959" s="73"/>
      <c r="B2959" s="86"/>
    </row>
    <row r="2960" spans="1:2" ht="18" customHeight="1">
      <c r="A2960" s="73"/>
      <c r="B2960" s="86"/>
    </row>
    <row r="2961" spans="1:2" ht="18" customHeight="1">
      <c r="A2961" s="73"/>
      <c r="B2961" s="86"/>
    </row>
    <row r="2962" spans="1:2" ht="18" customHeight="1">
      <c r="A2962" s="73"/>
      <c r="B2962" s="86"/>
    </row>
    <row r="2963" spans="1:2" ht="18" customHeight="1">
      <c r="A2963" s="73"/>
      <c r="B2963" s="86"/>
    </row>
    <row r="2964" spans="1:2" ht="18" customHeight="1">
      <c r="A2964" s="73"/>
      <c r="B2964" s="86"/>
    </row>
    <row r="2965" spans="1:2" ht="18" customHeight="1">
      <c r="A2965" s="73"/>
      <c r="B2965" s="86"/>
    </row>
    <row r="2966" spans="1:2" ht="18" customHeight="1">
      <c r="A2966" s="73"/>
      <c r="B2966" s="86"/>
    </row>
    <row r="2967" spans="1:2" ht="18" customHeight="1">
      <c r="A2967" s="73"/>
      <c r="B2967" s="86"/>
    </row>
    <row r="2968" spans="1:2" ht="18" customHeight="1">
      <c r="A2968" s="73"/>
      <c r="B2968" s="86"/>
    </row>
    <row r="2969" spans="1:2" ht="18" customHeight="1">
      <c r="A2969" s="73"/>
      <c r="B2969" s="86"/>
    </row>
    <row r="2970" spans="1:2" ht="18" customHeight="1">
      <c r="A2970" s="73"/>
      <c r="B2970" s="86"/>
    </row>
    <row r="2971" spans="1:2" ht="18" customHeight="1">
      <c r="A2971" s="73"/>
      <c r="B2971" s="86"/>
    </row>
    <row r="2972" spans="1:2" ht="18" customHeight="1">
      <c r="A2972" s="73"/>
      <c r="B2972" s="86"/>
    </row>
    <row r="2973" spans="1:2" ht="18" customHeight="1">
      <c r="A2973" s="73"/>
      <c r="B2973" s="86"/>
    </row>
    <row r="2974" spans="1:2" ht="18" customHeight="1">
      <c r="A2974" s="73"/>
      <c r="B2974" s="86"/>
    </row>
    <row r="2975" spans="1:2" ht="18" customHeight="1">
      <c r="A2975" s="73"/>
      <c r="B2975" s="86"/>
    </row>
    <row r="2976" spans="1:2" ht="18" customHeight="1">
      <c r="A2976" s="73"/>
      <c r="B2976" s="86"/>
    </row>
    <row r="2977" spans="1:2" ht="18" customHeight="1">
      <c r="A2977" s="73"/>
      <c r="B2977" s="86"/>
    </row>
    <row r="2978" spans="1:2" ht="18" customHeight="1">
      <c r="A2978" s="73"/>
      <c r="B2978" s="86"/>
    </row>
    <row r="2979" spans="1:2" ht="18" customHeight="1">
      <c r="A2979" s="73"/>
      <c r="B2979" s="86"/>
    </row>
    <row r="2980" spans="1:2" ht="18" customHeight="1">
      <c r="A2980" s="73"/>
      <c r="B2980" s="86"/>
    </row>
    <row r="2981" spans="1:2" ht="18" customHeight="1">
      <c r="A2981" s="73"/>
      <c r="B2981" s="86"/>
    </row>
    <row r="2982" spans="1:2" ht="18" customHeight="1">
      <c r="A2982" s="73"/>
      <c r="B2982" s="86"/>
    </row>
    <row r="2983" spans="1:2" ht="18" customHeight="1">
      <c r="A2983" s="73"/>
      <c r="B2983" s="86"/>
    </row>
    <row r="2984" spans="1:2" ht="18" customHeight="1">
      <c r="A2984" s="73"/>
      <c r="B2984" s="86"/>
    </row>
    <row r="2985" spans="1:2" ht="18" customHeight="1">
      <c r="A2985" s="73"/>
      <c r="B2985" s="86"/>
    </row>
    <row r="2986" spans="1:2" ht="18" customHeight="1">
      <c r="A2986" s="73"/>
      <c r="B2986" s="86"/>
    </row>
    <row r="2987" spans="1:2" ht="18" customHeight="1">
      <c r="A2987" s="73"/>
      <c r="B2987" s="86"/>
    </row>
    <row r="2988" spans="1:2" ht="18" customHeight="1">
      <c r="A2988" s="73"/>
      <c r="B2988" s="86"/>
    </row>
    <row r="2989" spans="1:2" ht="18" customHeight="1">
      <c r="A2989" s="73"/>
      <c r="B2989" s="86"/>
    </row>
    <row r="2990" spans="1:2" ht="18" customHeight="1">
      <c r="A2990" s="73"/>
      <c r="B2990" s="86"/>
    </row>
    <row r="2991" spans="1:2" ht="18" customHeight="1">
      <c r="A2991" s="73"/>
      <c r="B2991" s="86"/>
    </row>
    <row r="2992" spans="1:2" ht="18" customHeight="1">
      <c r="A2992" s="73"/>
      <c r="B2992" s="86"/>
    </row>
    <row r="2993" spans="1:2" ht="18" customHeight="1">
      <c r="A2993" s="73"/>
      <c r="B2993" s="86"/>
    </row>
    <row r="2994" spans="1:2" ht="18" customHeight="1">
      <c r="A2994" s="73"/>
      <c r="B2994" s="86"/>
    </row>
    <row r="2995" spans="1:2" ht="18" customHeight="1">
      <c r="A2995" s="73"/>
      <c r="B2995" s="86"/>
    </row>
    <row r="2996" spans="1:2" ht="18" customHeight="1">
      <c r="A2996" s="73"/>
      <c r="B2996" s="86"/>
    </row>
    <row r="2997" spans="1:2" ht="18" customHeight="1">
      <c r="A2997" s="73"/>
      <c r="B2997" s="86"/>
    </row>
    <row r="2998" spans="1:2" ht="18" customHeight="1">
      <c r="A2998" s="73"/>
      <c r="B2998" s="86"/>
    </row>
    <row r="2999" spans="1:2" ht="18" customHeight="1">
      <c r="A2999" s="73"/>
      <c r="B2999" s="86"/>
    </row>
    <row r="3000" spans="1:2" ht="18" customHeight="1">
      <c r="A3000" s="73"/>
      <c r="B3000" s="86"/>
    </row>
    <row r="3001" spans="1:2" ht="18" customHeight="1">
      <c r="A3001" s="73"/>
      <c r="B3001" s="86"/>
    </row>
    <row r="3002" spans="1:2" ht="18" customHeight="1">
      <c r="A3002" s="73"/>
      <c r="B3002" s="86"/>
    </row>
    <row r="3003" spans="1:2" ht="18" customHeight="1">
      <c r="A3003" s="73"/>
      <c r="B3003" s="86"/>
    </row>
    <row r="3004" spans="1:2" ht="18" customHeight="1">
      <c r="A3004" s="73"/>
      <c r="B3004" s="86"/>
    </row>
    <row r="3005" spans="1:2" ht="18" customHeight="1">
      <c r="A3005" s="73"/>
      <c r="B3005" s="86"/>
    </row>
    <row r="3006" spans="1:2" ht="18" customHeight="1">
      <c r="A3006" s="73"/>
      <c r="B3006" s="86"/>
    </row>
    <row r="3007" spans="1:2" ht="18" customHeight="1">
      <c r="A3007" s="73"/>
      <c r="B3007" s="86"/>
    </row>
    <row r="3008" spans="1:2" ht="18" customHeight="1">
      <c r="A3008" s="73"/>
      <c r="B3008" s="86"/>
    </row>
    <row r="3009" spans="1:2" ht="18" customHeight="1">
      <c r="A3009" s="73"/>
      <c r="B3009" s="86"/>
    </row>
    <row r="3010" spans="1:2" ht="18" customHeight="1">
      <c r="A3010" s="73"/>
      <c r="B3010" s="86"/>
    </row>
    <row r="3011" spans="1:2" ht="18" customHeight="1">
      <c r="A3011" s="73"/>
      <c r="B3011" s="86"/>
    </row>
    <row r="3012" spans="1:2" ht="18" customHeight="1">
      <c r="A3012" s="73"/>
      <c r="B3012" s="86"/>
    </row>
    <row r="3013" spans="1:2" ht="18" customHeight="1">
      <c r="A3013" s="73"/>
      <c r="B3013" s="86"/>
    </row>
    <row r="3014" spans="1:2" ht="18" customHeight="1">
      <c r="A3014" s="73"/>
      <c r="B3014" s="86"/>
    </row>
    <row r="3015" spans="1:2" ht="18" customHeight="1">
      <c r="A3015" s="73"/>
      <c r="B3015" s="86"/>
    </row>
    <row r="3016" spans="1:2" ht="18" customHeight="1">
      <c r="A3016" s="73"/>
      <c r="B3016" s="86"/>
    </row>
    <row r="3017" spans="1:2" ht="18" customHeight="1">
      <c r="A3017" s="73"/>
      <c r="B3017" s="86"/>
    </row>
    <row r="3018" spans="1:2" ht="18" customHeight="1">
      <c r="A3018" s="73"/>
      <c r="B3018" s="86"/>
    </row>
    <row r="3019" spans="1:2" ht="18" customHeight="1">
      <c r="A3019" s="73"/>
      <c r="B3019" s="86"/>
    </row>
    <row r="3020" spans="1:2" ht="18" customHeight="1">
      <c r="A3020" s="73"/>
      <c r="B3020" s="86"/>
    </row>
    <row r="3021" spans="1:2" ht="18" customHeight="1">
      <c r="A3021" s="73"/>
      <c r="B3021" s="86"/>
    </row>
    <row r="3022" spans="1:2" ht="18" customHeight="1">
      <c r="A3022" s="73"/>
      <c r="B3022" s="86"/>
    </row>
    <row r="3023" spans="1:2" ht="18" customHeight="1">
      <c r="A3023" s="73"/>
      <c r="B3023" s="86"/>
    </row>
    <row r="3024" spans="1:2" ht="18" customHeight="1">
      <c r="A3024" s="73"/>
      <c r="B3024" s="86"/>
    </row>
    <row r="3025" spans="1:2" ht="18" customHeight="1">
      <c r="A3025" s="73"/>
      <c r="B3025" s="86"/>
    </row>
    <row r="3026" spans="1:2" ht="18" customHeight="1">
      <c r="A3026" s="73"/>
      <c r="B3026" s="86"/>
    </row>
    <row r="3027" spans="1:2" ht="18" customHeight="1">
      <c r="A3027" s="73"/>
      <c r="B3027" s="86"/>
    </row>
    <row r="3028" spans="1:2" ht="18" customHeight="1">
      <c r="A3028" s="73"/>
      <c r="B3028" s="86"/>
    </row>
    <row r="3029" spans="1:2" ht="18" customHeight="1">
      <c r="A3029" s="73"/>
      <c r="B3029" s="86"/>
    </row>
    <row r="3030" spans="1:2" ht="18" customHeight="1">
      <c r="A3030" s="73"/>
      <c r="B3030" s="86"/>
    </row>
    <row r="3031" spans="1:2" ht="18" customHeight="1">
      <c r="A3031" s="73"/>
      <c r="B3031" s="86"/>
    </row>
    <row r="3032" spans="1:2" ht="18" customHeight="1">
      <c r="A3032" s="73"/>
      <c r="B3032" s="86"/>
    </row>
    <row r="3033" spans="1:2" ht="18" customHeight="1">
      <c r="A3033" s="73"/>
      <c r="B3033" s="86"/>
    </row>
    <row r="3034" spans="1:2" ht="18" customHeight="1">
      <c r="A3034" s="73"/>
      <c r="B3034" s="86"/>
    </row>
    <row r="3035" spans="1:2" ht="18" customHeight="1">
      <c r="A3035" s="73"/>
      <c r="B3035" s="86"/>
    </row>
    <row r="3036" spans="1:2" ht="18" customHeight="1">
      <c r="A3036" s="73"/>
      <c r="B3036" s="86"/>
    </row>
    <row r="3037" spans="1:2" ht="18" customHeight="1">
      <c r="A3037" s="73"/>
      <c r="B3037" s="86"/>
    </row>
    <row r="3038" spans="1:2" ht="18" customHeight="1">
      <c r="A3038" s="73"/>
      <c r="B3038" s="86"/>
    </row>
    <row r="3039" spans="1:2" ht="18" customHeight="1">
      <c r="A3039" s="73"/>
      <c r="B3039" s="86"/>
    </row>
    <row r="3040" spans="1:2" ht="18" customHeight="1">
      <c r="A3040" s="73"/>
      <c r="B3040" s="86"/>
    </row>
    <row r="3041" spans="1:2" ht="18" customHeight="1">
      <c r="A3041" s="73"/>
      <c r="B3041" s="86"/>
    </row>
    <row r="3042" spans="1:2" ht="18" customHeight="1">
      <c r="A3042" s="73"/>
      <c r="B3042" s="86"/>
    </row>
    <row r="3043" spans="1:2" ht="18" customHeight="1">
      <c r="A3043" s="73"/>
      <c r="B3043" s="86"/>
    </row>
    <row r="3044" spans="1:2" ht="18" customHeight="1">
      <c r="A3044" s="73"/>
      <c r="B3044" s="86"/>
    </row>
    <row r="3045" spans="1:2" ht="18" customHeight="1">
      <c r="A3045" s="73"/>
      <c r="B3045" s="86"/>
    </row>
    <row r="3046" spans="1:2" ht="18" customHeight="1">
      <c r="A3046" s="73"/>
      <c r="B3046" s="86"/>
    </row>
    <row r="3047" spans="1:2" ht="18" customHeight="1">
      <c r="A3047" s="73"/>
      <c r="B3047" s="86"/>
    </row>
    <row r="3048" spans="1:2" ht="18" customHeight="1">
      <c r="A3048" s="73"/>
      <c r="B3048" s="86"/>
    </row>
    <row r="3049" spans="1:2" ht="18" customHeight="1">
      <c r="A3049" s="73"/>
      <c r="B3049" s="86"/>
    </row>
    <row r="3050" spans="1:2" ht="18" customHeight="1">
      <c r="A3050" s="73"/>
      <c r="B3050" s="86"/>
    </row>
    <row r="3051" spans="1:2" ht="18" customHeight="1">
      <c r="A3051" s="73"/>
      <c r="B3051" s="86"/>
    </row>
    <row r="3052" spans="1:2" ht="18" customHeight="1">
      <c r="A3052" s="73"/>
      <c r="B3052" s="86"/>
    </row>
    <row r="3053" spans="1:2" ht="18" customHeight="1">
      <c r="A3053" s="73"/>
      <c r="B3053" s="86"/>
    </row>
    <row r="3054" spans="1:2" ht="18" customHeight="1">
      <c r="A3054" s="73"/>
      <c r="B3054" s="86"/>
    </row>
    <row r="3055" spans="1:2" ht="18" customHeight="1">
      <c r="A3055" s="73"/>
      <c r="B3055" s="86"/>
    </row>
    <row r="3056" spans="1:2" ht="18" customHeight="1">
      <c r="A3056" s="73"/>
      <c r="B3056" s="86"/>
    </row>
    <row r="3057" spans="1:2" ht="18" customHeight="1">
      <c r="A3057" s="73"/>
      <c r="B3057" s="86"/>
    </row>
    <row r="3058" spans="1:2" ht="18" customHeight="1">
      <c r="A3058" s="73"/>
      <c r="B3058" s="86"/>
    </row>
    <row r="3059" spans="1:2" ht="18" customHeight="1">
      <c r="A3059" s="73"/>
      <c r="B3059" s="86"/>
    </row>
    <row r="3060" spans="1:2" ht="18" customHeight="1">
      <c r="A3060" s="73"/>
      <c r="B3060" s="86"/>
    </row>
    <row r="3061" spans="1:2" ht="18" customHeight="1">
      <c r="A3061" s="73"/>
      <c r="B3061" s="86"/>
    </row>
    <row r="3062" spans="1:2" ht="18" customHeight="1">
      <c r="A3062" s="73"/>
      <c r="B3062" s="86"/>
    </row>
    <row r="3063" spans="1:2" ht="18" customHeight="1">
      <c r="A3063" s="73"/>
      <c r="B3063" s="86"/>
    </row>
    <row r="3064" spans="1:2" ht="18" customHeight="1">
      <c r="A3064" s="73"/>
      <c r="B3064" s="86"/>
    </row>
    <row r="3065" spans="1:2" ht="18" customHeight="1">
      <c r="A3065" s="73"/>
      <c r="B3065" s="86"/>
    </row>
    <row r="3066" spans="1:2" ht="18" customHeight="1">
      <c r="A3066" s="73"/>
      <c r="B3066" s="86"/>
    </row>
    <row r="3067" spans="1:2" ht="18" customHeight="1">
      <c r="A3067" s="73"/>
      <c r="B3067" s="86"/>
    </row>
    <row r="3068" spans="1:2" ht="18" customHeight="1">
      <c r="A3068" s="73"/>
      <c r="B3068" s="86"/>
    </row>
    <row r="3069" spans="1:2" ht="18" customHeight="1">
      <c r="A3069" s="73"/>
      <c r="B3069" s="86"/>
    </row>
    <row r="3070" spans="1:2" ht="18" customHeight="1">
      <c r="A3070" s="73"/>
      <c r="B3070" s="86"/>
    </row>
    <row r="3071" spans="1:2" ht="18" customHeight="1">
      <c r="A3071" s="73"/>
      <c r="B3071" s="86"/>
    </row>
    <row r="3072" spans="1:2" ht="18" customHeight="1">
      <c r="A3072" s="73"/>
      <c r="B3072" s="86"/>
    </row>
    <row r="3073" spans="1:2" ht="18" customHeight="1">
      <c r="A3073" s="73"/>
      <c r="B3073" s="86"/>
    </row>
    <row r="3074" spans="1:2" ht="18" customHeight="1">
      <c r="A3074" s="73"/>
      <c r="B3074" s="86"/>
    </row>
    <row r="3075" spans="1:2" ht="18" customHeight="1">
      <c r="A3075" s="73"/>
      <c r="B3075" s="86"/>
    </row>
    <row r="3076" spans="1:2" ht="18" customHeight="1">
      <c r="A3076" s="73"/>
      <c r="B3076" s="86"/>
    </row>
    <row r="3077" spans="1:2" ht="18" customHeight="1">
      <c r="A3077" s="73"/>
      <c r="B3077" s="86"/>
    </row>
    <row r="3078" spans="1:2" ht="18" customHeight="1">
      <c r="A3078" s="73"/>
      <c r="B3078" s="86"/>
    </row>
    <row r="3079" spans="1:2" ht="18" customHeight="1">
      <c r="A3079" s="73"/>
      <c r="B3079" s="86"/>
    </row>
    <row r="3080" spans="1:2" ht="18" customHeight="1">
      <c r="A3080" s="73"/>
      <c r="B3080" s="86"/>
    </row>
    <row r="3081" spans="1:2" ht="18" customHeight="1">
      <c r="A3081" s="73"/>
      <c r="B3081" s="86"/>
    </row>
    <row r="3082" spans="1:2" ht="18" customHeight="1">
      <c r="A3082" s="73"/>
      <c r="B3082" s="86"/>
    </row>
    <row r="3083" spans="1:2" ht="18" customHeight="1">
      <c r="A3083" s="73"/>
      <c r="B3083" s="86"/>
    </row>
    <row r="3084" spans="1:2" ht="18" customHeight="1">
      <c r="A3084" s="73"/>
      <c r="B3084" s="86"/>
    </row>
    <row r="3085" spans="1:2" ht="18" customHeight="1">
      <c r="A3085" s="73"/>
      <c r="B3085" s="86"/>
    </row>
    <row r="3086" spans="1:2" ht="18" customHeight="1">
      <c r="A3086" s="73"/>
      <c r="B3086" s="86"/>
    </row>
    <row r="3087" spans="1:2" ht="18" customHeight="1">
      <c r="A3087" s="73"/>
      <c r="B3087" s="86"/>
    </row>
    <row r="3088" spans="1:2" ht="18" customHeight="1">
      <c r="A3088" s="73"/>
      <c r="B3088" s="86"/>
    </row>
    <row r="3089" spans="1:2" ht="18" customHeight="1">
      <c r="A3089" s="73"/>
      <c r="B3089" s="86"/>
    </row>
    <row r="3090" spans="1:2" ht="18" customHeight="1">
      <c r="A3090" s="73"/>
      <c r="B3090" s="86"/>
    </row>
    <row r="3091" spans="1:2" ht="18" customHeight="1">
      <c r="A3091" s="73"/>
      <c r="B3091" s="86"/>
    </row>
    <row r="3092" spans="1:2" ht="18" customHeight="1">
      <c r="A3092" s="73"/>
      <c r="B3092" s="86"/>
    </row>
    <row r="3093" spans="1:2" ht="18" customHeight="1">
      <c r="A3093" s="73"/>
      <c r="B3093" s="86"/>
    </row>
    <row r="3094" spans="1:2" ht="18" customHeight="1">
      <c r="A3094" s="73"/>
      <c r="B3094" s="86"/>
    </row>
    <row r="3095" spans="1:2" ht="18" customHeight="1">
      <c r="A3095" s="73"/>
      <c r="B3095" s="86"/>
    </row>
    <row r="3096" spans="1:2" ht="18" customHeight="1">
      <c r="A3096" s="73"/>
      <c r="B3096" s="86"/>
    </row>
    <row r="3097" spans="1:2" ht="18" customHeight="1">
      <c r="A3097" s="73"/>
      <c r="B3097" s="86"/>
    </row>
    <row r="3098" spans="1:2" ht="18" customHeight="1">
      <c r="A3098" s="73"/>
      <c r="B3098" s="86"/>
    </row>
    <row r="3099" spans="1:2" ht="18" customHeight="1">
      <c r="A3099" s="73"/>
      <c r="B3099" s="86"/>
    </row>
    <row r="3100" spans="1:2" ht="18" customHeight="1">
      <c r="A3100" s="73"/>
      <c r="B3100" s="86"/>
    </row>
    <row r="3101" spans="1:2" ht="18" customHeight="1">
      <c r="A3101" s="73"/>
      <c r="B3101" s="86"/>
    </row>
    <row r="3102" spans="1:2" ht="18" customHeight="1">
      <c r="A3102" s="73"/>
      <c r="B3102" s="86"/>
    </row>
    <row r="3103" spans="1:2" ht="18" customHeight="1">
      <c r="A3103" s="73"/>
      <c r="B3103" s="86"/>
    </row>
    <row r="3104" spans="1:2" ht="18" customHeight="1">
      <c r="A3104" s="73"/>
      <c r="B3104" s="86"/>
    </row>
    <row r="3105" spans="1:2" ht="18" customHeight="1">
      <c r="A3105" s="73"/>
      <c r="B3105" s="86"/>
    </row>
    <row r="3106" spans="1:2" ht="18" customHeight="1">
      <c r="A3106" s="73"/>
      <c r="B3106" s="86"/>
    </row>
    <row r="3107" spans="1:2" ht="18" customHeight="1">
      <c r="A3107" s="73"/>
      <c r="B3107" s="86"/>
    </row>
    <row r="3108" spans="1:2" ht="18" customHeight="1">
      <c r="A3108" s="73"/>
      <c r="B3108" s="86"/>
    </row>
    <row r="3109" spans="1:2" ht="18" customHeight="1">
      <c r="A3109" s="73"/>
      <c r="B3109" s="86"/>
    </row>
    <row r="3110" spans="1:2" ht="18" customHeight="1">
      <c r="A3110" s="73"/>
      <c r="B3110" s="86"/>
    </row>
    <row r="3111" spans="1:2" ht="18" customHeight="1">
      <c r="A3111" s="73"/>
      <c r="B3111" s="86"/>
    </row>
    <row r="3112" spans="1:2" ht="18" customHeight="1">
      <c r="A3112" s="73"/>
      <c r="B3112" s="86"/>
    </row>
    <row r="3113" spans="1:2" ht="18" customHeight="1">
      <c r="A3113" s="73"/>
      <c r="B3113" s="86"/>
    </row>
    <row r="3114" spans="1:2" ht="18" customHeight="1">
      <c r="A3114" s="73"/>
      <c r="B3114" s="86"/>
    </row>
    <row r="3115" spans="1:2" ht="18" customHeight="1">
      <c r="A3115" s="73"/>
      <c r="B3115" s="86"/>
    </row>
    <row r="3116" spans="1:2" ht="18" customHeight="1">
      <c r="A3116" s="73"/>
      <c r="B3116" s="86"/>
    </row>
    <row r="3117" spans="1:2" ht="18" customHeight="1">
      <c r="A3117" s="73"/>
      <c r="B3117" s="86"/>
    </row>
    <row r="3118" spans="1:2" ht="18" customHeight="1">
      <c r="A3118" s="73"/>
      <c r="B3118" s="86"/>
    </row>
    <row r="3119" spans="1:2" ht="18" customHeight="1">
      <c r="A3119" s="73"/>
      <c r="B3119" s="86"/>
    </row>
    <row r="3120" spans="1:2" ht="18" customHeight="1">
      <c r="A3120" s="73"/>
      <c r="B3120" s="86"/>
    </row>
    <row r="3121" spans="1:2" ht="18" customHeight="1">
      <c r="A3121" s="73"/>
      <c r="B3121" s="86"/>
    </row>
    <row r="3122" spans="1:2" ht="18" customHeight="1">
      <c r="A3122" s="73"/>
      <c r="B3122" s="86"/>
    </row>
    <row r="3123" spans="1:2" ht="18" customHeight="1">
      <c r="A3123" s="73"/>
      <c r="B3123" s="86"/>
    </row>
    <row r="3124" spans="1:2" ht="18" customHeight="1">
      <c r="A3124" s="73"/>
      <c r="B3124" s="86"/>
    </row>
    <row r="3125" spans="1:2" ht="18" customHeight="1">
      <c r="A3125" s="73"/>
      <c r="B3125" s="86"/>
    </row>
    <row r="3126" spans="1:2" ht="18" customHeight="1">
      <c r="A3126" s="73"/>
      <c r="B3126" s="86"/>
    </row>
    <row r="3127" spans="1:2" ht="18" customHeight="1">
      <c r="A3127" s="73"/>
      <c r="B3127" s="86"/>
    </row>
    <row r="3128" spans="1:2" ht="18" customHeight="1">
      <c r="A3128" s="73"/>
      <c r="B3128" s="86"/>
    </row>
    <row r="3129" spans="1:2" ht="18" customHeight="1">
      <c r="A3129" s="73"/>
      <c r="B3129" s="86"/>
    </row>
    <row r="3130" spans="1:2" ht="18" customHeight="1">
      <c r="A3130" s="73"/>
      <c r="B3130" s="86"/>
    </row>
    <row r="3131" spans="1:2" ht="18" customHeight="1">
      <c r="A3131" s="73"/>
      <c r="B3131" s="86"/>
    </row>
    <row r="3132" spans="1:2" ht="18" customHeight="1">
      <c r="A3132" s="73"/>
      <c r="B3132" s="86"/>
    </row>
    <row r="3133" spans="1:2" ht="18" customHeight="1">
      <c r="A3133" s="73"/>
      <c r="B3133" s="86"/>
    </row>
    <row r="3134" spans="1:2" ht="18" customHeight="1">
      <c r="A3134" s="73"/>
      <c r="B3134" s="86"/>
    </row>
    <row r="3135" spans="1:2" ht="18" customHeight="1">
      <c r="A3135" s="73"/>
      <c r="B3135" s="86"/>
    </row>
    <row r="3136" spans="1:2" ht="18" customHeight="1">
      <c r="A3136" s="73"/>
      <c r="B3136" s="86"/>
    </row>
    <row r="3137" spans="1:2" ht="18" customHeight="1">
      <c r="A3137" s="73"/>
      <c r="B3137" s="86"/>
    </row>
    <row r="3138" spans="1:2" ht="18" customHeight="1">
      <c r="A3138" s="73"/>
      <c r="B3138" s="86"/>
    </row>
    <row r="3139" spans="1:2" ht="18" customHeight="1">
      <c r="A3139" s="73"/>
      <c r="B3139" s="86"/>
    </row>
    <row r="3140" spans="1:2" ht="18" customHeight="1">
      <c r="A3140" s="73"/>
      <c r="B3140" s="86"/>
    </row>
    <row r="3141" spans="1:2" ht="18" customHeight="1">
      <c r="A3141" s="73"/>
      <c r="B3141" s="86"/>
    </row>
    <row r="3142" spans="1:2" ht="18" customHeight="1">
      <c r="A3142" s="73"/>
      <c r="B3142" s="86"/>
    </row>
    <row r="3143" spans="1:2" ht="18" customHeight="1">
      <c r="A3143" s="73"/>
      <c r="B3143" s="86"/>
    </row>
    <row r="3144" spans="1:2" ht="18" customHeight="1">
      <c r="A3144" s="73"/>
      <c r="B3144" s="86"/>
    </row>
    <row r="3145" spans="1:2" ht="18" customHeight="1">
      <c r="A3145" s="73"/>
      <c r="B3145" s="86"/>
    </row>
    <row r="3146" spans="1:2" ht="18" customHeight="1">
      <c r="A3146" s="73"/>
      <c r="B3146" s="86"/>
    </row>
    <row r="3147" spans="1:2" ht="18" customHeight="1">
      <c r="A3147" s="73"/>
      <c r="B3147" s="86"/>
    </row>
    <row r="3148" spans="1:2" ht="18" customHeight="1">
      <c r="A3148" s="73"/>
      <c r="B3148" s="86"/>
    </row>
    <row r="3149" spans="1:2" ht="18" customHeight="1">
      <c r="A3149" s="73"/>
      <c r="B3149" s="86"/>
    </row>
    <row r="3150" spans="1:2" ht="18" customHeight="1">
      <c r="A3150" s="73"/>
      <c r="B3150" s="86"/>
    </row>
    <row r="3151" spans="1:2" ht="18" customHeight="1">
      <c r="A3151" s="73"/>
      <c r="B3151" s="86"/>
    </row>
    <row r="3152" spans="1:2" ht="18" customHeight="1">
      <c r="A3152" s="73"/>
      <c r="B3152" s="86"/>
    </row>
    <row r="3153" spans="1:2" ht="18" customHeight="1">
      <c r="A3153" s="73"/>
      <c r="B3153" s="86"/>
    </row>
    <row r="3154" spans="1:2" ht="18" customHeight="1">
      <c r="A3154" s="73"/>
      <c r="B3154" s="86"/>
    </row>
    <row r="3155" spans="1:2" ht="18" customHeight="1">
      <c r="A3155" s="73"/>
      <c r="B3155" s="86"/>
    </row>
    <row r="3156" spans="1:2" ht="18" customHeight="1">
      <c r="A3156" s="73"/>
      <c r="B3156" s="86"/>
    </row>
    <row r="3157" spans="1:2" ht="18" customHeight="1">
      <c r="A3157" s="73"/>
      <c r="B3157" s="86"/>
    </row>
    <row r="3158" spans="1:2" ht="18" customHeight="1">
      <c r="A3158" s="73"/>
      <c r="B3158" s="86"/>
    </row>
    <row r="3159" spans="1:2" ht="18" customHeight="1">
      <c r="A3159" s="73"/>
      <c r="B3159" s="86"/>
    </row>
    <row r="3160" spans="1:2" ht="18" customHeight="1">
      <c r="A3160" s="73"/>
      <c r="B3160" s="86"/>
    </row>
    <row r="3161" spans="1:2" ht="18" customHeight="1">
      <c r="A3161" s="73"/>
      <c r="B3161" s="86"/>
    </row>
    <row r="3162" spans="1:2" ht="18" customHeight="1">
      <c r="A3162" s="73"/>
      <c r="B3162" s="86"/>
    </row>
    <row r="3163" spans="1:2" ht="18" customHeight="1">
      <c r="A3163" s="73"/>
      <c r="B3163" s="86"/>
    </row>
    <row r="3164" spans="1:2" ht="18" customHeight="1">
      <c r="A3164" s="73"/>
      <c r="B3164" s="86"/>
    </row>
    <row r="3165" spans="1:2" ht="18" customHeight="1">
      <c r="A3165" s="73"/>
      <c r="B3165" s="86"/>
    </row>
    <row r="3166" spans="1:2" ht="18" customHeight="1">
      <c r="A3166" s="73"/>
      <c r="B3166" s="86"/>
    </row>
    <row r="3167" spans="1:2" ht="18" customHeight="1">
      <c r="A3167" s="73"/>
      <c r="B3167" s="86"/>
    </row>
    <row r="3168" spans="1:2" ht="18" customHeight="1">
      <c r="A3168" s="73"/>
      <c r="B3168" s="86"/>
    </row>
    <row r="3169" spans="1:2" ht="18" customHeight="1">
      <c r="A3169" s="73"/>
      <c r="B3169" s="86"/>
    </row>
    <row r="3170" spans="1:2" ht="18" customHeight="1">
      <c r="A3170" s="73"/>
      <c r="B3170" s="86"/>
    </row>
    <row r="3171" spans="1:2" ht="18" customHeight="1">
      <c r="A3171" s="73"/>
      <c r="B3171" s="86"/>
    </row>
    <row r="3172" spans="1:2" ht="18" customHeight="1">
      <c r="A3172" s="73"/>
      <c r="B3172" s="86"/>
    </row>
    <row r="3173" spans="1:2" ht="18" customHeight="1">
      <c r="A3173" s="73"/>
      <c r="B3173" s="86"/>
    </row>
    <row r="3174" spans="1:2" ht="18" customHeight="1">
      <c r="A3174" s="73"/>
      <c r="B3174" s="86"/>
    </row>
    <row r="3175" spans="1:2" ht="18" customHeight="1">
      <c r="A3175" s="73"/>
      <c r="B3175" s="86"/>
    </row>
    <row r="3176" spans="1:2" ht="18" customHeight="1">
      <c r="A3176" s="73"/>
      <c r="B3176" s="86"/>
    </row>
    <row r="3177" spans="1:2" ht="18" customHeight="1">
      <c r="A3177" s="73"/>
      <c r="B3177" s="86"/>
    </row>
    <row r="3178" spans="1:2" ht="18" customHeight="1">
      <c r="A3178" s="73"/>
      <c r="B3178" s="86"/>
    </row>
    <row r="3179" spans="1:2" ht="18" customHeight="1">
      <c r="A3179" s="73"/>
      <c r="B3179" s="86"/>
    </row>
    <row r="3180" spans="1:2" ht="18" customHeight="1">
      <c r="A3180" s="73"/>
      <c r="B3180" s="86"/>
    </row>
    <row r="3181" spans="1:2" ht="18" customHeight="1">
      <c r="A3181" s="73"/>
      <c r="B3181" s="86"/>
    </row>
    <row r="3182" spans="1:2" ht="18" customHeight="1">
      <c r="A3182" s="73"/>
      <c r="B3182" s="86"/>
    </row>
    <row r="3183" spans="1:2" ht="18" customHeight="1">
      <c r="A3183" s="73"/>
      <c r="B3183" s="86"/>
    </row>
    <row r="3184" spans="1:2" ht="18" customHeight="1">
      <c r="A3184" s="73"/>
      <c r="B3184" s="86"/>
    </row>
    <row r="3185" spans="1:2" ht="18" customHeight="1">
      <c r="A3185" s="73"/>
      <c r="B3185" s="86"/>
    </row>
    <row r="3186" spans="1:2" ht="18" customHeight="1">
      <c r="A3186" s="73"/>
      <c r="B3186" s="86"/>
    </row>
    <row r="3187" spans="1:2" ht="18" customHeight="1">
      <c r="A3187" s="73"/>
      <c r="B3187" s="86"/>
    </row>
    <row r="3188" spans="1:2" ht="18" customHeight="1">
      <c r="A3188" s="73"/>
      <c r="B3188" s="86"/>
    </row>
    <row r="3189" spans="1:2" ht="18" customHeight="1">
      <c r="A3189" s="73"/>
      <c r="B3189" s="86"/>
    </row>
    <row r="3190" spans="1:2" ht="18" customHeight="1">
      <c r="A3190" s="73"/>
      <c r="B3190" s="86"/>
    </row>
    <row r="3191" spans="1:2" ht="18" customHeight="1">
      <c r="A3191" s="73"/>
      <c r="B3191" s="86"/>
    </row>
    <row r="3192" spans="1:2" ht="18" customHeight="1">
      <c r="A3192" s="73"/>
      <c r="B3192" s="86"/>
    </row>
    <row r="3193" spans="1:2" ht="18" customHeight="1">
      <c r="A3193" s="73"/>
      <c r="B3193" s="86"/>
    </row>
    <row r="3194" spans="1:2" ht="18" customHeight="1">
      <c r="A3194" s="73"/>
      <c r="B3194" s="86"/>
    </row>
    <row r="3195" spans="1:2" ht="18" customHeight="1">
      <c r="A3195" s="73"/>
      <c r="B3195" s="86"/>
    </row>
    <row r="3196" spans="1:2" ht="18" customHeight="1">
      <c r="A3196" s="73"/>
      <c r="B3196" s="86"/>
    </row>
    <row r="3197" spans="1:2" ht="18" customHeight="1">
      <c r="A3197" s="73"/>
      <c r="B3197" s="86"/>
    </row>
    <row r="3198" spans="1:2" ht="18" customHeight="1">
      <c r="A3198" s="73"/>
      <c r="B3198" s="86"/>
    </row>
    <row r="3199" spans="1:2" ht="18" customHeight="1">
      <c r="A3199" s="73"/>
      <c r="B3199" s="86"/>
    </row>
    <row r="3200" spans="1:2" ht="18" customHeight="1">
      <c r="A3200" s="73"/>
      <c r="B3200" s="86"/>
    </row>
    <row r="3201" spans="1:2" ht="18" customHeight="1">
      <c r="A3201" s="73"/>
      <c r="B3201" s="86"/>
    </row>
    <row r="3202" spans="1:2" ht="18" customHeight="1">
      <c r="A3202" s="73"/>
      <c r="B3202" s="86"/>
    </row>
    <row r="3203" spans="1:2" ht="18" customHeight="1">
      <c r="A3203" s="73"/>
      <c r="B3203" s="86"/>
    </row>
    <row r="3204" spans="1:2" ht="18" customHeight="1">
      <c r="A3204" s="73"/>
      <c r="B3204" s="86"/>
    </row>
    <row r="3205" spans="1:2" ht="18" customHeight="1">
      <c r="A3205" s="73"/>
      <c r="B3205" s="86"/>
    </row>
    <row r="3206" spans="1:2" ht="18" customHeight="1">
      <c r="A3206" s="73"/>
      <c r="B3206" s="86"/>
    </row>
    <row r="3207" spans="1:2" ht="18" customHeight="1">
      <c r="A3207" s="73"/>
      <c r="B3207" s="86"/>
    </row>
    <row r="3208" spans="1:2" ht="18" customHeight="1">
      <c r="A3208" s="73"/>
      <c r="B3208" s="86"/>
    </row>
    <row r="3209" spans="1:2" ht="18" customHeight="1">
      <c r="A3209" s="73"/>
      <c r="B3209" s="86"/>
    </row>
    <row r="3210" spans="1:2" ht="18" customHeight="1">
      <c r="A3210" s="73"/>
      <c r="B3210" s="86"/>
    </row>
    <row r="3211" spans="1:2" ht="18" customHeight="1">
      <c r="A3211" s="73"/>
      <c r="B3211" s="86"/>
    </row>
    <row r="3212" spans="1:2" ht="18" customHeight="1">
      <c r="A3212" s="73"/>
      <c r="B3212" s="86"/>
    </row>
    <row r="3213" spans="1:2" ht="18" customHeight="1">
      <c r="A3213" s="73"/>
      <c r="B3213" s="86"/>
    </row>
    <row r="3214" spans="1:2" ht="18" customHeight="1">
      <c r="A3214" s="73"/>
      <c r="B3214" s="86"/>
    </row>
    <row r="3215" spans="1:2" ht="18" customHeight="1">
      <c r="A3215" s="73"/>
      <c r="B3215" s="86"/>
    </row>
    <row r="3216" spans="1:2" ht="18" customHeight="1">
      <c r="A3216" s="73"/>
      <c r="B3216" s="86"/>
    </row>
    <row r="3217" spans="1:2" ht="18" customHeight="1">
      <c r="A3217" s="73"/>
      <c r="B3217" s="86"/>
    </row>
    <row r="3218" spans="1:2" ht="18" customHeight="1">
      <c r="A3218" s="73"/>
      <c r="B3218" s="86"/>
    </row>
    <row r="3219" spans="1:2" ht="18" customHeight="1">
      <c r="A3219" s="73"/>
      <c r="B3219" s="86"/>
    </row>
    <row r="3220" spans="1:2" ht="18" customHeight="1">
      <c r="A3220" s="73"/>
      <c r="B3220" s="86"/>
    </row>
    <row r="3221" spans="1:2" ht="18" customHeight="1">
      <c r="A3221" s="73"/>
      <c r="B3221" s="86"/>
    </row>
    <row r="3222" spans="1:2" ht="18" customHeight="1">
      <c r="A3222" s="73"/>
      <c r="B3222" s="86"/>
    </row>
    <row r="3223" spans="1:2" ht="18" customHeight="1">
      <c r="A3223" s="73"/>
      <c r="B3223" s="86"/>
    </row>
    <row r="3224" spans="1:2" ht="18" customHeight="1">
      <c r="A3224" s="73"/>
      <c r="B3224" s="86"/>
    </row>
    <row r="3225" spans="1:2" ht="18" customHeight="1">
      <c r="A3225" s="73"/>
      <c r="B3225" s="86"/>
    </row>
    <row r="3226" spans="1:2" ht="18" customHeight="1">
      <c r="A3226" s="73"/>
      <c r="B3226" s="86"/>
    </row>
    <row r="3227" spans="1:2" ht="18" customHeight="1">
      <c r="A3227" s="73"/>
      <c r="B3227" s="86"/>
    </row>
    <row r="3228" spans="1:2" ht="18" customHeight="1">
      <c r="A3228" s="73"/>
      <c r="B3228" s="86"/>
    </row>
    <row r="3229" spans="1:2" ht="18" customHeight="1">
      <c r="A3229" s="73"/>
      <c r="B3229" s="86"/>
    </row>
    <row r="3230" spans="1:2" ht="18" customHeight="1">
      <c r="A3230" s="73"/>
      <c r="B3230" s="86"/>
    </row>
    <row r="3231" spans="1:2" ht="18" customHeight="1">
      <c r="A3231" s="73"/>
      <c r="B3231" s="86"/>
    </row>
    <row r="3232" spans="1:2" ht="18" customHeight="1">
      <c r="A3232" s="73"/>
      <c r="B3232" s="86"/>
    </row>
    <row r="3233" spans="1:2" ht="18" customHeight="1">
      <c r="A3233" s="73"/>
      <c r="B3233" s="86"/>
    </row>
    <row r="3234" spans="1:2" ht="18" customHeight="1">
      <c r="A3234" s="73"/>
      <c r="B3234" s="86"/>
    </row>
    <row r="3235" spans="1:2" ht="18" customHeight="1">
      <c r="A3235" s="73"/>
      <c r="B3235" s="86"/>
    </row>
    <row r="3236" spans="1:2" ht="18" customHeight="1">
      <c r="A3236" s="73"/>
      <c r="B3236" s="86"/>
    </row>
    <row r="3237" spans="1:2" ht="18" customHeight="1">
      <c r="A3237" s="73"/>
      <c r="B3237" s="86"/>
    </row>
    <row r="3238" spans="1:2" ht="18" customHeight="1">
      <c r="A3238" s="73"/>
      <c r="B3238" s="86"/>
    </row>
    <row r="3239" spans="1:2" ht="18" customHeight="1">
      <c r="A3239" s="73"/>
      <c r="B3239" s="86"/>
    </row>
    <row r="3240" spans="1:2" ht="18" customHeight="1">
      <c r="A3240" s="73"/>
      <c r="B3240" s="86"/>
    </row>
    <row r="3241" spans="1:2" ht="18" customHeight="1">
      <c r="A3241" s="73"/>
      <c r="B3241" s="86"/>
    </row>
    <row r="3242" spans="1:2" ht="18" customHeight="1">
      <c r="A3242" s="73"/>
      <c r="B3242" s="86"/>
    </row>
    <row r="3243" spans="1:2" ht="18" customHeight="1">
      <c r="A3243" s="73"/>
      <c r="B3243" s="86"/>
    </row>
    <row r="3244" spans="1:2" ht="18" customHeight="1">
      <c r="A3244" s="73"/>
      <c r="B3244" s="86"/>
    </row>
    <row r="3245" spans="1:2" ht="18" customHeight="1">
      <c r="A3245" s="73"/>
      <c r="B3245" s="86"/>
    </row>
    <row r="3246" spans="1:2" ht="18" customHeight="1">
      <c r="A3246" s="73"/>
      <c r="B3246" s="86"/>
    </row>
    <row r="3247" spans="1:2" ht="18" customHeight="1">
      <c r="A3247" s="73"/>
      <c r="B3247" s="86"/>
    </row>
    <row r="3248" spans="1:2" ht="18" customHeight="1">
      <c r="A3248" s="73"/>
      <c r="B3248" s="86"/>
    </row>
    <row r="3249" spans="1:2" ht="18" customHeight="1">
      <c r="A3249" s="73"/>
      <c r="B3249" s="86"/>
    </row>
    <row r="3250" spans="1:2" ht="18" customHeight="1">
      <c r="A3250" s="73"/>
      <c r="B3250" s="86"/>
    </row>
    <row r="3251" spans="1:2" ht="18" customHeight="1">
      <c r="A3251" s="73"/>
      <c r="B3251" s="86"/>
    </row>
    <row r="3252" spans="1:2" ht="18" customHeight="1">
      <c r="A3252" s="73"/>
      <c r="B3252" s="86"/>
    </row>
    <row r="3253" spans="1:2" ht="18" customHeight="1">
      <c r="A3253" s="73"/>
      <c r="B3253" s="86"/>
    </row>
    <row r="3254" spans="1:2" ht="18" customHeight="1">
      <c r="A3254" s="73"/>
      <c r="B3254" s="86"/>
    </row>
    <row r="3255" spans="1:2" ht="18" customHeight="1">
      <c r="A3255" s="73"/>
      <c r="B3255" s="86"/>
    </row>
    <row r="3256" spans="1:2" ht="18" customHeight="1">
      <c r="A3256" s="73"/>
      <c r="B3256" s="86"/>
    </row>
    <row r="3257" spans="1:2" ht="18" customHeight="1">
      <c r="A3257" s="73"/>
      <c r="B3257" s="86"/>
    </row>
    <row r="3258" spans="1:2" ht="18" customHeight="1">
      <c r="A3258" s="73"/>
      <c r="B3258" s="86"/>
    </row>
    <row r="3259" spans="1:2" ht="18" customHeight="1">
      <c r="A3259" s="73"/>
      <c r="B3259" s="86"/>
    </row>
    <row r="3260" spans="1:2" ht="18" customHeight="1">
      <c r="A3260" s="73"/>
      <c r="B3260" s="86"/>
    </row>
    <row r="3261" spans="1:2" ht="18" customHeight="1">
      <c r="A3261" s="73"/>
      <c r="B3261" s="86"/>
    </row>
    <row r="3262" spans="1:2" ht="18" customHeight="1">
      <c r="A3262" s="73"/>
      <c r="B3262" s="86"/>
    </row>
    <row r="3263" spans="1:2" ht="18" customHeight="1">
      <c r="A3263" s="73"/>
      <c r="B3263" s="86"/>
    </row>
    <row r="3264" spans="1:2" ht="18" customHeight="1">
      <c r="A3264" s="73"/>
      <c r="B3264" s="86"/>
    </row>
    <row r="3265" spans="1:2" ht="18" customHeight="1">
      <c r="A3265" s="73"/>
      <c r="B3265" s="86"/>
    </row>
    <row r="3266" spans="1:2" ht="18" customHeight="1">
      <c r="A3266" s="73"/>
      <c r="B3266" s="86"/>
    </row>
    <row r="3267" spans="1:2" ht="18" customHeight="1">
      <c r="A3267" s="73"/>
      <c r="B3267" s="86"/>
    </row>
    <row r="3268" spans="1:2" ht="18" customHeight="1">
      <c r="A3268" s="73"/>
      <c r="B3268" s="86"/>
    </row>
    <row r="3269" spans="1:2" ht="18" customHeight="1">
      <c r="A3269" s="73"/>
      <c r="B3269" s="86"/>
    </row>
    <row r="3270" spans="1:2" ht="18" customHeight="1">
      <c r="A3270" s="73"/>
      <c r="B3270" s="86"/>
    </row>
    <row r="3271" spans="1:2" ht="18" customHeight="1">
      <c r="A3271" s="73"/>
      <c r="B3271" s="86"/>
    </row>
    <row r="3272" spans="1:2" ht="18" customHeight="1">
      <c r="A3272" s="73"/>
      <c r="B3272" s="86"/>
    </row>
    <row r="3273" spans="1:2" ht="18" customHeight="1">
      <c r="A3273" s="73"/>
      <c r="B3273" s="86"/>
    </row>
    <row r="3274" spans="1:2" ht="18" customHeight="1">
      <c r="A3274" s="73"/>
      <c r="B3274" s="86"/>
    </row>
    <row r="3275" spans="1:2" ht="18" customHeight="1">
      <c r="A3275" s="73"/>
      <c r="B3275" s="86"/>
    </row>
    <row r="3276" spans="1:2" ht="18" customHeight="1">
      <c r="A3276" s="73"/>
      <c r="B3276" s="86"/>
    </row>
    <row r="3277" spans="1:2" ht="18" customHeight="1">
      <c r="A3277" s="73"/>
      <c r="B3277" s="86"/>
    </row>
    <row r="3278" spans="1:2" ht="18" customHeight="1">
      <c r="A3278" s="73"/>
      <c r="B3278" s="86"/>
    </row>
    <row r="3279" spans="1:2" ht="18" customHeight="1">
      <c r="A3279" s="73"/>
      <c r="B3279" s="86"/>
    </row>
    <row r="3280" spans="1:2" ht="18" customHeight="1">
      <c r="A3280" s="73"/>
      <c r="B3280" s="86"/>
    </row>
    <row r="3281" spans="1:2" ht="18" customHeight="1">
      <c r="A3281" s="73"/>
      <c r="B3281" s="86"/>
    </row>
    <row r="3282" spans="1:2" ht="18" customHeight="1">
      <c r="A3282" s="73"/>
      <c r="B3282" s="86"/>
    </row>
    <row r="3283" spans="1:2" ht="18" customHeight="1">
      <c r="A3283" s="73"/>
      <c r="B3283" s="86"/>
    </row>
    <row r="3284" spans="1:2" ht="18" customHeight="1">
      <c r="A3284" s="73"/>
      <c r="B3284" s="86"/>
    </row>
    <row r="3285" spans="1:2" ht="18" customHeight="1">
      <c r="A3285" s="73"/>
      <c r="B3285" s="86"/>
    </row>
    <row r="3286" spans="1:2" ht="18" customHeight="1">
      <c r="A3286" s="73"/>
      <c r="B3286" s="86"/>
    </row>
    <row r="3287" spans="1:2" ht="18" customHeight="1">
      <c r="A3287" s="73"/>
      <c r="B3287" s="86"/>
    </row>
    <row r="3288" spans="1:2" ht="18" customHeight="1">
      <c r="A3288" s="73"/>
      <c r="B3288" s="86"/>
    </row>
    <row r="3289" spans="1:2" ht="18" customHeight="1">
      <c r="A3289" s="73"/>
      <c r="B3289" s="86"/>
    </row>
    <row r="3290" spans="1:2" ht="18" customHeight="1">
      <c r="A3290" s="73"/>
      <c r="B3290" s="86"/>
    </row>
    <row r="3291" spans="1:2" ht="18" customHeight="1">
      <c r="A3291" s="73"/>
      <c r="B3291" s="86"/>
    </row>
    <row r="3292" spans="1:2" ht="18" customHeight="1">
      <c r="A3292" s="73"/>
      <c r="B3292" s="86"/>
    </row>
    <row r="3293" spans="1:2" ht="18" customHeight="1">
      <c r="A3293" s="73"/>
      <c r="B3293" s="86"/>
    </row>
    <row r="3294" spans="1:2" ht="18" customHeight="1">
      <c r="A3294" s="73"/>
      <c r="B3294" s="86"/>
    </row>
    <row r="3295" spans="1:2" ht="18" customHeight="1">
      <c r="A3295" s="73"/>
      <c r="B3295" s="86"/>
    </row>
    <row r="3296" spans="1:2" ht="18" customHeight="1">
      <c r="A3296" s="73"/>
      <c r="B3296" s="86"/>
    </row>
    <row r="3297" spans="1:2" ht="18" customHeight="1">
      <c r="A3297" s="73"/>
      <c r="B3297" s="86"/>
    </row>
    <row r="3298" spans="1:2" ht="18" customHeight="1">
      <c r="A3298" s="73"/>
      <c r="B3298" s="86"/>
    </row>
    <row r="3299" spans="1:2" ht="18" customHeight="1">
      <c r="A3299" s="73"/>
      <c r="B3299" s="86"/>
    </row>
    <row r="3300" spans="1:2" ht="18" customHeight="1">
      <c r="A3300" s="73"/>
      <c r="B3300" s="86"/>
    </row>
    <row r="3301" spans="1:2" ht="18" customHeight="1">
      <c r="A3301" s="73"/>
      <c r="B3301" s="86"/>
    </row>
    <row r="3302" spans="1:2" ht="18" customHeight="1">
      <c r="A3302" s="73"/>
      <c r="B3302" s="86"/>
    </row>
    <row r="3303" spans="1:2" ht="18" customHeight="1">
      <c r="A3303" s="73"/>
      <c r="B3303" s="86"/>
    </row>
    <row r="3304" spans="1:2" ht="18" customHeight="1">
      <c r="A3304" s="73"/>
      <c r="B3304" s="86"/>
    </row>
    <row r="3305" spans="1:2" ht="18" customHeight="1">
      <c r="A3305" s="73"/>
      <c r="B3305" s="86"/>
    </row>
    <row r="3306" spans="1:2" ht="18" customHeight="1">
      <c r="A3306" s="73"/>
      <c r="B3306" s="86"/>
    </row>
    <row r="3307" spans="1:2" ht="18" customHeight="1">
      <c r="A3307" s="73"/>
      <c r="B3307" s="86"/>
    </row>
    <row r="3308" spans="1:2" ht="18" customHeight="1">
      <c r="A3308" s="73"/>
      <c r="B3308" s="86"/>
    </row>
    <row r="3309" spans="1:2" ht="18" customHeight="1">
      <c r="A3309" s="73"/>
      <c r="B3309" s="86"/>
    </row>
    <row r="3310" spans="1:2" ht="18" customHeight="1">
      <c r="A3310" s="73"/>
      <c r="B3310" s="86"/>
    </row>
    <row r="3311" spans="1:2" ht="18" customHeight="1">
      <c r="A3311" s="73"/>
      <c r="B3311" s="86"/>
    </row>
    <row r="3312" spans="1:2" ht="18" customHeight="1">
      <c r="A3312" s="73"/>
      <c r="B3312" s="86"/>
    </row>
    <row r="3313" spans="1:2" ht="18" customHeight="1">
      <c r="A3313" s="73"/>
      <c r="B3313" s="86"/>
    </row>
    <row r="3314" spans="1:2" ht="18" customHeight="1">
      <c r="A3314" s="73"/>
      <c r="B3314" s="86"/>
    </row>
    <row r="3315" spans="1:2" ht="18" customHeight="1">
      <c r="A3315" s="73"/>
      <c r="B3315" s="86"/>
    </row>
    <row r="3316" spans="1:2" ht="18" customHeight="1">
      <c r="A3316" s="73"/>
      <c r="B3316" s="86"/>
    </row>
    <row r="3317" spans="1:2" ht="18" customHeight="1">
      <c r="A3317" s="73"/>
      <c r="B3317" s="86"/>
    </row>
    <row r="3318" spans="1:2" ht="18" customHeight="1">
      <c r="A3318" s="73"/>
      <c r="B3318" s="86"/>
    </row>
    <row r="3319" spans="1:2" ht="18" customHeight="1">
      <c r="A3319" s="73"/>
      <c r="B3319" s="86"/>
    </row>
    <row r="3320" spans="1:2" ht="18" customHeight="1">
      <c r="A3320" s="73"/>
      <c r="B3320" s="86"/>
    </row>
    <row r="3321" spans="1:2" ht="18" customHeight="1">
      <c r="A3321" s="73"/>
      <c r="B3321" s="86"/>
    </row>
    <row r="3322" spans="1:2" ht="18" customHeight="1">
      <c r="A3322" s="73"/>
      <c r="B3322" s="86"/>
    </row>
    <row r="3323" spans="1:2" ht="18" customHeight="1">
      <c r="A3323" s="73"/>
      <c r="B3323" s="86"/>
    </row>
    <row r="3324" spans="1:2" ht="18" customHeight="1">
      <c r="A3324" s="73"/>
      <c r="B3324" s="86"/>
    </row>
    <row r="3325" spans="1:2" ht="18" customHeight="1">
      <c r="A3325" s="73"/>
      <c r="B3325" s="86"/>
    </row>
    <row r="3326" spans="1:2" ht="18" customHeight="1">
      <c r="A3326" s="73"/>
      <c r="B3326" s="86"/>
    </row>
    <row r="3327" spans="1:2" ht="18" customHeight="1">
      <c r="A3327" s="73"/>
      <c r="B3327" s="86"/>
    </row>
    <row r="3328" spans="1:2" ht="18" customHeight="1">
      <c r="A3328" s="73"/>
      <c r="B3328" s="86"/>
    </row>
    <row r="3329" spans="1:2" ht="18" customHeight="1">
      <c r="A3329" s="73"/>
      <c r="B3329" s="86"/>
    </row>
    <row r="3330" spans="1:2" ht="18" customHeight="1">
      <c r="A3330" s="73"/>
      <c r="B3330" s="86"/>
    </row>
    <row r="3331" spans="1:2" ht="18" customHeight="1">
      <c r="A3331" s="73"/>
      <c r="B3331" s="86"/>
    </row>
    <row r="3332" spans="1:2" ht="18" customHeight="1">
      <c r="A3332" s="73"/>
      <c r="B3332" s="86"/>
    </row>
    <row r="3333" spans="1:2" ht="18" customHeight="1">
      <c r="A3333" s="73"/>
      <c r="B3333" s="86"/>
    </row>
    <row r="3334" spans="1:2" ht="18" customHeight="1">
      <c r="A3334" s="73"/>
      <c r="B3334" s="86"/>
    </row>
    <row r="3335" spans="1:2" ht="18" customHeight="1">
      <c r="A3335" s="73"/>
      <c r="B3335" s="86"/>
    </row>
    <row r="3336" spans="1:2" ht="18" customHeight="1">
      <c r="A3336" s="73"/>
      <c r="B3336" s="86"/>
    </row>
    <row r="3337" spans="1:2" ht="18" customHeight="1">
      <c r="A3337" s="73"/>
      <c r="B3337" s="86"/>
    </row>
    <row r="3338" spans="1:2" ht="18" customHeight="1">
      <c r="A3338" s="73"/>
      <c r="B3338" s="86"/>
    </row>
    <row r="3339" spans="1:2" ht="18" customHeight="1">
      <c r="A3339" s="73"/>
      <c r="B3339" s="86"/>
    </row>
    <row r="3340" spans="1:2" ht="18" customHeight="1">
      <c r="A3340" s="73"/>
      <c r="B3340" s="86"/>
    </row>
    <row r="3341" spans="1:2" ht="18" customHeight="1">
      <c r="A3341" s="73"/>
      <c r="B3341" s="86"/>
    </row>
    <row r="3342" spans="1:2" ht="18" customHeight="1">
      <c r="A3342" s="73"/>
      <c r="B3342" s="86"/>
    </row>
    <row r="3343" spans="1:2" ht="18" customHeight="1">
      <c r="A3343" s="73"/>
      <c r="B3343" s="86"/>
    </row>
    <row r="3344" spans="1:2" ht="18" customHeight="1">
      <c r="A3344" s="73"/>
      <c r="B3344" s="86"/>
    </row>
    <row r="3345" spans="1:2" ht="18" customHeight="1">
      <c r="A3345" s="73"/>
      <c r="B3345" s="86"/>
    </row>
    <row r="3346" spans="1:2" ht="18" customHeight="1">
      <c r="A3346" s="73"/>
      <c r="B3346" s="86"/>
    </row>
    <row r="3347" spans="1:2" ht="18" customHeight="1">
      <c r="A3347" s="73"/>
      <c r="B3347" s="86"/>
    </row>
    <row r="3348" spans="1:2" ht="18" customHeight="1">
      <c r="A3348" s="73"/>
      <c r="B3348" s="86"/>
    </row>
    <row r="3349" spans="1:2" ht="18" customHeight="1">
      <c r="A3349" s="73"/>
      <c r="B3349" s="86"/>
    </row>
    <row r="3350" spans="1:2" ht="18" customHeight="1">
      <c r="A3350" s="73"/>
      <c r="B3350" s="86"/>
    </row>
    <row r="3351" spans="1:2" ht="18" customHeight="1">
      <c r="A3351" s="73"/>
      <c r="B3351" s="86"/>
    </row>
    <row r="3352" spans="1:2" ht="18" customHeight="1">
      <c r="A3352" s="73"/>
      <c r="B3352" s="86"/>
    </row>
    <row r="3353" spans="1:2" ht="18" customHeight="1">
      <c r="A3353" s="73"/>
      <c r="B3353" s="86"/>
    </row>
    <row r="3354" spans="1:2" ht="18" customHeight="1">
      <c r="A3354" s="73"/>
      <c r="B3354" s="86"/>
    </row>
    <row r="3355" spans="1:2" ht="18" customHeight="1">
      <c r="A3355" s="73"/>
      <c r="B3355" s="86"/>
    </row>
    <row r="3356" spans="1:2" ht="18" customHeight="1">
      <c r="A3356" s="73"/>
      <c r="B3356" s="86"/>
    </row>
    <row r="3357" spans="1:2" ht="18" customHeight="1">
      <c r="A3357" s="73"/>
      <c r="B3357" s="86"/>
    </row>
    <row r="3358" spans="1:2" ht="18" customHeight="1">
      <c r="A3358" s="73"/>
      <c r="B3358" s="86"/>
    </row>
    <row r="3359" spans="1:2" ht="18" customHeight="1">
      <c r="A3359" s="73"/>
      <c r="B3359" s="86"/>
    </row>
    <row r="3360" spans="1:2" ht="18" customHeight="1">
      <c r="A3360" s="73"/>
      <c r="B3360" s="86"/>
    </row>
    <row r="3361" spans="1:2" ht="18" customHeight="1">
      <c r="A3361" s="73"/>
      <c r="B3361" s="86"/>
    </row>
    <row r="3362" spans="1:2" ht="18" customHeight="1">
      <c r="A3362" s="73"/>
      <c r="B3362" s="86"/>
    </row>
    <row r="3363" spans="1:2" ht="18" customHeight="1">
      <c r="A3363" s="73"/>
      <c r="B3363" s="86"/>
    </row>
    <row r="3364" spans="1:2" ht="18" customHeight="1">
      <c r="A3364" s="73"/>
      <c r="B3364" s="86"/>
    </row>
    <row r="3365" spans="1:2" ht="18" customHeight="1">
      <c r="A3365" s="73"/>
      <c r="B3365" s="86"/>
    </row>
    <row r="3366" spans="1:2" ht="18" customHeight="1">
      <c r="A3366" s="73"/>
      <c r="B3366" s="86"/>
    </row>
    <row r="3367" spans="1:2" ht="18" customHeight="1">
      <c r="A3367" s="73"/>
      <c r="B3367" s="86"/>
    </row>
    <row r="3368" spans="1:2" ht="18" customHeight="1">
      <c r="A3368" s="73"/>
      <c r="B3368" s="86"/>
    </row>
    <row r="3369" spans="1:2" ht="18" customHeight="1">
      <c r="A3369" s="73"/>
      <c r="B3369" s="86"/>
    </row>
    <row r="3370" spans="1:2" ht="18" customHeight="1">
      <c r="A3370" s="73"/>
      <c r="B3370" s="86"/>
    </row>
    <row r="3371" spans="1:2" ht="18" customHeight="1">
      <c r="A3371" s="73"/>
      <c r="B3371" s="86"/>
    </row>
    <row r="3372" spans="1:2" ht="18" customHeight="1">
      <c r="A3372" s="73"/>
      <c r="B3372" s="86"/>
    </row>
    <row r="3373" spans="1:2" ht="18" customHeight="1">
      <c r="A3373" s="73"/>
      <c r="B3373" s="86"/>
    </row>
    <row r="3374" spans="1:2" ht="18" customHeight="1">
      <c r="A3374" s="73"/>
      <c r="B3374" s="86"/>
    </row>
    <row r="3375" spans="1:2" ht="18" customHeight="1">
      <c r="A3375" s="73"/>
      <c r="B3375" s="86"/>
    </row>
    <row r="3376" spans="1:2" ht="18" customHeight="1">
      <c r="A3376" s="73"/>
      <c r="B3376" s="86"/>
    </row>
    <row r="3377" spans="1:2" ht="18" customHeight="1">
      <c r="A3377" s="73"/>
      <c r="B3377" s="86"/>
    </row>
    <row r="3378" spans="1:2" ht="18" customHeight="1">
      <c r="A3378" s="73"/>
      <c r="B3378" s="86"/>
    </row>
    <row r="3379" spans="1:2" ht="18" customHeight="1">
      <c r="A3379" s="73"/>
      <c r="B3379" s="86"/>
    </row>
    <row r="3380" spans="1:2" ht="18" customHeight="1">
      <c r="A3380" s="73"/>
      <c r="B3380" s="86"/>
    </row>
    <row r="3381" spans="1:2" ht="18" customHeight="1">
      <c r="A3381" s="73"/>
      <c r="B3381" s="86"/>
    </row>
    <row r="3382" spans="1:2" ht="18" customHeight="1">
      <c r="A3382" s="73"/>
      <c r="B3382" s="86"/>
    </row>
    <row r="3383" spans="1:2" ht="18" customHeight="1">
      <c r="A3383" s="73"/>
      <c r="B3383" s="86"/>
    </row>
    <row r="3384" spans="1:2" ht="18" customHeight="1">
      <c r="A3384" s="73"/>
      <c r="B3384" s="86"/>
    </row>
    <row r="3385" spans="1:2" ht="18" customHeight="1">
      <c r="A3385" s="73"/>
      <c r="B3385" s="86"/>
    </row>
    <row r="3386" spans="1:2" ht="18" customHeight="1">
      <c r="A3386" s="73"/>
      <c r="B3386" s="86"/>
    </row>
    <row r="3387" spans="1:2" ht="18" customHeight="1">
      <c r="A3387" s="73"/>
      <c r="B3387" s="86"/>
    </row>
    <row r="3388" spans="1:2" ht="18" customHeight="1">
      <c r="A3388" s="73"/>
      <c r="B3388" s="86"/>
    </row>
    <row r="3389" spans="1:2" ht="18" customHeight="1">
      <c r="A3389" s="73"/>
      <c r="B3389" s="86"/>
    </row>
    <row r="3390" spans="1:2" ht="18" customHeight="1">
      <c r="A3390" s="73"/>
      <c r="B3390" s="86"/>
    </row>
    <row r="3391" spans="1:2" ht="18" customHeight="1">
      <c r="A3391" s="73"/>
      <c r="B3391" s="86"/>
    </row>
    <row r="3392" spans="1:2" ht="18" customHeight="1">
      <c r="A3392" s="73"/>
      <c r="B3392" s="86"/>
    </row>
    <row r="3393" spans="1:2" ht="18" customHeight="1">
      <c r="A3393" s="73"/>
      <c r="B3393" s="86"/>
    </row>
    <row r="3394" spans="1:2" ht="18" customHeight="1">
      <c r="A3394" s="73"/>
      <c r="B3394" s="86"/>
    </row>
    <row r="3395" spans="1:2" ht="18" customHeight="1">
      <c r="A3395" s="73"/>
      <c r="B3395" s="86"/>
    </row>
    <row r="3396" spans="1:2" ht="18" customHeight="1">
      <c r="A3396" s="73"/>
      <c r="B3396" s="86"/>
    </row>
    <row r="3397" spans="1:2" ht="18" customHeight="1">
      <c r="A3397" s="73"/>
      <c r="B3397" s="86"/>
    </row>
    <row r="3398" spans="1:2" ht="18" customHeight="1">
      <c r="A3398" s="73"/>
      <c r="B3398" s="86"/>
    </row>
    <row r="3399" spans="1:2" ht="18" customHeight="1">
      <c r="A3399" s="73"/>
      <c r="B3399" s="86"/>
    </row>
    <row r="3400" spans="1:2" ht="18" customHeight="1">
      <c r="A3400" s="73"/>
      <c r="B3400" s="86"/>
    </row>
    <row r="3401" spans="1:2" ht="18" customHeight="1">
      <c r="A3401" s="73"/>
      <c r="B3401" s="86"/>
    </row>
    <row r="3402" spans="1:2" ht="18" customHeight="1">
      <c r="A3402" s="73"/>
      <c r="B3402" s="86"/>
    </row>
    <row r="3403" spans="1:2" ht="18" customHeight="1">
      <c r="A3403" s="73"/>
      <c r="B3403" s="86"/>
    </row>
    <row r="3404" spans="1:2" ht="18" customHeight="1">
      <c r="A3404" s="73"/>
      <c r="B3404" s="86"/>
    </row>
    <row r="3405" spans="1:2" ht="18" customHeight="1">
      <c r="A3405" s="73"/>
      <c r="B3405" s="86"/>
    </row>
    <row r="3406" spans="1:2" ht="18" customHeight="1">
      <c r="A3406" s="73"/>
      <c r="B3406" s="86"/>
    </row>
    <row r="3407" spans="1:2" ht="18" customHeight="1">
      <c r="A3407" s="73"/>
      <c r="B3407" s="86"/>
    </row>
    <row r="3408" spans="1:2" ht="18" customHeight="1">
      <c r="A3408" s="73"/>
      <c r="B3408" s="86"/>
    </row>
    <row r="3409" spans="1:2" ht="18" customHeight="1">
      <c r="A3409" s="73"/>
      <c r="B3409" s="86"/>
    </row>
    <row r="3410" spans="1:2" ht="18" customHeight="1">
      <c r="A3410" s="73"/>
      <c r="B3410" s="86"/>
    </row>
    <row r="3411" spans="1:2" ht="18" customHeight="1">
      <c r="A3411" s="73"/>
      <c r="B3411" s="86"/>
    </row>
    <row r="3412" spans="1:2" ht="18" customHeight="1">
      <c r="A3412" s="73"/>
      <c r="B3412" s="86"/>
    </row>
    <row r="3413" spans="1:2" ht="18" customHeight="1">
      <c r="A3413" s="73"/>
      <c r="B3413" s="86"/>
    </row>
    <row r="3414" spans="1:2" ht="18" customHeight="1">
      <c r="A3414" s="73"/>
      <c r="B3414" s="86"/>
    </row>
    <row r="3415" spans="1:2" ht="18" customHeight="1">
      <c r="A3415" s="73"/>
      <c r="B3415" s="86"/>
    </row>
    <row r="3416" spans="1:2" ht="18" customHeight="1">
      <c r="A3416" s="73"/>
      <c r="B3416" s="86"/>
    </row>
    <row r="3417" spans="1:2" ht="18" customHeight="1">
      <c r="A3417" s="73"/>
      <c r="B3417" s="86"/>
    </row>
    <row r="3418" spans="1:2" ht="18" customHeight="1">
      <c r="A3418" s="73"/>
      <c r="B3418" s="86"/>
    </row>
    <row r="3419" spans="1:2" ht="18" customHeight="1">
      <c r="A3419" s="73"/>
      <c r="B3419" s="86"/>
    </row>
    <row r="3420" spans="1:2" ht="18" customHeight="1">
      <c r="A3420" s="73"/>
      <c r="B3420" s="86"/>
    </row>
    <row r="3421" spans="1:2" ht="18" customHeight="1">
      <c r="A3421" s="73"/>
      <c r="B3421" s="86"/>
    </row>
    <row r="3422" spans="1:2" ht="18" customHeight="1">
      <c r="A3422" s="73"/>
      <c r="B3422" s="86"/>
    </row>
    <row r="3423" spans="1:2" ht="18" customHeight="1">
      <c r="A3423" s="73"/>
      <c r="B3423" s="86"/>
    </row>
    <row r="3424" spans="1:2" ht="18" customHeight="1">
      <c r="A3424" s="73"/>
      <c r="B3424" s="86"/>
    </row>
    <row r="3425" spans="1:2" ht="18" customHeight="1">
      <c r="A3425" s="73"/>
      <c r="B3425" s="86"/>
    </row>
    <row r="3426" spans="1:2" ht="18" customHeight="1">
      <c r="A3426" s="73"/>
      <c r="B3426" s="86"/>
    </row>
    <row r="3427" spans="1:2" ht="18" customHeight="1">
      <c r="A3427" s="73"/>
      <c r="B3427" s="86"/>
    </row>
    <row r="3428" spans="1:2" ht="18" customHeight="1">
      <c r="A3428" s="73"/>
      <c r="B3428" s="86"/>
    </row>
    <row r="3429" spans="1:2" ht="18" customHeight="1">
      <c r="A3429" s="73"/>
      <c r="B3429" s="86"/>
    </row>
    <row r="3430" spans="1:2" ht="18" customHeight="1">
      <c r="A3430" s="73"/>
      <c r="B3430" s="86"/>
    </row>
    <row r="3431" spans="1:2" ht="18" customHeight="1">
      <c r="A3431" s="73"/>
      <c r="B3431" s="86"/>
    </row>
    <row r="3432" spans="1:2" ht="18" customHeight="1">
      <c r="A3432" s="73"/>
      <c r="B3432" s="86"/>
    </row>
    <row r="3433" spans="1:2" ht="18" customHeight="1">
      <c r="A3433" s="73"/>
      <c r="B3433" s="86"/>
    </row>
    <row r="3434" spans="1:2" ht="18" customHeight="1">
      <c r="A3434" s="73"/>
      <c r="B3434" s="86"/>
    </row>
    <row r="3435" spans="1:2" ht="18" customHeight="1">
      <c r="A3435" s="73"/>
      <c r="B3435" s="86"/>
    </row>
    <row r="3436" spans="1:2" ht="18" customHeight="1">
      <c r="A3436" s="73"/>
      <c r="B3436" s="86"/>
    </row>
    <row r="3437" spans="1:2" ht="18" customHeight="1">
      <c r="A3437" s="73"/>
      <c r="B3437" s="86"/>
    </row>
    <row r="3438" spans="1:2" ht="18" customHeight="1">
      <c r="A3438" s="73"/>
      <c r="B3438" s="86"/>
    </row>
    <row r="3439" spans="1:2" ht="18" customHeight="1">
      <c r="A3439" s="73"/>
      <c r="B3439" s="86"/>
    </row>
    <row r="3440" spans="1:2" ht="18" customHeight="1">
      <c r="A3440" s="73"/>
      <c r="B3440" s="86"/>
    </row>
    <row r="3441" spans="1:2" ht="18" customHeight="1">
      <c r="A3441" s="73"/>
      <c r="B3441" s="86"/>
    </row>
    <row r="3442" spans="1:2" ht="18" customHeight="1">
      <c r="A3442" s="73"/>
      <c r="B3442" s="86"/>
    </row>
    <row r="3443" spans="1:2" ht="18" customHeight="1">
      <c r="A3443" s="73"/>
      <c r="B3443" s="86"/>
    </row>
    <row r="3444" spans="1:2" ht="18" customHeight="1">
      <c r="A3444" s="73"/>
      <c r="B3444" s="86"/>
    </row>
    <row r="3445" spans="1:2" ht="18" customHeight="1">
      <c r="A3445" s="73"/>
      <c r="B3445" s="86"/>
    </row>
    <row r="3446" spans="1:2" ht="18" customHeight="1">
      <c r="A3446" s="73"/>
      <c r="B3446" s="86"/>
    </row>
    <row r="3447" spans="1:2" ht="18" customHeight="1">
      <c r="A3447" s="73"/>
      <c r="B3447" s="86"/>
    </row>
    <row r="3448" spans="1:2" ht="18" customHeight="1">
      <c r="A3448" s="73"/>
      <c r="B3448" s="86"/>
    </row>
    <row r="3449" spans="1:2" ht="18" customHeight="1">
      <c r="A3449" s="73"/>
      <c r="B3449" s="86"/>
    </row>
    <row r="3450" spans="1:2" ht="18" customHeight="1">
      <c r="A3450" s="73"/>
      <c r="B3450" s="86"/>
    </row>
    <row r="3451" spans="1:2" ht="18" customHeight="1">
      <c r="A3451" s="73"/>
      <c r="B3451" s="86"/>
    </row>
    <row r="3452" spans="1:2" ht="18" customHeight="1">
      <c r="A3452" s="73"/>
      <c r="B3452" s="86"/>
    </row>
    <row r="3453" spans="1:2" ht="18" customHeight="1">
      <c r="A3453" s="73"/>
      <c r="B3453" s="86"/>
    </row>
    <row r="3454" spans="1:2" ht="18" customHeight="1">
      <c r="A3454" s="73"/>
      <c r="B3454" s="86"/>
    </row>
    <row r="3455" spans="1:2" ht="18" customHeight="1">
      <c r="A3455" s="73"/>
      <c r="B3455" s="86"/>
    </row>
    <row r="3456" spans="1:2" ht="18" customHeight="1">
      <c r="A3456" s="73"/>
      <c r="B3456" s="86"/>
    </row>
    <row r="3457" spans="1:2" ht="18" customHeight="1">
      <c r="A3457" s="73"/>
      <c r="B3457" s="86"/>
    </row>
    <row r="3458" spans="1:2" ht="18" customHeight="1">
      <c r="A3458" s="73"/>
      <c r="B3458" s="86"/>
    </row>
    <row r="3459" spans="1:2" ht="18" customHeight="1">
      <c r="A3459" s="73"/>
      <c r="B3459" s="86"/>
    </row>
    <row r="3460" spans="1:2" ht="18" customHeight="1">
      <c r="A3460" s="73"/>
      <c r="B3460" s="86"/>
    </row>
    <row r="3461" spans="1:2" ht="18" customHeight="1">
      <c r="A3461" s="73"/>
      <c r="B3461" s="86"/>
    </row>
    <row r="3462" spans="1:2" ht="18" customHeight="1">
      <c r="A3462" s="73"/>
      <c r="B3462" s="86"/>
    </row>
    <row r="3463" spans="1:2" ht="18" customHeight="1">
      <c r="A3463" s="73"/>
      <c r="B3463" s="86"/>
    </row>
    <row r="3464" spans="1:2" ht="18" customHeight="1">
      <c r="A3464" s="73"/>
      <c r="B3464" s="86"/>
    </row>
    <row r="3465" spans="1:2" ht="18" customHeight="1">
      <c r="A3465" s="73"/>
      <c r="B3465" s="86"/>
    </row>
    <row r="3466" spans="1:2" ht="18" customHeight="1">
      <c r="A3466" s="73"/>
      <c r="B3466" s="86"/>
    </row>
    <row r="3467" spans="1:2" ht="18" customHeight="1">
      <c r="A3467" s="73"/>
      <c r="B3467" s="86"/>
    </row>
    <row r="3468" spans="1:2" ht="18" customHeight="1">
      <c r="A3468" s="73"/>
      <c r="B3468" s="86"/>
    </row>
    <row r="3469" spans="1:2" ht="18" customHeight="1">
      <c r="A3469" s="73"/>
      <c r="B3469" s="86"/>
    </row>
    <row r="3470" spans="1:2" ht="18" customHeight="1">
      <c r="A3470" s="73"/>
      <c r="B3470" s="86"/>
    </row>
    <row r="3471" spans="1:2" ht="18" customHeight="1">
      <c r="A3471" s="73"/>
      <c r="B3471" s="86"/>
    </row>
    <row r="3472" spans="1:2" ht="18" customHeight="1">
      <c r="A3472" s="73"/>
      <c r="B3472" s="86"/>
    </row>
    <row r="3473" spans="1:2" ht="18" customHeight="1">
      <c r="A3473" s="73"/>
      <c r="B3473" s="86"/>
    </row>
    <row r="3474" spans="1:2" ht="18" customHeight="1">
      <c r="A3474" s="73"/>
      <c r="B3474" s="86"/>
    </row>
    <row r="3475" spans="1:2" ht="18" customHeight="1">
      <c r="A3475" s="73"/>
      <c r="B3475" s="86"/>
    </row>
    <row r="3476" spans="1:2" ht="18" customHeight="1">
      <c r="A3476" s="73"/>
      <c r="B3476" s="86"/>
    </row>
    <row r="3477" spans="1:2" ht="18" customHeight="1">
      <c r="A3477" s="73"/>
      <c r="B3477" s="86"/>
    </row>
    <row r="3478" spans="1:2" ht="18" customHeight="1">
      <c r="A3478" s="73"/>
      <c r="B3478" s="86"/>
    </row>
    <row r="3479" spans="1:2" ht="18" customHeight="1">
      <c r="A3479" s="73"/>
      <c r="B3479" s="86"/>
    </row>
    <row r="3480" spans="1:2" ht="18" customHeight="1">
      <c r="A3480" s="73"/>
      <c r="B3480" s="86"/>
    </row>
    <row r="3481" spans="1:2" ht="18" customHeight="1">
      <c r="A3481" s="73"/>
      <c r="B3481" s="86"/>
    </row>
    <row r="3482" spans="1:2" ht="18" customHeight="1">
      <c r="A3482" s="73"/>
      <c r="B3482" s="86"/>
    </row>
    <row r="3483" spans="1:2" ht="18" customHeight="1">
      <c r="A3483" s="73"/>
      <c r="B3483" s="86"/>
    </row>
    <row r="3484" spans="1:2" ht="18" customHeight="1">
      <c r="A3484" s="73"/>
      <c r="B3484" s="86"/>
    </row>
    <row r="3485" spans="1:2" ht="18" customHeight="1">
      <c r="A3485" s="73"/>
      <c r="B3485" s="86"/>
    </row>
    <row r="3486" spans="1:2" ht="18" customHeight="1">
      <c r="A3486" s="73"/>
      <c r="B3486" s="86"/>
    </row>
    <row r="3487" spans="1:2" ht="18" customHeight="1">
      <c r="A3487" s="73"/>
      <c r="B3487" s="86"/>
    </row>
    <row r="3488" spans="1:2" ht="18" customHeight="1">
      <c r="A3488" s="73"/>
      <c r="B3488" s="86"/>
    </row>
    <row r="3489" spans="1:2" ht="18" customHeight="1">
      <c r="A3489" s="73"/>
      <c r="B3489" s="86"/>
    </row>
    <row r="3490" spans="1:2" ht="18" customHeight="1">
      <c r="A3490" s="73"/>
      <c r="B3490" s="86"/>
    </row>
    <row r="3491" spans="1:2" ht="18" customHeight="1">
      <c r="A3491" s="73"/>
      <c r="B3491" s="86"/>
    </row>
    <row r="3492" spans="1:2" ht="18" customHeight="1">
      <c r="A3492" s="73"/>
      <c r="B3492" s="86"/>
    </row>
    <row r="3493" spans="1:2" ht="18" customHeight="1">
      <c r="A3493" s="73"/>
      <c r="B3493" s="86"/>
    </row>
    <row r="3494" spans="1:2" ht="18" customHeight="1">
      <c r="A3494" s="73"/>
      <c r="B3494" s="86"/>
    </row>
    <row r="3495" spans="1:2" ht="18" customHeight="1">
      <c r="A3495" s="73"/>
      <c r="B3495" s="86"/>
    </row>
    <row r="3496" spans="1:2" ht="18" customHeight="1">
      <c r="A3496" s="73"/>
      <c r="B3496" s="86"/>
    </row>
    <row r="3497" spans="1:2" ht="18" customHeight="1">
      <c r="A3497" s="73"/>
      <c r="B3497" s="86"/>
    </row>
    <row r="3498" spans="1:2" ht="18" customHeight="1">
      <c r="A3498" s="73"/>
      <c r="B3498" s="86"/>
    </row>
    <row r="3499" spans="1:2" ht="18" customHeight="1">
      <c r="A3499" s="73"/>
      <c r="B3499" s="86"/>
    </row>
    <row r="3500" spans="1:2" ht="18" customHeight="1">
      <c r="A3500" s="73"/>
      <c r="B3500" s="86"/>
    </row>
    <row r="3501" spans="1:2" ht="18" customHeight="1">
      <c r="A3501" s="73"/>
      <c r="B3501" s="86"/>
    </row>
    <row r="3502" spans="1:2" ht="18" customHeight="1">
      <c r="A3502" s="73"/>
      <c r="B3502" s="86"/>
    </row>
    <row r="3503" spans="1:2" ht="18" customHeight="1">
      <c r="A3503" s="73"/>
      <c r="B3503" s="86"/>
    </row>
    <row r="3504" spans="1:2" ht="18" customHeight="1">
      <c r="A3504" s="73"/>
      <c r="B3504" s="86"/>
    </row>
    <row r="3505" spans="1:2" ht="18" customHeight="1">
      <c r="A3505" s="73"/>
      <c r="B3505" s="86"/>
    </row>
    <row r="3506" spans="1:2" ht="18" customHeight="1">
      <c r="A3506" s="73"/>
      <c r="B3506" s="86"/>
    </row>
    <row r="3507" spans="1:2" ht="18" customHeight="1">
      <c r="A3507" s="73"/>
      <c r="B3507" s="86"/>
    </row>
    <row r="3508" spans="1:2" ht="18" customHeight="1">
      <c r="A3508" s="73"/>
      <c r="B3508" s="86"/>
    </row>
    <row r="3509" spans="1:2" ht="18" customHeight="1">
      <c r="A3509" s="73"/>
      <c r="B3509" s="86"/>
    </row>
    <row r="3510" spans="1:2" ht="18" customHeight="1">
      <c r="A3510" s="73"/>
      <c r="B3510" s="86"/>
    </row>
    <row r="3511" spans="1:2" ht="18" customHeight="1">
      <c r="A3511" s="73"/>
      <c r="B3511" s="86"/>
    </row>
    <row r="3512" spans="1:2" ht="18" customHeight="1">
      <c r="A3512" s="73"/>
      <c r="B3512" s="86"/>
    </row>
    <row r="3513" spans="1:2" ht="18" customHeight="1">
      <c r="A3513" s="73"/>
      <c r="B3513" s="86"/>
    </row>
    <row r="3514" spans="1:2" ht="18" customHeight="1">
      <c r="A3514" s="73"/>
      <c r="B3514" s="86"/>
    </row>
    <row r="3515" spans="1:2" ht="18" customHeight="1">
      <c r="A3515" s="73"/>
      <c r="B3515" s="86"/>
    </row>
    <row r="3516" spans="1:2" ht="18" customHeight="1">
      <c r="A3516" s="73"/>
      <c r="B3516" s="86"/>
    </row>
    <row r="3517" spans="1:2" ht="18" customHeight="1">
      <c r="A3517" s="73"/>
      <c r="B3517" s="86"/>
    </row>
    <row r="3518" spans="1:2" ht="18" customHeight="1">
      <c r="A3518" s="73"/>
      <c r="B3518" s="86"/>
    </row>
    <row r="3519" spans="1:2" ht="18" customHeight="1">
      <c r="A3519" s="73"/>
      <c r="B3519" s="86"/>
    </row>
    <row r="3520" spans="1:2" ht="18" customHeight="1">
      <c r="A3520" s="73"/>
      <c r="B3520" s="86"/>
    </row>
    <row r="3521" spans="1:2" ht="18" customHeight="1">
      <c r="A3521" s="73"/>
      <c r="B3521" s="86"/>
    </row>
    <row r="3522" spans="1:2" ht="18" customHeight="1">
      <c r="A3522" s="73"/>
      <c r="B3522" s="86"/>
    </row>
    <row r="3523" spans="1:2" ht="18" customHeight="1">
      <c r="A3523" s="73"/>
      <c r="B3523" s="86"/>
    </row>
    <row r="3524" spans="1:2" ht="18" customHeight="1">
      <c r="A3524" s="73"/>
      <c r="B3524" s="86"/>
    </row>
    <row r="3525" spans="1:2" ht="18" customHeight="1">
      <c r="A3525" s="73"/>
      <c r="B3525" s="86"/>
    </row>
    <row r="3526" spans="1:2" ht="18" customHeight="1">
      <c r="A3526" s="73"/>
      <c r="B3526" s="86"/>
    </row>
    <row r="3527" spans="1:2" ht="18" customHeight="1">
      <c r="A3527" s="73"/>
      <c r="B3527" s="86"/>
    </row>
    <row r="3528" spans="1:2" ht="18" customHeight="1">
      <c r="A3528" s="73"/>
      <c r="B3528" s="86"/>
    </row>
    <row r="3529" spans="1:2" ht="18" customHeight="1">
      <c r="A3529" s="73"/>
      <c r="B3529" s="86"/>
    </row>
    <row r="3530" spans="1:2" ht="18" customHeight="1">
      <c r="A3530" s="73"/>
      <c r="B3530" s="86"/>
    </row>
    <row r="3531" spans="1:2" ht="18" customHeight="1">
      <c r="A3531" s="73"/>
      <c r="B3531" s="86"/>
    </row>
    <row r="3532" spans="1:2" ht="18" customHeight="1">
      <c r="A3532" s="73"/>
      <c r="B3532" s="86"/>
    </row>
    <row r="3533" spans="1:2" ht="18" customHeight="1">
      <c r="A3533" s="73"/>
      <c r="B3533" s="86"/>
    </row>
    <row r="3534" spans="1:2" ht="18" customHeight="1">
      <c r="A3534" s="73"/>
      <c r="B3534" s="86"/>
    </row>
    <row r="3535" spans="1:2" ht="18" customHeight="1">
      <c r="A3535" s="73"/>
      <c r="B3535" s="86"/>
    </row>
    <row r="3536" spans="1:2" ht="18" customHeight="1">
      <c r="A3536" s="73"/>
      <c r="B3536" s="86"/>
    </row>
    <row r="3537" spans="1:2" ht="18" customHeight="1">
      <c r="A3537" s="73"/>
      <c r="B3537" s="86"/>
    </row>
    <row r="3538" spans="1:2" ht="18" customHeight="1">
      <c r="A3538" s="73"/>
      <c r="B3538" s="86"/>
    </row>
    <row r="3539" spans="1:2" ht="18" customHeight="1">
      <c r="A3539" s="73"/>
      <c r="B3539" s="86"/>
    </row>
    <row r="3540" spans="1:2" ht="18" customHeight="1">
      <c r="A3540" s="73"/>
      <c r="B3540" s="86"/>
    </row>
    <row r="3541" spans="1:2" ht="18" customHeight="1">
      <c r="A3541" s="73"/>
      <c r="B3541" s="86"/>
    </row>
    <row r="3542" spans="1:2" ht="18" customHeight="1">
      <c r="A3542" s="73"/>
      <c r="B3542" s="86"/>
    </row>
    <row r="3543" spans="1:2" ht="18" customHeight="1">
      <c r="A3543" s="73"/>
      <c r="B3543" s="86"/>
    </row>
    <row r="3544" spans="1:2" ht="18" customHeight="1">
      <c r="A3544" s="73"/>
      <c r="B3544" s="86"/>
    </row>
    <row r="3545" spans="1:2" ht="18" customHeight="1">
      <c r="A3545" s="73"/>
      <c r="B3545" s="86"/>
    </row>
    <row r="3546" spans="1:2" ht="18" customHeight="1">
      <c r="A3546" s="73"/>
      <c r="B3546" s="86"/>
    </row>
    <row r="3547" spans="1:2" ht="18" customHeight="1">
      <c r="A3547" s="73"/>
      <c r="B3547" s="86"/>
    </row>
    <row r="3548" spans="1:2" ht="18" customHeight="1">
      <c r="A3548" s="73"/>
      <c r="B3548" s="86"/>
    </row>
    <row r="3549" spans="1:2" ht="18" customHeight="1">
      <c r="A3549" s="73"/>
      <c r="B3549" s="86"/>
    </row>
    <row r="3550" spans="1:2" ht="18" customHeight="1">
      <c r="A3550" s="73"/>
      <c r="B3550" s="86"/>
    </row>
    <row r="3551" spans="1:2" ht="18" customHeight="1">
      <c r="A3551" s="73"/>
      <c r="B3551" s="86"/>
    </row>
    <row r="3552" spans="1:2" ht="18" customHeight="1">
      <c r="A3552" s="73"/>
      <c r="B3552" s="86"/>
    </row>
    <row r="3553" spans="1:2" ht="18" customHeight="1">
      <c r="A3553" s="73"/>
      <c r="B3553" s="86"/>
    </row>
    <row r="3554" spans="1:2" ht="18" customHeight="1">
      <c r="A3554" s="73"/>
      <c r="B3554" s="86"/>
    </row>
    <row r="3555" spans="1:2" ht="18" customHeight="1">
      <c r="A3555" s="73"/>
      <c r="B3555" s="86"/>
    </row>
    <row r="3556" spans="1:2" ht="18" customHeight="1">
      <c r="A3556" s="73"/>
      <c r="B3556" s="86"/>
    </row>
    <row r="3557" spans="1:2" ht="18" customHeight="1">
      <c r="A3557" s="73"/>
      <c r="B3557" s="86"/>
    </row>
    <row r="3558" spans="1:2" ht="18" customHeight="1">
      <c r="A3558" s="73"/>
      <c r="B3558" s="86"/>
    </row>
    <row r="3559" spans="1:2" ht="18" customHeight="1">
      <c r="A3559" s="73"/>
      <c r="B3559" s="86"/>
    </row>
    <row r="3560" spans="1:2" ht="18" customHeight="1">
      <c r="A3560" s="73"/>
      <c r="B3560" s="86"/>
    </row>
    <row r="3561" spans="1:2" ht="18" customHeight="1">
      <c r="A3561" s="73"/>
      <c r="B3561" s="86"/>
    </row>
    <row r="3562" spans="1:2" ht="18" customHeight="1">
      <c r="A3562" s="73"/>
      <c r="B3562" s="86"/>
    </row>
    <row r="3563" spans="1:2" ht="18" customHeight="1">
      <c r="A3563" s="73"/>
      <c r="B3563" s="86"/>
    </row>
    <row r="3564" spans="1:2" ht="18" customHeight="1">
      <c r="A3564" s="73"/>
      <c r="B3564" s="86"/>
    </row>
    <row r="3565" spans="1:2" ht="18" customHeight="1">
      <c r="A3565" s="73"/>
      <c r="B3565" s="86"/>
    </row>
    <row r="3566" spans="1:2" ht="18" customHeight="1">
      <c r="A3566" s="73"/>
      <c r="B3566" s="86"/>
    </row>
    <row r="3567" spans="1:2" ht="18" customHeight="1">
      <c r="A3567" s="73"/>
      <c r="B3567" s="86"/>
    </row>
    <row r="3568" spans="1:2" ht="18" customHeight="1">
      <c r="A3568" s="73"/>
      <c r="B3568" s="86"/>
    </row>
    <row r="3569" spans="1:2" ht="18" customHeight="1">
      <c r="A3569" s="73"/>
      <c r="B3569" s="86"/>
    </row>
    <row r="3570" spans="1:2" ht="18" customHeight="1">
      <c r="A3570" s="73"/>
      <c r="B3570" s="86"/>
    </row>
    <row r="3571" spans="1:2" ht="18" customHeight="1">
      <c r="A3571" s="73"/>
      <c r="B3571" s="86"/>
    </row>
    <row r="3572" spans="1:2" ht="18" customHeight="1">
      <c r="A3572" s="73"/>
      <c r="B3572" s="86"/>
    </row>
    <row r="3573" spans="1:2" ht="18" customHeight="1">
      <c r="A3573" s="73"/>
      <c r="B3573" s="86"/>
    </row>
    <row r="3574" spans="1:2" ht="18" customHeight="1">
      <c r="A3574" s="73"/>
      <c r="B3574" s="86"/>
    </row>
    <row r="3575" spans="1:2" ht="18" customHeight="1">
      <c r="A3575" s="73"/>
      <c r="B3575" s="86"/>
    </row>
    <row r="3576" spans="1:2" ht="18" customHeight="1">
      <c r="A3576" s="73"/>
      <c r="B3576" s="86"/>
    </row>
    <row r="3577" spans="1:2" ht="18" customHeight="1">
      <c r="A3577" s="73"/>
      <c r="B3577" s="86"/>
    </row>
    <row r="3578" spans="1:2" ht="18" customHeight="1">
      <c r="A3578" s="73"/>
      <c r="B3578" s="86"/>
    </row>
    <row r="3579" spans="1:2" ht="18" customHeight="1">
      <c r="A3579" s="73"/>
      <c r="B3579" s="86"/>
    </row>
    <row r="3580" spans="1:2" ht="18" customHeight="1">
      <c r="A3580" s="73"/>
      <c r="B3580" s="86"/>
    </row>
    <row r="3581" spans="1:2" ht="18" customHeight="1">
      <c r="A3581" s="73"/>
      <c r="B3581" s="86"/>
    </row>
    <row r="3582" spans="1:2" ht="18" customHeight="1">
      <c r="A3582" s="73"/>
      <c r="B3582" s="86"/>
    </row>
    <row r="3583" spans="1:2" ht="18" customHeight="1">
      <c r="A3583" s="73"/>
      <c r="B3583" s="86"/>
    </row>
    <row r="3584" spans="1:2" ht="18" customHeight="1">
      <c r="A3584" s="73"/>
      <c r="B3584" s="86"/>
    </row>
    <row r="3585" spans="1:2" ht="18" customHeight="1">
      <c r="A3585" s="73"/>
      <c r="B3585" s="86"/>
    </row>
    <row r="3586" spans="1:2" ht="18" customHeight="1">
      <c r="A3586" s="73"/>
      <c r="B3586" s="86"/>
    </row>
    <row r="3587" spans="1:2" ht="18" customHeight="1">
      <c r="A3587" s="73"/>
      <c r="B3587" s="86"/>
    </row>
    <row r="3588" spans="1:2" ht="18" customHeight="1">
      <c r="A3588" s="73"/>
      <c r="B3588" s="86"/>
    </row>
    <row r="3589" spans="1:2" ht="18" customHeight="1">
      <c r="A3589" s="73"/>
      <c r="B3589" s="86"/>
    </row>
    <row r="3590" spans="1:2" ht="18" customHeight="1">
      <c r="A3590" s="73"/>
      <c r="B3590" s="86"/>
    </row>
    <row r="3591" spans="1:2" ht="18" customHeight="1">
      <c r="A3591" s="73"/>
      <c r="B3591" s="86"/>
    </row>
    <row r="3592" spans="1:2" ht="18" customHeight="1">
      <c r="A3592" s="73"/>
      <c r="B3592" s="86"/>
    </row>
    <row r="3593" spans="1:2" ht="18" customHeight="1">
      <c r="A3593" s="73"/>
      <c r="B3593" s="86"/>
    </row>
    <row r="3594" spans="1:2" ht="18" customHeight="1">
      <c r="A3594" s="73"/>
      <c r="B3594" s="86"/>
    </row>
    <row r="3595" spans="1:2" ht="18" customHeight="1">
      <c r="A3595" s="73"/>
      <c r="B3595" s="86"/>
    </row>
    <row r="3596" spans="1:2" ht="18" customHeight="1">
      <c r="A3596" s="73"/>
      <c r="B3596" s="86"/>
    </row>
    <row r="3597" spans="1:2" ht="18" customHeight="1">
      <c r="A3597" s="73"/>
      <c r="B3597" s="86"/>
    </row>
    <row r="3598" spans="1:2" ht="18" customHeight="1">
      <c r="A3598" s="73"/>
      <c r="B3598" s="86"/>
    </row>
    <row r="3599" spans="1:2" ht="18" customHeight="1">
      <c r="A3599" s="73"/>
      <c r="B3599" s="86"/>
    </row>
    <row r="3600" spans="1:2" ht="18" customHeight="1">
      <c r="A3600" s="73"/>
      <c r="B3600" s="86"/>
    </row>
    <row r="3601" spans="1:2" ht="18" customHeight="1">
      <c r="A3601" s="73"/>
      <c r="B3601" s="86"/>
    </row>
    <row r="3602" spans="1:2" ht="18" customHeight="1">
      <c r="A3602" s="73"/>
      <c r="B3602" s="86"/>
    </row>
    <row r="3603" spans="1:2" ht="18" customHeight="1">
      <c r="A3603" s="73"/>
      <c r="B3603" s="86"/>
    </row>
    <row r="3604" spans="1:2" ht="18" customHeight="1">
      <c r="A3604" s="73"/>
      <c r="B3604" s="86"/>
    </row>
    <row r="3605" spans="1:2" ht="18" customHeight="1">
      <c r="A3605" s="73"/>
      <c r="B3605" s="86"/>
    </row>
    <row r="3606" spans="1:2" ht="18" customHeight="1">
      <c r="A3606" s="73"/>
      <c r="B3606" s="86"/>
    </row>
    <row r="3607" spans="1:2" ht="18" customHeight="1">
      <c r="A3607" s="73"/>
      <c r="B3607" s="86"/>
    </row>
    <row r="3608" spans="1:2" ht="18" customHeight="1">
      <c r="A3608" s="73"/>
      <c r="B3608" s="86"/>
    </row>
    <row r="3609" spans="1:2" ht="18" customHeight="1">
      <c r="A3609" s="73"/>
      <c r="B3609" s="86"/>
    </row>
    <row r="3610" spans="1:2" ht="18" customHeight="1">
      <c r="A3610" s="73"/>
      <c r="B3610" s="86"/>
    </row>
    <row r="3611" spans="1:2" ht="18" customHeight="1">
      <c r="A3611" s="73"/>
      <c r="B3611" s="86"/>
    </row>
    <row r="3612" spans="1:2" ht="18" customHeight="1">
      <c r="A3612" s="73"/>
      <c r="B3612" s="86"/>
    </row>
    <row r="3613" spans="1:2" ht="18" customHeight="1">
      <c r="A3613" s="73"/>
      <c r="B3613" s="86"/>
    </row>
    <row r="3614" spans="1:2" ht="18" customHeight="1">
      <c r="A3614" s="73"/>
      <c r="B3614" s="86"/>
    </row>
    <row r="3615" spans="1:2" ht="18" customHeight="1">
      <c r="A3615" s="73"/>
      <c r="B3615" s="86"/>
    </row>
    <row r="3616" spans="1:2" ht="18" customHeight="1">
      <c r="A3616" s="73"/>
      <c r="B3616" s="86"/>
    </row>
    <row r="3617" spans="1:2" ht="18" customHeight="1">
      <c r="A3617" s="73"/>
      <c r="B3617" s="86"/>
    </row>
    <row r="3618" spans="1:2" ht="18" customHeight="1">
      <c r="A3618" s="73"/>
      <c r="B3618" s="86"/>
    </row>
    <row r="3619" spans="1:2" ht="18" customHeight="1">
      <c r="A3619" s="73"/>
      <c r="B3619" s="86"/>
    </row>
    <row r="3620" spans="1:2" ht="18" customHeight="1">
      <c r="A3620" s="73"/>
      <c r="B3620" s="86"/>
    </row>
    <row r="3621" spans="1:2" ht="18" customHeight="1">
      <c r="A3621" s="73"/>
      <c r="B3621" s="86"/>
    </row>
    <row r="3622" spans="1:2" ht="18" customHeight="1">
      <c r="A3622" s="73"/>
      <c r="B3622" s="86"/>
    </row>
    <row r="3623" spans="1:2" ht="18" customHeight="1">
      <c r="A3623" s="73"/>
      <c r="B3623" s="86"/>
    </row>
    <row r="3624" spans="1:2" ht="18" customHeight="1">
      <c r="A3624" s="73"/>
      <c r="B3624" s="86"/>
    </row>
    <row r="3625" spans="1:2" ht="18" customHeight="1">
      <c r="A3625" s="73"/>
      <c r="B3625" s="86"/>
    </row>
    <row r="3626" spans="1:2" ht="18" customHeight="1">
      <c r="A3626" s="73"/>
      <c r="B3626" s="86"/>
    </row>
    <row r="3627" spans="1:2" ht="18" customHeight="1">
      <c r="A3627" s="73"/>
      <c r="B3627" s="86"/>
    </row>
    <row r="3628" spans="1:2" ht="18" customHeight="1">
      <c r="A3628" s="73"/>
      <c r="B3628" s="86"/>
    </row>
    <row r="3629" spans="1:2" ht="18" customHeight="1">
      <c r="A3629" s="73"/>
      <c r="B3629" s="86"/>
    </row>
    <row r="3630" spans="1:2" ht="18" customHeight="1">
      <c r="A3630" s="73"/>
      <c r="B3630" s="86"/>
    </row>
    <row r="3631" spans="1:2" ht="18" customHeight="1">
      <c r="A3631" s="73"/>
      <c r="B3631" s="86"/>
    </row>
    <row r="3632" spans="1:2" ht="18" customHeight="1">
      <c r="A3632" s="73"/>
      <c r="B3632" s="86"/>
    </row>
    <row r="3633" spans="1:2" ht="18" customHeight="1">
      <c r="A3633" s="73"/>
      <c r="B3633" s="86"/>
    </row>
    <row r="3634" spans="1:2" ht="18" customHeight="1">
      <c r="A3634" s="73"/>
      <c r="B3634" s="86"/>
    </row>
    <row r="3635" spans="1:2" ht="18" customHeight="1">
      <c r="A3635" s="73"/>
      <c r="B3635" s="86"/>
    </row>
    <row r="3636" spans="1:2" ht="18" customHeight="1">
      <c r="A3636" s="73"/>
      <c r="B3636" s="86"/>
    </row>
    <row r="3637" spans="1:2" ht="18" customHeight="1">
      <c r="A3637" s="73"/>
      <c r="B3637" s="86"/>
    </row>
    <row r="3638" spans="1:2" ht="18" customHeight="1">
      <c r="A3638" s="73"/>
      <c r="B3638" s="86"/>
    </row>
    <row r="3639" spans="1:2" ht="18" customHeight="1">
      <c r="A3639" s="73"/>
      <c r="B3639" s="86"/>
    </row>
    <row r="3640" spans="1:2" ht="18" customHeight="1">
      <c r="A3640" s="73"/>
      <c r="B3640" s="86"/>
    </row>
    <row r="3641" spans="1:2" ht="18" customHeight="1">
      <c r="A3641" s="73"/>
      <c r="B3641" s="86"/>
    </row>
    <row r="3642" spans="1:2" ht="18" customHeight="1">
      <c r="A3642" s="73"/>
      <c r="B3642" s="86"/>
    </row>
    <row r="3643" spans="1:2" ht="18" customHeight="1">
      <c r="A3643" s="73"/>
      <c r="B3643" s="86"/>
    </row>
    <row r="3644" spans="1:2" ht="18" customHeight="1">
      <c r="A3644" s="73"/>
      <c r="B3644" s="86"/>
    </row>
    <row r="3645" spans="1:2" ht="18" customHeight="1">
      <c r="A3645" s="73"/>
      <c r="B3645" s="86"/>
    </row>
    <row r="3646" spans="1:2" ht="18" customHeight="1">
      <c r="A3646" s="73"/>
      <c r="B3646" s="86"/>
    </row>
    <row r="3647" spans="1:2" ht="18" customHeight="1">
      <c r="A3647" s="73"/>
      <c r="B3647" s="86"/>
    </row>
    <row r="3648" spans="1:2" ht="18" customHeight="1">
      <c r="A3648" s="73"/>
      <c r="B3648" s="86"/>
    </row>
    <row r="3649" spans="1:2" ht="18" customHeight="1">
      <c r="A3649" s="73"/>
      <c r="B3649" s="86"/>
    </row>
    <row r="3650" spans="1:2" ht="18" customHeight="1">
      <c r="A3650" s="73"/>
      <c r="B3650" s="86"/>
    </row>
    <row r="3651" spans="1:2" ht="18" customHeight="1">
      <c r="A3651" s="73"/>
      <c r="B3651" s="86"/>
    </row>
    <row r="3652" spans="1:2" ht="18" customHeight="1">
      <c r="A3652" s="73"/>
      <c r="B3652" s="86"/>
    </row>
    <row r="3653" spans="1:2" ht="18" customHeight="1">
      <c r="A3653" s="73"/>
      <c r="B3653" s="86"/>
    </row>
    <row r="3654" spans="1:2" ht="18" customHeight="1">
      <c r="A3654" s="73"/>
      <c r="B3654" s="86"/>
    </row>
    <row r="3655" spans="1:2" ht="18" customHeight="1">
      <c r="A3655" s="73"/>
      <c r="B3655" s="86"/>
    </row>
    <row r="3656" spans="1:2" ht="18" customHeight="1">
      <c r="A3656" s="73"/>
      <c r="B3656" s="86"/>
    </row>
    <row r="3657" spans="1:2" ht="18" customHeight="1">
      <c r="A3657" s="73"/>
      <c r="B3657" s="86"/>
    </row>
    <row r="3658" spans="1:2" ht="18" customHeight="1">
      <c r="A3658" s="73"/>
      <c r="B3658" s="86"/>
    </row>
    <row r="3659" spans="1:2" ht="18" customHeight="1">
      <c r="A3659" s="73"/>
      <c r="B3659" s="86"/>
    </row>
    <row r="3660" spans="1:2" ht="18" customHeight="1">
      <c r="A3660" s="73"/>
      <c r="B3660" s="86"/>
    </row>
    <row r="3661" spans="1:2" ht="18" customHeight="1">
      <c r="A3661" s="73"/>
      <c r="B3661" s="86"/>
    </row>
    <row r="3662" spans="1:2" ht="18" customHeight="1">
      <c r="A3662" s="73"/>
      <c r="B3662" s="86"/>
    </row>
    <row r="3663" spans="1:2" ht="18" customHeight="1">
      <c r="A3663" s="73"/>
      <c r="B3663" s="86"/>
    </row>
    <row r="3664" spans="1:2" ht="18" customHeight="1">
      <c r="A3664" s="73"/>
      <c r="B3664" s="86"/>
    </row>
    <row r="3665" spans="1:2" ht="18" customHeight="1">
      <c r="A3665" s="73"/>
      <c r="B3665" s="86"/>
    </row>
    <row r="3666" spans="1:2" ht="18" customHeight="1">
      <c r="A3666" s="73"/>
      <c r="B3666" s="86"/>
    </row>
    <row r="3667" spans="1:2" ht="18" customHeight="1">
      <c r="A3667" s="73"/>
      <c r="B3667" s="86"/>
    </row>
    <row r="3668" spans="1:2" ht="18" customHeight="1">
      <c r="A3668" s="73"/>
      <c r="B3668" s="86"/>
    </row>
    <row r="3669" spans="1:2" ht="18" customHeight="1">
      <c r="A3669" s="73"/>
      <c r="B3669" s="86"/>
    </row>
    <row r="3670" spans="1:2" ht="18" customHeight="1">
      <c r="A3670" s="73"/>
      <c r="B3670" s="86"/>
    </row>
    <row r="3671" spans="1:2" ht="18" customHeight="1">
      <c r="A3671" s="73"/>
      <c r="B3671" s="86"/>
    </row>
    <row r="3672" spans="1:2" ht="18" customHeight="1">
      <c r="A3672" s="73"/>
      <c r="B3672" s="86"/>
    </row>
    <row r="3673" spans="1:2" ht="18" customHeight="1">
      <c r="A3673" s="73"/>
      <c r="B3673" s="86"/>
    </row>
    <row r="3674" spans="1:2" ht="18" customHeight="1">
      <c r="A3674" s="73"/>
      <c r="B3674" s="86"/>
    </row>
    <row r="3675" spans="1:2" ht="18" customHeight="1">
      <c r="A3675" s="73"/>
      <c r="B3675" s="86"/>
    </row>
    <row r="3676" spans="1:2" ht="18" customHeight="1">
      <c r="A3676" s="73"/>
      <c r="B3676" s="86"/>
    </row>
    <row r="3677" spans="1:2" ht="18" customHeight="1">
      <c r="A3677" s="73"/>
      <c r="B3677" s="86"/>
    </row>
    <row r="3678" spans="1:2" ht="18" customHeight="1">
      <c r="A3678" s="73"/>
      <c r="B3678" s="86"/>
    </row>
    <row r="3679" spans="1:2" ht="18" customHeight="1">
      <c r="A3679" s="73"/>
      <c r="B3679" s="86"/>
    </row>
    <row r="3680" spans="1:2" ht="18" customHeight="1">
      <c r="A3680" s="73"/>
      <c r="B3680" s="86"/>
    </row>
    <row r="3681" spans="1:2" ht="18" customHeight="1">
      <c r="A3681" s="73"/>
      <c r="B3681" s="86"/>
    </row>
    <row r="3682" spans="1:2" ht="18" customHeight="1">
      <c r="A3682" s="73"/>
      <c r="B3682" s="86"/>
    </row>
    <row r="3683" spans="1:2" ht="18" customHeight="1">
      <c r="A3683" s="73"/>
      <c r="B3683" s="86"/>
    </row>
    <row r="3684" spans="1:2" ht="18" customHeight="1">
      <c r="A3684" s="73"/>
      <c r="B3684" s="86"/>
    </row>
    <row r="3685" spans="1:2" ht="18" customHeight="1">
      <c r="A3685" s="73"/>
      <c r="B3685" s="86"/>
    </row>
    <row r="3686" spans="1:2" ht="18" customHeight="1">
      <c r="A3686" s="73"/>
      <c r="B3686" s="86"/>
    </row>
    <row r="3687" spans="1:2" ht="18" customHeight="1">
      <c r="A3687" s="73"/>
      <c r="B3687" s="86"/>
    </row>
    <row r="3688" spans="1:2" ht="18" customHeight="1">
      <c r="A3688" s="73"/>
      <c r="B3688" s="86"/>
    </row>
    <row r="3689" spans="1:2" ht="18" customHeight="1">
      <c r="A3689" s="73"/>
      <c r="B3689" s="86"/>
    </row>
    <row r="3690" spans="1:2" ht="18" customHeight="1">
      <c r="A3690" s="73"/>
      <c r="B3690" s="86"/>
    </row>
    <row r="3691" spans="1:2" ht="18" customHeight="1">
      <c r="A3691" s="73"/>
      <c r="B3691" s="86"/>
    </row>
    <row r="3692" spans="1:2" ht="18" customHeight="1">
      <c r="A3692" s="73"/>
      <c r="B3692" s="86"/>
    </row>
    <row r="3693" spans="1:2" ht="18" customHeight="1">
      <c r="A3693" s="73"/>
      <c r="B3693" s="86"/>
    </row>
    <row r="3694" spans="1:2" ht="18" customHeight="1">
      <c r="A3694" s="73"/>
      <c r="B3694" s="86"/>
    </row>
    <row r="3695" spans="1:2" ht="18" customHeight="1">
      <c r="A3695" s="73"/>
      <c r="B3695" s="86"/>
    </row>
    <row r="3696" spans="1:2" ht="18" customHeight="1">
      <c r="A3696" s="73"/>
      <c r="B3696" s="86"/>
    </row>
    <row r="3697" spans="1:2" ht="18" customHeight="1">
      <c r="A3697" s="73"/>
      <c r="B3697" s="86"/>
    </row>
    <row r="3698" spans="1:2" ht="18" customHeight="1">
      <c r="A3698" s="73"/>
      <c r="B3698" s="86"/>
    </row>
    <row r="3699" spans="1:2" ht="18" customHeight="1">
      <c r="A3699" s="73"/>
      <c r="B3699" s="86"/>
    </row>
    <row r="3700" spans="1:2" ht="18" customHeight="1">
      <c r="A3700" s="73"/>
      <c r="B3700" s="86"/>
    </row>
    <row r="3701" spans="1:2" ht="18" customHeight="1">
      <c r="A3701" s="73"/>
      <c r="B3701" s="86"/>
    </row>
    <row r="3702" spans="1:2" ht="18" customHeight="1">
      <c r="A3702" s="73"/>
      <c r="B3702" s="86"/>
    </row>
    <row r="3703" spans="1:2" ht="18" customHeight="1">
      <c r="A3703" s="73"/>
      <c r="B3703" s="86"/>
    </row>
    <row r="3704" spans="1:2" ht="18" customHeight="1">
      <c r="A3704" s="73"/>
      <c r="B3704" s="86"/>
    </row>
    <row r="3705" spans="1:2" ht="18" customHeight="1">
      <c r="A3705" s="73"/>
      <c r="B3705" s="86"/>
    </row>
    <row r="3706" spans="1:2" ht="18" customHeight="1">
      <c r="A3706" s="73"/>
      <c r="B3706" s="86"/>
    </row>
    <row r="3707" spans="1:2" ht="18" customHeight="1">
      <c r="A3707" s="73"/>
      <c r="B3707" s="86"/>
    </row>
    <row r="3708" spans="1:2" ht="18" customHeight="1">
      <c r="A3708" s="73"/>
      <c r="B3708" s="86"/>
    </row>
    <row r="3709" spans="1:2" ht="18" customHeight="1">
      <c r="A3709" s="73"/>
      <c r="B3709" s="86"/>
    </row>
    <row r="3710" spans="1:2" ht="18" customHeight="1">
      <c r="A3710" s="73"/>
      <c r="B3710" s="86"/>
    </row>
    <row r="3711" spans="1:2" ht="18" customHeight="1">
      <c r="A3711" s="73"/>
      <c r="B3711" s="86"/>
    </row>
    <row r="3712" spans="1:2" ht="18" customHeight="1">
      <c r="A3712" s="73"/>
      <c r="B3712" s="86"/>
    </row>
    <row r="3713" spans="1:2" ht="18" customHeight="1">
      <c r="A3713" s="73"/>
      <c r="B3713" s="86"/>
    </row>
    <row r="3714" spans="1:2" ht="18" customHeight="1">
      <c r="A3714" s="73"/>
      <c r="B3714" s="86"/>
    </row>
    <row r="3715" spans="1:2" ht="18" customHeight="1">
      <c r="A3715" s="73"/>
      <c r="B3715" s="86"/>
    </row>
    <row r="3716" spans="1:2" ht="18" customHeight="1">
      <c r="A3716" s="73"/>
      <c r="B3716" s="86"/>
    </row>
    <row r="3717" spans="1:2" ht="18" customHeight="1">
      <c r="A3717" s="73"/>
      <c r="B3717" s="86"/>
    </row>
    <row r="3718" spans="1:2" ht="18" customHeight="1">
      <c r="A3718" s="73"/>
      <c r="B3718" s="86"/>
    </row>
    <row r="3719" spans="1:2" ht="18" customHeight="1">
      <c r="A3719" s="73"/>
      <c r="B3719" s="86"/>
    </row>
    <row r="3720" spans="1:2" ht="18" customHeight="1">
      <c r="A3720" s="73"/>
      <c r="B3720" s="86"/>
    </row>
    <row r="3721" spans="1:2" ht="18" customHeight="1">
      <c r="A3721" s="73"/>
      <c r="B3721" s="86"/>
    </row>
    <row r="3722" spans="1:2" ht="18" customHeight="1">
      <c r="A3722" s="73"/>
      <c r="B3722" s="86"/>
    </row>
    <row r="3723" spans="1:2" ht="18" customHeight="1">
      <c r="A3723" s="73"/>
      <c r="B3723" s="86"/>
    </row>
    <row r="3724" spans="1:2" ht="18" customHeight="1">
      <c r="A3724" s="73"/>
      <c r="B3724" s="86"/>
    </row>
    <row r="3725" spans="1:2" ht="18" customHeight="1">
      <c r="A3725" s="73"/>
      <c r="B3725" s="86"/>
    </row>
    <row r="3726" spans="1:2" ht="18" customHeight="1">
      <c r="A3726" s="73"/>
      <c r="B3726" s="86"/>
    </row>
    <row r="3727" spans="1:2" ht="18" customHeight="1">
      <c r="A3727" s="73"/>
      <c r="B3727" s="86"/>
    </row>
    <row r="3728" spans="1:2" ht="18" customHeight="1">
      <c r="A3728" s="73"/>
      <c r="B3728" s="86"/>
    </row>
    <row r="3729" spans="1:2" ht="18" customHeight="1">
      <c r="A3729" s="73"/>
      <c r="B3729" s="86"/>
    </row>
    <row r="3730" spans="1:2" ht="18" customHeight="1">
      <c r="A3730" s="73"/>
      <c r="B3730" s="86"/>
    </row>
    <row r="3731" spans="1:2" ht="18" customHeight="1">
      <c r="A3731" s="73"/>
      <c r="B3731" s="86"/>
    </row>
    <row r="3732" spans="1:2" ht="18" customHeight="1">
      <c r="A3732" s="73"/>
      <c r="B3732" s="86"/>
    </row>
    <row r="3733" spans="1:2" ht="18" customHeight="1">
      <c r="A3733" s="73"/>
      <c r="B3733" s="86"/>
    </row>
    <row r="3734" spans="1:2" ht="18" customHeight="1">
      <c r="A3734" s="73"/>
      <c r="B3734" s="86"/>
    </row>
    <row r="3735" spans="1:2" ht="18" customHeight="1">
      <c r="A3735" s="73"/>
      <c r="B3735" s="86"/>
    </row>
    <row r="3736" spans="1:2" ht="18" customHeight="1">
      <c r="A3736" s="73"/>
      <c r="B3736" s="86"/>
    </row>
    <row r="3737" spans="1:2" ht="18" customHeight="1">
      <c r="A3737" s="73"/>
      <c r="B3737" s="86"/>
    </row>
    <row r="3738" spans="1:2" ht="18" customHeight="1">
      <c r="A3738" s="73"/>
      <c r="B3738" s="86"/>
    </row>
    <row r="3739" spans="1:2" ht="18" customHeight="1">
      <c r="A3739" s="73"/>
      <c r="B3739" s="86"/>
    </row>
    <row r="3740" spans="1:2" ht="18" customHeight="1">
      <c r="A3740" s="73"/>
      <c r="B3740" s="86"/>
    </row>
    <row r="3741" spans="1:2" ht="18" customHeight="1">
      <c r="A3741" s="73"/>
      <c r="B3741" s="86"/>
    </row>
    <row r="3742" spans="1:2" ht="18" customHeight="1">
      <c r="A3742" s="73"/>
      <c r="B3742" s="86"/>
    </row>
    <row r="3743" spans="1:2" ht="18" customHeight="1">
      <c r="A3743" s="73"/>
      <c r="B3743" s="86"/>
    </row>
    <row r="3744" spans="1:2" ht="18" customHeight="1">
      <c r="A3744" s="73"/>
      <c r="B3744" s="86"/>
    </row>
    <row r="3745" spans="1:2" ht="18" customHeight="1">
      <c r="A3745" s="73"/>
      <c r="B3745" s="86"/>
    </row>
    <row r="3746" spans="1:2" ht="18" customHeight="1">
      <c r="A3746" s="73"/>
      <c r="B3746" s="86"/>
    </row>
    <row r="3747" spans="1:2" ht="18" customHeight="1">
      <c r="A3747" s="73"/>
      <c r="B3747" s="86"/>
    </row>
    <row r="3748" spans="1:2" ht="18" customHeight="1">
      <c r="A3748" s="73"/>
      <c r="B3748" s="86"/>
    </row>
    <row r="3749" spans="1:2" ht="18" customHeight="1">
      <c r="A3749" s="73"/>
      <c r="B3749" s="86"/>
    </row>
    <row r="3750" spans="1:2" ht="18" customHeight="1">
      <c r="A3750" s="73"/>
      <c r="B3750" s="86"/>
    </row>
    <row r="3751" spans="1:2" ht="18" customHeight="1">
      <c r="A3751" s="73"/>
      <c r="B3751" s="86"/>
    </row>
    <row r="3752" spans="1:2" ht="18" customHeight="1">
      <c r="A3752" s="73"/>
      <c r="B3752" s="86"/>
    </row>
    <row r="3753" spans="1:2" ht="18" customHeight="1">
      <c r="A3753" s="73"/>
      <c r="B3753" s="86"/>
    </row>
    <row r="3754" spans="1:2" ht="18" customHeight="1">
      <c r="A3754" s="73"/>
      <c r="B3754" s="86"/>
    </row>
    <row r="3755" spans="1:2" ht="18" customHeight="1">
      <c r="A3755" s="73"/>
      <c r="B3755" s="86"/>
    </row>
    <row r="3756" spans="1:2" ht="18" customHeight="1">
      <c r="A3756" s="73"/>
      <c r="B3756" s="86"/>
    </row>
    <row r="3757" spans="1:2" ht="18" customHeight="1">
      <c r="A3757" s="73"/>
      <c r="B3757" s="86"/>
    </row>
    <row r="3758" spans="1:2" ht="18" customHeight="1">
      <c r="A3758" s="73"/>
      <c r="B3758" s="86"/>
    </row>
    <row r="3759" spans="1:2" ht="18" customHeight="1">
      <c r="A3759" s="73"/>
      <c r="B3759" s="86"/>
    </row>
    <row r="3760" spans="1:2" ht="18" customHeight="1">
      <c r="A3760" s="73"/>
      <c r="B3760" s="86"/>
    </row>
    <row r="3761" spans="1:2" ht="18" customHeight="1">
      <c r="A3761" s="73"/>
      <c r="B3761" s="86"/>
    </row>
    <row r="3762" spans="1:2" ht="18" customHeight="1">
      <c r="A3762" s="73"/>
      <c r="B3762" s="86"/>
    </row>
    <row r="3763" spans="1:2" ht="18" customHeight="1">
      <c r="A3763" s="73"/>
      <c r="B3763" s="86"/>
    </row>
    <row r="3764" spans="1:2" ht="18" customHeight="1">
      <c r="A3764" s="73"/>
      <c r="B3764" s="86"/>
    </row>
    <row r="3765" spans="1:2" ht="18" customHeight="1">
      <c r="A3765" s="73"/>
      <c r="B3765" s="86"/>
    </row>
    <row r="3766" spans="1:2" ht="18" customHeight="1">
      <c r="A3766" s="73"/>
      <c r="B3766" s="86"/>
    </row>
    <row r="3767" spans="1:2" ht="18" customHeight="1">
      <c r="A3767" s="73"/>
      <c r="B3767" s="86"/>
    </row>
    <row r="3768" spans="1:2" ht="18" customHeight="1">
      <c r="A3768" s="73"/>
      <c r="B3768" s="86"/>
    </row>
    <row r="3769" spans="1:2" ht="18" customHeight="1">
      <c r="A3769" s="73"/>
      <c r="B3769" s="86"/>
    </row>
    <row r="3770" spans="1:2" ht="18" customHeight="1">
      <c r="A3770" s="73"/>
      <c r="B3770" s="86"/>
    </row>
    <row r="3771" spans="1:2" ht="18" customHeight="1">
      <c r="A3771" s="73"/>
      <c r="B3771" s="86"/>
    </row>
    <row r="3772" spans="1:2" ht="18" customHeight="1">
      <c r="A3772" s="73"/>
      <c r="B3772" s="86"/>
    </row>
    <row r="3773" spans="1:2" ht="18" customHeight="1">
      <c r="A3773" s="73"/>
      <c r="B3773" s="86"/>
    </row>
    <row r="3774" spans="1:2" ht="18" customHeight="1">
      <c r="A3774" s="73"/>
      <c r="B3774" s="86"/>
    </row>
    <row r="3775" spans="1:2" ht="18" customHeight="1">
      <c r="A3775" s="73"/>
      <c r="B3775" s="86"/>
    </row>
    <row r="3776" spans="1:2" ht="18" customHeight="1">
      <c r="A3776" s="73"/>
      <c r="B3776" s="86"/>
    </row>
    <row r="3777" spans="1:2" ht="18" customHeight="1">
      <c r="A3777" s="73"/>
      <c r="B3777" s="86"/>
    </row>
    <row r="3778" spans="1:2" ht="18" customHeight="1">
      <c r="A3778" s="73"/>
      <c r="B3778" s="86"/>
    </row>
    <row r="3779" spans="1:2" ht="18" customHeight="1">
      <c r="A3779" s="73"/>
      <c r="B3779" s="86"/>
    </row>
    <row r="3780" spans="1:2" ht="18" customHeight="1">
      <c r="A3780" s="73"/>
      <c r="B3780" s="86"/>
    </row>
    <row r="3781" spans="1:2" ht="18" customHeight="1">
      <c r="A3781" s="73"/>
      <c r="B3781" s="86"/>
    </row>
    <row r="3782" spans="1:2" ht="18" customHeight="1">
      <c r="A3782" s="73"/>
      <c r="B3782" s="86"/>
    </row>
    <row r="3783" spans="1:2" ht="18" customHeight="1">
      <c r="A3783" s="73"/>
      <c r="B3783" s="86"/>
    </row>
    <row r="3784" spans="1:2" ht="18" customHeight="1">
      <c r="A3784" s="73"/>
      <c r="B3784" s="86"/>
    </row>
    <row r="3785" spans="1:2" ht="18" customHeight="1">
      <c r="A3785" s="73"/>
      <c r="B3785" s="86"/>
    </row>
    <row r="3786" spans="1:2" ht="18" customHeight="1">
      <c r="A3786" s="73"/>
      <c r="B3786" s="86"/>
    </row>
    <row r="3787" spans="1:2" ht="18" customHeight="1">
      <c r="A3787" s="73"/>
      <c r="B3787" s="86"/>
    </row>
    <row r="3788" spans="1:2" ht="18" customHeight="1">
      <c r="A3788" s="73"/>
      <c r="B3788" s="86"/>
    </row>
    <row r="3789" spans="1:2" ht="18" customHeight="1">
      <c r="A3789" s="73"/>
      <c r="B3789" s="86"/>
    </row>
    <row r="3790" spans="1:2" ht="18" customHeight="1">
      <c r="A3790" s="73"/>
      <c r="B3790" s="86"/>
    </row>
    <row r="3791" spans="1:2" ht="18" customHeight="1">
      <c r="A3791" s="73"/>
      <c r="B3791" s="86"/>
    </row>
    <row r="3792" spans="1:2" ht="18" customHeight="1">
      <c r="A3792" s="73"/>
      <c r="B3792" s="86"/>
    </row>
    <row r="3793" spans="1:2" ht="18" customHeight="1">
      <c r="A3793" s="73"/>
      <c r="B3793" s="86"/>
    </row>
    <row r="3794" spans="1:2" ht="18" customHeight="1">
      <c r="A3794" s="73"/>
      <c r="B3794" s="86"/>
    </row>
    <row r="3795" spans="1:2" ht="18" customHeight="1">
      <c r="A3795" s="73"/>
      <c r="B3795" s="86"/>
    </row>
    <row r="3796" spans="1:2" ht="18" customHeight="1">
      <c r="A3796" s="73"/>
      <c r="B3796" s="86"/>
    </row>
    <row r="3797" spans="1:2" ht="18" customHeight="1">
      <c r="A3797" s="73"/>
      <c r="B3797" s="86"/>
    </row>
    <row r="3798" spans="1:2" ht="18" customHeight="1">
      <c r="A3798" s="73"/>
      <c r="B3798" s="86"/>
    </row>
    <row r="3799" spans="1:2" ht="18" customHeight="1">
      <c r="A3799" s="73"/>
      <c r="B3799" s="86"/>
    </row>
    <row r="3800" spans="1:2" ht="18" customHeight="1">
      <c r="A3800" s="73"/>
      <c r="B3800" s="86"/>
    </row>
    <row r="3801" spans="1:2" ht="18" customHeight="1">
      <c r="A3801" s="73"/>
      <c r="B3801" s="86"/>
    </row>
    <row r="3802" spans="1:2" ht="18" customHeight="1">
      <c r="A3802" s="73"/>
      <c r="B3802" s="86"/>
    </row>
    <row r="3803" spans="1:2" ht="18" customHeight="1">
      <c r="A3803" s="73"/>
      <c r="B3803" s="86"/>
    </row>
    <row r="3804" spans="1:2" ht="18" customHeight="1">
      <c r="A3804" s="73"/>
      <c r="B3804" s="86"/>
    </row>
    <row r="3805" spans="1:2" ht="18" customHeight="1">
      <c r="A3805" s="73"/>
      <c r="B3805" s="86"/>
    </row>
    <row r="3806" spans="1:2" ht="18" customHeight="1">
      <c r="A3806" s="73"/>
      <c r="B3806" s="86"/>
    </row>
    <row r="3807" spans="1:2" ht="18" customHeight="1">
      <c r="A3807" s="73"/>
      <c r="B3807" s="86"/>
    </row>
    <row r="3808" spans="1:2" ht="18" customHeight="1">
      <c r="A3808" s="73"/>
      <c r="B3808" s="86"/>
    </row>
    <row r="3809" spans="1:2" ht="18" customHeight="1">
      <c r="A3809" s="73"/>
      <c r="B3809" s="86"/>
    </row>
    <row r="3810" spans="1:2" ht="18" customHeight="1">
      <c r="A3810" s="73"/>
      <c r="B3810" s="86"/>
    </row>
    <row r="3811" spans="1:2" ht="18" customHeight="1">
      <c r="A3811" s="73"/>
      <c r="B3811" s="86"/>
    </row>
    <row r="3812" spans="1:2" ht="18" customHeight="1">
      <c r="A3812" s="73"/>
      <c r="B3812" s="86"/>
    </row>
    <row r="3813" spans="1:2" ht="18" customHeight="1">
      <c r="A3813" s="73"/>
      <c r="B3813" s="86"/>
    </row>
    <row r="3814" spans="1:2" ht="18" customHeight="1">
      <c r="A3814" s="73"/>
      <c r="B3814" s="86"/>
    </row>
    <row r="3815" spans="1:2" ht="18" customHeight="1">
      <c r="A3815" s="73"/>
      <c r="B3815" s="86"/>
    </row>
    <row r="3816" spans="1:2" ht="18" customHeight="1">
      <c r="A3816" s="73"/>
      <c r="B3816" s="86"/>
    </row>
    <row r="3817" spans="1:2" ht="18" customHeight="1">
      <c r="A3817" s="73"/>
      <c r="B3817" s="86"/>
    </row>
    <row r="3818" spans="1:2" ht="18" customHeight="1">
      <c r="A3818" s="73"/>
      <c r="B3818" s="86"/>
    </row>
    <row r="3819" spans="1:2" ht="18" customHeight="1">
      <c r="A3819" s="73"/>
      <c r="B3819" s="86"/>
    </row>
    <row r="3820" spans="1:2" ht="18" customHeight="1">
      <c r="A3820" s="73"/>
      <c r="B3820" s="86"/>
    </row>
    <row r="3821" spans="1:2" ht="18" customHeight="1">
      <c r="A3821" s="73"/>
      <c r="B3821" s="86"/>
    </row>
    <row r="3822" spans="1:2" ht="18" customHeight="1">
      <c r="A3822" s="73"/>
      <c r="B3822" s="86"/>
    </row>
    <row r="3823" spans="1:2" ht="18" customHeight="1">
      <c r="A3823" s="73"/>
      <c r="B3823" s="86"/>
    </row>
    <row r="3824" spans="1:2" ht="18" customHeight="1">
      <c r="A3824" s="73"/>
      <c r="B3824" s="86"/>
    </row>
    <row r="3825" spans="1:2" ht="18" customHeight="1">
      <c r="A3825" s="73"/>
      <c r="B3825" s="86"/>
    </row>
    <row r="3826" spans="1:2" ht="18" customHeight="1">
      <c r="A3826" s="73"/>
      <c r="B3826" s="86"/>
    </row>
    <row r="3827" spans="1:2" ht="18" customHeight="1">
      <c r="A3827" s="73"/>
      <c r="B3827" s="86"/>
    </row>
    <row r="3828" spans="1:2" ht="18" customHeight="1">
      <c r="A3828" s="73"/>
      <c r="B3828" s="86"/>
    </row>
    <row r="3829" spans="1:2" ht="18" customHeight="1">
      <c r="A3829" s="73"/>
      <c r="B3829" s="86"/>
    </row>
    <row r="3830" spans="1:2" ht="18" customHeight="1">
      <c r="A3830" s="73"/>
      <c r="B3830" s="86"/>
    </row>
    <row r="3831" spans="1:2" ht="18" customHeight="1">
      <c r="A3831" s="73"/>
      <c r="B3831" s="86"/>
    </row>
    <row r="3832" spans="1:2" ht="18" customHeight="1">
      <c r="A3832" s="73"/>
      <c r="B3832" s="86"/>
    </row>
    <row r="3833" spans="1:2" ht="18" customHeight="1">
      <c r="A3833" s="73"/>
      <c r="B3833" s="86"/>
    </row>
    <row r="3834" spans="1:2" ht="18" customHeight="1">
      <c r="A3834" s="73"/>
      <c r="B3834" s="86"/>
    </row>
    <row r="3835" spans="1:2" ht="18" customHeight="1">
      <c r="A3835" s="73"/>
      <c r="B3835" s="86"/>
    </row>
    <row r="3836" spans="1:2" ht="18" customHeight="1">
      <c r="A3836" s="73"/>
      <c r="B3836" s="86"/>
    </row>
    <row r="3837" spans="1:2" ht="18" customHeight="1">
      <c r="A3837" s="73"/>
      <c r="B3837" s="86"/>
    </row>
    <row r="3838" spans="1:2" ht="18" customHeight="1">
      <c r="A3838" s="73"/>
      <c r="B3838" s="86"/>
    </row>
    <row r="3839" spans="1:2" ht="18" customHeight="1">
      <c r="A3839" s="73"/>
      <c r="B3839" s="86"/>
    </row>
    <row r="3840" spans="1:2" ht="18" customHeight="1">
      <c r="A3840" s="73"/>
      <c r="B3840" s="86"/>
    </row>
    <row r="3841" spans="1:2" ht="18" customHeight="1">
      <c r="A3841" s="73"/>
      <c r="B3841" s="86"/>
    </row>
    <row r="3842" spans="1:2" ht="18" customHeight="1">
      <c r="A3842" s="73"/>
      <c r="B3842" s="86"/>
    </row>
    <row r="3843" spans="1:2" ht="18" customHeight="1">
      <c r="A3843" s="73"/>
      <c r="B3843" s="86"/>
    </row>
    <row r="3844" spans="1:2" ht="18" customHeight="1">
      <c r="A3844" s="73"/>
      <c r="B3844" s="86"/>
    </row>
    <row r="3845" spans="1:2" ht="18" customHeight="1">
      <c r="A3845" s="73"/>
      <c r="B3845" s="86"/>
    </row>
    <row r="3846" spans="1:2" ht="18" customHeight="1">
      <c r="A3846" s="73"/>
      <c r="B3846" s="86"/>
    </row>
    <row r="3847" spans="1:2" ht="18" customHeight="1">
      <c r="A3847" s="73"/>
      <c r="B3847" s="86"/>
    </row>
    <row r="3848" spans="1:2" ht="18" customHeight="1">
      <c r="A3848" s="73"/>
      <c r="B3848" s="86"/>
    </row>
    <row r="3849" spans="1:2" ht="18" customHeight="1">
      <c r="A3849" s="73"/>
      <c r="B3849" s="86"/>
    </row>
    <row r="3850" spans="1:2" ht="18" customHeight="1">
      <c r="A3850" s="73"/>
      <c r="B3850" s="86"/>
    </row>
    <row r="3851" spans="1:2" ht="18" customHeight="1">
      <c r="A3851" s="73"/>
      <c r="B3851" s="86"/>
    </row>
    <row r="3852" spans="1:2" ht="18" customHeight="1">
      <c r="A3852" s="73"/>
      <c r="B3852" s="86"/>
    </row>
    <row r="3853" spans="1:2" ht="18" customHeight="1">
      <c r="A3853" s="73"/>
      <c r="B3853" s="86"/>
    </row>
    <row r="3854" spans="1:2" ht="18" customHeight="1">
      <c r="A3854" s="73"/>
      <c r="B3854" s="86"/>
    </row>
    <row r="3855" spans="1:2" ht="18" customHeight="1">
      <c r="A3855" s="73"/>
      <c r="B3855" s="86"/>
    </row>
    <row r="3856" spans="1:2" ht="18" customHeight="1">
      <c r="A3856" s="73"/>
      <c r="B3856" s="86"/>
    </row>
    <row r="3857" spans="1:2" ht="18" customHeight="1">
      <c r="A3857" s="73"/>
      <c r="B3857" s="86"/>
    </row>
    <row r="3858" spans="1:2" ht="18" customHeight="1">
      <c r="A3858" s="73"/>
      <c r="B3858" s="86"/>
    </row>
    <row r="3859" spans="1:2" ht="18" customHeight="1">
      <c r="A3859" s="73"/>
      <c r="B3859" s="86"/>
    </row>
    <row r="3860" spans="1:2" ht="18" customHeight="1">
      <c r="A3860" s="73"/>
      <c r="B3860" s="86"/>
    </row>
    <row r="3861" spans="1:2" ht="18" customHeight="1">
      <c r="A3861" s="73"/>
      <c r="B3861" s="86"/>
    </row>
    <row r="3862" spans="1:2" ht="18" customHeight="1">
      <c r="A3862" s="73"/>
      <c r="B3862" s="86"/>
    </row>
    <row r="3863" spans="1:2" ht="18" customHeight="1">
      <c r="A3863" s="73"/>
      <c r="B3863" s="86"/>
    </row>
    <row r="3864" spans="1:2" ht="18" customHeight="1">
      <c r="A3864" s="73"/>
      <c r="B3864" s="86"/>
    </row>
    <row r="3865" spans="1:2" ht="18" customHeight="1">
      <c r="A3865" s="73"/>
      <c r="B3865" s="86"/>
    </row>
    <row r="3866" spans="1:2" ht="18" customHeight="1">
      <c r="A3866" s="73"/>
      <c r="B3866" s="86"/>
    </row>
    <row r="3867" spans="1:2" ht="18" customHeight="1">
      <c r="A3867" s="73"/>
      <c r="B3867" s="86"/>
    </row>
    <row r="3868" spans="1:2" ht="18" customHeight="1">
      <c r="A3868" s="73"/>
      <c r="B3868" s="86"/>
    </row>
    <row r="3869" spans="1:2" ht="18" customHeight="1">
      <c r="A3869" s="73"/>
      <c r="B3869" s="86"/>
    </row>
    <row r="3870" spans="1:2" ht="18" customHeight="1">
      <c r="A3870" s="73"/>
      <c r="B3870" s="86"/>
    </row>
    <row r="3871" spans="1:2" ht="18" customHeight="1">
      <c r="A3871" s="73"/>
      <c r="B3871" s="86"/>
    </row>
    <row r="3872" spans="1:2" ht="18" customHeight="1">
      <c r="A3872" s="73"/>
      <c r="B3872" s="86"/>
    </row>
    <row r="3873" spans="1:2" ht="18" customHeight="1">
      <c r="A3873" s="73"/>
      <c r="B3873" s="86"/>
    </row>
    <row r="3874" spans="1:2" ht="18" customHeight="1">
      <c r="A3874" s="73"/>
      <c r="B3874" s="86"/>
    </row>
    <row r="3875" spans="1:2" ht="18" customHeight="1">
      <c r="A3875" s="73"/>
      <c r="B3875" s="86"/>
    </row>
    <row r="3876" spans="1:2" ht="18" customHeight="1">
      <c r="A3876" s="73"/>
      <c r="B3876" s="86"/>
    </row>
    <row r="3877" spans="1:2" ht="18" customHeight="1">
      <c r="A3877" s="73"/>
      <c r="B3877" s="86"/>
    </row>
    <row r="3878" spans="1:2" ht="18" customHeight="1">
      <c r="A3878" s="73"/>
      <c r="B3878" s="86"/>
    </row>
    <row r="3879" spans="1:2" ht="18" customHeight="1">
      <c r="A3879" s="73"/>
      <c r="B3879" s="86"/>
    </row>
    <row r="3880" spans="1:2" ht="18" customHeight="1">
      <c r="A3880" s="73"/>
      <c r="B3880" s="86"/>
    </row>
    <row r="3881" spans="1:2" ht="18" customHeight="1">
      <c r="A3881" s="73"/>
      <c r="B3881" s="86"/>
    </row>
    <row r="3882" spans="1:2" ht="18" customHeight="1">
      <c r="A3882" s="73"/>
      <c r="B3882" s="86"/>
    </row>
    <row r="3883" spans="1:2" ht="18" customHeight="1">
      <c r="A3883" s="73"/>
      <c r="B3883" s="86"/>
    </row>
    <row r="3884" spans="1:2" ht="18" customHeight="1">
      <c r="A3884" s="73"/>
      <c r="B3884" s="86"/>
    </row>
    <row r="3885" spans="1:2" ht="18" customHeight="1">
      <c r="A3885" s="73"/>
      <c r="B3885" s="86"/>
    </row>
    <row r="3886" spans="1:2" ht="18" customHeight="1">
      <c r="A3886" s="73"/>
      <c r="B3886" s="86"/>
    </row>
    <row r="3887" spans="1:2" ht="18" customHeight="1">
      <c r="A3887" s="73"/>
      <c r="B3887" s="86"/>
    </row>
    <row r="3888" spans="1:2" ht="18" customHeight="1">
      <c r="A3888" s="73"/>
      <c r="B3888" s="86"/>
    </row>
    <row r="3889" spans="1:2" ht="18" customHeight="1">
      <c r="A3889" s="73"/>
      <c r="B3889" s="86"/>
    </row>
    <row r="3890" spans="1:2" ht="18" customHeight="1">
      <c r="A3890" s="73"/>
      <c r="B3890" s="86"/>
    </row>
    <row r="3891" spans="1:2" ht="18" customHeight="1">
      <c r="A3891" s="73"/>
      <c r="B3891" s="86"/>
    </row>
    <row r="3892" spans="1:2" ht="18" customHeight="1">
      <c r="A3892" s="73"/>
      <c r="B3892" s="86"/>
    </row>
    <row r="3893" spans="1:2" ht="18" customHeight="1">
      <c r="A3893" s="73"/>
      <c r="B3893" s="86"/>
    </row>
    <row r="3894" spans="1:2" ht="18" customHeight="1">
      <c r="A3894" s="73"/>
      <c r="B3894" s="86"/>
    </row>
    <row r="3895" spans="1:2" ht="18" customHeight="1">
      <c r="A3895" s="73"/>
      <c r="B3895" s="86"/>
    </row>
    <row r="3896" spans="1:2" ht="18" customHeight="1">
      <c r="A3896" s="73"/>
      <c r="B3896" s="86"/>
    </row>
    <row r="3897" spans="1:2" ht="18" customHeight="1">
      <c r="A3897" s="73"/>
      <c r="B3897" s="86"/>
    </row>
    <row r="3898" spans="1:2" ht="18" customHeight="1">
      <c r="A3898" s="73"/>
      <c r="B3898" s="86"/>
    </row>
    <row r="3899" spans="1:2" ht="18" customHeight="1">
      <c r="A3899" s="73"/>
      <c r="B3899" s="86"/>
    </row>
    <row r="3900" spans="1:2" ht="18" customHeight="1">
      <c r="A3900" s="73"/>
      <c r="B3900" s="86"/>
    </row>
    <row r="3901" spans="1:2" ht="18" customHeight="1">
      <c r="A3901" s="73"/>
      <c r="B3901" s="86"/>
    </row>
    <row r="3902" spans="1:2" ht="18" customHeight="1">
      <c r="A3902" s="73"/>
      <c r="B3902" s="86"/>
    </row>
    <row r="3903" spans="1:2" ht="18" customHeight="1">
      <c r="A3903" s="73"/>
      <c r="B3903" s="86"/>
    </row>
    <row r="3904" spans="1:2" ht="18" customHeight="1">
      <c r="A3904" s="73"/>
      <c r="B3904" s="86"/>
    </row>
    <row r="3905" spans="1:2" ht="18" customHeight="1">
      <c r="A3905" s="73"/>
      <c r="B3905" s="86"/>
    </row>
    <row r="3906" spans="1:2" ht="18" customHeight="1">
      <c r="A3906" s="73"/>
      <c r="B3906" s="86"/>
    </row>
    <row r="3907" spans="1:2" ht="18" customHeight="1">
      <c r="A3907" s="73"/>
      <c r="B3907" s="86"/>
    </row>
    <row r="3908" spans="1:2" ht="18" customHeight="1">
      <c r="A3908" s="73"/>
      <c r="B3908" s="86"/>
    </row>
    <row r="3909" spans="1:2" ht="18" customHeight="1">
      <c r="A3909" s="73"/>
      <c r="B3909" s="86"/>
    </row>
    <row r="3910" spans="1:2" ht="18" customHeight="1">
      <c r="A3910" s="73"/>
      <c r="B3910" s="86"/>
    </row>
    <row r="3911" spans="1:2" ht="18" customHeight="1">
      <c r="A3911" s="73"/>
      <c r="B3911" s="86"/>
    </row>
    <row r="3912" spans="1:2" ht="18" customHeight="1">
      <c r="A3912" s="73"/>
      <c r="B3912" s="86"/>
    </row>
    <row r="3913" spans="1:2" ht="18" customHeight="1">
      <c r="A3913" s="73"/>
      <c r="B3913" s="86"/>
    </row>
    <row r="3914" spans="1:2" ht="18" customHeight="1">
      <c r="A3914" s="73"/>
      <c r="B3914" s="86"/>
    </row>
    <row r="3915" spans="1:2" ht="18" customHeight="1">
      <c r="A3915" s="73"/>
      <c r="B3915" s="86"/>
    </row>
    <row r="3916" spans="1:2" ht="18" customHeight="1">
      <c r="A3916" s="73"/>
      <c r="B3916" s="86"/>
    </row>
    <row r="3917" spans="1:2" ht="18" customHeight="1">
      <c r="A3917" s="73"/>
      <c r="B3917" s="86"/>
    </row>
    <row r="3918" spans="1:2" ht="18" customHeight="1">
      <c r="A3918" s="73"/>
      <c r="B3918" s="86"/>
    </row>
    <row r="3919" spans="1:2" ht="18" customHeight="1">
      <c r="A3919" s="73"/>
      <c r="B3919" s="86"/>
    </row>
    <row r="3920" spans="1:2" ht="18" customHeight="1">
      <c r="A3920" s="73"/>
      <c r="B3920" s="86"/>
    </row>
    <row r="3921" spans="1:2" ht="18" customHeight="1">
      <c r="A3921" s="73"/>
      <c r="B3921" s="86"/>
    </row>
    <row r="3922" spans="1:2" ht="18" customHeight="1">
      <c r="A3922" s="73"/>
      <c r="B3922" s="86"/>
    </row>
    <row r="3923" spans="1:2" ht="18" customHeight="1">
      <c r="A3923" s="73"/>
      <c r="B3923" s="86"/>
    </row>
    <row r="3924" spans="1:2" ht="18" customHeight="1">
      <c r="A3924" s="73"/>
      <c r="B3924" s="86"/>
    </row>
    <row r="3925" spans="1:2" ht="18" customHeight="1">
      <c r="A3925" s="73"/>
      <c r="B3925" s="86"/>
    </row>
    <row r="3926" spans="1:2" ht="18" customHeight="1">
      <c r="A3926" s="73"/>
      <c r="B3926" s="86"/>
    </row>
    <row r="3927" spans="1:2" ht="18" customHeight="1">
      <c r="A3927" s="73"/>
      <c r="B3927" s="86"/>
    </row>
    <row r="3928" spans="1:2" ht="18" customHeight="1">
      <c r="A3928" s="73"/>
      <c r="B3928" s="86"/>
    </row>
    <row r="3929" spans="1:2" ht="18" customHeight="1">
      <c r="A3929" s="73"/>
      <c r="B3929" s="86"/>
    </row>
    <row r="3930" spans="1:2" ht="18" customHeight="1">
      <c r="A3930" s="73"/>
      <c r="B3930" s="86"/>
    </row>
    <row r="3931" spans="1:2" ht="18" customHeight="1">
      <c r="A3931" s="73"/>
      <c r="B3931" s="86"/>
    </row>
    <row r="3932" spans="1:2" ht="18" customHeight="1">
      <c r="A3932" s="73"/>
      <c r="B3932" s="86"/>
    </row>
    <row r="3933" spans="1:2" ht="18" customHeight="1">
      <c r="A3933" s="73"/>
      <c r="B3933" s="86"/>
    </row>
    <row r="3934" spans="1:2" ht="18" customHeight="1">
      <c r="A3934" s="73"/>
      <c r="B3934" s="86"/>
    </row>
    <row r="3935" spans="1:2" ht="18" customHeight="1">
      <c r="A3935" s="73"/>
      <c r="B3935" s="86"/>
    </row>
    <row r="3936" spans="1:2" ht="18" customHeight="1">
      <c r="A3936" s="73"/>
      <c r="B3936" s="86"/>
    </row>
    <row r="3937" spans="1:2" ht="18" customHeight="1">
      <c r="A3937" s="73"/>
      <c r="B3937" s="86"/>
    </row>
    <row r="3938" spans="1:2" ht="18" customHeight="1">
      <c r="A3938" s="73"/>
      <c r="B3938" s="86"/>
    </row>
    <row r="3939" spans="1:2" ht="18" customHeight="1">
      <c r="A3939" s="73"/>
      <c r="B3939" s="86"/>
    </row>
    <row r="3940" spans="1:2" ht="18" customHeight="1">
      <c r="A3940" s="73"/>
      <c r="B3940" s="86"/>
    </row>
    <row r="3941" spans="1:2" ht="18" customHeight="1">
      <c r="A3941" s="73"/>
      <c r="B3941" s="86"/>
    </row>
    <row r="3942" spans="1:2" ht="18" customHeight="1">
      <c r="A3942" s="73"/>
      <c r="B3942" s="86"/>
    </row>
    <row r="3943" spans="1:2" ht="18" customHeight="1">
      <c r="A3943" s="73"/>
      <c r="B3943" s="86"/>
    </row>
    <row r="3944" spans="1:2" ht="18" customHeight="1">
      <c r="A3944" s="73"/>
      <c r="B3944" s="86"/>
    </row>
    <row r="3945" spans="1:2" ht="18" customHeight="1">
      <c r="A3945" s="73"/>
      <c r="B3945" s="86"/>
    </row>
    <row r="3946" spans="1:2" ht="18" customHeight="1">
      <c r="A3946" s="73"/>
      <c r="B3946" s="86"/>
    </row>
    <row r="3947" spans="1:2" ht="18" customHeight="1">
      <c r="A3947" s="73"/>
      <c r="B3947" s="86"/>
    </row>
    <row r="3948" spans="1:2" ht="18" customHeight="1">
      <c r="A3948" s="73"/>
      <c r="B3948" s="86"/>
    </row>
    <row r="3949" spans="1:2" ht="18" customHeight="1">
      <c r="A3949" s="73"/>
      <c r="B3949" s="86"/>
    </row>
    <row r="3950" spans="1:2" ht="18" customHeight="1">
      <c r="A3950" s="73"/>
      <c r="B3950" s="86"/>
    </row>
    <row r="3951" spans="1:2" ht="18" customHeight="1">
      <c r="A3951" s="73"/>
      <c r="B3951" s="86"/>
    </row>
    <row r="3952" spans="1:2" ht="18" customHeight="1">
      <c r="A3952" s="73"/>
      <c r="B3952" s="86"/>
    </row>
    <row r="3953" spans="1:2" ht="18" customHeight="1">
      <c r="A3953" s="73"/>
      <c r="B3953" s="86"/>
    </row>
    <row r="3954" spans="1:2" ht="18" customHeight="1">
      <c r="A3954" s="73"/>
      <c r="B3954" s="86"/>
    </row>
    <row r="3955" spans="1:2" ht="18" customHeight="1">
      <c r="A3955" s="73"/>
      <c r="B3955" s="86"/>
    </row>
    <row r="3956" spans="1:2" ht="18" customHeight="1">
      <c r="A3956" s="73"/>
      <c r="B3956" s="86"/>
    </row>
    <row r="3957" spans="1:2" ht="18" customHeight="1">
      <c r="A3957" s="73"/>
      <c r="B3957" s="86"/>
    </row>
    <row r="3958" spans="1:2" ht="18" customHeight="1">
      <c r="A3958" s="73"/>
      <c r="B3958" s="86"/>
    </row>
    <row r="3959" spans="1:2" ht="18" customHeight="1">
      <c r="A3959" s="73"/>
      <c r="B3959" s="86"/>
    </row>
    <row r="3960" spans="1:2" ht="18" customHeight="1">
      <c r="A3960" s="73"/>
      <c r="B3960" s="86"/>
    </row>
    <row r="3961" spans="1:2" ht="18" customHeight="1">
      <c r="A3961" s="73"/>
      <c r="B3961" s="86"/>
    </row>
    <row r="3962" spans="1:2" ht="18" customHeight="1">
      <c r="A3962" s="73"/>
      <c r="B3962" s="86"/>
    </row>
    <row r="3963" spans="1:2" ht="18" customHeight="1">
      <c r="A3963" s="73"/>
      <c r="B3963" s="86"/>
    </row>
    <row r="3964" spans="1:2" ht="18" customHeight="1">
      <c r="A3964" s="73"/>
      <c r="B3964" s="86"/>
    </row>
    <row r="3965" spans="1:2" ht="18" customHeight="1">
      <c r="A3965" s="73"/>
      <c r="B3965" s="86"/>
    </row>
    <row r="3966" spans="1:2" ht="18" customHeight="1">
      <c r="A3966" s="73"/>
      <c r="B3966" s="86"/>
    </row>
    <row r="3967" spans="1:2" ht="18" customHeight="1">
      <c r="A3967" s="73"/>
      <c r="B3967" s="86"/>
    </row>
    <row r="3968" spans="1:2" ht="18" customHeight="1">
      <c r="A3968" s="73"/>
      <c r="B3968" s="86"/>
    </row>
    <row r="3969" spans="1:2" ht="18" customHeight="1">
      <c r="A3969" s="73"/>
      <c r="B3969" s="86"/>
    </row>
    <row r="3970" spans="1:2" ht="18" customHeight="1">
      <c r="A3970" s="73"/>
      <c r="B3970" s="86"/>
    </row>
    <row r="3971" spans="1:2" ht="18" customHeight="1">
      <c r="A3971" s="73"/>
      <c r="B3971" s="86"/>
    </row>
    <row r="3972" spans="1:2" ht="18" customHeight="1">
      <c r="A3972" s="73"/>
      <c r="B3972" s="86"/>
    </row>
    <row r="3973" spans="1:2" ht="18" customHeight="1">
      <c r="A3973" s="73"/>
      <c r="B3973" s="86"/>
    </row>
    <row r="3974" spans="1:2" ht="18" customHeight="1">
      <c r="A3974" s="73"/>
      <c r="B3974" s="86"/>
    </row>
    <row r="3975" spans="1:2" ht="18" customHeight="1">
      <c r="A3975" s="73"/>
      <c r="B3975" s="86"/>
    </row>
    <row r="3976" spans="1:2" ht="18" customHeight="1">
      <c r="A3976" s="73"/>
      <c r="B3976" s="86"/>
    </row>
    <row r="3977" spans="1:2" ht="18" customHeight="1">
      <c r="A3977" s="73"/>
      <c r="B3977" s="86"/>
    </row>
    <row r="3978" spans="1:2" ht="18" customHeight="1">
      <c r="A3978" s="73"/>
      <c r="B3978" s="86"/>
    </row>
    <row r="3979" spans="1:2" ht="18" customHeight="1">
      <c r="A3979" s="73"/>
      <c r="B3979" s="86"/>
    </row>
    <row r="3980" spans="1:2" ht="18" customHeight="1">
      <c r="A3980" s="73"/>
      <c r="B3980" s="86"/>
    </row>
    <row r="3981" spans="1:2" ht="18" customHeight="1">
      <c r="A3981" s="73"/>
      <c r="B3981" s="86"/>
    </row>
    <row r="3982" spans="1:2" ht="18" customHeight="1">
      <c r="A3982" s="73"/>
      <c r="B3982" s="86"/>
    </row>
    <row r="3983" spans="1:2" ht="18" customHeight="1">
      <c r="A3983" s="73"/>
      <c r="B3983" s="86"/>
    </row>
    <row r="3984" spans="1:2" ht="18" customHeight="1">
      <c r="A3984" s="73"/>
      <c r="B3984" s="86"/>
    </row>
    <row r="3985" spans="1:2" ht="18" customHeight="1">
      <c r="A3985" s="73"/>
      <c r="B3985" s="86"/>
    </row>
    <row r="3986" spans="1:2" ht="18" customHeight="1">
      <c r="A3986" s="73"/>
      <c r="B3986" s="86"/>
    </row>
    <row r="3987" spans="1:2" ht="18" customHeight="1">
      <c r="A3987" s="73"/>
      <c r="B3987" s="86"/>
    </row>
    <row r="3988" spans="1:2" ht="18" customHeight="1">
      <c r="A3988" s="73"/>
      <c r="B3988" s="86"/>
    </row>
    <row r="3989" spans="1:2" ht="18" customHeight="1">
      <c r="A3989" s="73"/>
      <c r="B3989" s="86"/>
    </row>
    <row r="3990" spans="1:2" ht="18" customHeight="1">
      <c r="A3990" s="73"/>
      <c r="B3990" s="86"/>
    </row>
    <row r="3991" spans="1:2" ht="18" customHeight="1">
      <c r="A3991" s="73"/>
      <c r="B3991" s="86"/>
    </row>
    <row r="3992" spans="1:2" ht="18" customHeight="1">
      <c r="A3992" s="73"/>
      <c r="B3992" s="86"/>
    </row>
    <row r="3993" spans="1:2" ht="18" customHeight="1">
      <c r="A3993" s="73"/>
      <c r="B3993" s="86"/>
    </row>
    <row r="3994" spans="1:2" ht="18" customHeight="1">
      <c r="A3994" s="73"/>
      <c r="B3994" s="86"/>
    </row>
    <row r="3995" spans="1:2" ht="18" customHeight="1">
      <c r="A3995" s="73"/>
      <c r="B3995" s="86"/>
    </row>
    <row r="3996" spans="1:2" ht="18" customHeight="1">
      <c r="A3996" s="73"/>
      <c r="B3996" s="86"/>
    </row>
    <row r="3997" spans="1:2" ht="18" customHeight="1">
      <c r="A3997" s="73"/>
      <c r="B3997" s="86"/>
    </row>
    <row r="3998" spans="1:2" ht="18" customHeight="1">
      <c r="A3998" s="73"/>
      <c r="B3998" s="86"/>
    </row>
    <row r="3999" spans="1:2" ht="18" customHeight="1">
      <c r="A3999" s="73"/>
      <c r="B3999" s="86"/>
    </row>
    <row r="4000" spans="1:2" ht="18" customHeight="1">
      <c r="A4000" s="73"/>
      <c r="B4000" s="86"/>
    </row>
    <row r="4001" spans="1:2" ht="18" customHeight="1">
      <c r="A4001" s="73"/>
      <c r="B4001" s="86"/>
    </row>
    <row r="4002" spans="1:2" ht="18" customHeight="1">
      <c r="A4002" s="73"/>
      <c r="B4002" s="86"/>
    </row>
    <row r="4003" spans="1:2" ht="18" customHeight="1">
      <c r="A4003" s="73"/>
      <c r="B4003" s="86"/>
    </row>
    <row r="4004" spans="1:2" ht="18" customHeight="1">
      <c r="A4004" s="73"/>
      <c r="B4004" s="86"/>
    </row>
    <row r="4005" spans="1:2" ht="18" customHeight="1">
      <c r="A4005" s="73"/>
      <c r="B4005" s="86"/>
    </row>
    <row r="4006" spans="1:2" ht="18" customHeight="1">
      <c r="A4006" s="73"/>
      <c r="B4006" s="86"/>
    </row>
    <row r="4007" spans="1:2" ht="18" customHeight="1">
      <c r="A4007" s="73"/>
      <c r="B4007" s="86"/>
    </row>
    <row r="4008" spans="1:2" ht="18" customHeight="1">
      <c r="A4008" s="73"/>
      <c r="B4008" s="86"/>
    </row>
    <row r="4009" spans="1:2" ht="18" customHeight="1">
      <c r="A4009" s="73"/>
      <c r="B4009" s="86"/>
    </row>
    <row r="4010" spans="1:2" ht="18" customHeight="1">
      <c r="A4010" s="73"/>
      <c r="B4010" s="86"/>
    </row>
    <row r="4011" spans="1:2" ht="18" customHeight="1">
      <c r="A4011" s="73"/>
      <c r="B4011" s="86"/>
    </row>
    <row r="4012" spans="1:2" ht="18" customHeight="1">
      <c r="A4012" s="73"/>
      <c r="B4012" s="86"/>
    </row>
    <row r="4013" spans="1:2" ht="18" customHeight="1">
      <c r="A4013" s="73"/>
      <c r="B4013" s="86"/>
    </row>
    <row r="4014" spans="1:2" ht="18" customHeight="1">
      <c r="A4014" s="73"/>
      <c r="B4014" s="86"/>
    </row>
    <row r="4015" spans="1:2" ht="18" customHeight="1">
      <c r="A4015" s="73"/>
      <c r="B4015" s="86"/>
    </row>
    <row r="4016" spans="1:2" ht="18" customHeight="1">
      <c r="A4016" s="73"/>
      <c r="B4016" s="86"/>
    </row>
    <row r="4017" spans="1:2" ht="18" customHeight="1">
      <c r="A4017" s="73"/>
      <c r="B4017" s="86"/>
    </row>
    <row r="4018" spans="1:2" ht="18" customHeight="1">
      <c r="A4018" s="73"/>
      <c r="B4018" s="86"/>
    </row>
    <row r="4019" spans="1:2" ht="18" customHeight="1">
      <c r="A4019" s="73"/>
      <c r="B4019" s="86"/>
    </row>
    <row r="4020" spans="1:2" ht="18" customHeight="1">
      <c r="A4020" s="73"/>
      <c r="B4020" s="86"/>
    </row>
    <row r="4021" spans="1:2" ht="18" customHeight="1">
      <c r="A4021" s="73"/>
      <c r="B4021" s="86"/>
    </row>
    <row r="4022" spans="1:2" ht="18" customHeight="1">
      <c r="A4022" s="73"/>
      <c r="B4022" s="86"/>
    </row>
    <row r="4023" spans="1:2" ht="18" customHeight="1">
      <c r="A4023" s="73"/>
      <c r="B4023" s="86"/>
    </row>
    <row r="4024" spans="1:2" ht="18" customHeight="1">
      <c r="A4024" s="73"/>
      <c r="B4024" s="86"/>
    </row>
    <row r="4025" spans="1:2" ht="18" customHeight="1">
      <c r="A4025" s="73"/>
      <c r="B4025" s="86"/>
    </row>
    <row r="4026" spans="1:2" ht="18" customHeight="1">
      <c r="A4026" s="73"/>
      <c r="B4026" s="86"/>
    </row>
    <row r="4027" spans="1:2" ht="18" customHeight="1">
      <c r="A4027" s="73"/>
      <c r="B4027" s="86"/>
    </row>
    <row r="4028" spans="1:2" ht="18" customHeight="1">
      <c r="A4028" s="73"/>
      <c r="B4028" s="86"/>
    </row>
    <row r="4029" spans="1:2" ht="18" customHeight="1">
      <c r="A4029" s="73"/>
      <c r="B4029" s="86"/>
    </row>
    <row r="4030" spans="1:2" ht="18" customHeight="1">
      <c r="A4030" s="73"/>
      <c r="B4030" s="86"/>
    </row>
    <row r="4031" spans="1:2" ht="18" customHeight="1">
      <c r="A4031" s="73"/>
      <c r="B4031" s="86"/>
    </row>
    <row r="4032" spans="1:2" ht="18" customHeight="1">
      <c r="A4032" s="73"/>
      <c r="B4032" s="86"/>
    </row>
    <row r="4033" spans="1:2" ht="18" customHeight="1">
      <c r="A4033" s="73"/>
      <c r="B4033" s="86"/>
    </row>
    <row r="4034" spans="1:2" ht="18" customHeight="1">
      <c r="A4034" s="73"/>
      <c r="B4034" s="86"/>
    </row>
    <row r="4035" spans="1:2" ht="18" customHeight="1">
      <c r="A4035" s="73"/>
      <c r="B4035" s="86"/>
    </row>
    <row r="4036" spans="1:2" ht="18" customHeight="1">
      <c r="A4036" s="73"/>
      <c r="B4036" s="86"/>
    </row>
    <row r="4037" spans="1:2" ht="18" customHeight="1">
      <c r="A4037" s="73"/>
      <c r="B4037" s="86"/>
    </row>
    <row r="4038" spans="1:2" ht="18" customHeight="1">
      <c r="A4038" s="73"/>
      <c r="B4038" s="86"/>
    </row>
    <row r="4039" spans="1:2" ht="18" customHeight="1">
      <c r="A4039" s="73"/>
      <c r="B4039" s="86"/>
    </row>
    <row r="4040" spans="1:2" ht="18" customHeight="1">
      <c r="A4040" s="73"/>
      <c r="B4040" s="86"/>
    </row>
    <row r="4041" spans="1:2" ht="18" customHeight="1">
      <c r="A4041" s="73"/>
      <c r="B4041" s="86"/>
    </row>
    <row r="4042" spans="1:2" ht="18" customHeight="1">
      <c r="A4042" s="73"/>
      <c r="B4042" s="86"/>
    </row>
    <row r="4043" spans="1:2" ht="18" customHeight="1">
      <c r="A4043" s="73"/>
      <c r="B4043" s="86"/>
    </row>
    <row r="4044" spans="1:2" ht="18" customHeight="1">
      <c r="A4044" s="73"/>
      <c r="B4044" s="86"/>
    </row>
    <row r="4045" spans="1:2" ht="18" customHeight="1">
      <c r="A4045" s="73"/>
      <c r="B4045" s="86"/>
    </row>
    <row r="4046" spans="1:2" ht="18" customHeight="1">
      <c r="A4046" s="73"/>
      <c r="B4046" s="86"/>
    </row>
    <row r="4047" spans="1:2" ht="18" customHeight="1">
      <c r="A4047" s="73"/>
      <c r="B4047" s="86"/>
    </row>
    <row r="4048" spans="1:2" ht="18" customHeight="1">
      <c r="A4048" s="73"/>
      <c r="B4048" s="86"/>
    </row>
    <row r="4049" spans="1:2" ht="18" customHeight="1">
      <c r="A4049" s="73"/>
      <c r="B4049" s="86"/>
    </row>
    <row r="4050" spans="1:2" ht="18" customHeight="1">
      <c r="A4050" s="73"/>
      <c r="B4050" s="86"/>
    </row>
    <row r="4051" spans="1:2" ht="18" customHeight="1">
      <c r="A4051" s="73"/>
      <c r="B4051" s="86"/>
    </row>
    <row r="4052" spans="1:2" ht="18" customHeight="1">
      <c r="A4052" s="73"/>
      <c r="B4052" s="86"/>
    </row>
    <row r="4053" spans="1:2" ht="18" customHeight="1">
      <c r="A4053" s="73"/>
      <c r="B4053" s="86"/>
    </row>
    <row r="4054" spans="1:2" ht="18" customHeight="1">
      <c r="A4054" s="73"/>
      <c r="B4054" s="86"/>
    </row>
    <row r="4055" spans="1:2" ht="18" customHeight="1">
      <c r="A4055" s="73"/>
      <c r="B4055" s="86"/>
    </row>
    <row r="4056" spans="1:2" ht="18" customHeight="1">
      <c r="A4056" s="73"/>
      <c r="B4056" s="86"/>
    </row>
    <row r="4057" spans="1:2" ht="18" customHeight="1">
      <c r="A4057" s="73"/>
      <c r="B4057" s="86"/>
    </row>
    <row r="4058" spans="1:2" ht="18" customHeight="1">
      <c r="A4058" s="73"/>
      <c r="B4058" s="86"/>
    </row>
    <row r="4059" spans="1:2" ht="18" customHeight="1">
      <c r="A4059" s="73"/>
      <c r="B4059" s="86"/>
    </row>
    <row r="4060" spans="1:2" ht="18" customHeight="1">
      <c r="A4060" s="73"/>
      <c r="B4060" s="86"/>
    </row>
    <row r="4061" spans="1:2" ht="18" customHeight="1">
      <c r="A4061" s="73"/>
      <c r="B4061" s="86"/>
    </row>
    <row r="4062" spans="1:2" ht="18" customHeight="1">
      <c r="A4062" s="73"/>
      <c r="B4062" s="86"/>
    </row>
    <row r="4063" spans="1:2" ht="18" customHeight="1">
      <c r="A4063" s="73"/>
      <c r="B4063" s="86"/>
    </row>
    <row r="4064" spans="1:2" ht="18" customHeight="1">
      <c r="A4064" s="73"/>
      <c r="B4064" s="86"/>
    </row>
    <row r="4065" spans="1:2" ht="18" customHeight="1">
      <c r="A4065" s="73"/>
      <c r="B4065" s="86"/>
    </row>
    <row r="4066" spans="1:2" ht="18" customHeight="1">
      <c r="A4066" s="73"/>
      <c r="B4066" s="86"/>
    </row>
    <row r="4067" spans="1:2" ht="18" customHeight="1">
      <c r="A4067" s="73"/>
      <c r="B4067" s="86"/>
    </row>
    <row r="4068" spans="1:2" ht="18" customHeight="1">
      <c r="A4068" s="73"/>
      <c r="B4068" s="86"/>
    </row>
    <row r="4069" spans="1:2" ht="18" customHeight="1">
      <c r="A4069" s="73"/>
      <c r="B4069" s="86"/>
    </row>
    <row r="4070" spans="1:2" ht="18" customHeight="1">
      <c r="A4070" s="73"/>
      <c r="B4070" s="86"/>
    </row>
    <row r="4071" spans="1:2" ht="18" customHeight="1">
      <c r="A4071" s="73"/>
      <c r="B4071" s="86"/>
    </row>
    <row r="4072" spans="1:2" ht="18" customHeight="1">
      <c r="A4072" s="73"/>
      <c r="B4072" s="86"/>
    </row>
    <row r="4073" spans="1:2" ht="18" customHeight="1">
      <c r="A4073" s="73"/>
      <c r="B4073" s="86"/>
    </row>
    <row r="4074" spans="1:2" ht="18" customHeight="1">
      <c r="A4074" s="73"/>
      <c r="B4074" s="86"/>
    </row>
    <row r="4075" spans="1:2" ht="18" customHeight="1">
      <c r="A4075" s="73"/>
      <c r="B4075" s="86"/>
    </row>
    <row r="4076" spans="1:2" ht="18" customHeight="1">
      <c r="A4076" s="73"/>
      <c r="B4076" s="86"/>
    </row>
    <row r="4077" spans="1:2" ht="18" customHeight="1">
      <c r="A4077" s="73"/>
      <c r="B4077" s="86"/>
    </row>
    <row r="4078" spans="1:2" ht="18" customHeight="1">
      <c r="A4078" s="73"/>
      <c r="B4078" s="86"/>
    </row>
    <row r="4079" spans="1:2" ht="18" customHeight="1">
      <c r="A4079" s="73"/>
      <c r="B4079" s="86"/>
    </row>
    <row r="4080" spans="1:2" ht="18" customHeight="1">
      <c r="A4080" s="73"/>
      <c r="B4080" s="86"/>
    </row>
    <row r="4081" spans="1:2" ht="18" customHeight="1">
      <c r="A4081" s="73"/>
      <c r="B4081" s="86"/>
    </row>
    <row r="4082" spans="1:2" ht="18" customHeight="1">
      <c r="A4082" s="73"/>
      <c r="B4082" s="86"/>
    </row>
    <row r="4083" spans="1:2" ht="18" customHeight="1">
      <c r="A4083" s="73"/>
      <c r="B4083" s="86"/>
    </row>
    <row r="4084" spans="1:2" ht="18" customHeight="1">
      <c r="A4084" s="73"/>
      <c r="B4084" s="86"/>
    </row>
    <row r="4085" spans="1:2" ht="18" customHeight="1">
      <c r="A4085" s="73"/>
      <c r="B4085" s="86"/>
    </row>
    <row r="4086" spans="1:2" ht="18" customHeight="1">
      <c r="A4086" s="73"/>
      <c r="B4086" s="86"/>
    </row>
    <row r="4087" spans="1:2" ht="18" customHeight="1">
      <c r="A4087" s="73"/>
      <c r="B4087" s="86"/>
    </row>
    <row r="4088" spans="1:2" ht="18" customHeight="1">
      <c r="A4088" s="73"/>
      <c r="B4088" s="86"/>
    </row>
    <row r="4089" spans="1:2" ht="18" customHeight="1">
      <c r="A4089" s="73"/>
      <c r="B4089" s="86"/>
    </row>
    <row r="4090" spans="1:2" ht="18" customHeight="1">
      <c r="A4090" s="73"/>
      <c r="B4090" s="86"/>
    </row>
    <row r="4091" spans="1:2" ht="18" customHeight="1">
      <c r="A4091" s="73"/>
      <c r="B4091" s="86"/>
    </row>
    <row r="4092" spans="1:2" ht="18" customHeight="1">
      <c r="A4092" s="73"/>
      <c r="B4092" s="86"/>
    </row>
    <row r="4093" spans="1:2" ht="18" customHeight="1">
      <c r="A4093" s="73"/>
      <c r="B4093" s="86"/>
    </row>
    <row r="4094" spans="1:2" ht="18" customHeight="1">
      <c r="A4094" s="73"/>
      <c r="B4094" s="86"/>
    </row>
    <row r="4095" spans="1:2" ht="18" customHeight="1">
      <c r="A4095" s="73"/>
      <c r="B4095" s="86"/>
    </row>
    <row r="4096" spans="1:2" ht="18" customHeight="1">
      <c r="A4096" s="73"/>
      <c r="B4096" s="86"/>
    </row>
    <row r="4097" spans="1:2" ht="18" customHeight="1">
      <c r="A4097" s="73"/>
      <c r="B4097" s="86"/>
    </row>
    <row r="4098" spans="1:2" ht="18" customHeight="1">
      <c r="A4098" s="73"/>
      <c r="B4098" s="86"/>
    </row>
    <row r="4099" spans="1:2" ht="18" customHeight="1">
      <c r="A4099" s="73"/>
      <c r="B4099" s="86"/>
    </row>
    <row r="4100" spans="1:2" ht="18" customHeight="1">
      <c r="A4100" s="73"/>
      <c r="B4100" s="86"/>
    </row>
    <row r="4101" spans="1:2" ht="18" customHeight="1">
      <c r="A4101" s="73"/>
      <c r="B4101" s="86"/>
    </row>
    <row r="4102" spans="1:2" ht="18" customHeight="1">
      <c r="A4102" s="73"/>
      <c r="B4102" s="86"/>
    </row>
    <row r="4103" spans="1:2" ht="18" customHeight="1">
      <c r="A4103" s="73"/>
      <c r="B4103" s="86"/>
    </row>
    <row r="4104" spans="1:2" ht="18" customHeight="1">
      <c r="A4104" s="73"/>
      <c r="B4104" s="86"/>
    </row>
    <row r="4105" spans="1:2" ht="18" customHeight="1">
      <c r="A4105" s="73"/>
      <c r="B4105" s="86"/>
    </row>
    <row r="4106" spans="1:2" ht="18" customHeight="1">
      <c r="A4106" s="73"/>
      <c r="B4106" s="86"/>
    </row>
    <row r="4107" spans="1:2" ht="18" customHeight="1">
      <c r="A4107" s="73"/>
      <c r="B4107" s="86"/>
    </row>
    <row r="4108" spans="1:2" ht="18" customHeight="1">
      <c r="A4108" s="73"/>
      <c r="B4108" s="86"/>
    </row>
    <row r="4109" spans="1:2" ht="18" customHeight="1">
      <c r="A4109" s="73"/>
      <c r="B4109" s="86"/>
    </row>
    <row r="4110" spans="1:2" ht="18" customHeight="1">
      <c r="A4110" s="73"/>
      <c r="B4110" s="86"/>
    </row>
    <row r="4111" spans="1:2" ht="18" customHeight="1">
      <c r="A4111" s="73"/>
      <c r="B4111" s="86"/>
    </row>
    <row r="4112" spans="1:2" ht="18" customHeight="1">
      <c r="A4112" s="73"/>
      <c r="B4112" s="86"/>
    </row>
    <row r="4113" spans="1:2" ht="18" customHeight="1">
      <c r="A4113" s="73"/>
      <c r="B4113" s="86"/>
    </row>
    <row r="4114" spans="1:2" ht="18" customHeight="1">
      <c r="A4114" s="73"/>
      <c r="B4114" s="86"/>
    </row>
    <row r="4115" spans="1:2" ht="18" customHeight="1">
      <c r="A4115" s="73"/>
      <c r="B4115" s="86"/>
    </row>
    <row r="4116" spans="1:2" ht="18" customHeight="1">
      <c r="A4116" s="73"/>
      <c r="B4116" s="86"/>
    </row>
    <row r="4117" spans="1:2" ht="18" customHeight="1">
      <c r="A4117" s="73"/>
      <c r="B4117" s="86"/>
    </row>
    <row r="4118" spans="1:2" ht="18" customHeight="1">
      <c r="A4118" s="73"/>
      <c r="B4118" s="86"/>
    </row>
    <row r="4119" spans="1:2" ht="18" customHeight="1">
      <c r="A4119" s="73"/>
      <c r="B4119" s="86"/>
    </row>
    <row r="4120" spans="1:2" ht="18" customHeight="1">
      <c r="A4120" s="73"/>
      <c r="B4120" s="86"/>
    </row>
    <row r="4121" spans="1:2" ht="18" customHeight="1">
      <c r="A4121" s="73"/>
      <c r="B4121" s="86"/>
    </row>
    <row r="4122" spans="1:2" ht="18" customHeight="1">
      <c r="A4122" s="73"/>
      <c r="B4122" s="86"/>
    </row>
    <row r="4123" spans="1:2" ht="18" customHeight="1">
      <c r="A4123" s="73"/>
      <c r="B4123" s="86"/>
    </row>
    <row r="4124" spans="1:2" ht="18" customHeight="1">
      <c r="A4124" s="73"/>
      <c r="B4124" s="86"/>
    </row>
    <row r="4125" spans="1:2" ht="18" customHeight="1">
      <c r="A4125" s="73"/>
      <c r="B4125" s="86"/>
    </row>
    <row r="4126" spans="1:2" ht="18" customHeight="1">
      <c r="A4126" s="73"/>
      <c r="B4126" s="86"/>
    </row>
    <row r="4127" spans="1:2" ht="18" customHeight="1">
      <c r="A4127" s="73"/>
      <c r="B4127" s="86"/>
    </row>
    <row r="4128" spans="1:2" ht="18" customHeight="1">
      <c r="A4128" s="73"/>
      <c r="B4128" s="86"/>
    </row>
    <row r="4129" spans="1:2" ht="18" customHeight="1">
      <c r="A4129" s="73"/>
      <c r="B4129" s="86"/>
    </row>
    <row r="4130" spans="1:2" ht="18" customHeight="1">
      <c r="A4130" s="73"/>
      <c r="B4130" s="86"/>
    </row>
    <row r="4131" spans="1:2" ht="18" customHeight="1">
      <c r="A4131" s="73"/>
      <c r="B4131" s="86"/>
    </row>
    <row r="4132" spans="1:2" ht="18" customHeight="1">
      <c r="A4132" s="73"/>
      <c r="B4132" s="86"/>
    </row>
    <row r="4133" spans="1:2" ht="18" customHeight="1">
      <c r="A4133" s="73"/>
      <c r="B4133" s="86"/>
    </row>
    <row r="4134" spans="1:2" ht="18" customHeight="1">
      <c r="A4134" s="73"/>
      <c r="B4134" s="86"/>
    </row>
    <row r="4135" spans="1:2" ht="18" customHeight="1">
      <c r="A4135" s="73"/>
      <c r="B4135" s="86"/>
    </row>
    <row r="4136" spans="1:2" ht="18" customHeight="1">
      <c r="A4136" s="73"/>
      <c r="B4136" s="86"/>
    </row>
    <row r="4137" spans="1:2" ht="18" customHeight="1">
      <c r="A4137" s="73"/>
      <c r="B4137" s="86"/>
    </row>
    <row r="4138" spans="1:2" ht="18" customHeight="1">
      <c r="A4138" s="73"/>
      <c r="B4138" s="86"/>
    </row>
    <row r="4139" spans="1:2" ht="18" customHeight="1">
      <c r="A4139" s="73"/>
      <c r="B4139" s="86"/>
    </row>
    <row r="4140" spans="1:2" ht="18" customHeight="1">
      <c r="A4140" s="73"/>
      <c r="B4140" s="86"/>
    </row>
    <row r="4141" spans="1:2" ht="18" customHeight="1">
      <c r="A4141" s="73"/>
      <c r="B4141" s="86"/>
    </row>
    <row r="4142" spans="1:2" ht="18" customHeight="1">
      <c r="A4142" s="73"/>
      <c r="B4142" s="86"/>
    </row>
    <row r="4143" spans="1:2" ht="18" customHeight="1">
      <c r="A4143" s="73"/>
      <c r="B4143" s="86"/>
    </row>
    <row r="4144" spans="1:2" ht="18" customHeight="1">
      <c r="A4144" s="73"/>
      <c r="B4144" s="86"/>
    </row>
    <row r="4145" spans="1:2" ht="18" customHeight="1">
      <c r="A4145" s="73"/>
      <c r="B4145" s="86"/>
    </row>
    <row r="4146" spans="1:2" ht="18" customHeight="1">
      <c r="A4146" s="73"/>
      <c r="B4146" s="86"/>
    </row>
    <row r="4147" spans="1:2" ht="18" customHeight="1">
      <c r="A4147" s="73"/>
      <c r="B4147" s="86"/>
    </row>
    <row r="4148" spans="1:2" ht="18" customHeight="1">
      <c r="A4148" s="73"/>
      <c r="B4148" s="86"/>
    </row>
    <row r="4149" spans="1:2" ht="18" customHeight="1">
      <c r="A4149" s="73"/>
      <c r="B4149" s="86"/>
    </row>
    <row r="4150" spans="1:2" ht="18" customHeight="1">
      <c r="A4150" s="73"/>
      <c r="B4150" s="86"/>
    </row>
    <row r="4151" spans="1:2" ht="18" customHeight="1">
      <c r="A4151" s="73"/>
      <c r="B4151" s="86"/>
    </row>
    <row r="4152" spans="1:2" ht="18" customHeight="1">
      <c r="A4152" s="73"/>
      <c r="B4152" s="86"/>
    </row>
    <row r="4153" spans="1:2" ht="18" customHeight="1">
      <c r="A4153" s="73"/>
      <c r="B4153" s="86"/>
    </row>
    <row r="4154" spans="1:2" ht="18" customHeight="1">
      <c r="A4154" s="73"/>
      <c r="B4154" s="86"/>
    </row>
    <row r="4155" spans="1:2" ht="18" customHeight="1">
      <c r="A4155" s="73"/>
      <c r="B4155" s="86"/>
    </row>
    <row r="4156" spans="1:2" ht="18" customHeight="1">
      <c r="A4156" s="73"/>
      <c r="B4156" s="86"/>
    </row>
    <row r="4157" spans="1:2" ht="18" customHeight="1">
      <c r="A4157" s="73"/>
      <c r="B4157" s="86"/>
    </row>
    <row r="4158" spans="1:2" ht="18" customHeight="1">
      <c r="A4158" s="73"/>
      <c r="B4158" s="86"/>
    </row>
    <row r="4159" spans="1:2" ht="18" customHeight="1">
      <c r="A4159" s="73"/>
      <c r="B4159" s="86"/>
    </row>
    <row r="4160" spans="1:2" ht="18" customHeight="1">
      <c r="A4160" s="73"/>
      <c r="B4160" s="86"/>
    </row>
    <row r="4161" spans="1:2" ht="18" customHeight="1">
      <c r="A4161" s="73"/>
      <c r="B4161" s="86"/>
    </row>
    <row r="4162" spans="1:2" ht="18" customHeight="1">
      <c r="A4162" s="73"/>
      <c r="B4162" s="86"/>
    </row>
    <row r="4163" spans="1:2" ht="18" customHeight="1">
      <c r="A4163" s="73"/>
      <c r="B4163" s="86"/>
    </row>
    <row r="4164" spans="1:2" ht="18" customHeight="1">
      <c r="A4164" s="73"/>
      <c r="B4164" s="86"/>
    </row>
    <row r="4165" spans="1:2" ht="18" customHeight="1">
      <c r="A4165" s="73"/>
      <c r="B4165" s="86"/>
    </row>
    <row r="4166" spans="1:2" ht="18" customHeight="1">
      <c r="A4166" s="73"/>
      <c r="B4166" s="86"/>
    </row>
    <row r="4167" spans="1:2" ht="18" customHeight="1">
      <c r="A4167" s="73"/>
      <c r="B4167" s="86"/>
    </row>
    <row r="4168" spans="1:2" ht="18" customHeight="1">
      <c r="A4168" s="73"/>
      <c r="B4168" s="86"/>
    </row>
    <row r="4169" spans="1:2" ht="18" customHeight="1">
      <c r="A4169" s="73"/>
      <c r="B4169" s="86"/>
    </row>
    <row r="4170" spans="1:2" ht="18" customHeight="1">
      <c r="A4170" s="73"/>
      <c r="B4170" s="86"/>
    </row>
    <row r="4171" spans="1:2" ht="18" customHeight="1">
      <c r="A4171" s="73"/>
      <c r="B4171" s="86"/>
    </row>
    <row r="4172" spans="1:2" ht="18" customHeight="1">
      <c r="A4172" s="73"/>
      <c r="B4172" s="86"/>
    </row>
    <row r="4173" spans="1:2" ht="18" customHeight="1">
      <c r="A4173" s="73"/>
      <c r="B4173" s="86"/>
    </row>
    <row r="4174" spans="1:2" ht="18" customHeight="1">
      <c r="A4174" s="73"/>
      <c r="B4174" s="86"/>
    </row>
    <row r="4175" spans="1:2" ht="18" customHeight="1">
      <c r="A4175" s="73"/>
      <c r="B4175" s="86"/>
    </row>
    <row r="4176" spans="1:2" ht="18" customHeight="1">
      <c r="A4176" s="73"/>
      <c r="B4176" s="86"/>
    </row>
    <row r="4177" spans="1:2" ht="18" customHeight="1">
      <c r="A4177" s="73"/>
      <c r="B4177" s="86"/>
    </row>
    <row r="4178" spans="1:2" ht="18" customHeight="1">
      <c r="A4178" s="73"/>
      <c r="B4178" s="86"/>
    </row>
    <row r="4179" spans="1:2" ht="18" customHeight="1">
      <c r="A4179" s="73"/>
      <c r="B4179" s="86"/>
    </row>
    <row r="4180" spans="1:2" ht="18" customHeight="1">
      <c r="A4180" s="73"/>
      <c r="B4180" s="86"/>
    </row>
    <row r="4181" spans="1:2" ht="18" customHeight="1">
      <c r="A4181" s="73"/>
      <c r="B4181" s="86"/>
    </row>
    <row r="4182" spans="1:2" ht="18" customHeight="1">
      <c r="A4182" s="73"/>
      <c r="B4182" s="86"/>
    </row>
    <row r="4183" spans="1:2" ht="18" customHeight="1">
      <c r="A4183" s="73"/>
      <c r="B4183" s="86"/>
    </row>
    <row r="4184" spans="1:2" ht="18" customHeight="1">
      <c r="A4184" s="73"/>
      <c r="B4184" s="86"/>
    </row>
    <row r="4185" spans="1:2" ht="18" customHeight="1">
      <c r="A4185" s="73"/>
      <c r="B4185" s="86"/>
    </row>
    <row r="4186" spans="1:2" ht="18" customHeight="1">
      <c r="A4186" s="73"/>
      <c r="B4186" s="86"/>
    </row>
    <row r="4187" spans="1:2" ht="18" customHeight="1">
      <c r="A4187" s="73"/>
      <c r="B4187" s="86"/>
    </row>
    <row r="4188" spans="1:2" ht="18" customHeight="1">
      <c r="A4188" s="73"/>
      <c r="B4188" s="86"/>
    </row>
    <row r="4189" spans="1:2" ht="18" customHeight="1">
      <c r="A4189" s="73"/>
      <c r="B4189" s="86"/>
    </row>
    <row r="4190" spans="1:2" ht="18" customHeight="1">
      <c r="A4190" s="73"/>
      <c r="B4190" s="86"/>
    </row>
    <row r="4191" spans="1:2" ht="18" customHeight="1">
      <c r="A4191" s="73"/>
      <c r="B4191" s="86"/>
    </row>
    <row r="4192" spans="1:2" ht="18" customHeight="1">
      <c r="A4192" s="73"/>
      <c r="B4192" s="86"/>
    </row>
    <row r="4193" spans="1:2" ht="18" customHeight="1">
      <c r="A4193" s="73"/>
      <c r="B4193" s="86"/>
    </row>
    <row r="4194" spans="1:2" ht="18" customHeight="1">
      <c r="A4194" s="73"/>
      <c r="B4194" s="86"/>
    </row>
    <row r="4195" spans="1:2" ht="18" customHeight="1">
      <c r="A4195" s="73"/>
      <c r="B4195" s="86"/>
    </row>
    <row r="4196" spans="1:2" ht="18" customHeight="1">
      <c r="A4196" s="73"/>
      <c r="B4196" s="86"/>
    </row>
    <row r="4197" spans="1:2" ht="18" customHeight="1">
      <c r="A4197" s="73"/>
      <c r="B4197" s="86"/>
    </row>
    <row r="4198" spans="1:2" ht="18" customHeight="1">
      <c r="A4198" s="73"/>
      <c r="B4198" s="86"/>
    </row>
    <row r="4199" spans="1:2" ht="18" customHeight="1">
      <c r="A4199" s="73"/>
      <c r="B4199" s="86"/>
    </row>
    <row r="4200" spans="1:2" ht="18" customHeight="1">
      <c r="A4200" s="73"/>
      <c r="B4200" s="86"/>
    </row>
    <row r="4201" spans="1:2" ht="18" customHeight="1">
      <c r="A4201" s="73"/>
      <c r="B4201" s="86"/>
    </row>
    <row r="4202" spans="1:2" ht="18" customHeight="1">
      <c r="A4202" s="73"/>
      <c r="B4202" s="86"/>
    </row>
    <row r="4203" spans="1:2" ht="18" customHeight="1">
      <c r="A4203" s="73"/>
      <c r="B4203" s="86"/>
    </row>
    <row r="4204" spans="1:2" ht="18" customHeight="1">
      <c r="A4204" s="73"/>
      <c r="B4204" s="86"/>
    </row>
    <row r="4205" spans="1:2" ht="18" customHeight="1">
      <c r="A4205" s="73"/>
      <c r="B4205" s="86"/>
    </row>
    <row r="4206" spans="1:2" ht="18" customHeight="1">
      <c r="A4206" s="73"/>
      <c r="B4206" s="86"/>
    </row>
    <row r="4207" spans="1:2" ht="18" customHeight="1">
      <c r="A4207" s="73"/>
      <c r="B4207" s="86"/>
    </row>
    <row r="4208" spans="1:2" ht="18" customHeight="1">
      <c r="A4208" s="73"/>
      <c r="B4208" s="86"/>
    </row>
    <row r="4209" spans="1:2" ht="18" customHeight="1">
      <c r="A4209" s="73"/>
      <c r="B4209" s="86"/>
    </row>
    <row r="4210" spans="1:2" ht="18" customHeight="1">
      <c r="A4210" s="73"/>
      <c r="B4210" s="86"/>
    </row>
    <row r="4211" spans="1:2" ht="18" customHeight="1">
      <c r="A4211" s="73"/>
      <c r="B4211" s="86"/>
    </row>
    <row r="4212" spans="1:2" ht="18" customHeight="1">
      <c r="A4212" s="73"/>
      <c r="B4212" s="86"/>
    </row>
    <row r="4213" spans="1:2" ht="18" customHeight="1">
      <c r="A4213" s="73"/>
      <c r="B4213" s="86"/>
    </row>
    <row r="4214" spans="1:2" ht="18" customHeight="1">
      <c r="A4214" s="73"/>
      <c r="B4214" s="86"/>
    </row>
    <row r="4215" spans="1:2" ht="18" customHeight="1">
      <c r="A4215" s="73"/>
      <c r="B4215" s="86"/>
    </row>
    <row r="4216" spans="1:2" ht="18" customHeight="1">
      <c r="A4216" s="73"/>
      <c r="B4216" s="86"/>
    </row>
    <row r="4217" spans="1:2" ht="18" customHeight="1">
      <c r="A4217" s="73"/>
      <c r="B4217" s="86"/>
    </row>
    <row r="4218" spans="1:2" ht="18" customHeight="1">
      <c r="A4218" s="73"/>
      <c r="B4218" s="86"/>
    </row>
    <row r="4219" spans="1:2" ht="18" customHeight="1">
      <c r="A4219" s="73"/>
      <c r="B4219" s="86"/>
    </row>
    <row r="4220" spans="1:2" ht="18" customHeight="1">
      <c r="A4220" s="73"/>
      <c r="B4220" s="86"/>
    </row>
    <row r="4221" spans="1:2" ht="18" customHeight="1">
      <c r="A4221" s="73"/>
      <c r="B4221" s="86"/>
    </row>
    <row r="4222" spans="1:2" ht="18" customHeight="1">
      <c r="A4222" s="73"/>
      <c r="B4222" s="86"/>
    </row>
    <row r="4223" spans="1:2" ht="18" customHeight="1">
      <c r="A4223" s="73"/>
      <c r="B4223" s="86"/>
    </row>
    <row r="4224" spans="1:2" ht="18" customHeight="1">
      <c r="A4224" s="73"/>
      <c r="B4224" s="86"/>
    </row>
    <row r="4225" spans="1:2" ht="18" customHeight="1">
      <c r="A4225" s="73"/>
      <c r="B4225" s="86"/>
    </row>
    <row r="4226" spans="1:2" ht="18" customHeight="1">
      <c r="A4226" s="73"/>
      <c r="B4226" s="86"/>
    </row>
    <row r="4227" spans="1:2" ht="18" customHeight="1">
      <c r="A4227" s="73"/>
      <c r="B4227" s="86"/>
    </row>
    <row r="4228" spans="1:2" ht="18" customHeight="1">
      <c r="A4228" s="73"/>
      <c r="B4228" s="86"/>
    </row>
    <row r="4229" spans="1:2" ht="18" customHeight="1">
      <c r="A4229" s="73"/>
      <c r="B4229" s="86"/>
    </row>
    <row r="4230" spans="1:2" ht="18" customHeight="1">
      <c r="A4230" s="73"/>
      <c r="B4230" s="86"/>
    </row>
    <row r="4231" spans="1:2" ht="18" customHeight="1">
      <c r="A4231" s="73"/>
      <c r="B4231" s="86"/>
    </row>
    <row r="4232" spans="1:2" ht="18" customHeight="1">
      <c r="A4232" s="73"/>
      <c r="B4232" s="86"/>
    </row>
    <row r="4233" spans="1:2" ht="18" customHeight="1">
      <c r="A4233" s="73"/>
      <c r="B4233" s="86"/>
    </row>
    <row r="4234" spans="1:2" ht="18" customHeight="1">
      <c r="A4234" s="73"/>
      <c r="B4234" s="86"/>
    </row>
    <row r="4235" spans="1:2" ht="18" customHeight="1">
      <c r="A4235" s="73"/>
      <c r="B4235" s="86"/>
    </row>
    <row r="4236" spans="1:2" ht="18" customHeight="1">
      <c r="A4236" s="73"/>
      <c r="B4236" s="86"/>
    </row>
    <row r="4237" spans="1:2" ht="18" customHeight="1">
      <c r="A4237" s="73"/>
      <c r="B4237" s="86"/>
    </row>
    <row r="4238" spans="1:2" ht="18" customHeight="1">
      <c r="A4238" s="73"/>
      <c r="B4238" s="86"/>
    </row>
    <row r="4239" spans="1:2" ht="18" customHeight="1">
      <c r="A4239" s="73"/>
      <c r="B4239" s="86"/>
    </row>
    <row r="4240" spans="1:2" ht="18" customHeight="1">
      <c r="A4240" s="73"/>
      <c r="B4240" s="86"/>
    </row>
    <row r="4241" spans="1:2" ht="18" customHeight="1">
      <c r="A4241" s="73"/>
      <c r="B4241" s="86"/>
    </row>
    <row r="4242" spans="1:2" ht="18" customHeight="1">
      <c r="A4242" s="73"/>
      <c r="B4242" s="86"/>
    </row>
    <row r="4243" spans="1:2" ht="18" customHeight="1">
      <c r="A4243" s="73"/>
      <c r="B4243" s="86"/>
    </row>
    <row r="4244" spans="1:2" ht="18" customHeight="1">
      <c r="A4244" s="73"/>
      <c r="B4244" s="86"/>
    </row>
    <row r="4245" spans="1:2" ht="18" customHeight="1">
      <c r="A4245" s="73"/>
      <c r="B4245" s="86"/>
    </row>
    <row r="4246" spans="1:2" ht="18" customHeight="1">
      <c r="A4246" s="73"/>
      <c r="B4246" s="86"/>
    </row>
    <row r="4247" spans="1:2" ht="18" customHeight="1">
      <c r="A4247" s="73"/>
      <c r="B4247" s="86"/>
    </row>
    <row r="4248" spans="1:2" ht="18" customHeight="1">
      <c r="A4248" s="73"/>
      <c r="B4248" s="86"/>
    </row>
    <row r="4249" spans="1:2" ht="18" customHeight="1">
      <c r="A4249" s="73"/>
      <c r="B4249" s="86"/>
    </row>
    <row r="4250" spans="1:2" ht="18" customHeight="1">
      <c r="A4250" s="73"/>
      <c r="B4250" s="86"/>
    </row>
    <row r="4251" spans="1:2" ht="18" customHeight="1">
      <c r="A4251" s="73"/>
      <c r="B4251" s="86"/>
    </row>
    <row r="4252" spans="1:2" ht="18" customHeight="1">
      <c r="A4252" s="73"/>
      <c r="B4252" s="86"/>
    </row>
    <row r="4253" spans="1:2" ht="18" customHeight="1">
      <c r="A4253" s="73"/>
      <c r="B4253" s="86"/>
    </row>
    <row r="4254" spans="1:2" ht="18" customHeight="1">
      <c r="A4254" s="73"/>
      <c r="B4254" s="86"/>
    </row>
    <row r="4255" spans="1:2" ht="18" customHeight="1">
      <c r="A4255" s="73"/>
      <c r="B4255" s="86"/>
    </row>
    <row r="4256" spans="1:2" ht="18" customHeight="1">
      <c r="A4256" s="73"/>
      <c r="B4256" s="86"/>
    </row>
    <row r="4257" spans="1:2" ht="18" customHeight="1">
      <c r="A4257" s="73"/>
      <c r="B4257" s="86"/>
    </row>
    <row r="4258" spans="1:2" ht="18" customHeight="1">
      <c r="A4258" s="73"/>
      <c r="B4258" s="86"/>
    </row>
    <row r="4259" spans="1:2" ht="18" customHeight="1">
      <c r="A4259" s="73"/>
      <c r="B4259" s="86"/>
    </row>
    <row r="4260" spans="1:2" ht="18" customHeight="1">
      <c r="A4260" s="73"/>
      <c r="B4260" s="86"/>
    </row>
    <row r="4261" spans="1:2" ht="18" customHeight="1">
      <c r="A4261" s="73"/>
      <c r="B4261" s="86"/>
    </row>
    <row r="4262" spans="1:2" ht="18" customHeight="1">
      <c r="A4262" s="73"/>
      <c r="B4262" s="86"/>
    </row>
    <row r="4263" spans="1:2" ht="18" customHeight="1">
      <c r="A4263" s="73"/>
      <c r="B4263" s="86"/>
    </row>
    <row r="4264" spans="1:2" ht="18" customHeight="1">
      <c r="A4264" s="73"/>
      <c r="B4264" s="86"/>
    </row>
    <row r="4265" spans="1:2" ht="18" customHeight="1">
      <c r="A4265" s="73"/>
      <c r="B4265" s="86"/>
    </row>
    <row r="4266" spans="1:2" ht="18" customHeight="1">
      <c r="A4266" s="73"/>
      <c r="B4266" s="86"/>
    </row>
    <row r="4267" spans="1:2" ht="18" customHeight="1">
      <c r="A4267" s="73"/>
      <c r="B4267" s="86"/>
    </row>
    <row r="4268" spans="1:2" ht="18" customHeight="1">
      <c r="A4268" s="73"/>
      <c r="B4268" s="86"/>
    </row>
    <row r="4269" spans="1:2" ht="18" customHeight="1">
      <c r="A4269" s="73"/>
      <c r="B4269" s="86"/>
    </row>
    <row r="4270" spans="1:2" ht="18" customHeight="1">
      <c r="A4270" s="73"/>
      <c r="B4270" s="86"/>
    </row>
    <row r="4271" spans="1:2" ht="18" customHeight="1">
      <c r="A4271" s="73"/>
      <c r="B4271" s="86"/>
    </row>
    <row r="4272" spans="1:2" ht="18" customHeight="1">
      <c r="A4272" s="73"/>
      <c r="B4272" s="86"/>
    </row>
    <row r="4273" spans="1:2" ht="18" customHeight="1">
      <c r="A4273" s="73"/>
      <c r="B4273" s="86"/>
    </row>
    <row r="4274" spans="1:2" ht="18" customHeight="1">
      <c r="A4274" s="73"/>
      <c r="B4274" s="86"/>
    </row>
    <row r="4275" spans="1:2" ht="18" customHeight="1">
      <c r="A4275" s="73"/>
      <c r="B4275" s="86"/>
    </row>
    <row r="4276" spans="1:2" ht="18" customHeight="1">
      <c r="A4276" s="73"/>
      <c r="B4276" s="86"/>
    </row>
    <row r="4277" spans="1:2" ht="18" customHeight="1">
      <c r="A4277" s="73"/>
      <c r="B4277" s="86"/>
    </row>
    <row r="4278" spans="1:2" ht="18" customHeight="1">
      <c r="A4278" s="73"/>
      <c r="B4278" s="86"/>
    </row>
    <row r="4279" spans="1:2" ht="18" customHeight="1">
      <c r="A4279" s="73"/>
      <c r="B4279" s="86"/>
    </row>
    <row r="4280" spans="1:2" ht="18" customHeight="1">
      <c r="A4280" s="73"/>
      <c r="B4280" s="86"/>
    </row>
    <row r="4281" spans="1:2" ht="18" customHeight="1">
      <c r="A4281" s="73"/>
      <c r="B4281" s="86"/>
    </row>
    <row r="4282" spans="1:2" ht="18" customHeight="1">
      <c r="A4282" s="73"/>
      <c r="B4282" s="86"/>
    </row>
    <row r="4283" spans="1:2" ht="18" customHeight="1">
      <c r="A4283" s="73"/>
      <c r="B4283" s="86"/>
    </row>
    <row r="4284" spans="1:2" ht="18" customHeight="1">
      <c r="A4284" s="73"/>
      <c r="B4284" s="86"/>
    </row>
    <row r="4285" spans="1:2" ht="18" customHeight="1">
      <c r="A4285" s="73"/>
      <c r="B4285" s="86"/>
    </row>
    <row r="4286" spans="1:2" ht="18" customHeight="1">
      <c r="A4286" s="73"/>
      <c r="B4286" s="86"/>
    </row>
    <row r="4287" spans="1:2" ht="18" customHeight="1">
      <c r="A4287" s="73"/>
      <c r="B4287" s="86"/>
    </row>
    <row r="4288" spans="1:2" ht="18" customHeight="1">
      <c r="A4288" s="73"/>
      <c r="B4288" s="86"/>
    </row>
    <row r="4289" spans="1:2" ht="18" customHeight="1">
      <c r="A4289" s="73"/>
      <c r="B4289" s="86"/>
    </row>
    <row r="4290" spans="1:2" ht="18" customHeight="1">
      <c r="A4290" s="73"/>
      <c r="B4290" s="86"/>
    </row>
    <row r="4291" spans="1:2" ht="18" customHeight="1">
      <c r="A4291" s="73"/>
      <c r="B4291" s="86"/>
    </row>
    <row r="4292" spans="1:2" ht="18" customHeight="1">
      <c r="A4292" s="73"/>
      <c r="B4292" s="86"/>
    </row>
    <row r="4293" spans="1:2" ht="18" customHeight="1">
      <c r="A4293" s="73"/>
      <c r="B4293" s="86"/>
    </row>
    <row r="4294" spans="1:2" ht="18" customHeight="1">
      <c r="A4294" s="73"/>
      <c r="B4294" s="86"/>
    </row>
    <row r="4295" spans="1:2" ht="18" customHeight="1">
      <c r="A4295" s="73"/>
      <c r="B4295" s="86"/>
    </row>
    <row r="4296" spans="1:2" ht="18" customHeight="1">
      <c r="A4296" s="73"/>
      <c r="B4296" s="86"/>
    </row>
    <row r="4297" spans="1:2" ht="18" customHeight="1">
      <c r="A4297" s="73"/>
      <c r="B4297" s="86"/>
    </row>
    <row r="4298" spans="1:2" ht="18" customHeight="1">
      <c r="A4298" s="73"/>
      <c r="B4298" s="86"/>
    </row>
    <row r="4299" spans="1:2" ht="18" customHeight="1">
      <c r="A4299" s="73"/>
      <c r="B4299" s="86"/>
    </row>
    <row r="4300" spans="1:2" ht="18" customHeight="1">
      <c r="A4300" s="73"/>
      <c r="B4300" s="86"/>
    </row>
    <row r="4301" spans="1:2" ht="18" customHeight="1">
      <c r="A4301" s="73"/>
      <c r="B4301" s="86"/>
    </row>
    <row r="4302" spans="1:2" ht="18" customHeight="1">
      <c r="A4302" s="73"/>
      <c r="B4302" s="86"/>
    </row>
    <row r="4303" spans="1:2" ht="18" customHeight="1">
      <c r="A4303" s="73"/>
      <c r="B4303" s="86"/>
    </row>
    <row r="4304" spans="1:2" ht="18" customHeight="1">
      <c r="A4304" s="73"/>
      <c r="B4304" s="86"/>
    </row>
    <row r="4305" spans="1:2" ht="18" customHeight="1">
      <c r="A4305" s="73"/>
      <c r="B4305" s="86"/>
    </row>
    <row r="4306" spans="1:2" ht="18" customHeight="1">
      <c r="A4306" s="73"/>
      <c r="B4306" s="86"/>
    </row>
    <row r="4307" spans="1:2" ht="18" customHeight="1">
      <c r="A4307" s="73"/>
      <c r="B4307" s="86"/>
    </row>
    <row r="4308" spans="1:2" ht="18" customHeight="1">
      <c r="A4308" s="73"/>
      <c r="B4308" s="86"/>
    </row>
    <row r="4309" spans="1:2" ht="18" customHeight="1">
      <c r="A4309" s="73"/>
      <c r="B4309" s="86"/>
    </row>
    <row r="4310" spans="1:2" ht="18" customHeight="1">
      <c r="A4310" s="73"/>
      <c r="B4310" s="86"/>
    </row>
    <row r="4311" spans="1:2" ht="18" customHeight="1">
      <c r="A4311" s="73"/>
      <c r="B4311" s="86"/>
    </row>
    <row r="4312" spans="1:2" ht="18" customHeight="1">
      <c r="A4312" s="73"/>
      <c r="B4312" s="86"/>
    </row>
    <row r="4313" spans="1:2" ht="18" customHeight="1">
      <c r="A4313" s="73"/>
      <c r="B4313" s="86"/>
    </row>
    <row r="4314" spans="1:2" ht="18" customHeight="1">
      <c r="A4314" s="73"/>
      <c r="B4314" s="86"/>
    </row>
    <row r="4315" spans="1:2" ht="18" customHeight="1">
      <c r="A4315" s="73"/>
      <c r="B4315" s="86"/>
    </row>
    <row r="4316" spans="1:2" ht="18" customHeight="1">
      <c r="A4316" s="73"/>
      <c r="B4316" s="86"/>
    </row>
    <row r="4317" spans="1:2" ht="18" customHeight="1">
      <c r="A4317" s="73"/>
      <c r="B4317" s="86"/>
    </row>
    <row r="4318" spans="1:2" ht="18" customHeight="1">
      <c r="A4318" s="73"/>
      <c r="B4318" s="86"/>
    </row>
    <row r="4319" spans="1:2" ht="18" customHeight="1">
      <c r="A4319" s="73"/>
      <c r="B4319" s="86"/>
    </row>
    <row r="4320" spans="1:2" ht="18" customHeight="1">
      <c r="A4320" s="73"/>
      <c r="B4320" s="86"/>
    </row>
    <row r="4321" spans="1:2" ht="18" customHeight="1">
      <c r="A4321" s="73"/>
      <c r="B4321" s="86"/>
    </row>
    <row r="4322" spans="1:2" ht="18" customHeight="1">
      <c r="A4322" s="73"/>
      <c r="B4322" s="86"/>
    </row>
    <row r="4323" spans="1:2" ht="18" customHeight="1">
      <c r="A4323" s="73"/>
      <c r="B4323" s="86"/>
    </row>
    <row r="4324" spans="1:2" ht="18" customHeight="1">
      <c r="A4324" s="73"/>
      <c r="B4324" s="86"/>
    </row>
    <row r="4325" spans="1:2" ht="18" customHeight="1">
      <c r="A4325" s="73"/>
      <c r="B4325" s="86"/>
    </row>
    <row r="4326" spans="1:2" ht="18" customHeight="1">
      <c r="A4326" s="73"/>
      <c r="B4326" s="86"/>
    </row>
    <row r="4327" spans="1:2" ht="18" customHeight="1">
      <c r="A4327" s="73"/>
      <c r="B4327" s="86"/>
    </row>
    <row r="4328" spans="1:2" ht="18" customHeight="1">
      <c r="A4328" s="73"/>
      <c r="B4328" s="86"/>
    </row>
    <row r="4329" spans="1:2" ht="18" customHeight="1">
      <c r="A4329" s="73"/>
      <c r="B4329" s="86"/>
    </row>
    <row r="4330" spans="1:2" ht="18" customHeight="1">
      <c r="A4330" s="73"/>
      <c r="B4330" s="86"/>
    </row>
    <row r="4331" spans="1:2" ht="18" customHeight="1">
      <c r="A4331" s="73"/>
      <c r="B4331" s="86"/>
    </row>
    <row r="4332" spans="1:2" ht="18" customHeight="1">
      <c r="A4332" s="73"/>
      <c r="B4332" s="86"/>
    </row>
    <row r="4333" spans="1:2" ht="18" customHeight="1">
      <c r="A4333" s="73"/>
      <c r="B4333" s="86"/>
    </row>
    <row r="4334" spans="1:2" ht="18" customHeight="1">
      <c r="A4334" s="73"/>
      <c r="B4334" s="86"/>
    </row>
    <row r="4335" spans="1:2" ht="18" customHeight="1">
      <c r="A4335" s="73"/>
      <c r="B4335" s="86"/>
    </row>
    <row r="4336" spans="1:2" ht="18" customHeight="1">
      <c r="A4336" s="73"/>
      <c r="B4336" s="86"/>
    </row>
    <row r="4337" spans="1:2" ht="18" customHeight="1">
      <c r="A4337" s="73"/>
      <c r="B4337" s="86"/>
    </row>
    <row r="4338" spans="1:2" ht="18" customHeight="1">
      <c r="A4338" s="73"/>
      <c r="B4338" s="86"/>
    </row>
    <row r="4339" spans="1:2" ht="18" customHeight="1">
      <c r="A4339" s="73"/>
      <c r="B4339" s="86"/>
    </row>
    <row r="4340" spans="1:2" ht="18" customHeight="1">
      <c r="A4340" s="73"/>
      <c r="B4340" s="86"/>
    </row>
    <row r="4341" spans="1:2" ht="18" customHeight="1">
      <c r="A4341" s="73"/>
      <c r="B4341" s="86"/>
    </row>
    <row r="4342" spans="1:2" ht="18" customHeight="1">
      <c r="A4342" s="73"/>
      <c r="B4342" s="86"/>
    </row>
    <row r="4343" spans="1:2" ht="18" customHeight="1">
      <c r="A4343" s="73"/>
      <c r="B4343" s="86"/>
    </row>
    <row r="4344" spans="1:2" ht="18" customHeight="1">
      <c r="A4344" s="73"/>
      <c r="B4344" s="86"/>
    </row>
    <row r="4345" spans="1:2" ht="18" customHeight="1">
      <c r="A4345" s="73"/>
      <c r="B4345" s="86"/>
    </row>
    <row r="4346" spans="1:2" ht="18" customHeight="1">
      <c r="A4346" s="73"/>
      <c r="B4346" s="86"/>
    </row>
    <row r="4347" spans="1:2" ht="18" customHeight="1">
      <c r="A4347" s="73"/>
      <c r="B4347" s="86"/>
    </row>
    <row r="4348" spans="1:2" ht="18" customHeight="1">
      <c r="A4348" s="73"/>
      <c r="B4348" s="86"/>
    </row>
    <row r="4349" spans="1:2" ht="18" customHeight="1">
      <c r="A4349" s="73"/>
      <c r="B4349" s="86"/>
    </row>
    <row r="4350" spans="1:2" ht="18" customHeight="1">
      <c r="A4350" s="73"/>
      <c r="B4350" s="86"/>
    </row>
    <row r="4351" spans="1:2" ht="18" customHeight="1">
      <c r="A4351" s="73"/>
      <c r="B4351" s="86"/>
    </row>
    <row r="4352" spans="1:2" ht="18" customHeight="1">
      <c r="A4352" s="73"/>
      <c r="B4352" s="86"/>
    </row>
    <row r="4353" spans="1:2" ht="18" customHeight="1">
      <c r="A4353" s="73"/>
      <c r="B4353" s="86"/>
    </row>
    <row r="4354" spans="1:2" ht="18" customHeight="1">
      <c r="A4354" s="73"/>
      <c r="B4354" s="86"/>
    </row>
    <row r="4355" spans="1:2" ht="18" customHeight="1">
      <c r="A4355" s="73"/>
      <c r="B4355" s="86"/>
    </row>
    <row r="4356" spans="1:2" ht="18" customHeight="1">
      <c r="A4356" s="73"/>
      <c r="B4356" s="86"/>
    </row>
    <row r="4357" spans="1:2" ht="18" customHeight="1">
      <c r="A4357" s="73"/>
      <c r="B4357" s="86"/>
    </row>
    <row r="4358" spans="1:2" ht="18" customHeight="1">
      <c r="A4358" s="73"/>
      <c r="B4358" s="86"/>
    </row>
    <row r="4359" spans="1:2" ht="18" customHeight="1">
      <c r="A4359" s="73"/>
      <c r="B4359" s="86"/>
    </row>
    <row r="4360" spans="1:2" ht="18" customHeight="1">
      <c r="A4360" s="73"/>
      <c r="B4360" s="86"/>
    </row>
    <row r="4361" spans="1:2" ht="18" customHeight="1">
      <c r="A4361" s="73"/>
      <c r="B4361" s="86"/>
    </row>
    <row r="4362" spans="1:2" ht="18" customHeight="1">
      <c r="A4362" s="73"/>
      <c r="B4362" s="86"/>
    </row>
    <row r="4363" spans="1:2" ht="18" customHeight="1">
      <c r="A4363" s="73"/>
      <c r="B4363" s="86"/>
    </row>
    <row r="4364" spans="1:2" ht="18" customHeight="1">
      <c r="A4364" s="73"/>
      <c r="B4364" s="86"/>
    </row>
    <row r="4365" spans="1:2" ht="18" customHeight="1">
      <c r="A4365" s="73"/>
      <c r="B4365" s="86"/>
    </row>
    <row r="4366" spans="1:2" ht="18" customHeight="1">
      <c r="A4366" s="73"/>
      <c r="B4366" s="86"/>
    </row>
    <row r="4367" spans="1:2" ht="18" customHeight="1">
      <c r="A4367" s="73"/>
      <c r="B4367" s="86"/>
    </row>
    <row r="4368" spans="1:2" ht="18" customHeight="1">
      <c r="A4368" s="73"/>
      <c r="B4368" s="86"/>
    </row>
    <row r="4369" spans="1:2" ht="18" customHeight="1">
      <c r="A4369" s="73"/>
      <c r="B4369" s="86"/>
    </row>
    <row r="4370" spans="1:2" ht="18" customHeight="1">
      <c r="A4370" s="73"/>
      <c r="B4370" s="86"/>
    </row>
    <row r="4371" spans="1:2" ht="18" customHeight="1">
      <c r="A4371" s="73"/>
      <c r="B4371" s="86"/>
    </row>
    <row r="4372" spans="1:2" ht="18" customHeight="1">
      <c r="A4372" s="73"/>
      <c r="B4372" s="86"/>
    </row>
    <row r="4373" spans="1:2" ht="18" customHeight="1">
      <c r="A4373" s="73"/>
      <c r="B4373" s="86"/>
    </row>
    <row r="4374" spans="1:2" ht="18" customHeight="1">
      <c r="A4374" s="73"/>
      <c r="B4374" s="86"/>
    </row>
    <row r="4375" spans="1:2" ht="18" customHeight="1">
      <c r="A4375" s="73"/>
      <c r="B4375" s="86"/>
    </row>
    <row r="4376" spans="1:2" ht="18" customHeight="1">
      <c r="A4376" s="73"/>
      <c r="B4376" s="86"/>
    </row>
    <row r="4377" spans="1:2" ht="18" customHeight="1">
      <c r="A4377" s="73"/>
      <c r="B4377" s="86"/>
    </row>
    <row r="4378" spans="1:2" ht="18" customHeight="1">
      <c r="A4378" s="73"/>
      <c r="B4378" s="86"/>
    </row>
    <row r="4379" spans="1:2" ht="18" customHeight="1">
      <c r="A4379" s="73"/>
      <c r="B4379" s="86"/>
    </row>
    <row r="4380" spans="1:2" ht="18" customHeight="1">
      <c r="A4380" s="73"/>
      <c r="B4380" s="86"/>
    </row>
    <row r="4381" spans="1:2" ht="18" customHeight="1">
      <c r="A4381" s="73"/>
      <c r="B4381" s="86"/>
    </row>
    <row r="4382" spans="1:2" ht="18" customHeight="1">
      <c r="A4382" s="73"/>
      <c r="B4382" s="86"/>
    </row>
    <row r="4383" spans="1:2" ht="18" customHeight="1">
      <c r="A4383" s="73"/>
      <c r="B4383" s="86"/>
    </row>
    <row r="4384" spans="1:2" ht="18" customHeight="1">
      <c r="A4384" s="73"/>
      <c r="B4384" s="86"/>
    </row>
    <row r="4385" spans="1:2" ht="18" customHeight="1">
      <c r="A4385" s="73"/>
      <c r="B4385" s="86"/>
    </row>
    <row r="4386" spans="1:2" ht="18" customHeight="1">
      <c r="A4386" s="73"/>
      <c r="B4386" s="86"/>
    </row>
    <row r="4387" spans="1:2" ht="18" customHeight="1">
      <c r="A4387" s="73"/>
      <c r="B4387" s="86"/>
    </row>
    <row r="4388" spans="1:2" ht="18" customHeight="1">
      <c r="A4388" s="73"/>
      <c r="B4388" s="86"/>
    </row>
    <row r="4389" spans="1:2" ht="18" customHeight="1">
      <c r="A4389" s="73"/>
      <c r="B4389" s="86"/>
    </row>
    <row r="4390" spans="1:2" ht="18" customHeight="1">
      <c r="A4390" s="73"/>
      <c r="B4390" s="86"/>
    </row>
    <row r="4391" spans="1:2" ht="18" customHeight="1">
      <c r="A4391" s="73"/>
      <c r="B4391" s="86"/>
    </row>
    <row r="4392" spans="1:2" ht="18" customHeight="1">
      <c r="A4392" s="73"/>
      <c r="B4392" s="86"/>
    </row>
    <row r="4393" spans="1:2" ht="18" customHeight="1">
      <c r="A4393" s="73"/>
      <c r="B4393" s="86"/>
    </row>
    <row r="4394" spans="1:2" ht="18" customHeight="1">
      <c r="A4394" s="73"/>
      <c r="B4394" s="86"/>
    </row>
    <row r="4395" spans="1:2" ht="18" customHeight="1">
      <c r="A4395" s="73"/>
      <c r="B4395" s="86"/>
    </row>
    <row r="4396" spans="1:2" ht="18" customHeight="1">
      <c r="A4396" s="73"/>
      <c r="B4396" s="86"/>
    </row>
    <row r="4397" spans="1:2" ht="18" customHeight="1">
      <c r="A4397" s="73"/>
      <c r="B4397" s="86"/>
    </row>
    <row r="4398" spans="1:2" ht="18" customHeight="1">
      <c r="A4398" s="73"/>
      <c r="B4398" s="86"/>
    </row>
    <row r="4399" spans="1:2" ht="18" customHeight="1">
      <c r="A4399" s="73"/>
      <c r="B4399" s="86"/>
    </row>
    <row r="4400" spans="1:2" ht="18" customHeight="1">
      <c r="A4400" s="73"/>
      <c r="B4400" s="86"/>
    </row>
    <row r="4401" spans="1:2" ht="18" customHeight="1">
      <c r="A4401" s="73"/>
      <c r="B4401" s="86"/>
    </row>
    <row r="4402" spans="1:2" ht="18" customHeight="1">
      <c r="A4402" s="73"/>
      <c r="B4402" s="86"/>
    </row>
    <row r="4403" spans="1:2" ht="18" customHeight="1">
      <c r="A4403" s="73"/>
      <c r="B4403" s="86"/>
    </row>
    <row r="4404" spans="1:2" ht="18" customHeight="1">
      <c r="A4404" s="73"/>
      <c r="B4404" s="86"/>
    </row>
    <row r="4405" spans="1:2" ht="18" customHeight="1">
      <c r="A4405" s="73"/>
      <c r="B4405" s="86"/>
    </row>
    <row r="4406" spans="1:2" ht="18" customHeight="1">
      <c r="A4406" s="73"/>
      <c r="B4406" s="86"/>
    </row>
    <row r="4407" spans="1:2" ht="18" customHeight="1">
      <c r="A4407" s="73"/>
      <c r="B4407" s="86"/>
    </row>
    <row r="4408" spans="1:2" ht="18" customHeight="1">
      <c r="A4408" s="73"/>
      <c r="B4408" s="86"/>
    </row>
    <row r="4409" spans="1:2" ht="18" customHeight="1">
      <c r="A4409" s="73"/>
      <c r="B4409" s="86"/>
    </row>
    <row r="4410" spans="1:2" ht="18" customHeight="1">
      <c r="A4410" s="73"/>
      <c r="B4410" s="86"/>
    </row>
    <row r="4411" spans="1:2" ht="18" customHeight="1">
      <c r="A4411" s="73"/>
      <c r="B4411" s="86"/>
    </row>
    <row r="4412" spans="1:2" ht="18" customHeight="1">
      <c r="A4412" s="73"/>
      <c r="B4412" s="86"/>
    </row>
    <row r="4413" spans="1:2" ht="18" customHeight="1">
      <c r="A4413" s="73"/>
      <c r="B4413" s="86"/>
    </row>
    <row r="4414" spans="1:2" ht="18" customHeight="1">
      <c r="A4414" s="73"/>
      <c r="B4414" s="86"/>
    </row>
    <row r="4415" spans="1:2" ht="18" customHeight="1">
      <c r="A4415" s="73"/>
      <c r="B4415" s="86"/>
    </row>
    <row r="4416" spans="1:2" ht="18" customHeight="1">
      <c r="A4416" s="73"/>
      <c r="B4416" s="86"/>
    </row>
    <row r="4417" spans="1:2" ht="18" customHeight="1">
      <c r="A4417" s="73"/>
      <c r="B4417" s="86"/>
    </row>
    <row r="4418" spans="1:2" ht="18" customHeight="1">
      <c r="A4418" s="73"/>
      <c r="B4418" s="86"/>
    </row>
    <row r="4419" spans="1:2" ht="18" customHeight="1">
      <c r="A4419" s="73"/>
      <c r="B4419" s="86"/>
    </row>
    <row r="4420" spans="1:2" ht="18" customHeight="1">
      <c r="A4420" s="73"/>
      <c r="B4420" s="86"/>
    </row>
    <row r="4421" spans="1:2" ht="18" customHeight="1">
      <c r="A4421" s="73"/>
      <c r="B4421" s="86"/>
    </row>
    <row r="4422" spans="1:2" ht="18" customHeight="1">
      <c r="A4422" s="73"/>
      <c r="B4422" s="86"/>
    </row>
    <row r="4423" spans="1:2" ht="18" customHeight="1">
      <c r="A4423" s="73"/>
      <c r="B4423" s="86"/>
    </row>
    <row r="4424" spans="1:2" ht="18" customHeight="1">
      <c r="A4424" s="73"/>
      <c r="B4424" s="86"/>
    </row>
    <row r="4425" spans="1:2" ht="18" customHeight="1">
      <c r="A4425" s="73"/>
      <c r="B4425" s="86"/>
    </row>
    <row r="4426" spans="1:2" ht="18" customHeight="1">
      <c r="A4426" s="73"/>
      <c r="B4426" s="86"/>
    </row>
    <row r="4427" spans="1:2" ht="18" customHeight="1">
      <c r="A4427" s="73"/>
      <c r="B4427" s="86"/>
    </row>
    <row r="4428" spans="1:2" ht="18" customHeight="1">
      <c r="A4428" s="73"/>
      <c r="B4428" s="86"/>
    </row>
    <row r="4429" spans="1:2" ht="18" customHeight="1">
      <c r="A4429" s="73"/>
      <c r="B4429" s="86"/>
    </row>
    <row r="4430" spans="1:2" ht="18" customHeight="1">
      <c r="A4430" s="73"/>
      <c r="B4430" s="86"/>
    </row>
    <row r="4431" spans="1:2" ht="18" customHeight="1">
      <c r="A4431" s="73"/>
      <c r="B4431" s="86"/>
    </row>
    <row r="4432" spans="1:2" ht="18" customHeight="1">
      <c r="A4432" s="73"/>
      <c r="B4432" s="86"/>
    </row>
    <row r="4433" spans="1:2" ht="18" customHeight="1">
      <c r="A4433" s="73"/>
      <c r="B4433" s="86"/>
    </row>
    <row r="4434" spans="1:2" ht="18" customHeight="1">
      <c r="A4434" s="73"/>
      <c r="B4434" s="86"/>
    </row>
    <row r="4435" spans="1:2" ht="18" customHeight="1">
      <c r="A4435" s="73"/>
      <c r="B4435" s="86"/>
    </row>
    <row r="4436" spans="1:2" ht="18" customHeight="1">
      <c r="A4436" s="73"/>
      <c r="B4436" s="86"/>
    </row>
    <row r="4437" spans="1:2" ht="18" customHeight="1">
      <c r="A4437" s="73"/>
      <c r="B4437" s="86"/>
    </row>
    <row r="4438" spans="1:2" ht="18" customHeight="1">
      <c r="A4438" s="73"/>
      <c r="B4438" s="86"/>
    </row>
    <row r="4439" spans="1:2" ht="18" customHeight="1">
      <c r="A4439" s="73"/>
      <c r="B4439" s="86"/>
    </row>
    <row r="4440" spans="1:2" ht="18" customHeight="1">
      <c r="A4440" s="73"/>
      <c r="B4440" s="86"/>
    </row>
    <row r="4441" spans="1:2" ht="18" customHeight="1">
      <c r="A4441" s="73"/>
      <c r="B4441" s="86"/>
    </row>
    <row r="4442" spans="1:2" ht="18" customHeight="1">
      <c r="A4442" s="73"/>
      <c r="B4442" s="86"/>
    </row>
    <row r="4443" spans="1:2" ht="18" customHeight="1">
      <c r="A4443" s="73"/>
      <c r="B4443" s="86"/>
    </row>
    <row r="4444" spans="1:2" ht="18" customHeight="1">
      <c r="A4444" s="73"/>
      <c r="B4444" s="86"/>
    </row>
    <row r="4445" spans="1:2" ht="18" customHeight="1">
      <c r="A4445" s="73"/>
      <c r="B4445" s="86"/>
    </row>
    <row r="4446" spans="1:2" ht="18" customHeight="1">
      <c r="A4446" s="73"/>
      <c r="B4446" s="86"/>
    </row>
    <row r="4447" spans="1:2" ht="18" customHeight="1">
      <c r="A4447" s="73"/>
      <c r="B4447" s="86"/>
    </row>
    <row r="4448" spans="1:2" ht="18" customHeight="1">
      <c r="A4448" s="73"/>
      <c r="B4448" s="86"/>
    </row>
    <row r="4449" spans="1:2" ht="18" customHeight="1">
      <c r="A4449" s="73"/>
      <c r="B4449" s="86"/>
    </row>
    <row r="4450" spans="1:2" ht="18" customHeight="1">
      <c r="A4450" s="73"/>
      <c r="B4450" s="86"/>
    </row>
    <row r="4451" spans="1:2" ht="18" customHeight="1">
      <c r="A4451" s="73"/>
      <c r="B4451" s="86"/>
    </row>
    <row r="4452" spans="1:2" ht="18" customHeight="1">
      <c r="A4452" s="73"/>
      <c r="B4452" s="86"/>
    </row>
    <row r="4453" spans="1:2" ht="18" customHeight="1">
      <c r="A4453" s="73"/>
      <c r="B4453" s="86"/>
    </row>
    <row r="4454" spans="1:2" ht="18" customHeight="1">
      <c r="A4454" s="73"/>
      <c r="B4454" s="86"/>
    </row>
    <row r="4455" spans="1:2" ht="18" customHeight="1">
      <c r="A4455" s="73"/>
      <c r="B4455" s="86"/>
    </row>
    <row r="4456" spans="1:2" ht="18" customHeight="1">
      <c r="A4456" s="73"/>
      <c r="B4456" s="86"/>
    </row>
    <row r="4457" spans="1:2" ht="18" customHeight="1">
      <c r="A4457" s="73"/>
      <c r="B4457" s="86"/>
    </row>
    <row r="4458" spans="1:2" ht="18" customHeight="1">
      <c r="A4458" s="73"/>
      <c r="B4458" s="86"/>
    </row>
    <row r="4459" spans="1:2" ht="18" customHeight="1">
      <c r="A4459" s="73"/>
      <c r="B4459" s="86"/>
    </row>
    <row r="4460" spans="1:2" ht="18" customHeight="1">
      <c r="A4460" s="73"/>
      <c r="B4460" s="86"/>
    </row>
    <row r="4461" spans="1:2" ht="18" customHeight="1">
      <c r="A4461" s="73"/>
      <c r="B4461" s="86"/>
    </row>
    <row r="4462" spans="1:2" ht="18" customHeight="1">
      <c r="A4462" s="73"/>
      <c r="B4462" s="86"/>
    </row>
    <row r="4463" spans="1:2" ht="18" customHeight="1">
      <c r="A4463" s="73"/>
      <c r="B4463" s="86"/>
    </row>
    <row r="4464" spans="1:2" ht="18" customHeight="1">
      <c r="A4464" s="73"/>
      <c r="B4464" s="86"/>
    </row>
    <row r="4465" spans="1:2" ht="18" customHeight="1">
      <c r="A4465" s="73"/>
      <c r="B4465" s="86"/>
    </row>
    <row r="4466" spans="1:2" ht="18" customHeight="1">
      <c r="A4466" s="73"/>
      <c r="B4466" s="86"/>
    </row>
    <row r="4467" spans="1:2" ht="18" customHeight="1">
      <c r="A4467" s="73"/>
      <c r="B4467" s="86"/>
    </row>
    <row r="4468" spans="1:2" ht="18" customHeight="1">
      <c r="A4468" s="73"/>
      <c r="B4468" s="86"/>
    </row>
    <row r="4469" spans="1:2" ht="18" customHeight="1">
      <c r="A4469" s="73"/>
      <c r="B4469" s="86"/>
    </row>
    <row r="4470" spans="1:2" ht="18" customHeight="1">
      <c r="A4470" s="73"/>
      <c r="B4470" s="86"/>
    </row>
    <row r="4471" spans="1:2" ht="18" customHeight="1">
      <c r="A4471" s="73"/>
      <c r="B4471" s="86"/>
    </row>
    <row r="4472" spans="1:2" ht="18" customHeight="1">
      <c r="A4472" s="73"/>
      <c r="B4472" s="86"/>
    </row>
    <row r="4473" spans="1:2" ht="18" customHeight="1">
      <c r="A4473" s="73"/>
      <c r="B4473" s="86"/>
    </row>
    <row r="4474" spans="1:2" ht="18" customHeight="1">
      <c r="A4474" s="73"/>
      <c r="B4474" s="86"/>
    </row>
    <row r="4475" spans="1:2" ht="18" customHeight="1">
      <c r="A4475" s="73"/>
      <c r="B4475" s="86"/>
    </row>
    <row r="4476" spans="1:2" ht="18" customHeight="1">
      <c r="A4476" s="73"/>
      <c r="B4476" s="86"/>
    </row>
    <row r="4477" spans="1:2" ht="18" customHeight="1">
      <c r="A4477" s="73"/>
      <c r="B4477" s="86"/>
    </row>
    <row r="4478" spans="1:2" ht="18" customHeight="1">
      <c r="A4478" s="73"/>
      <c r="B4478" s="86"/>
    </row>
    <row r="4479" spans="1:2" ht="18" customHeight="1">
      <c r="A4479" s="73"/>
      <c r="B4479" s="86"/>
    </row>
    <row r="4480" spans="1:2" ht="18" customHeight="1">
      <c r="A4480" s="73"/>
      <c r="B4480" s="86"/>
    </row>
    <row r="4481" spans="1:2" ht="18" customHeight="1">
      <c r="A4481" s="73"/>
      <c r="B4481" s="86"/>
    </row>
    <row r="4482" spans="1:2" ht="18" customHeight="1">
      <c r="A4482" s="73"/>
      <c r="B4482" s="86"/>
    </row>
    <row r="4483" spans="1:2" ht="18" customHeight="1">
      <c r="A4483" s="73"/>
      <c r="B4483" s="86"/>
    </row>
    <row r="4484" spans="1:2" ht="18" customHeight="1">
      <c r="A4484" s="73"/>
      <c r="B4484" s="86"/>
    </row>
    <row r="4485" spans="1:2" ht="18" customHeight="1">
      <c r="A4485" s="73"/>
      <c r="B4485" s="86"/>
    </row>
    <row r="4486" spans="1:2" ht="18" customHeight="1">
      <c r="A4486" s="73"/>
      <c r="B4486" s="86"/>
    </row>
    <row r="4487" spans="1:2" ht="18" customHeight="1">
      <c r="A4487" s="73"/>
      <c r="B4487" s="86"/>
    </row>
    <row r="4488" spans="1:2" ht="18" customHeight="1">
      <c r="A4488" s="73"/>
      <c r="B4488" s="86"/>
    </row>
    <row r="4489" spans="1:2" ht="18" customHeight="1">
      <c r="A4489" s="73"/>
      <c r="B4489" s="86"/>
    </row>
    <row r="4490" spans="1:2" ht="18" customHeight="1">
      <c r="A4490" s="73"/>
      <c r="B4490" s="86"/>
    </row>
    <row r="4491" spans="1:2" ht="18" customHeight="1">
      <c r="A4491" s="73"/>
      <c r="B4491" s="86"/>
    </row>
    <row r="4492" spans="1:2" ht="18" customHeight="1">
      <c r="A4492" s="73"/>
      <c r="B4492" s="86"/>
    </row>
    <row r="4493" spans="1:2" ht="18" customHeight="1">
      <c r="A4493" s="73"/>
      <c r="B4493" s="86"/>
    </row>
    <row r="4494" spans="1:2" ht="18" customHeight="1">
      <c r="A4494" s="73"/>
      <c r="B4494" s="86"/>
    </row>
    <row r="4495" spans="1:2" ht="18" customHeight="1">
      <c r="A4495" s="73"/>
      <c r="B4495" s="86"/>
    </row>
    <row r="4496" spans="1:2" ht="18" customHeight="1">
      <c r="A4496" s="73"/>
      <c r="B4496" s="86"/>
    </row>
    <row r="4497" spans="1:2" ht="18" customHeight="1">
      <c r="A4497" s="73"/>
      <c r="B4497" s="86"/>
    </row>
    <row r="4498" spans="1:2" ht="18" customHeight="1">
      <c r="A4498" s="73"/>
      <c r="B4498" s="86"/>
    </row>
    <row r="4499" spans="1:2" ht="18" customHeight="1">
      <c r="A4499" s="73"/>
      <c r="B4499" s="86"/>
    </row>
    <row r="4500" spans="1:2" ht="18" customHeight="1">
      <c r="A4500" s="73"/>
      <c r="B4500" s="86"/>
    </row>
    <row r="4501" spans="1:2" ht="18" customHeight="1">
      <c r="A4501" s="73"/>
      <c r="B4501" s="86"/>
    </row>
    <row r="4502" spans="1:2" ht="18" customHeight="1">
      <c r="A4502" s="73"/>
      <c r="B4502" s="86"/>
    </row>
    <row r="4503" spans="1:2" ht="18" customHeight="1">
      <c r="A4503" s="73"/>
      <c r="B4503" s="86"/>
    </row>
    <row r="4504" spans="1:2" ht="18" customHeight="1">
      <c r="A4504" s="73"/>
      <c r="B4504" s="86"/>
    </row>
    <row r="4505" spans="1:2" ht="18" customHeight="1">
      <c r="A4505" s="73"/>
      <c r="B4505" s="86"/>
    </row>
    <row r="4506" spans="1:2" ht="18" customHeight="1">
      <c r="A4506" s="73"/>
      <c r="B4506" s="86"/>
    </row>
    <row r="4507" spans="1:2" ht="18" customHeight="1">
      <c r="A4507" s="73"/>
      <c r="B4507" s="86"/>
    </row>
    <row r="4508" spans="1:2" ht="18" customHeight="1">
      <c r="A4508" s="73"/>
      <c r="B4508" s="86"/>
    </row>
    <row r="4509" spans="1:2" ht="18" customHeight="1">
      <c r="A4509" s="73"/>
      <c r="B4509" s="86"/>
    </row>
    <row r="4510" spans="1:2" ht="18" customHeight="1">
      <c r="A4510" s="73"/>
      <c r="B4510" s="86"/>
    </row>
    <row r="4511" spans="1:2" ht="18" customHeight="1">
      <c r="A4511" s="73"/>
      <c r="B4511" s="86"/>
    </row>
    <row r="4512" spans="1:2" ht="18" customHeight="1">
      <c r="A4512" s="73"/>
      <c r="B4512" s="86"/>
    </row>
    <row r="4513" spans="1:2" ht="18" customHeight="1">
      <c r="A4513" s="73"/>
      <c r="B4513" s="86"/>
    </row>
    <row r="4514" spans="1:2" ht="18" customHeight="1">
      <c r="A4514" s="73"/>
      <c r="B4514" s="86"/>
    </row>
    <row r="4515" spans="1:2" ht="18" customHeight="1">
      <c r="A4515" s="73"/>
      <c r="B4515" s="86"/>
    </row>
    <row r="4516" spans="1:2" ht="18" customHeight="1">
      <c r="A4516" s="73"/>
      <c r="B4516" s="86"/>
    </row>
    <row r="4517" spans="1:2" ht="18" customHeight="1">
      <c r="A4517" s="73"/>
      <c r="B4517" s="86"/>
    </row>
    <row r="4518" spans="1:2" ht="18" customHeight="1">
      <c r="A4518" s="73"/>
      <c r="B4518" s="86"/>
    </row>
    <row r="4519" spans="1:2" ht="18" customHeight="1">
      <c r="A4519" s="73"/>
      <c r="B4519" s="86"/>
    </row>
    <row r="4520" spans="1:2" ht="18" customHeight="1">
      <c r="A4520" s="73"/>
      <c r="B4520" s="86"/>
    </row>
    <row r="4521" spans="1:2" ht="18" customHeight="1">
      <c r="A4521" s="73"/>
      <c r="B4521" s="86"/>
    </row>
    <row r="4522" spans="1:2" ht="18" customHeight="1">
      <c r="A4522" s="73"/>
      <c r="B4522" s="86"/>
    </row>
    <row r="4523" spans="1:2" ht="18" customHeight="1">
      <c r="A4523" s="73"/>
      <c r="B4523" s="86"/>
    </row>
    <row r="4524" spans="1:2" ht="18" customHeight="1">
      <c r="A4524" s="73"/>
      <c r="B4524" s="86"/>
    </row>
    <row r="4525" spans="1:2" ht="18" customHeight="1">
      <c r="A4525" s="73"/>
      <c r="B4525" s="86"/>
    </row>
    <row r="4526" spans="1:2" ht="18" customHeight="1">
      <c r="A4526" s="73"/>
      <c r="B4526" s="86"/>
    </row>
    <row r="4527" spans="1:2" ht="18" customHeight="1">
      <c r="A4527" s="73"/>
      <c r="B4527" s="86"/>
    </row>
    <row r="4528" spans="1:2" ht="18" customHeight="1">
      <c r="A4528" s="73"/>
      <c r="B4528" s="86"/>
    </row>
    <row r="4529" spans="1:2" ht="18" customHeight="1">
      <c r="A4529" s="73"/>
      <c r="B4529" s="86"/>
    </row>
    <row r="4530" spans="1:2" ht="18" customHeight="1">
      <c r="A4530" s="73"/>
      <c r="B4530" s="86"/>
    </row>
    <row r="4531" spans="1:2" ht="18" customHeight="1">
      <c r="A4531" s="73"/>
      <c r="B4531" s="86"/>
    </row>
    <row r="4532" spans="1:2" ht="18" customHeight="1">
      <c r="A4532" s="73"/>
      <c r="B4532" s="86"/>
    </row>
    <row r="4533" spans="1:2" ht="18" customHeight="1">
      <c r="A4533" s="73"/>
      <c r="B4533" s="86"/>
    </row>
    <row r="4534" spans="1:2" ht="18" customHeight="1">
      <c r="A4534" s="73"/>
      <c r="B4534" s="86"/>
    </row>
    <row r="4535" spans="1:2" ht="18" customHeight="1">
      <c r="A4535" s="73"/>
      <c r="B4535" s="86"/>
    </row>
    <row r="4536" spans="1:2" ht="18" customHeight="1">
      <c r="A4536" s="73"/>
      <c r="B4536" s="86"/>
    </row>
    <row r="4537" spans="1:2" ht="18" customHeight="1">
      <c r="A4537" s="73"/>
      <c r="B4537" s="86"/>
    </row>
    <row r="4538" spans="1:2" ht="18" customHeight="1">
      <c r="A4538" s="73"/>
      <c r="B4538" s="86"/>
    </row>
    <row r="4539" spans="1:2" ht="18" customHeight="1">
      <c r="A4539" s="73"/>
      <c r="B4539" s="86"/>
    </row>
    <row r="4540" spans="1:2" ht="18" customHeight="1">
      <c r="A4540" s="73"/>
      <c r="B4540" s="86"/>
    </row>
    <row r="4541" spans="1:2" ht="18" customHeight="1">
      <c r="A4541" s="73"/>
      <c r="B4541" s="86"/>
    </row>
    <row r="4542" spans="1:2" ht="18" customHeight="1">
      <c r="A4542" s="73"/>
      <c r="B4542" s="86"/>
    </row>
    <row r="4543" spans="1:2" ht="18" customHeight="1">
      <c r="A4543" s="73"/>
      <c r="B4543" s="86"/>
    </row>
    <row r="4544" spans="1:2" ht="18" customHeight="1">
      <c r="A4544" s="73"/>
      <c r="B4544" s="86"/>
    </row>
    <row r="4545" spans="1:2" ht="18" customHeight="1">
      <c r="A4545" s="73"/>
      <c r="B4545" s="86"/>
    </row>
    <row r="4546" spans="1:2" ht="18" customHeight="1">
      <c r="A4546" s="73"/>
      <c r="B4546" s="86"/>
    </row>
    <row r="4547" spans="1:2" ht="18" customHeight="1">
      <c r="A4547" s="73"/>
      <c r="B4547" s="86"/>
    </row>
    <row r="4548" spans="1:2" ht="18" customHeight="1">
      <c r="A4548" s="73"/>
      <c r="B4548" s="86"/>
    </row>
    <row r="4549" spans="1:2" ht="18" customHeight="1">
      <c r="A4549" s="73"/>
      <c r="B4549" s="86"/>
    </row>
    <row r="4550" spans="1:2" ht="18" customHeight="1">
      <c r="A4550" s="73"/>
      <c r="B4550" s="86"/>
    </row>
    <row r="4551" spans="1:2" ht="18" customHeight="1">
      <c r="A4551" s="73"/>
      <c r="B4551" s="86"/>
    </row>
    <row r="4552" spans="1:2" ht="18" customHeight="1">
      <c r="A4552" s="73"/>
      <c r="B4552" s="86"/>
    </row>
    <row r="4553" spans="1:2" ht="18" customHeight="1">
      <c r="A4553" s="73"/>
      <c r="B4553" s="86"/>
    </row>
    <row r="4554" spans="1:2" ht="18" customHeight="1">
      <c r="A4554" s="73"/>
      <c r="B4554" s="86"/>
    </row>
    <row r="4555" spans="1:2" ht="18" customHeight="1">
      <c r="A4555" s="73"/>
      <c r="B4555" s="86"/>
    </row>
    <row r="4556" spans="1:2" ht="18" customHeight="1">
      <c r="A4556" s="73"/>
      <c r="B4556" s="86"/>
    </row>
    <row r="4557" spans="1:2" ht="18" customHeight="1">
      <c r="A4557" s="73"/>
      <c r="B4557" s="86"/>
    </row>
    <row r="4558" spans="1:2" ht="18" customHeight="1">
      <c r="A4558" s="73"/>
      <c r="B4558" s="86"/>
    </row>
    <row r="4559" spans="1:2" ht="18" customHeight="1">
      <c r="A4559" s="73"/>
      <c r="B4559" s="86"/>
    </row>
    <row r="4560" spans="1:2" ht="18" customHeight="1">
      <c r="A4560" s="73"/>
      <c r="B4560" s="86"/>
    </row>
    <row r="4561" spans="1:2" ht="18" customHeight="1">
      <c r="A4561" s="73"/>
      <c r="B4561" s="86"/>
    </row>
    <row r="4562" spans="1:2" ht="18" customHeight="1">
      <c r="A4562" s="73"/>
      <c r="B4562" s="86"/>
    </row>
    <row r="4563" spans="1:2" ht="18" customHeight="1">
      <c r="A4563" s="73"/>
      <c r="B4563" s="86"/>
    </row>
    <row r="4564" spans="1:2" ht="18" customHeight="1">
      <c r="A4564" s="73"/>
      <c r="B4564" s="86"/>
    </row>
    <row r="4565" spans="1:2" ht="18" customHeight="1">
      <c r="A4565" s="73"/>
      <c r="B4565" s="86"/>
    </row>
    <row r="4566" spans="1:2" ht="18" customHeight="1">
      <c r="A4566" s="73"/>
      <c r="B4566" s="86"/>
    </row>
    <row r="4567" spans="1:2" ht="18" customHeight="1">
      <c r="A4567" s="73"/>
      <c r="B4567" s="86"/>
    </row>
    <row r="4568" spans="1:2" ht="18" customHeight="1">
      <c r="A4568" s="73"/>
      <c r="B4568" s="86"/>
    </row>
    <row r="4569" spans="1:2" ht="18" customHeight="1">
      <c r="A4569" s="73"/>
      <c r="B4569" s="86"/>
    </row>
    <row r="4570" spans="1:2" ht="18" customHeight="1">
      <c r="A4570" s="73"/>
      <c r="B4570" s="86"/>
    </row>
    <row r="4571" spans="1:2" ht="18" customHeight="1">
      <c r="A4571" s="73"/>
      <c r="B4571" s="86"/>
    </row>
    <row r="4572" spans="1:2" ht="18" customHeight="1">
      <c r="A4572" s="73"/>
      <c r="B4572" s="86"/>
    </row>
    <row r="4573" spans="1:2" ht="18" customHeight="1">
      <c r="A4573" s="73"/>
      <c r="B4573" s="86"/>
    </row>
    <row r="4574" spans="1:2" ht="18" customHeight="1">
      <c r="A4574" s="73"/>
      <c r="B4574" s="86"/>
    </row>
    <row r="4575" spans="1:2" ht="18" customHeight="1">
      <c r="A4575" s="73"/>
      <c r="B4575" s="86"/>
    </row>
    <row r="4576" spans="1:2" ht="18" customHeight="1">
      <c r="A4576" s="73"/>
      <c r="B4576" s="86"/>
    </row>
    <row r="4577" spans="1:2" ht="18" customHeight="1">
      <c r="A4577" s="73"/>
      <c r="B4577" s="86"/>
    </row>
    <row r="4578" spans="1:2" ht="18" customHeight="1">
      <c r="A4578" s="73"/>
      <c r="B4578" s="86"/>
    </row>
    <row r="4579" spans="1:2" ht="18" customHeight="1">
      <c r="A4579" s="73"/>
      <c r="B4579" s="86"/>
    </row>
    <row r="4580" spans="1:2" ht="18" customHeight="1">
      <c r="A4580" s="73"/>
      <c r="B4580" s="86"/>
    </row>
    <row r="4581" spans="1:2" ht="18" customHeight="1">
      <c r="A4581" s="73"/>
      <c r="B4581" s="86"/>
    </row>
    <row r="4582" spans="1:2" ht="18" customHeight="1">
      <c r="A4582" s="73"/>
      <c r="B4582" s="86"/>
    </row>
    <row r="4583" spans="1:2" ht="18" customHeight="1">
      <c r="A4583" s="73"/>
      <c r="B4583" s="86"/>
    </row>
    <row r="4584" spans="1:2" ht="18" customHeight="1">
      <c r="A4584" s="73"/>
      <c r="B4584" s="86"/>
    </row>
    <row r="4585" spans="1:2" ht="18" customHeight="1">
      <c r="A4585" s="73"/>
      <c r="B4585" s="86"/>
    </row>
    <row r="4586" spans="1:2" ht="18" customHeight="1">
      <c r="A4586" s="73"/>
      <c r="B4586" s="86"/>
    </row>
    <row r="4587" spans="1:2" ht="18" customHeight="1">
      <c r="A4587" s="73"/>
      <c r="B4587" s="86"/>
    </row>
    <row r="4588" spans="1:2" ht="18" customHeight="1">
      <c r="A4588" s="73"/>
      <c r="B4588" s="86"/>
    </row>
    <row r="4589" spans="1:2" ht="18" customHeight="1">
      <c r="A4589" s="73"/>
      <c r="B4589" s="86"/>
    </row>
    <row r="4590" spans="1:2" ht="18" customHeight="1">
      <c r="A4590" s="73"/>
      <c r="B4590" s="86"/>
    </row>
    <row r="4591" spans="1:2" ht="18" customHeight="1">
      <c r="A4591" s="73"/>
      <c r="B4591" s="86"/>
    </row>
    <row r="4592" spans="1:2" ht="18" customHeight="1">
      <c r="A4592" s="73"/>
      <c r="B4592" s="86"/>
    </row>
    <row r="4593" spans="1:2" ht="18" customHeight="1">
      <c r="A4593" s="73"/>
      <c r="B4593" s="86"/>
    </row>
    <row r="4594" spans="1:2" ht="18" customHeight="1">
      <c r="A4594" s="73"/>
      <c r="B4594" s="86"/>
    </row>
    <row r="4595" spans="1:2" ht="18" customHeight="1">
      <c r="A4595" s="73"/>
      <c r="B4595" s="86"/>
    </row>
    <row r="4596" spans="1:2" ht="18" customHeight="1">
      <c r="A4596" s="73"/>
      <c r="B4596" s="86"/>
    </row>
    <row r="4597" spans="1:2" ht="18" customHeight="1">
      <c r="A4597" s="73"/>
      <c r="B4597" s="86"/>
    </row>
    <row r="4598" spans="1:2" ht="18" customHeight="1">
      <c r="A4598" s="73"/>
      <c r="B4598" s="86"/>
    </row>
    <row r="4599" spans="1:2" ht="18" customHeight="1">
      <c r="A4599" s="73"/>
      <c r="B4599" s="86"/>
    </row>
    <row r="4600" spans="1:2" ht="18" customHeight="1">
      <c r="A4600" s="73"/>
      <c r="B4600" s="86"/>
    </row>
    <row r="4601" spans="1:2" ht="18" customHeight="1">
      <c r="A4601" s="73"/>
      <c r="B4601" s="86"/>
    </row>
    <row r="4602" spans="1:2" ht="18" customHeight="1">
      <c r="A4602" s="73"/>
      <c r="B4602" s="86"/>
    </row>
    <row r="4603" spans="1:2" ht="18" customHeight="1">
      <c r="A4603" s="73"/>
      <c r="B4603" s="86"/>
    </row>
    <row r="4604" spans="1:2" ht="18" customHeight="1">
      <c r="A4604" s="73"/>
      <c r="B4604" s="86"/>
    </row>
    <row r="4605" spans="1:2" ht="18" customHeight="1">
      <c r="A4605" s="73"/>
      <c r="B4605" s="86"/>
    </row>
    <row r="4606" spans="1:2" ht="18" customHeight="1">
      <c r="A4606" s="73"/>
      <c r="B4606" s="86"/>
    </row>
    <row r="4607" spans="1:2" ht="18" customHeight="1">
      <c r="A4607" s="73"/>
      <c r="B4607" s="86"/>
    </row>
    <row r="4608" spans="1:2" ht="18" customHeight="1">
      <c r="A4608" s="73"/>
      <c r="B4608" s="86"/>
    </row>
    <row r="4609" spans="1:2" ht="18" customHeight="1">
      <c r="A4609" s="73"/>
      <c r="B4609" s="86"/>
    </row>
    <row r="4610" spans="1:2" ht="18" customHeight="1">
      <c r="A4610" s="73"/>
      <c r="B4610" s="86"/>
    </row>
    <row r="4611" spans="1:2" ht="18" customHeight="1">
      <c r="A4611" s="73"/>
      <c r="B4611" s="86"/>
    </row>
    <row r="4612" spans="1:2" ht="18" customHeight="1">
      <c r="A4612" s="73"/>
      <c r="B4612" s="86"/>
    </row>
    <row r="4613" spans="1:2" ht="18" customHeight="1">
      <c r="A4613" s="73"/>
      <c r="B4613" s="86"/>
    </row>
    <row r="4614" spans="1:2" ht="18" customHeight="1">
      <c r="A4614" s="73"/>
      <c r="B4614" s="86"/>
    </row>
    <row r="4615" spans="1:2" ht="18" customHeight="1">
      <c r="A4615" s="73"/>
      <c r="B4615" s="86"/>
    </row>
    <row r="4616" spans="1:2" ht="18" customHeight="1">
      <c r="A4616" s="73"/>
      <c r="B4616" s="86"/>
    </row>
    <row r="4617" spans="1:2" ht="18" customHeight="1">
      <c r="A4617" s="73"/>
      <c r="B4617" s="86"/>
    </row>
    <row r="4618" spans="1:2" ht="18" customHeight="1">
      <c r="A4618" s="73"/>
      <c r="B4618" s="86"/>
    </row>
    <row r="4619" spans="1:2" ht="18" customHeight="1">
      <c r="A4619" s="73"/>
      <c r="B4619" s="86"/>
    </row>
    <row r="4620" spans="1:2" ht="18" customHeight="1">
      <c r="A4620" s="73"/>
      <c r="B4620" s="86"/>
    </row>
    <row r="4621" spans="1:2" ht="18" customHeight="1">
      <c r="A4621" s="73"/>
      <c r="B4621" s="86"/>
    </row>
    <row r="4622" spans="1:2" ht="18" customHeight="1">
      <c r="A4622" s="73"/>
      <c r="B4622" s="86"/>
    </row>
    <row r="4623" spans="1:2" ht="18" customHeight="1">
      <c r="A4623" s="73"/>
      <c r="B4623" s="86"/>
    </row>
    <row r="4624" spans="1:2" ht="18" customHeight="1">
      <c r="A4624" s="73"/>
      <c r="B4624" s="86"/>
    </row>
    <row r="4625" spans="1:2" ht="18" customHeight="1">
      <c r="A4625" s="73"/>
      <c r="B4625" s="86"/>
    </row>
    <row r="4626" spans="1:2" ht="18" customHeight="1">
      <c r="A4626" s="73"/>
      <c r="B4626" s="86"/>
    </row>
    <row r="4627" spans="1:2" ht="18" customHeight="1">
      <c r="A4627" s="73"/>
      <c r="B4627" s="86"/>
    </row>
    <row r="4628" spans="1:2" ht="18" customHeight="1">
      <c r="A4628" s="73"/>
      <c r="B4628" s="86"/>
    </row>
    <row r="4629" spans="1:2" ht="18" customHeight="1">
      <c r="A4629" s="73"/>
      <c r="B4629" s="86"/>
    </row>
    <row r="4630" spans="1:2" ht="18" customHeight="1">
      <c r="A4630" s="73"/>
      <c r="B4630" s="86"/>
    </row>
    <row r="4631" spans="1:2" ht="18" customHeight="1">
      <c r="A4631" s="73"/>
      <c r="B4631" s="86"/>
    </row>
    <row r="4632" spans="1:2" ht="18" customHeight="1">
      <c r="A4632" s="73"/>
      <c r="B4632" s="86"/>
    </row>
    <row r="4633" spans="1:2" ht="18" customHeight="1">
      <c r="A4633" s="73"/>
      <c r="B4633" s="86"/>
    </row>
    <row r="4634" spans="1:2" ht="18" customHeight="1">
      <c r="A4634" s="73"/>
      <c r="B4634" s="86"/>
    </row>
    <row r="4635" spans="1:2" ht="18" customHeight="1">
      <c r="A4635" s="73"/>
      <c r="B4635" s="86"/>
    </row>
    <row r="4636" spans="1:2" ht="18" customHeight="1">
      <c r="A4636" s="73"/>
      <c r="B4636" s="86"/>
    </row>
    <row r="4637" spans="1:2" ht="18" customHeight="1">
      <c r="A4637" s="73"/>
      <c r="B4637" s="86"/>
    </row>
    <row r="4638" spans="1:2" ht="18" customHeight="1">
      <c r="A4638" s="73"/>
      <c r="B4638" s="86"/>
    </row>
    <row r="4639" spans="1:2" ht="18" customHeight="1">
      <c r="A4639" s="73"/>
      <c r="B4639" s="86"/>
    </row>
    <row r="4640" spans="1:2" ht="18" customHeight="1">
      <c r="A4640" s="73"/>
      <c r="B4640" s="86"/>
    </row>
    <row r="4641" spans="1:2" ht="18" customHeight="1">
      <c r="A4641" s="73"/>
      <c r="B4641" s="86"/>
    </row>
    <row r="4642" spans="1:2" ht="18" customHeight="1">
      <c r="A4642" s="73"/>
      <c r="B4642" s="86"/>
    </row>
    <row r="4643" spans="1:2" ht="18" customHeight="1">
      <c r="A4643" s="73"/>
      <c r="B4643" s="86"/>
    </row>
    <row r="4644" spans="1:2" ht="18" customHeight="1">
      <c r="A4644" s="73"/>
      <c r="B4644" s="86"/>
    </row>
    <row r="4645" spans="1:2" ht="18" customHeight="1">
      <c r="A4645" s="73"/>
      <c r="B4645" s="86"/>
    </row>
    <row r="4646" spans="1:2" ht="18" customHeight="1">
      <c r="A4646" s="73"/>
      <c r="B4646" s="86"/>
    </row>
    <row r="4647" spans="1:2" ht="18" customHeight="1">
      <c r="A4647" s="73"/>
      <c r="B4647" s="86"/>
    </row>
    <row r="4648" spans="1:2" ht="18" customHeight="1">
      <c r="A4648" s="73"/>
      <c r="B4648" s="86"/>
    </row>
    <row r="4649" spans="1:2" ht="18" customHeight="1">
      <c r="A4649" s="73"/>
      <c r="B4649" s="86"/>
    </row>
    <row r="4650" spans="1:2" ht="18" customHeight="1">
      <c r="A4650" s="73"/>
      <c r="B4650" s="86"/>
    </row>
    <row r="4651" spans="1:2" ht="18" customHeight="1">
      <c r="A4651" s="73"/>
      <c r="B4651" s="86"/>
    </row>
    <row r="4652" spans="1:2" ht="18" customHeight="1">
      <c r="A4652" s="73"/>
      <c r="B4652" s="86"/>
    </row>
    <row r="4653" spans="1:2" ht="18" customHeight="1">
      <c r="A4653" s="73"/>
      <c r="B4653" s="86"/>
    </row>
    <row r="4654" spans="1:2" ht="18" customHeight="1">
      <c r="A4654" s="73"/>
      <c r="B4654" s="86"/>
    </row>
    <row r="4655" spans="1:2" ht="18" customHeight="1">
      <c r="A4655" s="73"/>
      <c r="B4655" s="86"/>
    </row>
    <row r="4656" spans="1:2" ht="18" customHeight="1">
      <c r="A4656" s="73"/>
      <c r="B4656" s="86"/>
    </row>
    <row r="4657" spans="1:2" ht="18" customHeight="1">
      <c r="A4657" s="73"/>
      <c r="B4657" s="86"/>
    </row>
    <row r="4658" spans="1:2" ht="18" customHeight="1">
      <c r="A4658" s="73"/>
      <c r="B4658" s="86"/>
    </row>
    <row r="4659" spans="1:2" ht="18" customHeight="1">
      <c r="A4659" s="73"/>
      <c r="B4659" s="86"/>
    </row>
    <row r="4660" spans="1:2" ht="18" customHeight="1">
      <c r="A4660" s="73"/>
      <c r="B4660" s="86"/>
    </row>
    <row r="4661" spans="1:2" ht="18" customHeight="1">
      <c r="A4661" s="73"/>
      <c r="B4661" s="86"/>
    </row>
    <row r="4662" spans="1:2" ht="18" customHeight="1">
      <c r="A4662" s="73"/>
      <c r="B4662" s="86"/>
    </row>
    <row r="4663" spans="1:2" ht="18" customHeight="1">
      <c r="A4663" s="73"/>
      <c r="B4663" s="86"/>
    </row>
    <row r="4664" spans="1:2" ht="18" customHeight="1">
      <c r="A4664" s="73"/>
      <c r="B4664" s="86"/>
    </row>
    <row r="4665" spans="1:2" ht="18" customHeight="1">
      <c r="A4665" s="73"/>
      <c r="B4665" s="86"/>
    </row>
    <row r="4666" spans="1:2" ht="18" customHeight="1">
      <c r="A4666" s="73"/>
      <c r="B4666" s="86"/>
    </row>
    <row r="4667" spans="1:2" ht="18" customHeight="1">
      <c r="A4667" s="73"/>
      <c r="B4667" s="86"/>
    </row>
    <row r="4668" spans="1:2" ht="18" customHeight="1">
      <c r="A4668" s="73"/>
      <c r="B4668" s="86"/>
    </row>
    <row r="4669" spans="1:2" ht="18" customHeight="1">
      <c r="A4669" s="73"/>
      <c r="B4669" s="86"/>
    </row>
    <row r="4670" spans="1:2" ht="18" customHeight="1">
      <c r="A4670" s="73"/>
      <c r="B4670" s="86"/>
    </row>
    <row r="4671" spans="1:2" ht="18" customHeight="1">
      <c r="A4671" s="73"/>
      <c r="B4671" s="86"/>
    </row>
    <row r="4672" spans="1:2" ht="18" customHeight="1">
      <c r="A4672" s="73"/>
      <c r="B4672" s="86"/>
    </row>
    <row r="4673" spans="1:2" ht="18" customHeight="1">
      <c r="A4673" s="73"/>
      <c r="B4673" s="86"/>
    </row>
    <row r="4674" spans="1:2" ht="18" customHeight="1">
      <c r="A4674" s="73"/>
      <c r="B4674" s="86"/>
    </row>
    <row r="4675" spans="1:2" ht="18" customHeight="1">
      <c r="A4675" s="73"/>
      <c r="B4675" s="86"/>
    </row>
    <row r="4676" spans="1:2" ht="18" customHeight="1">
      <c r="A4676" s="73"/>
      <c r="B4676" s="86"/>
    </row>
    <row r="4677" spans="1:2" ht="18" customHeight="1">
      <c r="A4677" s="73"/>
      <c r="B4677" s="86"/>
    </row>
    <row r="4678" spans="1:2" ht="18" customHeight="1">
      <c r="A4678" s="73"/>
      <c r="B4678" s="86"/>
    </row>
    <row r="4679" spans="1:2" ht="18" customHeight="1">
      <c r="A4679" s="73"/>
      <c r="B4679" s="86"/>
    </row>
    <row r="4680" spans="1:2" ht="18" customHeight="1">
      <c r="A4680" s="73"/>
      <c r="B4680" s="86"/>
    </row>
    <row r="4681" spans="1:2" ht="18" customHeight="1">
      <c r="A4681" s="73"/>
      <c r="B4681" s="86"/>
    </row>
    <row r="4682" spans="1:2" ht="18" customHeight="1">
      <c r="A4682" s="73"/>
      <c r="B4682" s="86"/>
    </row>
    <row r="4683" spans="1:2" ht="18" customHeight="1">
      <c r="A4683" s="73"/>
      <c r="B4683" s="86"/>
    </row>
    <row r="4684" spans="1:2" ht="18" customHeight="1">
      <c r="A4684" s="73"/>
      <c r="B4684" s="86"/>
    </row>
    <row r="4685" spans="1:2" ht="18" customHeight="1">
      <c r="A4685" s="73"/>
      <c r="B4685" s="86"/>
    </row>
    <row r="4686" spans="1:2" ht="18" customHeight="1">
      <c r="A4686" s="73"/>
      <c r="B4686" s="86"/>
    </row>
    <row r="4687" spans="1:2" ht="18" customHeight="1">
      <c r="A4687" s="73"/>
      <c r="B4687" s="86"/>
    </row>
    <row r="4688" spans="1:2" ht="18" customHeight="1">
      <c r="A4688" s="73"/>
      <c r="B4688" s="86"/>
    </row>
    <row r="4689" spans="1:2" ht="18" customHeight="1">
      <c r="A4689" s="73"/>
      <c r="B4689" s="86"/>
    </row>
    <row r="4690" spans="1:2" ht="18" customHeight="1">
      <c r="A4690" s="73"/>
      <c r="B4690" s="86"/>
    </row>
    <row r="4691" spans="1:2" ht="18" customHeight="1">
      <c r="A4691" s="73"/>
      <c r="B4691" s="86"/>
    </row>
    <row r="4692" spans="1:2" ht="18" customHeight="1">
      <c r="A4692" s="73"/>
      <c r="B4692" s="86"/>
    </row>
    <row r="4693" spans="1:2" ht="18" customHeight="1">
      <c r="A4693" s="73"/>
      <c r="B4693" s="86"/>
    </row>
    <row r="4694" spans="1:2" ht="18" customHeight="1">
      <c r="A4694" s="73"/>
      <c r="B4694" s="86"/>
    </row>
    <row r="4695" spans="1:2" ht="18" customHeight="1">
      <c r="A4695" s="73"/>
      <c r="B4695" s="86"/>
    </row>
    <row r="4696" spans="1:2" ht="18" customHeight="1">
      <c r="A4696" s="73"/>
      <c r="B4696" s="86"/>
    </row>
    <row r="4697" spans="1:2" ht="18" customHeight="1">
      <c r="A4697" s="73"/>
      <c r="B4697" s="86"/>
    </row>
    <row r="4698" spans="1:2" ht="18" customHeight="1">
      <c r="A4698" s="73"/>
      <c r="B4698" s="86"/>
    </row>
    <row r="4699" spans="1:2" ht="18" customHeight="1">
      <c r="A4699" s="73"/>
      <c r="B4699" s="86"/>
    </row>
    <row r="4700" spans="1:2" ht="18" customHeight="1">
      <c r="A4700" s="73"/>
      <c r="B4700" s="86"/>
    </row>
    <row r="4701" spans="1:2" ht="18" customHeight="1">
      <c r="A4701" s="73"/>
      <c r="B4701" s="86"/>
    </row>
    <row r="4702" spans="1:2" ht="18" customHeight="1">
      <c r="A4702" s="73"/>
      <c r="B4702" s="86"/>
    </row>
    <row r="4703" spans="1:2" ht="18" customHeight="1">
      <c r="A4703" s="73"/>
      <c r="B4703" s="86"/>
    </row>
    <row r="4704" spans="1:2" ht="18" customHeight="1">
      <c r="A4704" s="73"/>
      <c r="B4704" s="86"/>
    </row>
    <row r="4705" spans="1:2" ht="18" customHeight="1">
      <c r="A4705" s="73"/>
      <c r="B4705" s="86"/>
    </row>
    <row r="4706" spans="1:2" ht="18" customHeight="1">
      <c r="A4706" s="73"/>
      <c r="B4706" s="86"/>
    </row>
    <row r="4707" spans="1:2" ht="18" customHeight="1">
      <c r="A4707" s="73"/>
      <c r="B4707" s="86"/>
    </row>
    <row r="4708" spans="1:2" ht="18" customHeight="1">
      <c r="A4708" s="73"/>
      <c r="B4708" s="86"/>
    </row>
    <row r="4709" spans="1:2" ht="18" customHeight="1">
      <c r="A4709" s="73"/>
      <c r="B4709" s="86"/>
    </row>
    <row r="4710" spans="1:2" ht="18" customHeight="1">
      <c r="A4710" s="73"/>
      <c r="B4710" s="86"/>
    </row>
    <row r="4711" spans="1:2" ht="18" customHeight="1">
      <c r="A4711" s="73"/>
      <c r="B4711" s="86"/>
    </row>
    <row r="4712" spans="1:2" ht="18" customHeight="1">
      <c r="A4712" s="73"/>
      <c r="B4712" s="86"/>
    </row>
    <row r="4713" spans="1:2" ht="18" customHeight="1">
      <c r="A4713" s="73"/>
      <c r="B4713" s="86"/>
    </row>
    <row r="4714" spans="1:2" ht="18" customHeight="1">
      <c r="A4714" s="73"/>
      <c r="B4714" s="86"/>
    </row>
    <row r="4715" spans="1:2" ht="18" customHeight="1">
      <c r="A4715" s="73"/>
      <c r="B4715" s="86"/>
    </row>
    <row r="4716" spans="1:2" ht="18" customHeight="1">
      <c r="A4716" s="73"/>
      <c r="B4716" s="86"/>
    </row>
    <row r="4717" spans="1:2" ht="18" customHeight="1">
      <c r="A4717" s="73"/>
      <c r="B4717" s="86"/>
    </row>
    <row r="4718" spans="1:2" ht="18" customHeight="1">
      <c r="A4718" s="73"/>
      <c r="B4718" s="86"/>
    </row>
    <row r="4719" spans="1:2" ht="18" customHeight="1">
      <c r="A4719" s="73"/>
      <c r="B4719" s="86"/>
    </row>
    <row r="4720" spans="1:2" ht="18" customHeight="1">
      <c r="A4720" s="73"/>
      <c r="B4720" s="86"/>
    </row>
    <row r="4721" spans="1:2" ht="18" customHeight="1">
      <c r="A4721" s="73"/>
      <c r="B4721" s="86"/>
    </row>
    <row r="4722" spans="1:2" ht="18" customHeight="1">
      <c r="A4722" s="73"/>
      <c r="B4722" s="86"/>
    </row>
    <row r="4723" spans="1:2" ht="18" customHeight="1">
      <c r="A4723" s="73"/>
      <c r="B4723" s="86"/>
    </row>
    <row r="4724" spans="1:2" ht="18" customHeight="1">
      <c r="A4724" s="73"/>
      <c r="B4724" s="86"/>
    </row>
    <row r="4725" spans="1:2" ht="18" customHeight="1">
      <c r="A4725" s="73"/>
      <c r="B4725" s="86"/>
    </row>
    <row r="4726" spans="1:2" ht="18" customHeight="1">
      <c r="A4726" s="73"/>
      <c r="B4726" s="86"/>
    </row>
    <row r="4727" spans="1:2" ht="18" customHeight="1">
      <c r="A4727" s="73"/>
      <c r="B4727" s="86"/>
    </row>
    <row r="4728" spans="1:2" ht="18" customHeight="1">
      <c r="A4728" s="73"/>
      <c r="B4728" s="86"/>
    </row>
    <row r="4729" spans="1:2" ht="18" customHeight="1">
      <c r="A4729" s="73"/>
      <c r="B4729" s="86"/>
    </row>
    <row r="4730" spans="1:2" ht="18" customHeight="1">
      <c r="A4730" s="73"/>
      <c r="B4730" s="86"/>
    </row>
    <row r="4731" spans="1:2" ht="18" customHeight="1">
      <c r="A4731" s="73"/>
      <c r="B4731" s="86"/>
    </row>
    <row r="4732" spans="1:2" ht="18" customHeight="1">
      <c r="A4732" s="73"/>
      <c r="B4732" s="86"/>
    </row>
    <row r="4733" spans="1:2" ht="18" customHeight="1">
      <c r="A4733" s="73"/>
      <c r="B4733" s="86"/>
    </row>
    <row r="4734" spans="1:2" ht="18" customHeight="1">
      <c r="A4734" s="73"/>
      <c r="B4734" s="86"/>
    </row>
    <row r="4735" spans="1:2" ht="18" customHeight="1">
      <c r="A4735" s="73"/>
      <c r="B4735" s="86"/>
    </row>
    <row r="4736" spans="1:2" ht="18" customHeight="1">
      <c r="A4736" s="73"/>
      <c r="B4736" s="86"/>
    </row>
    <row r="4737" spans="1:2" ht="18" customHeight="1">
      <c r="A4737" s="73"/>
      <c r="B4737" s="86"/>
    </row>
    <row r="4738" spans="1:2" ht="18" customHeight="1">
      <c r="A4738" s="73"/>
      <c r="B4738" s="86"/>
    </row>
    <row r="4739" spans="1:2" ht="18" customHeight="1">
      <c r="A4739" s="73"/>
      <c r="B4739" s="86"/>
    </row>
    <row r="4740" spans="1:2" ht="18" customHeight="1">
      <c r="A4740" s="73"/>
      <c r="B4740" s="86"/>
    </row>
    <row r="4741" spans="1:2" ht="18" customHeight="1">
      <c r="A4741" s="73"/>
      <c r="B4741" s="86"/>
    </row>
    <row r="4742" spans="1:2" ht="18" customHeight="1">
      <c r="A4742" s="73"/>
      <c r="B4742" s="86"/>
    </row>
    <row r="4743" spans="1:2" ht="18" customHeight="1">
      <c r="A4743" s="73"/>
      <c r="B4743" s="86"/>
    </row>
    <row r="4744" spans="1:2" ht="18" customHeight="1">
      <c r="A4744" s="73"/>
      <c r="B4744" s="86"/>
    </row>
    <row r="4745" spans="1:2" ht="18" customHeight="1">
      <c r="A4745" s="73"/>
      <c r="B4745" s="86"/>
    </row>
    <row r="4746" spans="1:2" ht="18" customHeight="1">
      <c r="A4746" s="73"/>
      <c r="B4746" s="86"/>
    </row>
    <row r="4747" spans="1:2" ht="18" customHeight="1">
      <c r="A4747" s="73"/>
      <c r="B4747" s="86"/>
    </row>
    <row r="4748" spans="1:2" ht="18" customHeight="1">
      <c r="A4748" s="73"/>
      <c r="B4748" s="86"/>
    </row>
    <row r="4749" spans="1:2" ht="18" customHeight="1">
      <c r="A4749" s="73"/>
      <c r="B4749" s="86"/>
    </row>
    <row r="4750" spans="1:2" ht="18" customHeight="1">
      <c r="A4750" s="73"/>
      <c r="B4750" s="86"/>
    </row>
    <row r="4751" spans="1:2" ht="18" customHeight="1">
      <c r="A4751" s="73"/>
      <c r="B4751" s="86"/>
    </row>
    <row r="4752" spans="1:2" ht="18" customHeight="1">
      <c r="A4752" s="73"/>
      <c r="B4752" s="86"/>
    </row>
    <row r="4753" spans="1:2" ht="18" customHeight="1">
      <c r="A4753" s="73"/>
      <c r="B4753" s="86"/>
    </row>
    <row r="4754" spans="1:2" ht="18" customHeight="1">
      <c r="A4754" s="73"/>
      <c r="B4754" s="86"/>
    </row>
    <row r="4755" spans="1:2" ht="18" customHeight="1">
      <c r="A4755" s="73"/>
      <c r="B4755" s="86"/>
    </row>
    <row r="4756" spans="1:2" ht="18" customHeight="1">
      <c r="A4756" s="73"/>
      <c r="B4756" s="86"/>
    </row>
    <row r="4757" spans="1:2" ht="18" customHeight="1">
      <c r="A4757" s="73"/>
      <c r="B4757" s="86"/>
    </row>
    <row r="4758" spans="1:2" ht="18" customHeight="1">
      <c r="A4758" s="73"/>
      <c r="B4758" s="86"/>
    </row>
    <row r="4759" spans="1:2" ht="18" customHeight="1">
      <c r="A4759" s="73"/>
      <c r="B4759" s="86"/>
    </row>
    <row r="4760" spans="1:2" ht="18" customHeight="1">
      <c r="A4760" s="73"/>
      <c r="B4760" s="86"/>
    </row>
    <row r="4761" spans="1:2" ht="18" customHeight="1">
      <c r="A4761" s="73"/>
      <c r="B4761" s="86"/>
    </row>
    <row r="4762" spans="1:2" ht="18" customHeight="1">
      <c r="A4762" s="73"/>
      <c r="B4762" s="86"/>
    </row>
    <row r="4763" spans="1:2" ht="18" customHeight="1">
      <c r="A4763" s="73"/>
      <c r="B4763" s="86"/>
    </row>
    <row r="4764" spans="1:2" ht="18" customHeight="1">
      <c r="A4764" s="73"/>
      <c r="B4764" s="86"/>
    </row>
    <row r="4765" spans="1:2" ht="18" customHeight="1">
      <c r="A4765" s="73"/>
      <c r="B4765" s="86"/>
    </row>
    <row r="4766" spans="1:2" ht="18" customHeight="1">
      <c r="A4766" s="73"/>
      <c r="B4766" s="86"/>
    </row>
    <row r="4767" spans="1:2" ht="18" customHeight="1">
      <c r="A4767" s="73"/>
      <c r="B4767" s="86"/>
    </row>
    <row r="4768" spans="1:2" ht="18" customHeight="1">
      <c r="A4768" s="73"/>
      <c r="B4768" s="86"/>
    </row>
    <row r="4769" spans="1:2" ht="18" customHeight="1">
      <c r="A4769" s="73"/>
      <c r="B4769" s="86"/>
    </row>
    <row r="4770" spans="1:2" ht="18" customHeight="1">
      <c r="A4770" s="73"/>
      <c r="B4770" s="86"/>
    </row>
    <row r="4771" spans="1:2" ht="18" customHeight="1">
      <c r="A4771" s="73"/>
      <c r="B4771" s="86"/>
    </row>
    <row r="4772" spans="1:2" ht="18" customHeight="1">
      <c r="A4772" s="73"/>
      <c r="B4772" s="86"/>
    </row>
    <row r="4773" spans="1:2" ht="18" customHeight="1">
      <c r="A4773" s="73"/>
      <c r="B4773" s="86"/>
    </row>
    <row r="4774" spans="1:2" ht="18" customHeight="1">
      <c r="A4774" s="73"/>
      <c r="B4774" s="86"/>
    </row>
    <row r="4775" spans="1:2" ht="18" customHeight="1">
      <c r="A4775" s="73"/>
      <c r="B4775" s="86"/>
    </row>
    <row r="4776" spans="1:2" ht="18" customHeight="1">
      <c r="A4776" s="73"/>
      <c r="B4776" s="86"/>
    </row>
    <row r="4777" spans="1:2" ht="18" customHeight="1">
      <c r="A4777" s="73"/>
      <c r="B4777" s="86"/>
    </row>
    <row r="4778" spans="1:2" ht="18" customHeight="1">
      <c r="A4778" s="73"/>
      <c r="B4778" s="86"/>
    </row>
    <row r="4779" spans="1:2" ht="18" customHeight="1">
      <c r="A4779" s="73"/>
      <c r="B4779" s="86"/>
    </row>
    <row r="4780" spans="1:2" ht="18" customHeight="1">
      <c r="A4780" s="73"/>
      <c r="B4780" s="86"/>
    </row>
    <row r="4781" spans="1:2" ht="18" customHeight="1">
      <c r="A4781" s="73"/>
      <c r="B4781" s="86"/>
    </row>
    <row r="4782" spans="1:2" ht="18" customHeight="1">
      <c r="A4782" s="73"/>
      <c r="B4782" s="86"/>
    </row>
    <row r="4783" spans="1:2" ht="18" customHeight="1">
      <c r="A4783" s="73"/>
      <c r="B4783" s="86"/>
    </row>
    <row r="4784" spans="1:2" ht="18" customHeight="1">
      <c r="A4784" s="73"/>
      <c r="B4784" s="86"/>
    </row>
    <row r="4785" spans="1:2" ht="18" customHeight="1">
      <c r="A4785" s="73"/>
      <c r="B4785" s="86"/>
    </row>
    <row r="4786" spans="1:2" ht="18" customHeight="1">
      <c r="A4786" s="73"/>
      <c r="B4786" s="86"/>
    </row>
    <row r="4787" spans="1:2" ht="18" customHeight="1">
      <c r="A4787" s="73"/>
      <c r="B4787" s="86"/>
    </row>
    <row r="4788" spans="1:2" ht="18" customHeight="1">
      <c r="A4788" s="73"/>
      <c r="B4788" s="86"/>
    </row>
    <row r="4789" spans="1:2" ht="18" customHeight="1">
      <c r="A4789" s="73"/>
      <c r="B4789" s="86"/>
    </row>
    <row r="4790" spans="1:2" ht="18" customHeight="1">
      <c r="A4790" s="73"/>
      <c r="B4790" s="86"/>
    </row>
    <row r="4791" spans="1:2" ht="18" customHeight="1">
      <c r="A4791" s="73"/>
      <c r="B4791" s="86"/>
    </row>
    <row r="4792" spans="1:2" ht="18" customHeight="1">
      <c r="A4792" s="73"/>
      <c r="B4792" s="86"/>
    </row>
    <row r="4793" spans="1:2" ht="18" customHeight="1">
      <c r="A4793" s="73"/>
      <c r="B4793" s="86"/>
    </row>
    <row r="4794" spans="1:2" ht="18" customHeight="1">
      <c r="A4794" s="73"/>
      <c r="B4794" s="86"/>
    </row>
    <row r="4795" spans="1:2" ht="18" customHeight="1">
      <c r="A4795" s="73"/>
      <c r="B4795" s="86"/>
    </row>
    <row r="4796" spans="1:2" ht="18" customHeight="1">
      <c r="A4796" s="73"/>
      <c r="B4796" s="86"/>
    </row>
    <row r="4797" spans="1:2" ht="18" customHeight="1">
      <c r="A4797" s="73"/>
      <c r="B4797" s="86"/>
    </row>
    <row r="4798" spans="1:2" ht="18" customHeight="1">
      <c r="A4798" s="73"/>
      <c r="B4798" s="86"/>
    </row>
    <row r="4799" spans="1:2" ht="18" customHeight="1">
      <c r="A4799" s="73"/>
      <c r="B4799" s="86"/>
    </row>
    <row r="4800" spans="1:2" ht="18" customHeight="1">
      <c r="A4800" s="73"/>
      <c r="B4800" s="86"/>
    </row>
    <row r="4801" spans="1:2" ht="18" customHeight="1">
      <c r="A4801" s="73"/>
      <c r="B4801" s="86"/>
    </row>
    <row r="4802" spans="1:2" ht="18" customHeight="1">
      <c r="A4802" s="73"/>
      <c r="B4802" s="86"/>
    </row>
    <row r="4803" spans="1:2" ht="18" customHeight="1">
      <c r="A4803" s="73"/>
      <c r="B4803" s="86"/>
    </row>
    <row r="4804" spans="1:2" ht="18" customHeight="1">
      <c r="A4804" s="73"/>
      <c r="B4804" s="86"/>
    </row>
    <row r="4805" spans="1:2" ht="18" customHeight="1">
      <c r="A4805" s="73"/>
      <c r="B4805" s="86"/>
    </row>
    <row r="4806" spans="1:2" ht="18" customHeight="1">
      <c r="A4806" s="73"/>
      <c r="B4806" s="86"/>
    </row>
    <row r="4807" spans="1:2" ht="18" customHeight="1">
      <c r="A4807" s="73"/>
      <c r="B4807" s="86"/>
    </row>
    <row r="4808" spans="1:2" ht="18" customHeight="1">
      <c r="A4808" s="73"/>
      <c r="B4808" s="86"/>
    </row>
    <row r="4809" spans="1:2" ht="18" customHeight="1">
      <c r="A4809" s="73"/>
      <c r="B4809" s="86"/>
    </row>
    <row r="4810" spans="1:2" ht="18" customHeight="1">
      <c r="A4810" s="73"/>
      <c r="B4810" s="86"/>
    </row>
    <row r="4811" spans="1:2" ht="18" customHeight="1">
      <c r="A4811" s="73"/>
      <c r="B4811" s="86"/>
    </row>
    <row r="4812" spans="1:2" ht="18" customHeight="1">
      <c r="A4812" s="73"/>
      <c r="B4812" s="86"/>
    </row>
    <row r="4813" spans="1:2" ht="18" customHeight="1">
      <c r="A4813" s="73"/>
      <c r="B4813" s="86"/>
    </row>
    <row r="4814" spans="1:2" ht="18" customHeight="1">
      <c r="A4814" s="73"/>
      <c r="B4814" s="86"/>
    </row>
    <row r="4815" spans="1:2" ht="18" customHeight="1">
      <c r="A4815" s="73"/>
      <c r="B4815" s="86"/>
    </row>
    <row r="4816" spans="1:2" ht="18" customHeight="1">
      <c r="A4816" s="73"/>
      <c r="B4816" s="86"/>
    </row>
    <row r="4817" spans="1:2" ht="18" customHeight="1">
      <c r="A4817" s="73"/>
      <c r="B4817" s="86"/>
    </row>
    <row r="4818" spans="1:2" ht="18" customHeight="1">
      <c r="A4818" s="73"/>
      <c r="B4818" s="86"/>
    </row>
    <row r="4819" spans="1:2" ht="18" customHeight="1">
      <c r="A4819" s="73"/>
      <c r="B4819" s="86"/>
    </row>
    <row r="4820" spans="1:2" ht="18" customHeight="1">
      <c r="A4820" s="73"/>
      <c r="B4820" s="86"/>
    </row>
    <row r="4821" spans="1:2" ht="18" customHeight="1">
      <c r="A4821" s="73"/>
      <c r="B4821" s="86"/>
    </row>
    <row r="4822" spans="1:2" ht="18" customHeight="1">
      <c r="A4822" s="73"/>
      <c r="B4822" s="86"/>
    </row>
    <row r="4823" spans="1:2" ht="18" customHeight="1">
      <c r="A4823" s="73"/>
      <c r="B4823" s="86"/>
    </row>
    <row r="4824" spans="1:2" ht="18" customHeight="1">
      <c r="A4824" s="73"/>
      <c r="B4824" s="86"/>
    </row>
    <row r="4825" spans="1:2" ht="18" customHeight="1">
      <c r="A4825" s="73"/>
      <c r="B4825" s="86"/>
    </row>
    <row r="4826" spans="1:2" ht="18" customHeight="1">
      <c r="A4826" s="73"/>
      <c r="B4826" s="86"/>
    </row>
    <row r="4827" spans="1:2" ht="18" customHeight="1">
      <c r="A4827" s="73"/>
      <c r="B4827" s="86"/>
    </row>
    <row r="4828" spans="1:2" ht="18" customHeight="1">
      <c r="A4828" s="73"/>
      <c r="B4828" s="86"/>
    </row>
    <row r="4829" spans="1:2" ht="18" customHeight="1">
      <c r="A4829" s="73"/>
      <c r="B4829" s="86"/>
    </row>
    <row r="4830" spans="1:2" ht="18" customHeight="1">
      <c r="A4830" s="73"/>
      <c r="B4830" s="86"/>
    </row>
    <row r="4831" spans="1:2" ht="18" customHeight="1">
      <c r="A4831" s="73"/>
      <c r="B4831" s="86"/>
    </row>
    <row r="4832" spans="1:2" ht="18" customHeight="1">
      <c r="A4832" s="73"/>
      <c r="B4832" s="86"/>
    </row>
    <row r="4833" spans="1:2" ht="18" customHeight="1">
      <c r="A4833" s="73"/>
      <c r="B4833" s="86"/>
    </row>
    <row r="4834" spans="1:2" ht="18" customHeight="1">
      <c r="A4834" s="73"/>
      <c r="B4834" s="86"/>
    </row>
    <row r="4835" spans="1:2" ht="18" customHeight="1">
      <c r="A4835" s="73"/>
      <c r="B4835" s="86"/>
    </row>
    <row r="4836" spans="1:2" ht="18" customHeight="1">
      <c r="A4836" s="73"/>
      <c r="B4836" s="86"/>
    </row>
    <row r="4837" spans="1:2" ht="18" customHeight="1">
      <c r="A4837" s="73"/>
      <c r="B4837" s="86"/>
    </row>
    <row r="4838" spans="1:2" ht="18" customHeight="1">
      <c r="A4838" s="73"/>
      <c r="B4838" s="86"/>
    </row>
    <row r="4839" spans="1:2" ht="18" customHeight="1">
      <c r="A4839" s="73"/>
      <c r="B4839" s="86"/>
    </row>
    <row r="4840" spans="1:2" ht="18" customHeight="1">
      <c r="A4840" s="73"/>
      <c r="B4840" s="86"/>
    </row>
    <row r="4841" spans="1:2" ht="18" customHeight="1">
      <c r="A4841" s="73"/>
      <c r="B4841" s="86"/>
    </row>
    <row r="4842" spans="1:2" ht="18" customHeight="1">
      <c r="A4842" s="73"/>
      <c r="B4842" s="86"/>
    </row>
    <row r="4843" spans="1:2" ht="18" customHeight="1">
      <c r="A4843" s="73"/>
      <c r="B4843" s="86"/>
    </row>
    <row r="4844" spans="1:2" ht="18" customHeight="1">
      <c r="A4844" s="73"/>
      <c r="B4844" s="86"/>
    </row>
    <row r="4845" spans="1:2" ht="18" customHeight="1">
      <c r="A4845" s="73"/>
      <c r="B4845" s="86"/>
    </row>
    <row r="4846" spans="1:2" ht="18" customHeight="1">
      <c r="A4846" s="73"/>
      <c r="B4846" s="86"/>
    </row>
    <row r="4847" spans="1:2" ht="18" customHeight="1">
      <c r="A4847" s="73"/>
      <c r="B4847" s="86"/>
    </row>
    <row r="4848" spans="1:2" ht="18" customHeight="1">
      <c r="A4848" s="73"/>
      <c r="B4848" s="86"/>
    </row>
    <row r="4849" spans="1:2" ht="18" customHeight="1">
      <c r="A4849" s="73"/>
      <c r="B4849" s="86"/>
    </row>
    <row r="4850" spans="1:2" ht="18" customHeight="1">
      <c r="A4850" s="73"/>
      <c r="B4850" s="86"/>
    </row>
    <row r="4851" spans="1:2" ht="18" customHeight="1">
      <c r="A4851" s="73"/>
      <c r="B4851" s="86"/>
    </row>
    <row r="4852" spans="1:2" ht="18" customHeight="1">
      <c r="A4852" s="73"/>
      <c r="B4852" s="86"/>
    </row>
    <row r="4853" spans="1:2" ht="18" customHeight="1">
      <c r="A4853" s="73"/>
      <c r="B4853" s="86"/>
    </row>
    <row r="4854" spans="1:2" ht="18" customHeight="1">
      <c r="A4854" s="73"/>
      <c r="B4854" s="86"/>
    </row>
    <row r="4855" spans="1:2" ht="18" customHeight="1">
      <c r="A4855" s="73"/>
      <c r="B4855" s="86"/>
    </row>
    <row r="4856" spans="1:2" ht="18" customHeight="1">
      <c r="A4856" s="73"/>
      <c r="B4856" s="86"/>
    </row>
    <row r="4857" spans="1:2" ht="18" customHeight="1">
      <c r="A4857" s="73"/>
      <c r="B4857" s="86"/>
    </row>
    <row r="4858" spans="1:2" ht="18" customHeight="1">
      <c r="A4858" s="73"/>
      <c r="B4858" s="86"/>
    </row>
    <row r="4859" spans="1:2" ht="18" customHeight="1">
      <c r="A4859" s="73"/>
      <c r="B4859" s="86"/>
    </row>
    <row r="4860" spans="1:2" ht="18" customHeight="1">
      <c r="A4860" s="73"/>
      <c r="B4860" s="86"/>
    </row>
    <row r="4861" spans="1:2" ht="18" customHeight="1">
      <c r="A4861" s="73"/>
      <c r="B4861" s="86"/>
    </row>
    <row r="4862" spans="1:2" ht="18" customHeight="1">
      <c r="A4862" s="73"/>
      <c r="B4862" s="86"/>
    </row>
    <row r="4863" spans="1:2" ht="18" customHeight="1">
      <c r="A4863" s="73"/>
      <c r="B4863" s="86"/>
    </row>
    <row r="4864" spans="1:2" ht="18" customHeight="1">
      <c r="A4864" s="73"/>
      <c r="B4864" s="86"/>
    </row>
    <row r="4865" spans="1:2" ht="18" customHeight="1">
      <c r="A4865" s="73"/>
      <c r="B4865" s="86"/>
    </row>
    <row r="4866" spans="1:2" ht="18" customHeight="1">
      <c r="A4866" s="73"/>
      <c r="B4866" s="86"/>
    </row>
    <row r="4867" spans="1:2" ht="18" customHeight="1">
      <c r="A4867" s="73"/>
      <c r="B4867" s="86"/>
    </row>
    <row r="4868" spans="1:2" ht="18" customHeight="1">
      <c r="A4868" s="73"/>
      <c r="B4868" s="86"/>
    </row>
    <row r="4869" spans="1:2" ht="18" customHeight="1">
      <c r="A4869" s="73"/>
      <c r="B4869" s="86"/>
    </row>
    <row r="4870" spans="1:2" ht="18" customHeight="1">
      <c r="A4870" s="73"/>
      <c r="B4870" s="86"/>
    </row>
    <row r="4871" spans="1:2" ht="18" customHeight="1">
      <c r="A4871" s="73"/>
      <c r="B4871" s="86"/>
    </row>
    <row r="4872" spans="1:2" ht="18" customHeight="1">
      <c r="A4872" s="73"/>
      <c r="B4872" s="86"/>
    </row>
    <row r="4873" spans="1:2" ht="18" customHeight="1">
      <c r="A4873" s="73"/>
      <c r="B4873" s="86"/>
    </row>
    <row r="4874" spans="1:2" ht="18" customHeight="1">
      <c r="A4874" s="73"/>
      <c r="B4874" s="86"/>
    </row>
    <row r="4875" spans="1:2" ht="18" customHeight="1">
      <c r="A4875" s="73"/>
      <c r="B4875" s="86"/>
    </row>
    <row r="4876" spans="1:2" ht="18" customHeight="1">
      <c r="A4876" s="73"/>
      <c r="B4876" s="86"/>
    </row>
    <row r="4877" spans="1:2" ht="18" customHeight="1">
      <c r="A4877" s="73"/>
      <c r="B4877" s="86"/>
    </row>
    <row r="4878" spans="1:2" ht="18" customHeight="1">
      <c r="A4878" s="73"/>
      <c r="B4878" s="86"/>
    </row>
    <row r="4879" spans="1:2" ht="18" customHeight="1">
      <c r="A4879" s="73"/>
      <c r="B4879" s="86"/>
    </row>
    <row r="4880" spans="1:2" ht="18" customHeight="1">
      <c r="A4880" s="73"/>
      <c r="B4880" s="86"/>
    </row>
    <row r="4881" spans="1:2" ht="18" customHeight="1">
      <c r="A4881" s="73"/>
      <c r="B4881" s="86"/>
    </row>
    <row r="4882" spans="1:2" ht="18" customHeight="1">
      <c r="A4882" s="73"/>
      <c r="B4882" s="86"/>
    </row>
    <row r="4883" spans="1:2" ht="18" customHeight="1">
      <c r="A4883" s="73"/>
      <c r="B4883" s="86"/>
    </row>
    <row r="4884" spans="1:2" ht="18" customHeight="1">
      <c r="A4884" s="73"/>
      <c r="B4884" s="86"/>
    </row>
    <row r="4885" spans="1:2" ht="18" customHeight="1">
      <c r="A4885" s="73"/>
      <c r="B4885" s="86"/>
    </row>
    <row r="4886" spans="1:2" ht="18" customHeight="1">
      <c r="A4886" s="73"/>
      <c r="B4886" s="86"/>
    </row>
    <row r="4887" spans="1:2" ht="18" customHeight="1">
      <c r="A4887" s="73"/>
      <c r="B4887" s="86"/>
    </row>
    <row r="4888" spans="1:2" ht="18" customHeight="1">
      <c r="A4888" s="73"/>
      <c r="B4888" s="86"/>
    </row>
    <row r="4889" spans="1:2" ht="18" customHeight="1">
      <c r="A4889" s="73"/>
      <c r="B4889" s="86"/>
    </row>
    <row r="4890" spans="1:2" ht="18" customHeight="1">
      <c r="A4890" s="73"/>
      <c r="B4890" s="86"/>
    </row>
    <row r="4891" spans="1:2" ht="18" customHeight="1">
      <c r="A4891" s="73"/>
      <c r="B4891" s="86"/>
    </row>
    <row r="4892" spans="1:2" ht="18" customHeight="1">
      <c r="A4892" s="73"/>
      <c r="B4892" s="86"/>
    </row>
    <row r="4893" spans="1:2" ht="18" customHeight="1">
      <c r="A4893" s="73"/>
      <c r="B4893" s="86"/>
    </row>
    <row r="4894" spans="1:2" ht="18" customHeight="1">
      <c r="A4894" s="73"/>
      <c r="B4894" s="86"/>
    </row>
    <row r="4895" spans="1:2" ht="18" customHeight="1">
      <c r="A4895" s="73"/>
      <c r="B4895" s="86"/>
    </row>
    <row r="4896" spans="1:2" ht="18" customHeight="1">
      <c r="A4896" s="73"/>
      <c r="B4896" s="86"/>
    </row>
    <row r="4897" spans="1:2" ht="18" customHeight="1">
      <c r="A4897" s="73"/>
      <c r="B4897" s="86"/>
    </row>
    <row r="4898" spans="1:2" ht="18" customHeight="1">
      <c r="A4898" s="73"/>
      <c r="B4898" s="86"/>
    </row>
    <row r="4899" spans="1:2" ht="18" customHeight="1">
      <c r="A4899" s="73"/>
      <c r="B4899" s="86"/>
    </row>
    <row r="4900" spans="1:2" ht="18" customHeight="1">
      <c r="A4900" s="73"/>
      <c r="B4900" s="86"/>
    </row>
    <row r="4901" spans="1:2" ht="18" customHeight="1">
      <c r="A4901" s="73"/>
      <c r="B4901" s="86"/>
    </row>
    <row r="4902" spans="1:2" ht="18" customHeight="1">
      <c r="A4902" s="73"/>
      <c r="B4902" s="86"/>
    </row>
    <row r="4903" spans="1:2" ht="18" customHeight="1">
      <c r="A4903" s="73"/>
      <c r="B4903" s="86"/>
    </row>
    <row r="4904" spans="1:2" ht="18" customHeight="1">
      <c r="A4904" s="73"/>
      <c r="B4904" s="86"/>
    </row>
    <row r="4905" spans="1:2" ht="18" customHeight="1">
      <c r="A4905" s="73"/>
      <c r="B4905" s="86"/>
    </row>
    <row r="4906" spans="1:2" ht="18" customHeight="1">
      <c r="A4906" s="73"/>
      <c r="B4906" s="86"/>
    </row>
    <row r="4907" spans="1:2" ht="18" customHeight="1">
      <c r="A4907" s="73"/>
      <c r="B4907" s="86"/>
    </row>
    <row r="4908" spans="1:2" ht="18" customHeight="1">
      <c r="A4908" s="73"/>
      <c r="B4908" s="86"/>
    </row>
    <row r="4909" spans="1:2" ht="18" customHeight="1">
      <c r="A4909" s="73"/>
      <c r="B4909" s="86"/>
    </row>
    <row r="4910" spans="1:2" ht="18" customHeight="1">
      <c r="A4910" s="73"/>
      <c r="B4910" s="86"/>
    </row>
    <row r="4911" spans="1:2" ht="18" customHeight="1">
      <c r="A4911" s="73"/>
      <c r="B4911" s="86"/>
    </row>
    <row r="4912" spans="1:2" ht="18" customHeight="1">
      <c r="A4912" s="73"/>
      <c r="B4912" s="86"/>
    </row>
    <row r="4913" spans="1:2" ht="18" customHeight="1">
      <c r="A4913" s="73"/>
      <c r="B4913" s="86"/>
    </row>
    <row r="4914" spans="1:2" ht="18" customHeight="1">
      <c r="A4914" s="73"/>
      <c r="B4914" s="86"/>
    </row>
    <row r="4915" spans="1:2" ht="18" customHeight="1">
      <c r="A4915" s="73"/>
      <c r="B4915" s="86"/>
    </row>
    <row r="4916" spans="1:2" ht="18" customHeight="1">
      <c r="A4916" s="73"/>
      <c r="B4916" s="86"/>
    </row>
    <row r="4917" spans="1:2" ht="18" customHeight="1">
      <c r="A4917" s="73"/>
      <c r="B4917" s="86"/>
    </row>
    <row r="4918" spans="1:2" ht="18" customHeight="1">
      <c r="A4918" s="73"/>
      <c r="B4918" s="86"/>
    </row>
    <row r="4919" spans="1:2" ht="18" customHeight="1">
      <c r="A4919" s="73"/>
      <c r="B4919" s="86"/>
    </row>
    <row r="4920" spans="1:2" ht="18" customHeight="1">
      <c r="A4920" s="73"/>
      <c r="B4920" s="86"/>
    </row>
    <row r="4921" spans="1:2" ht="18" customHeight="1">
      <c r="A4921" s="73"/>
      <c r="B4921" s="86"/>
    </row>
    <row r="4922" spans="1:2" ht="18" customHeight="1">
      <c r="A4922" s="73"/>
      <c r="B4922" s="86"/>
    </row>
    <row r="4923" spans="1:2" ht="18" customHeight="1">
      <c r="A4923" s="73"/>
      <c r="B4923" s="86"/>
    </row>
    <row r="4924" spans="1:2" ht="18" customHeight="1">
      <c r="A4924" s="73"/>
      <c r="B4924" s="86"/>
    </row>
    <row r="4925" spans="1:2" ht="18" customHeight="1">
      <c r="A4925" s="73"/>
      <c r="B4925" s="86"/>
    </row>
    <row r="4926" spans="1:2" ht="18" customHeight="1">
      <c r="A4926" s="73"/>
      <c r="B4926" s="86"/>
    </row>
    <row r="4927" spans="1:2" ht="18" customHeight="1">
      <c r="A4927" s="73"/>
      <c r="B4927" s="86"/>
    </row>
    <row r="4928" spans="1:2" ht="18" customHeight="1">
      <c r="A4928" s="73"/>
      <c r="B4928" s="86"/>
    </row>
    <row r="4929" spans="1:2" ht="18" customHeight="1">
      <c r="A4929" s="73"/>
      <c r="B4929" s="86"/>
    </row>
    <row r="4930" spans="1:2" ht="18" customHeight="1">
      <c r="A4930" s="73"/>
      <c r="B4930" s="86"/>
    </row>
    <row r="4931" spans="1:2" ht="18" customHeight="1">
      <c r="A4931" s="73"/>
      <c r="B4931" s="86"/>
    </row>
    <row r="4932" spans="1:2" ht="18" customHeight="1">
      <c r="A4932" s="73"/>
      <c r="B4932" s="86"/>
    </row>
    <row r="4933" spans="1:2" ht="18" customHeight="1">
      <c r="A4933" s="73"/>
      <c r="B4933" s="86"/>
    </row>
    <row r="4934" spans="1:2" ht="18" customHeight="1">
      <c r="A4934" s="73"/>
      <c r="B4934" s="86"/>
    </row>
    <row r="4935" spans="1:2" ht="18" customHeight="1">
      <c r="A4935" s="73"/>
      <c r="B4935" s="86"/>
    </row>
    <row r="4936" spans="1:2" ht="18" customHeight="1">
      <c r="A4936" s="73"/>
      <c r="B4936" s="86"/>
    </row>
    <row r="4937" spans="1:2" ht="18" customHeight="1">
      <c r="A4937" s="73"/>
      <c r="B4937" s="86"/>
    </row>
    <row r="4938" spans="1:2" ht="18" customHeight="1">
      <c r="A4938" s="73"/>
      <c r="B4938" s="86"/>
    </row>
    <row r="4939" spans="1:2" ht="18" customHeight="1">
      <c r="A4939" s="73"/>
      <c r="B4939" s="86"/>
    </row>
    <row r="4940" spans="1:2" ht="18" customHeight="1">
      <c r="A4940" s="73"/>
      <c r="B4940" s="86"/>
    </row>
    <row r="4941" spans="1:2" ht="18" customHeight="1">
      <c r="A4941" s="73"/>
      <c r="B4941" s="86"/>
    </row>
    <row r="4942" spans="1:2" ht="18" customHeight="1">
      <c r="A4942" s="73"/>
      <c r="B4942" s="86"/>
    </row>
    <row r="4943" spans="1:2" ht="18" customHeight="1">
      <c r="A4943" s="73"/>
      <c r="B4943" s="86"/>
    </row>
    <row r="4944" spans="1:2" ht="18" customHeight="1">
      <c r="A4944" s="73"/>
      <c r="B4944" s="86"/>
    </row>
    <row r="4945" spans="1:2" ht="18" customHeight="1">
      <c r="A4945" s="73"/>
      <c r="B4945" s="86"/>
    </row>
    <row r="4946" spans="1:2" ht="18" customHeight="1">
      <c r="A4946" s="73"/>
      <c r="B4946" s="86"/>
    </row>
    <row r="4947" spans="1:2" ht="18" customHeight="1">
      <c r="A4947" s="73"/>
      <c r="B4947" s="86"/>
    </row>
    <row r="4948" spans="1:2" ht="18" customHeight="1">
      <c r="A4948" s="73"/>
      <c r="B4948" s="86"/>
    </row>
    <row r="4949" spans="1:2" ht="18" customHeight="1">
      <c r="A4949" s="73"/>
      <c r="B4949" s="86"/>
    </row>
    <row r="4950" spans="1:2" ht="18" customHeight="1">
      <c r="A4950" s="73"/>
      <c r="B4950" s="86"/>
    </row>
    <row r="4951" spans="1:2" ht="18" customHeight="1">
      <c r="A4951" s="73"/>
      <c r="B4951" s="86"/>
    </row>
    <row r="4952" spans="1:2" ht="18" customHeight="1">
      <c r="A4952" s="73"/>
      <c r="B4952" s="86"/>
    </row>
    <row r="4953" spans="1:2" ht="18" customHeight="1">
      <c r="A4953" s="73"/>
      <c r="B4953" s="86"/>
    </row>
    <row r="4954" spans="1:2" ht="18" customHeight="1">
      <c r="A4954" s="73"/>
      <c r="B4954" s="86"/>
    </row>
    <row r="4955" spans="1:2" ht="18" customHeight="1">
      <c r="A4955" s="73"/>
      <c r="B4955" s="86"/>
    </row>
    <row r="4956" spans="1:2" ht="18" customHeight="1">
      <c r="A4956" s="73"/>
      <c r="B4956" s="86"/>
    </row>
    <row r="4957" spans="1:2" ht="18" customHeight="1">
      <c r="A4957" s="73"/>
      <c r="B4957" s="86"/>
    </row>
    <row r="4958" spans="1:2" ht="18" customHeight="1">
      <c r="A4958" s="73"/>
      <c r="B4958" s="86"/>
    </row>
    <row r="4959" spans="1:2" ht="18" customHeight="1">
      <c r="A4959" s="73"/>
      <c r="B4959" s="86"/>
    </row>
    <row r="4960" spans="1:2" ht="18" customHeight="1">
      <c r="A4960" s="73"/>
      <c r="B4960" s="86"/>
    </row>
    <row r="4961" spans="1:2" ht="18" customHeight="1">
      <c r="A4961" s="73"/>
      <c r="B4961" s="86"/>
    </row>
    <row r="4962" spans="1:2" ht="18" customHeight="1">
      <c r="A4962" s="73"/>
      <c r="B4962" s="86"/>
    </row>
    <row r="4963" spans="1:2" ht="18" customHeight="1">
      <c r="A4963" s="73"/>
      <c r="B4963" s="86"/>
    </row>
    <row r="4964" spans="1:2" ht="18" customHeight="1">
      <c r="A4964" s="73"/>
      <c r="B4964" s="86"/>
    </row>
    <row r="4965" spans="1:2" ht="18" customHeight="1">
      <c r="A4965" s="73"/>
      <c r="B4965" s="86"/>
    </row>
    <row r="4966" spans="1:2" ht="18" customHeight="1">
      <c r="A4966" s="73"/>
      <c r="B4966" s="86"/>
    </row>
    <row r="4967" spans="1:2" ht="18" customHeight="1">
      <c r="A4967" s="73"/>
      <c r="B4967" s="86"/>
    </row>
    <row r="4968" spans="1:2" ht="18" customHeight="1">
      <c r="A4968" s="73"/>
      <c r="B4968" s="86"/>
    </row>
    <row r="4969" spans="1:2" ht="18" customHeight="1">
      <c r="A4969" s="73"/>
      <c r="B4969" s="86"/>
    </row>
    <row r="4970" spans="1:2" ht="18" customHeight="1">
      <c r="A4970" s="73"/>
      <c r="B4970" s="86"/>
    </row>
    <row r="4971" spans="1:2" ht="18" customHeight="1">
      <c r="A4971" s="73"/>
      <c r="B4971" s="86"/>
    </row>
    <row r="4972" spans="1:2" ht="18" customHeight="1">
      <c r="A4972" s="73"/>
      <c r="B4972" s="86"/>
    </row>
    <row r="4973" spans="1:2" ht="18" customHeight="1">
      <c r="A4973" s="73"/>
      <c r="B4973" s="86"/>
    </row>
    <row r="4974" spans="1:2" ht="18" customHeight="1">
      <c r="A4974" s="73"/>
      <c r="B4974" s="86"/>
    </row>
    <row r="4975" spans="1:2" ht="18" customHeight="1">
      <c r="A4975" s="73"/>
      <c r="B4975" s="86"/>
    </row>
    <row r="4976" spans="1:2" ht="18" customHeight="1">
      <c r="A4976" s="73"/>
      <c r="B4976" s="86"/>
    </row>
    <row r="4977" spans="1:2" ht="18" customHeight="1">
      <c r="A4977" s="73"/>
      <c r="B4977" s="86"/>
    </row>
    <row r="4978" spans="1:2" ht="18" customHeight="1">
      <c r="A4978" s="73"/>
      <c r="B4978" s="86"/>
    </row>
    <row r="4979" spans="1:2" ht="18" customHeight="1">
      <c r="A4979" s="73"/>
      <c r="B4979" s="86"/>
    </row>
    <row r="4980" spans="1:2" ht="18" customHeight="1">
      <c r="A4980" s="73"/>
      <c r="B4980" s="86"/>
    </row>
    <row r="4981" spans="1:2" ht="18" customHeight="1">
      <c r="A4981" s="73"/>
      <c r="B4981" s="86"/>
    </row>
    <row r="4982" spans="1:2" ht="18" customHeight="1">
      <c r="A4982" s="73"/>
      <c r="B4982" s="86"/>
    </row>
    <row r="4983" spans="1:2" ht="18" customHeight="1">
      <c r="A4983" s="73"/>
      <c r="B4983" s="86"/>
    </row>
    <row r="4984" spans="1:2" ht="18" customHeight="1">
      <c r="A4984" s="73"/>
      <c r="B4984" s="86"/>
    </row>
    <row r="4985" spans="1:2" ht="18" customHeight="1">
      <c r="A4985" s="73"/>
      <c r="B4985" s="86"/>
    </row>
    <row r="4986" spans="1:2" ht="18" customHeight="1">
      <c r="A4986" s="73"/>
      <c r="B4986" s="86"/>
    </row>
    <row r="4987" spans="1:2" ht="18" customHeight="1">
      <c r="A4987" s="73"/>
      <c r="B4987" s="86"/>
    </row>
    <row r="4988" spans="1:2" ht="18" customHeight="1">
      <c r="A4988" s="73"/>
      <c r="B4988" s="86"/>
    </row>
    <row r="4989" spans="1:2" ht="18" customHeight="1">
      <c r="A4989" s="73"/>
      <c r="B4989" s="86"/>
    </row>
    <row r="4990" spans="1:2" ht="18" customHeight="1">
      <c r="A4990" s="73"/>
      <c r="B4990" s="86"/>
    </row>
    <row r="4991" spans="1:2" ht="18" customHeight="1">
      <c r="A4991" s="73"/>
      <c r="B4991" s="86"/>
    </row>
    <row r="4992" spans="1:2" ht="18" customHeight="1">
      <c r="A4992" s="73"/>
      <c r="B4992" s="86"/>
    </row>
    <row r="4993" spans="1:2" ht="18" customHeight="1">
      <c r="A4993" s="73"/>
      <c r="B4993" s="86"/>
    </row>
    <row r="4994" spans="1:2" ht="18" customHeight="1">
      <c r="A4994" s="73"/>
      <c r="B4994" s="86"/>
    </row>
    <row r="4995" spans="1:2" ht="18" customHeight="1">
      <c r="A4995" s="73"/>
      <c r="B4995" s="86"/>
    </row>
    <row r="4996" spans="1:2" ht="18" customHeight="1">
      <c r="A4996" s="73"/>
      <c r="B4996" s="86"/>
    </row>
    <row r="4997" spans="1:2" ht="18" customHeight="1">
      <c r="A4997" s="73"/>
      <c r="B4997" s="86"/>
    </row>
    <row r="4998" spans="1:2" ht="18" customHeight="1">
      <c r="A4998" s="73"/>
      <c r="B4998" s="86"/>
    </row>
    <row r="4999" spans="1:2" ht="18" customHeight="1">
      <c r="A4999" s="73"/>
      <c r="B4999" s="86"/>
    </row>
    <row r="5000" spans="1:2" ht="18" customHeight="1">
      <c r="A5000" s="73"/>
      <c r="B5000" s="86"/>
    </row>
    <row r="5001" spans="1:2" ht="18" customHeight="1">
      <c r="A5001" s="73"/>
      <c r="B5001" s="86"/>
    </row>
    <row r="5002" spans="1:2" ht="18" customHeight="1">
      <c r="A5002" s="73"/>
      <c r="B5002" s="86"/>
    </row>
    <row r="5003" spans="1:2" ht="18" customHeight="1">
      <c r="A5003" s="73"/>
      <c r="B5003" s="86"/>
    </row>
    <row r="5004" spans="1:2" ht="18" customHeight="1">
      <c r="A5004" s="73"/>
      <c r="B5004" s="86"/>
    </row>
    <row r="5005" spans="1:2" ht="18" customHeight="1">
      <c r="A5005" s="73"/>
      <c r="B5005" s="86"/>
    </row>
    <row r="5006" spans="1:2" ht="18" customHeight="1">
      <c r="A5006" s="73"/>
      <c r="B5006" s="86"/>
    </row>
    <row r="5007" spans="1:2" ht="18" customHeight="1">
      <c r="A5007" s="73"/>
      <c r="B5007" s="86"/>
    </row>
    <row r="5008" spans="1:2" ht="18" customHeight="1">
      <c r="A5008" s="73"/>
      <c r="B5008" s="86"/>
    </row>
    <row r="5009" spans="1:2" ht="18" customHeight="1">
      <c r="A5009" s="73"/>
      <c r="B5009" s="86"/>
    </row>
    <row r="5010" spans="1:2" ht="18" customHeight="1">
      <c r="A5010" s="73"/>
      <c r="B5010" s="86"/>
    </row>
    <row r="5011" spans="1:2" ht="18" customHeight="1">
      <c r="A5011" s="73"/>
      <c r="B5011" s="86"/>
    </row>
    <row r="5012" spans="1:2" ht="18" customHeight="1">
      <c r="A5012" s="73"/>
      <c r="B5012" s="86"/>
    </row>
    <row r="5013" spans="1:2" ht="18" customHeight="1">
      <c r="A5013" s="73"/>
      <c r="B5013" s="86"/>
    </row>
    <row r="5014" spans="1:2" ht="18" customHeight="1">
      <c r="A5014" s="73"/>
      <c r="B5014" s="86"/>
    </row>
    <row r="5015" spans="1:2" ht="18" customHeight="1">
      <c r="A5015" s="73"/>
      <c r="B5015" s="86"/>
    </row>
    <row r="5016" spans="1:2" ht="18" customHeight="1">
      <c r="A5016" s="73"/>
      <c r="B5016" s="86"/>
    </row>
    <row r="5017" spans="1:2" ht="18" customHeight="1">
      <c r="A5017" s="73"/>
      <c r="B5017" s="86"/>
    </row>
    <row r="5018" spans="1:2" ht="18" customHeight="1">
      <c r="A5018" s="73"/>
      <c r="B5018" s="86"/>
    </row>
    <row r="5019" spans="1:2" ht="18" customHeight="1">
      <c r="A5019" s="73"/>
      <c r="B5019" s="86"/>
    </row>
    <row r="5020" spans="1:2" ht="18" customHeight="1">
      <c r="A5020" s="73"/>
      <c r="B5020" s="86"/>
    </row>
    <row r="5021" spans="1:2" ht="18" customHeight="1">
      <c r="A5021" s="73"/>
      <c r="B5021" s="86"/>
    </row>
    <row r="5022" spans="1:2" ht="18" customHeight="1">
      <c r="A5022" s="73"/>
      <c r="B5022" s="86"/>
    </row>
    <row r="5023" spans="1:2" ht="18" customHeight="1">
      <c r="A5023" s="73"/>
      <c r="B5023" s="86"/>
    </row>
    <row r="5024" spans="1:2" ht="18" customHeight="1">
      <c r="A5024" s="73"/>
      <c r="B5024" s="86"/>
    </row>
    <row r="5025" spans="1:2" ht="18" customHeight="1">
      <c r="A5025" s="73"/>
      <c r="B5025" s="86"/>
    </row>
    <row r="5026" spans="1:2" ht="18" customHeight="1">
      <c r="A5026" s="73"/>
      <c r="B5026" s="86"/>
    </row>
    <row r="5027" spans="1:2" ht="18" customHeight="1">
      <c r="A5027" s="73"/>
      <c r="B5027" s="86"/>
    </row>
    <row r="5028" spans="1:2" ht="18" customHeight="1">
      <c r="A5028" s="73"/>
      <c r="B5028" s="86"/>
    </row>
    <row r="5029" spans="1:2" ht="18" customHeight="1">
      <c r="A5029" s="73"/>
      <c r="B5029" s="86"/>
    </row>
    <row r="5030" spans="1:2" ht="18" customHeight="1">
      <c r="A5030" s="73"/>
      <c r="B5030" s="86"/>
    </row>
    <row r="5031" spans="1:2" ht="18" customHeight="1">
      <c r="A5031" s="73"/>
      <c r="B5031" s="86"/>
    </row>
    <row r="5032" spans="1:2" ht="18" customHeight="1">
      <c r="A5032" s="73"/>
      <c r="B5032" s="86"/>
    </row>
    <row r="5033" spans="1:2" ht="18" customHeight="1">
      <c r="A5033" s="73"/>
      <c r="B5033" s="86"/>
    </row>
    <row r="5034" spans="1:2" ht="18" customHeight="1">
      <c r="A5034" s="73"/>
      <c r="B5034" s="86"/>
    </row>
    <row r="5035" spans="1:2" ht="18" customHeight="1">
      <c r="A5035" s="73"/>
      <c r="B5035" s="86"/>
    </row>
    <row r="5036" spans="1:2" ht="18" customHeight="1">
      <c r="A5036" s="73"/>
      <c r="B5036" s="86"/>
    </row>
    <row r="5037" spans="1:2" ht="18" customHeight="1">
      <c r="A5037" s="73"/>
      <c r="B5037" s="86"/>
    </row>
    <row r="5038" spans="1:2" ht="18" customHeight="1">
      <c r="A5038" s="73"/>
      <c r="B5038" s="86"/>
    </row>
    <row r="5039" spans="1:2" ht="18" customHeight="1">
      <c r="A5039" s="73"/>
      <c r="B5039" s="86"/>
    </row>
    <row r="5040" spans="1:2" ht="18" customHeight="1">
      <c r="A5040" s="73"/>
      <c r="B5040" s="86"/>
    </row>
    <row r="5041" spans="1:2" ht="18" customHeight="1">
      <c r="A5041" s="73"/>
      <c r="B5041" s="86"/>
    </row>
    <row r="5042" spans="1:2" ht="18" customHeight="1">
      <c r="A5042" s="73"/>
      <c r="B5042" s="86"/>
    </row>
    <row r="5043" spans="1:2" ht="18" customHeight="1">
      <c r="A5043" s="73"/>
      <c r="B5043" s="86"/>
    </row>
    <row r="5044" spans="1:2" ht="18" customHeight="1">
      <c r="A5044" s="73"/>
      <c r="B5044" s="86"/>
    </row>
    <row r="5045" spans="1:2" ht="18" customHeight="1">
      <c r="A5045" s="73"/>
      <c r="B5045" s="86"/>
    </row>
    <row r="5046" spans="1:2" ht="18" customHeight="1">
      <c r="A5046" s="73"/>
      <c r="B5046" s="86"/>
    </row>
    <row r="5047" spans="1:2" ht="18" customHeight="1">
      <c r="A5047" s="73"/>
      <c r="B5047" s="86"/>
    </row>
    <row r="5048" spans="1:2" ht="18" customHeight="1">
      <c r="A5048" s="73"/>
      <c r="B5048" s="86"/>
    </row>
    <row r="5049" spans="1:2" ht="18" customHeight="1">
      <c r="A5049" s="73"/>
      <c r="B5049" s="86"/>
    </row>
    <row r="5050" spans="1:2" ht="18" customHeight="1">
      <c r="A5050" s="73"/>
      <c r="B5050" s="86"/>
    </row>
    <row r="5051" spans="1:2" ht="18" customHeight="1">
      <c r="A5051" s="73"/>
      <c r="B5051" s="86"/>
    </row>
    <row r="5052" spans="1:2" ht="18" customHeight="1">
      <c r="A5052" s="73"/>
      <c r="B5052" s="86"/>
    </row>
    <row r="5053" spans="1:2" ht="18" customHeight="1">
      <c r="A5053" s="73"/>
      <c r="B5053" s="86"/>
    </row>
    <row r="5054" spans="1:2" ht="18" customHeight="1">
      <c r="A5054" s="73"/>
      <c r="B5054" s="86"/>
    </row>
    <row r="5055" spans="1:2" ht="18" customHeight="1">
      <c r="A5055" s="73"/>
      <c r="B5055" s="86"/>
    </row>
    <row r="5056" spans="1:2" ht="18" customHeight="1">
      <c r="A5056" s="73"/>
      <c r="B5056" s="86"/>
    </row>
    <row r="5057" spans="1:2" ht="18" customHeight="1">
      <c r="A5057" s="73"/>
      <c r="B5057" s="86"/>
    </row>
    <row r="5058" spans="1:2" ht="18" customHeight="1">
      <c r="A5058" s="73"/>
      <c r="B5058" s="86"/>
    </row>
    <row r="5059" spans="1:2" ht="18" customHeight="1">
      <c r="A5059" s="73"/>
      <c r="B5059" s="86"/>
    </row>
    <row r="5060" spans="1:2" ht="18" customHeight="1">
      <c r="A5060" s="73"/>
      <c r="B5060" s="86"/>
    </row>
    <row r="5061" spans="1:2" ht="18" customHeight="1">
      <c r="A5061" s="73"/>
      <c r="B5061" s="86"/>
    </row>
    <row r="5062" spans="1:2" ht="18" customHeight="1">
      <c r="A5062" s="73"/>
      <c r="B5062" s="86"/>
    </row>
    <row r="5063" spans="1:2" ht="18" customHeight="1">
      <c r="A5063" s="73"/>
      <c r="B5063" s="86"/>
    </row>
    <row r="5064" spans="1:2" ht="18" customHeight="1">
      <c r="A5064" s="73"/>
      <c r="B5064" s="86"/>
    </row>
    <row r="5065" spans="1:2" ht="18" customHeight="1">
      <c r="A5065" s="73"/>
      <c r="B5065" s="86"/>
    </row>
    <row r="5066" spans="1:2" ht="18" customHeight="1">
      <c r="A5066" s="73"/>
      <c r="B5066" s="86"/>
    </row>
    <row r="5067" spans="1:2" ht="18" customHeight="1">
      <c r="A5067" s="73"/>
      <c r="B5067" s="86"/>
    </row>
    <row r="5068" spans="1:2" ht="18" customHeight="1">
      <c r="A5068" s="73"/>
      <c r="B5068" s="86"/>
    </row>
    <row r="5069" spans="1:2" ht="18" customHeight="1">
      <c r="A5069" s="73"/>
      <c r="B5069" s="86"/>
    </row>
    <row r="5070" spans="1:2" ht="18" customHeight="1">
      <c r="A5070" s="73"/>
      <c r="B5070" s="86"/>
    </row>
    <row r="5071" spans="1:2" ht="18" customHeight="1">
      <c r="A5071" s="73"/>
      <c r="B5071" s="86"/>
    </row>
    <row r="5072" spans="1:2" ht="18" customHeight="1">
      <c r="A5072" s="73"/>
      <c r="B5072" s="86"/>
    </row>
    <row r="5073" spans="1:2" ht="18" customHeight="1">
      <c r="A5073" s="73"/>
      <c r="B5073" s="86"/>
    </row>
    <row r="5074" spans="1:2" ht="18" customHeight="1">
      <c r="A5074" s="73"/>
      <c r="B5074" s="86"/>
    </row>
    <row r="5075" spans="1:2" ht="18" customHeight="1">
      <c r="A5075" s="73"/>
      <c r="B5075" s="86"/>
    </row>
    <row r="5076" spans="1:2" ht="18" customHeight="1">
      <c r="A5076" s="73"/>
      <c r="B5076" s="86"/>
    </row>
    <row r="5077" spans="1:2" ht="18" customHeight="1">
      <c r="A5077" s="73"/>
      <c r="B5077" s="86"/>
    </row>
    <row r="5078" spans="1:2" ht="18" customHeight="1">
      <c r="A5078" s="73"/>
      <c r="B5078" s="86"/>
    </row>
    <row r="5079" spans="1:2" ht="18" customHeight="1">
      <c r="A5079" s="73"/>
      <c r="B5079" s="86"/>
    </row>
    <row r="5080" spans="1:2" ht="18" customHeight="1">
      <c r="A5080" s="73"/>
      <c r="B5080" s="86"/>
    </row>
    <row r="5081" spans="1:2" ht="18" customHeight="1">
      <c r="A5081" s="73"/>
      <c r="B5081" s="86"/>
    </row>
    <row r="5082" spans="1:2" ht="18" customHeight="1">
      <c r="A5082" s="73"/>
      <c r="B5082" s="86"/>
    </row>
    <row r="5083" spans="1:2" ht="18" customHeight="1">
      <c r="A5083" s="73"/>
      <c r="B5083" s="86"/>
    </row>
    <row r="5084" spans="1:2" ht="18" customHeight="1">
      <c r="A5084" s="73"/>
      <c r="B5084" s="86"/>
    </row>
    <row r="5085" spans="1:2" ht="18" customHeight="1">
      <c r="A5085" s="73"/>
      <c r="B5085" s="86"/>
    </row>
    <row r="5086" spans="1:2" ht="18" customHeight="1">
      <c r="A5086" s="73"/>
      <c r="B5086" s="86"/>
    </row>
    <row r="5087" spans="1:2" ht="18" customHeight="1">
      <c r="A5087" s="73"/>
      <c r="B5087" s="86"/>
    </row>
    <row r="5088" spans="1:2" ht="18" customHeight="1">
      <c r="A5088" s="73"/>
      <c r="B5088" s="86"/>
    </row>
    <row r="5089" spans="1:2" ht="18" customHeight="1">
      <c r="A5089" s="73"/>
      <c r="B5089" s="86"/>
    </row>
    <row r="5090" spans="1:2" ht="18" customHeight="1">
      <c r="A5090" s="73"/>
      <c r="B5090" s="86"/>
    </row>
    <row r="5091" spans="1:2" ht="18" customHeight="1">
      <c r="A5091" s="73"/>
      <c r="B5091" s="86"/>
    </row>
    <row r="5092" spans="1:2" ht="18" customHeight="1">
      <c r="A5092" s="73"/>
      <c r="B5092" s="86"/>
    </row>
    <row r="5093" spans="1:2" ht="18" customHeight="1">
      <c r="A5093" s="73"/>
      <c r="B5093" s="86"/>
    </row>
    <row r="5094" spans="1:2" ht="18" customHeight="1">
      <c r="A5094" s="73"/>
      <c r="B5094" s="86"/>
    </row>
    <row r="5095" spans="1:2" ht="18" customHeight="1">
      <c r="A5095" s="73"/>
      <c r="B5095" s="86"/>
    </row>
    <row r="5096" spans="1:2" ht="18" customHeight="1">
      <c r="A5096" s="73"/>
      <c r="B5096" s="86"/>
    </row>
    <row r="5097" spans="1:2" ht="18" customHeight="1">
      <c r="A5097" s="73"/>
      <c r="B5097" s="86"/>
    </row>
    <row r="5098" spans="1:2" ht="18" customHeight="1">
      <c r="A5098" s="73"/>
      <c r="B5098" s="86"/>
    </row>
    <row r="5099" spans="1:2" ht="18" customHeight="1">
      <c r="A5099" s="73"/>
      <c r="B5099" s="86"/>
    </row>
    <row r="5100" spans="1:2" ht="18" customHeight="1">
      <c r="A5100" s="73"/>
      <c r="B5100" s="86"/>
    </row>
    <row r="5101" spans="1:2" ht="18" customHeight="1">
      <c r="A5101" s="73"/>
      <c r="B5101" s="86"/>
    </row>
    <row r="5102" spans="1:2" ht="18" customHeight="1">
      <c r="A5102" s="73"/>
      <c r="B5102" s="86"/>
    </row>
    <row r="5103" spans="1:2" ht="18" customHeight="1">
      <c r="A5103" s="73"/>
      <c r="B5103" s="86"/>
    </row>
    <row r="5104" spans="1:2" ht="18" customHeight="1">
      <c r="A5104" s="73"/>
      <c r="B5104" s="86"/>
    </row>
    <row r="5105" spans="1:2" ht="18" customHeight="1">
      <c r="A5105" s="73"/>
      <c r="B5105" s="86"/>
    </row>
    <row r="5106" spans="1:2" ht="18" customHeight="1">
      <c r="A5106" s="73"/>
      <c r="B5106" s="86"/>
    </row>
    <row r="5107" spans="1:2" ht="18" customHeight="1">
      <c r="A5107" s="73"/>
      <c r="B5107" s="86"/>
    </row>
    <row r="5108" spans="1:2" ht="18" customHeight="1">
      <c r="A5108" s="73"/>
      <c r="B5108" s="86"/>
    </row>
    <row r="5109" spans="1:2" ht="18" customHeight="1">
      <c r="A5109" s="73"/>
      <c r="B5109" s="86"/>
    </row>
    <row r="5110" spans="1:2" ht="18" customHeight="1">
      <c r="A5110" s="73"/>
      <c r="B5110" s="86"/>
    </row>
    <row r="5111" spans="1:2" ht="18" customHeight="1">
      <c r="A5111" s="73"/>
      <c r="B5111" s="86"/>
    </row>
    <row r="5112" spans="1:2" ht="18" customHeight="1">
      <c r="A5112" s="73"/>
      <c r="B5112" s="86"/>
    </row>
    <row r="5113" spans="1:2" ht="18" customHeight="1">
      <c r="A5113" s="73"/>
      <c r="B5113" s="86"/>
    </row>
    <row r="5114" spans="1:2" ht="18" customHeight="1">
      <c r="A5114" s="73"/>
      <c r="B5114" s="86"/>
    </row>
    <row r="5115" spans="1:2" ht="18" customHeight="1">
      <c r="A5115" s="73"/>
      <c r="B5115" s="86"/>
    </row>
    <row r="5116" spans="1:2" ht="18" customHeight="1">
      <c r="A5116" s="73"/>
      <c r="B5116" s="86"/>
    </row>
    <row r="5117" spans="1:2" ht="18" customHeight="1">
      <c r="A5117" s="73"/>
      <c r="B5117" s="86"/>
    </row>
    <row r="5118" spans="1:2" ht="18" customHeight="1">
      <c r="A5118" s="73"/>
      <c r="B5118" s="86"/>
    </row>
    <row r="5119" spans="1:2" ht="18" customHeight="1">
      <c r="A5119" s="73"/>
      <c r="B5119" s="86"/>
    </row>
    <row r="5120" spans="1:2" ht="18" customHeight="1">
      <c r="A5120" s="73"/>
      <c r="B5120" s="86"/>
    </row>
    <row r="5121" spans="1:2" ht="18" customHeight="1">
      <c r="A5121" s="73"/>
      <c r="B5121" s="86"/>
    </row>
    <row r="5122" spans="1:2" ht="18" customHeight="1">
      <c r="A5122" s="73"/>
      <c r="B5122" s="86"/>
    </row>
    <row r="5123" spans="1:2" ht="18" customHeight="1">
      <c r="A5123" s="73"/>
      <c r="B5123" s="86"/>
    </row>
    <row r="5124" spans="1:2" ht="18" customHeight="1">
      <c r="A5124" s="73"/>
      <c r="B5124" s="86"/>
    </row>
    <row r="5125" spans="1:2" ht="18" customHeight="1">
      <c r="A5125" s="73"/>
      <c r="B5125" s="86"/>
    </row>
    <row r="5126" spans="1:2" ht="18" customHeight="1">
      <c r="A5126" s="73"/>
      <c r="B5126" s="86"/>
    </row>
    <row r="5127" spans="1:2" ht="18" customHeight="1">
      <c r="A5127" s="73"/>
      <c r="B5127" s="86"/>
    </row>
    <row r="5128" spans="1:2" ht="18" customHeight="1">
      <c r="A5128" s="73"/>
      <c r="B5128" s="86"/>
    </row>
    <row r="5129" spans="1:2" ht="18" customHeight="1">
      <c r="A5129" s="73"/>
      <c r="B5129" s="86"/>
    </row>
    <row r="5130" spans="1:2" ht="18" customHeight="1">
      <c r="A5130" s="73"/>
      <c r="B5130" s="86"/>
    </row>
    <row r="5131" spans="1:2" ht="18" customHeight="1">
      <c r="A5131" s="73"/>
      <c r="B5131" s="86"/>
    </row>
    <row r="5132" spans="1:2" ht="18" customHeight="1">
      <c r="A5132" s="73"/>
      <c r="B5132" s="86"/>
    </row>
    <row r="5133" spans="1:2" ht="18" customHeight="1">
      <c r="A5133" s="73"/>
      <c r="B5133" s="86"/>
    </row>
    <row r="5134" spans="1:2" ht="18" customHeight="1">
      <c r="A5134" s="73"/>
      <c r="B5134" s="86"/>
    </row>
    <row r="5135" spans="1:2" ht="18" customHeight="1">
      <c r="A5135" s="73"/>
      <c r="B5135" s="86"/>
    </row>
    <row r="5136" spans="1:2" ht="18" customHeight="1">
      <c r="A5136" s="73"/>
      <c r="B5136" s="86"/>
    </row>
    <row r="5137" spans="1:2" ht="18" customHeight="1">
      <c r="A5137" s="73"/>
      <c r="B5137" s="86"/>
    </row>
    <row r="5138" spans="1:2" ht="18" customHeight="1">
      <c r="A5138" s="73"/>
      <c r="B5138" s="86"/>
    </row>
    <row r="5139" spans="1:2" ht="18" customHeight="1">
      <c r="A5139" s="73"/>
      <c r="B5139" s="86"/>
    </row>
    <row r="5140" spans="1:2" ht="18" customHeight="1">
      <c r="A5140" s="73"/>
      <c r="B5140" s="86"/>
    </row>
    <row r="5141" spans="1:2" ht="18" customHeight="1">
      <c r="A5141" s="73"/>
      <c r="B5141" s="86"/>
    </row>
    <row r="5142" spans="1:2" ht="18" customHeight="1">
      <c r="A5142" s="73"/>
      <c r="B5142" s="86"/>
    </row>
    <row r="5143" spans="1:2" ht="18" customHeight="1">
      <c r="A5143" s="73"/>
      <c r="B5143" s="86"/>
    </row>
    <row r="5144" spans="1:2" ht="18" customHeight="1">
      <c r="A5144" s="73"/>
      <c r="B5144" s="86"/>
    </row>
    <row r="5145" spans="1:2" ht="18" customHeight="1">
      <c r="A5145" s="73"/>
      <c r="B5145" s="86"/>
    </row>
    <row r="5146" spans="1:2" ht="18" customHeight="1">
      <c r="A5146" s="73"/>
      <c r="B5146" s="86"/>
    </row>
    <row r="5147" spans="1:2" ht="18" customHeight="1">
      <c r="A5147" s="73"/>
      <c r="B5147" s="86"/>
    </row>
    <row r="5148" spans="1:2" ht="18" customHeight="1">
      <c r="A5148" s="73"/>
      <c r="B5148" s="86"/>
    </row>
    <row r="5149" spans="1:2" ht="18" customHeight="1">
      <c r="A5149" s="73"/>
      <c r="B5149" s="86"/>
    </row>
    <row r="5150" spans="1:2" ht="18" customHeight="1">
      <c r="A5150" s="73"/>
      <c r="B5150" s="86"/>
    </row>
    <row r="5151" spans="1:2" ht="18" customHeight="1">
      <c r="A5151" s="73"/>
      <c r="B5151" s="86"/>
    </row>
    <row r="5152" spans="1:2" ht="18" customHeight="1">
      <c r="A5152" s="73"/>
      <c r="B5152" s="86"/>
    </row>
    <row r="5153" spans="1:2" ht="18" customHeight="1">
      <c r="A5153" s="73"/>
      <c r="B5153" s="86"/>
    </row>
    <row r="5154" spans="1:2" ht="18" customHeight="1">
      <c r="A5154" s="73"/>
      <c r="B5154" s="86"/>
    </row>
    <row r="5155" spans="1:2" ht="18" customHeight="1">
      <c r="A5155" s="73"/>
      <c r="B5155" s="86"/>
    </row>
    <row r="5156" spans="1:2" ht="18" customHeight="1">
      <c r="A5156" s="73"/>
      <c r="B5156" s="86"/>
    </row>
    <row r="5157" spans="1:2" ht="18" customHeight="1">
      <c r="A5157" s="73"/>
      <c r="B5157" s="86"/>
    </row>
    <row r="5158" spans="1:2" ht="18" customHeight="1">
      <c r="A5158" s="73"/>
      <c r="B5158" s="86"/>
    </row>
    <row r="5159" spans="1:2" ht="18" customHeight="1">
      <c r="A5159" s="73"/>
      <c r="B5159" s="86"/>
    </row>
    <row r="5160" spans="1:2" ht="18" customHeight="1">
      <c r="A5160" s="73"/>
      <c r="B5160" s="86"/>
    </row>
    <row r="5161" spans="1:2" ht="18" customHeight="1">
      <c r="A5161" s="73"/>
      <c r="B5161" s="86"/>
    </row>
    <row r="5162" spans="1:2" ht="18" customHeight="1">
      <c r="A5162" s="73"/>
      <c r="B5162" s="86"/>
    </row>
    <row r="5163" spans="1:2" ht="18" customHeight="1">
      <c r="A5163" s="73"/>
      <c r="B5163" s="86"/>
    </row>
    <row r="5164" spans="1:2" ht="18" customHeight="1">
      <c r="A5164" s="73"/>
      <c r="B5164" s="86"/>
    </row>
    <row r="5165" spans="1:2" ht="18" customHeight="1">
      <c r="A5165" s="73"/>
      <c r="B5165" s="86"/>
    </row>
    <row r="5166" spans="1:2" ht="18" customHeight="1">
      <c r="A5166" s="73"/>
      <c r="B5166" s="86"/>
    </row>
    <row r="5167" spans="1:2" ht="18" customHeight="1">
      <c r="A5167" s="73"/>
      <c r="B5167" s="86"/>
    </row>
    <row r="5168" spans="1:2" ht="18" customHeight="1">
      <c r="A5168" s="73"/>
      <c r="B5168" s="86"/>
    </row>
    <row r="5169" spans="1:2" ht="18" customHeight="1">
      <c r="A5169" s="73"/>
      <c r="B5169" s="86"/>
    </row>
    <row r="5170" spans="1:2" ht="18" customHeight="1">
      <c r="A5170" s="73"/>
      <c r="B5170" s="86"/>
    </row>
    <row r="5171" spans="1:2" ht="18" customHeight="1">
      <c r="A5171" s="73"/>
      <c r="B5171" s="86"/>
    </row>
    <row r="5172" spans="1:2" ht="18" customHeight="1">
      <c r="A5172" s="73"/>
      <c r="B5172" s="86"/>
    </row>
    <row r="5173" spans="1:2" ht="18" customHeight="1">
      <c r="A5173" s="73"/>
      <c r="B5173" s="86"/>
    </row>
    <row r="5174" spans="1:2" ht="18" customHeight="1">
      <c r="A5174" s="73"/>
      <c r="B5174" s="86"/>
    </row>
    <row r="5175" spans="1:2" ht="18" customHeight="1">
      <c r="A5175" s="73"/>
      <c r="B5175" s="86"/>
    </row>
    <row r="5176" spans="1:2" ht="18" customHeight="1">
      <c r="A5176" s="73"/>
      <c r="B5176" s="86"/>
    </row>
    <row r="5177" spans="1:2" ht="18" customHeight="1">
      <c r="A5177" s="73"/>
      <c r="B5177" s="86"/>
    </row>
    <row r="5178" spans="1:2" ht="18" customHeight="1">
      <c r="A5178" s="73"/>
      <c r="B5178" s="86"/>
    </row>
    <row r="5179" spans="1:2" ht="18" customHeight="1">
      <c r="A5179" s="73"/>
      <c r="B5179" s="86"/>
    </row>
    <row r="5180" spans="1:2" ht="18" customHeight="1">
      <c r="A5180" s="73"/>
      <c r="B5180" s="86"/>
    </row>
    <row r="5181" spans="1:2" ht="18" customHeight="1">
      <c r="A5181" s="73"/>
      <c r="B5181" s="86"/>
    </row>
    <row r="5182" spans="1:2" ht="18" customHeight="1">
      <c r="A5182" s="73"/>
      <c r="B5182" s="86"/>
    </row>
    <row r="5183" spans="1:2" ht="18" customHeight="1">
      <c r="A5183" s="73"/>
      <c r="B5183" s="86"/>
    </row>
    <row r="5184" spans="1:2" ht="18" customHeight="1">
      <c r="A5184" s="73"/>
      <c r="B5184" s="86"/>
    </row>
    <row r="5185" spans="1:2" ht="18" customHeight="1">
      <c r="A5185" s="73"/>
      <c r="B5185" s="86"/>
    </row>
    <row r="5186" spans="1:2" ht="18" customHeight="1">
      <c r="A5186" s="73"/>
      <c r="B5186" s="86"/>
    </row>
    <row r="5187" spans="1:2" ht="18" customHeight="1">
      <c r="A5187" s="73"/>
      <c r="B5187" s="86"/>
    </row>
    <row r="5188" spans="1:2" ht="18" customHeight="1">
      <c r="A5188" s="73"/>
      <c r="B5188" s="86"/>
    </row>
    <row r="5189" spans="1:2" ht="18" customHeight="1">
      <c r="A5189" s="73"/>
      <c r="B5189" s="86"/>
    </row>
    <row r="5190" spans="1:2" ht="18" customHeight="1">
      <c r="A5190" s="73"/>
      <c r="B5190" s="86"/>
    </row>
    <row r="5191" spans="1:2" ht="18" customHeight="1">
      <c r="A5191" s="73"/>
      <c r="B5191" s="86"/>
    </row>
    <row r="5192" spans="1:2" ht="18" customHeight="1">
      <c r="A5192" s="73"/>
      <c r="B5192" s="86"/>
    </row>
    <row r="5193" spans="1:2" ht="18" customHeight="1">
      <c r="A5193" s="73"/>
      <c r="B5193" s="86"/>
    </row>
    <row r="5194" spans="1:2" ht="18" customHeight="1">
      <c r="A5194" s="73"/>
      <c r="B5194" s="86"/>
    </row>
    <row r="5195" spans="1:2" ht="18" customHeight="1">
      <c r="A5195" s="73"/>
      <c r="B5195" s="86"/>
    </row>
    <row r="5196" spans="1:2" ht="18" customHeight="1">
      <c r="A5196" s="73"/>
      <c r="B5196" s="86"/>
    </row>
    <row r="5197" spans="1:2" ht="18" customHeight="1">
      <c r="A5197" s="73"/>
      <c r="B5197" s="86"/>
    </row>
    <row r="5198" spans="1:2" ht="18" customHeight="1">
      <c r="A5198" s="73"/>
      <c r="B5198" s="86"/>
    </row>
    <row r="5199" spans="1:2" ht="18" customHeight="1">
      <c r="A5199" s="73"/>
      <c r="B5199" s="86"/>
    </row>
    <row r="5200" spans="1:2" ht="18" customHeight="1">
      <c r="A5200" s="73"/>
      <c r="B5200" s="86"/>
    </row>
    <row r="5201" spans="1:2" ht="18" customHeight="1">
      <c r="A5201" s="73"/>
      <c r="B5201" s="86"/>
    </row>
    <row r="5202" spans="1:2" ht="18" customHeight="1">
      <c r="A5202" s="73"/>
      <c r="B5202" s="86"/>
    </row>
    <row r="5203" spans="1:2" ht="18" customHeight="1">
      <c r="A5203" s="73"/>
      <c r="B5203" s="86"/>
    </row>
    <row r="5204" spans="1:2" ht="18" customHeight="1">
      <c r="A5204" s="73"/>
      <c r="B5204" s="86"/>
    </row>
    <row r="5205" spans="1:2" ht="18" customHeight="1">
      <c r="A5205" s="73"/>
      <c r="B5205" s="86"/>
    </row>
    <row r="5206" spans="1:2" ht="18" customHeight="1">
      <c r="A5206" s="73"/>
      <c r="B5206" s="86"/>
    </row>
    <row r="5207" spans="1:2" ht="18" customHeight="1">
      <c r="A5207" s="73"/>
      <c r="B5207" s="86"/>
    </row>
    <row r="5208" spans="1:2" ht="18" customHeight="1">
      <c r="A5208" s="73"/>
      <c r="B5208" s="86"/>
    </row>
    <row r="5209" spans="1:2" ht="18" customHeight="1">
      <c r="A5209" s="73"/>
      <c r="B5209" s="86"/>
    </row>
    <row r="5210" spans="1:2" ht="18" customHeight="1">
      <c r="A5210" s="73"/>
      <c r="B5210" s="86"/>
    </row>
    <row r="5211" spans="1:2" ht="18" customHeight="1">
      <c r="A5211" s="73"/>
      <c r="B5211" s="86"/>
    </row>
    <row r="5212" spans="1:2" ht="18" customHeight="1">
      <c r="A5212" s="73"/>
      <c r="B5212" s="86"/>
    </row>
    <row r="5213" spans="1:2" ht="18" customHeight="1">
      <c r="A5213" s="73"/>
      <c r="B5213" s="86"/>
    </row>
    <row r="5214" spans="1:2" ht="18" customHeight="1">
      <c r="A5214" s="73"/>
      <c r="B5214" s="86"/>
    </row>
    <row r="5215" spans="1:2" ht="18" customHeight="1">
      <c r="A5215" s="73"/>
      <c r="B5215" s="86"/>
    </row>
    <row r="5216" spans="1:2" ht="18" customHeight="1">
      <c r="A5216" s="73"/>
      <c r="B5216" s="86"/>
    </row>
    <row r="5217" spans="1:2" ht="18" customHeight="1">
      <c r="A5217" s="73"/>
      <c r="B5217" s="86"/>
    </row>
    <row r="5218" spans="1:2" ht="18" customHeight="1">
      <c r="A5218" s="73"/>
      <c r="B5218" s="86"/>
    </row>
    <row r="5219" spans="1:2" ht="18" customHeight="1">
      <c r="A5219" s="73"/>
      <c r="B5219" s="86"/>
    </row>
    <row r="5220" spans="1:2" ht="18" customHeight="1">
      <c r="A5220" s="73"/>
      <c r="B5220" s="86"/>
    </row>
    <row r="5221" spans="1:2" ht="18" customHeight="1">
      <c r="A5221" s="73"/>
      <c r="B5221" s="86"/>
    </row>
    <row r="5222" spans="1:2" ht="18" customHeight="1">
      <c r="A5222" s="73"/>
      <c r="B5222" s="86"/>
    </row>
    <row r="5223" spans="1:2" ht="18" customHeight="1">
      <c r="A5223" s="73"/>
      <c r="B5223" s="86"/>
    </row>
    <row r="5224" spans="1:2" ht="18" customHeight="1">
      <c r="A5224" s="73"/>
      <c r="B5224" s="86"/>
    </row>
    <row r="5225" spans="1:2" ht="18" customHeight="1">
      <c r="A5225" s="73"/>
      <c r="B5225" s="86"/>
    </row>
    <row r="5226" spans="1:2" ht="18" customHeight="1">
      <c r="A5226" s="73"/>
      <c r="B5226" s="86"/>
    </row>
    <row r="5227" spans="1:2" ht="18" customHeight="1">
      <c r="A5227" s="73"/>
      <c r="B5227" s="86"/>
    </row>
    <row r="5228" spans="1:2" ht="18" customHeight="1">
      <c r="A5228" s="73"/>
      <c r="B5228" s="86"/>
    </row>
    <row r="5229" spans="1:2" ht="18" customHeight="1">
      <c r="A5229" s="73"/>
      <c r="B5229" s="86"/>
    </row>
    <row r="5230" spans="1:2" ht="18" customHeight="1">
      <c r="A5230" s="73"/>
      <c r="B5230" s="86"/>
    </row>
    <row r="5231" spans="1:2" ht="18" customHeight="1">
      <c r="A5231" s="73"/>
      <c r="B5231" s="86"/>
    </row>
    <row r="5232" spans="1:2" ht="18" customHeight="1">
      <c r="A5232" s="73"/>
      <c r="B5232" s="86"/>
    </row>
    <row r="5233" spans="1:2" ht="18" customHeight="1">
      <c r="A5233" s="73"/>
      <c r="B5233" s="86"/>
    </row>
    <row r="5234" spans="1:2" ht="18" customHeight="1">
      <c r="A5234" s="73"/>
      <c r="B5234" s="86"/>
    </row>
    <row r="5235" spans="1:2" ht="18" customHeight="1">
      <c r="A5235" s="73"/>
      <c r="B5235" s="86"/>
    </row>
    <row r="5236" spans="1:2" ht="18" customHeight="1">
      <c r="A5236" s="73"/>
      <c r="B5236" s="86"/>
    </row>
    <row r="5237" spans="1:2" ht="18" customHeight="1">
      <c r="A5237" s="73"/>
      <c r="B5237" s="86"/>
    </row>
    <row r="5238" spans="1:2" ht="18" customHeight="1">
      <c r="A5238" s="73"/>
      <c r="B5238" s="86"/>
    </row>
    <row r="5239" spans="1:2" ht="18" customHeight="1">
      <c r="A5239" s="73"/>
      <c r="B5239" s="86"/>
    </row>
    <row r="5240" spans="1:2" ht="18" customHeight="1">
      <c r="A5240" s="73"/>
      <c r="B5240" s="86"/>
    </row>
    <row r="5241" spans="1:2" ht="18" customHeight="1">
      <c r="A5241" s="73"/>
      <c r="B5241" s="86"/>
    </row>
    <row r="5242" spans="1:2" ht="18" customHeight="1">
      <c r="A5242" s="73"/>
      <c r="B5242" s="86"/>
    </row>
    <row r="5243" spans="1:2" ht="18" customHeight="1">
      <c r="A5243" s="73"/>
      <c r="B5243" s="86"/>
    </row>
    <row r="5244" spans="1:2" ht="18" customHeight="1">
      <c r="A5244" s="73"/>
      <c r="B5244" s="86"/>
    </row>
    <row r="5245" spans="1:2" ht="18" customHeight="1">
      <c r="A5245" s="73"/>
      <c r="B5245" s="86"/>
    </row>
    <row r="5246" spans="1:2" ht="18" customHeight="1">
      <c r="A5246" s="73"/>
      <c r="B5246" s="86"/>
    </row>
    <row r="5247" spans="1:2" ht="18" customHeight="1">
      <c r="A5247" s="73"/>
      <c r="B5247" s="86"/>
    </row>
    <row r="5248" spans="1:2" ht="18" customHeight="1">
      <c r="A5248" s="73"/>
      <c r="B5248" s="86"/>
    </row>
    <row r="5249" spans="1:2" ht="18" customHeight="1">
      <c r="A5249" s="73"/>
      <c r="B5249" s="86"/>
    </row>
    <row r="5250" spans="1:2" ht="18" customHeight="1">
      <c r="A5250" s="73"/>
      <c r="B5250" s="86"/>
    </row>
    <row r="5251" spans="1:2" ht="18" customHeight="1">
      <c r="A5251" s="73"/>
      <c r="B5251" s="86"/>
    </row>
    <row r="5252" spans="1:2" ht="18" customHeight="1">
      <c r="A5252" s="73"/>
      <c r="B5252" s="86"/>
    </row>
    <row r="5253" spans="1:2" ht="18" customHeight="1">
      <c r="A5253" s="73"/>
      <c r="B5253" s="86"/>
    </row>
    <row r="5254" spans="1:2" ht="18" customHeight="1">
      <c r="A5254" s="73"/>
      <c r="B5254" s="86"/>
    </row>
    <row r="5255" spans="1:2" ht="18" customHeight="1">
      <c r="A5255" s="73"/>
      <c r="B5255" s="86"/>
    </row>
    <row r="5256" spans="1:2" ht="18" customHeight="1">
      <c r="A5256" s="73"/>
      <c r="B5256" s="86"/>
    </row>
    <row r="5257" spans="1:2" ht="18" customHeight="1">
      <c r="A5257" s="73"/>
      <c r="B5257" s="86"/>
    </row>
    <row r="5258" spans="1:2" ht="18" customHeight="1">
      <c r="A5258" s="73"/>
      <c r="B5258" s="86"/>
    </row>
    <row r="5259" spans="1:2" ht="18" customHeight="1">
      <c r="A5259" s="73"/>
      <c r="B5259" s="86"/>
    </row>
    <row r="5260" spans="1:2" ht="18" customHeight="1">
      <c r="A5260" s="73"/>
      <c r="B5260" s="86"/>
    </row>
    <row r="5261" spans="1:2" ht="18" customHeight="1">
      <c r="A5261" s="73"/>
      <c r="B5261" s="86"/>
    </row>
    <row r="5262" spans="1:2" ht="18" customHeight="1">
      <c r="A5262" s="73"/>
      <c r="B5262" s="86"/>
    </row>
    <row r="5263" spans="1:2" ht="18" customHeight="1">
      <c r="A5263" s="73"/>
      <c r="B5263" s="86"/>
    </row>
    <row r="5264" spans="1:2" ht="18" customHeight="1">
      <c r="A5264" s="73"/>
      <c r="B5264" s="86"/>
    </row>
    <row r="5265" spans="1:2" ht="18" customHeight="1">
      <c r="A5265" s="73"/>
      <c r="B5265" s="86"/>
    </row>
    <row r="5266" spans="1:2" ht="18" customHeight="1">
      <c r="A5266" s="73"/>
      <c r="B5266" s="86"/>
    </row>
    <row r="5267" spans="1:2" ht="18" customHeight="1">
      <c r="A5267" s="73"/>
      <c r="B5267" s="86"/>
    </row>
    <row r="5268" spans="1:2" ht="18" customHeight="1">
      <c r="A5268" s="73"/>
      <c r="B5268" s="86"/>
    </row>
    <row r="5269" spans="1:2" ht="18" customHeight="1">
      <c r="A5269" s="73"/>
      <c r="B5269" s="86"/>
    </row>
    <row r="5270" spans="1:2" ht="18" customHeight="1">
      <c r="A5270" s="73"/>
      <c r="B5270" s="86"/>
    </row>
    <row r="5271" spans="1:2" ht="18" customHeight="1">
      <c r="A5271" s="73"/>
      <c r="B5271" s="86"/>
    </row>
    <row r="5272" spans="1:2" ht="18" customHeight="1">
      <c r="A5272" s="73"/>
      <c r="B5272" s="86"/>
    </row>
    <row r="5273" spans="1:2" ht="18" customHeight="1">
      <c r="A5273" s="73"/>
      <c r="B5273" s="86"/>
    </row>
    <row r="5274" spans="1:2" ht="18" customHeight="1">
      <c r="A5274" s="73"/>
      <c r="B5274" s="86"/>
    </row>
    <row r="5275" spans="1:2" ht="18" customHeight="1">
      <c r="A5275" s="73"/>
      <c r="B5275" s="86"/>
    </row>
    <row r="5276" spans="1:2" ht="18" customHeight="1">
      <c r="A5276" s="73"/>
      <c r="B5276" s="86"/>
    </row>
    <row r="5277" spans="1:2" ht="18" customHeight="1">
      <c r="A5277" s="73"/>
      <c r="B5277" s="86"/>
    </row>
    <row r="5278" spans="1:2" ht="18" customHeight="1">
      <c r="A5278" s="73"/>
      <c r="B5278" s="86"/>
    </row>
    <row r="5279" spans="1:2" ht="18" customHeight="1">
      <c r="A5279" s="73"/>
      <c r="B5279" s="86"/>
    </row>
    <row r="5280" spans="1:2" ht="18" customHeight="1">
      <c r="A5280" s="73"/>
      <c r="B5280" s="86"/>
    </row>
    <row r="5281" spans="1:2" ht="18" customHeight="1">
      <c r="A5281" s="73"/>
      <c r="B5281" s="86"/>
    </row>
    <row r="5282" spans="1:2" ht="18" customHeight="1">
      <c r="A5282" s="73"/>
      <c r="B5282" s="86"/>
    </row>
    <row r="5283" spans="1:2" ht="18" customHeight="1">
      <c r="A5283" s="73"/>
      <c r="B5283" s="86"/>
    </row>
    <row r="5284" spans="1:2" ht="18" customHeight="1">
      <c r="A5284" s="73"/>
      <c r="B5284" s="86"/>
    </row>
    <row r="5285" spans="1:2" ht="18" customHeight="1">
      <c r="A5285" s="73"/>
      <c r="B5285" s="86"/>
    </row>
    <row r="5286" spans="1:2" ht="18" customHeight="1">
      <c r="A5286" s="73"/>
      <c r="B5286" s="86"/>
    </row>
    <row r="5287" spans="1:2" ht="18" customHeight="1">
      <c r="A5287" s="73"/>
      <c r="B5287" s="86"/>
    </row>
    <row r="5288" spans="1:2" ht="18" customHeight="1">
      <c r="A5288" s="73"/>
      <c r="B5288" s="86"/>
    </row>
    <row r="5289" spans="1:2" ht="18" customHeight="1">
      <c r="A5289" s="73"/>
      <c r="B5289" s="86"/>
    </row>
    <row r="5290" spans="1:2" ht="18" customHeight="1">
      <c r="A5290" s="73"/>
      <c r="B5290" s="86"/>
    </row>
    <row r="5291" spans="1:2" ht="18" customHeight="1">
      <c r="A5291" s="73"/>
      <c r="B5291" s="86"/>
    </row>
    <row r="5292" spans="1:2" ht="18" customHeight="1">
      <c r="A5292" s="73"/>
      <c r="B5292" s="86"/>
    </row>
    <row r="5293" spans="1:2" ht="18" customHeight="1">
      <c r="A5293" s="73"/>
      <c r="B5293" s="86"/>
    </row>
    <row r="5294" spans="1:2" ht="18" customHeight="1">
      <c r="A5294" s="73"/>
      <c r="B5294" s="86"/>
    </row>
    <row r="5295" spans="1:2" ht="18" customHeight="1">
      <c r="A5295" s="73"/>
      <c r="B5295" s="86"/>
    </row>
    <row r="5296" spans="1:2" ht="18" customHeight="1">
      <c r="A5296" s="73"/>
      <c r="B5296" s="86"/>
    </row>
    <row r="5297" spans="1:2" ht="18" customHeight="1">
      <c r="A5297" s="73"/>
      <c r="B5297" s="86"/>
    </row>
    <row r="5298" spans="1:2" ht="18" customHeight="1">
      <c r="A5298" s="73"/>
      <c r="B5298" s="86"/>
    </row>
    <row r="5299" spans="1:2" ht="18" customHeight="1">
      <c r="A5299" s="73"/>
      <c r="B5299" s="86"/>
    </row>
    <row r="5300" spans="1:2" ht="18" customHeight="1">
      <c r="A5300" s="73"/>
      <c r="B5300" s="86"/>
    </row>
    <row r="5301" spans="1:2" ht="18" customHeight="1">
      <c r="A5301" s="73"/>
      <c r="B5301" s="86"/>
    </row>
    <row r="5302" spans="1:2" ht="18" customHeight="1">
      <c r="A5302" s="73"/>
      <c r="B5302" s="86"/>
    </row>
    <row r="5303" spans="1:2" ht="18" customHeight="1">
      <c r="A5303" s="73"/>
      <c r="B5303" s="86"/>
    </row>
    <row r="5304" spans="1:2" ht="18" customHeight="1">
      <c r="A5304" s="73"/>
      <c r="B5304" s="86"/>
    </row>
    <row r="5305" spans="1:2" ht="18" customHeight="1">
      <c r="A5305" s="73"/>
      <c r="B5305" s="86"/>
    </row>
    <row r="5306" spans="1:2" ht="18" customHeight="1">
      <c r="A5306" s="73"/>
      <c r="B5306" s="86"/>
    </row>
    <row r="5307" spans="1:2" ht="18" customHeight="1">
      <c r="A5307" s="73"/>
      <c r="B5307" s="86"/>
    </row>
    <row r="5308" spans="1:2" ht="18" customHeight="1">
      <c r="A5308" s="73"/>
      <c r="B5308" s="86"/>
    </row>
    <row r="5309" spans="1:2" ht="18" customHeight="1">
      <c r="A5309" s="73"/>
      <c r="B5309" s="86"/>
    </row>
    <row r="5310" spans="1:2" ht="18" customHeight="1">
      <c r="A5310" s="73"/>
      <c r="B5310" s="86"/>
    </row>
    <row r="5311" spans="1:2" ht="18" customHeight="1">
      <c r="A5311" s="73"/>
      <c r="B5311" s="86"/>
    </row>
    <row r="5312" spans="1:2" ht="18" customHeight="1">
      <c r="A5312" s="73"/>
      <c r="B5312" s="86"/>
    </row>
    <row r="5313" spans="1:2" ht="18" customHeight="1">
      <c r="A5313" s="73"/>
      <c r="B5313" s="86"/>
    </row>
    <row r="5314" spans="1:2" ht="18" customHeight="1">
      <c r="A5314" s="73"/>
      <c r="B5314" s="86"/>
    </row>
    <row r="5315" spans="1:2" ht="18" customHeight="1">
      <c r="A5315" s="73"/>
      <c r="B5315" s="86"/>
    </row>
    <row r="5316" spans="1:2" ht="18" customHeight="1">
      <c r="A5316" s="73"/>
      <c r="B5316" s="86"/>
    </row>
    <row r="5317" spans="1:2" ht="18" customHeight="1">
      <c r="A5317" s="73"/>
      <c r="B5317" s="86"/>
    </row>
    <row r="5318" spans="1:2" ht="18" customHeight="1">
      <c r="A5318" s="73"/>
      <c r="B5318" s="86"/>
    </row>
    <row r="5319" spans="1:2" ht="18" customHeight="1">
      <c r="A5319" s="73"/>
      <c r="B5319" s="86"/>
    </row>
    <row r="5320" spans="1:2" ht="18" customHeight="1">
      <c r="A5320" s="73"/>
      <c r="B5320" s="86"/>
    </row>
    <row r="5321" spans="1:2" ht="18" customHeight="1">
      <c r="A5321" s="73"/>
      <c r="B5321" s="86"/>
    </row>
    <row r="5322" spans="1:2" ht="18" customHeight="1">
      <c r="A5322" s="73"/>
      <c r="B5322" s="86"/>
    </row>
    <row r="5323" spans="1:2" ht="18" customHeight="1">
      <c r="A5323" s="73"/>
      <c r="B5323" s="86"/>
    </row>
    <row r="5324" spans="1:2" ht="18" customHeight="1">
      <c r="A5324" s="73"/>
      <c r="B5324" s="86"/>
    </row>
    <row r="5325" spans="1:2" ht="18" customHeight="1">
      <c r="A5325" s="73"/>
      <c r="B5325" s="86"/>
    </row>
    <row r="5326" spans="1:2" ht="18" customHeight="1">
      <c r="A5326" s="73"/>
      <c r="B5326" s="86"/>
    </row>
    <row r="5327" spans="1:2" ht="18" customHeight="1">
      <c r="A5327" s="73"/>
      <c r="B5327" s="86"/>
    </row>
    <row r="5328" spans="1:2" ht="18" customHeight="1">
      <c r="A5328" s="73"/>
      <c r="B5328" s="86"/>
    </row>
    <row r="5329" spans="1:2" ht="18" customHeight="1">
      <c r="A5329" s="73"/>
      <c r="B5329" s="86"/>
    </row>
    <row r="5330" spans="1:2" ht="18" customHeight="1">
      <c r="A5330" s="73"/>
      <c r="B5330" s="86"/>
    </row>
    <row r="5331" spans="1:2" ht="18" customHeight="1">
      <c r="A5331" s="73"/>
      <c r="B5331" s="86"/>
    </row>
    <row r="5332" spans="1:2" ht="18" customHeight="1">
      <c r="A5332" s="73"/>
      <c r="B5332" s="86"/>
    </row>
    <row r="5333" spans="1:2" ht="18" customHeight="1">
      <c r="A5333" s="73"/>
      <c r="B5333" s="86"/>
    </row>
    <row r="5334" spans="1:2" ht="18" customHeight="1">
      <c r="A5334" s="73"/>
      <c r="B5334" s="86"/>
    </row>
    <row r="5335" spans="1:2" ht="18" customHeight="1">
      <c r="A5335" s="73"/>
      <c r="B5335" s="86"/>
    </row>
    <row r="5336" spans="1:2" ht="18" customHeight="1">
      <c r="A5336" s="73"/>
      <c r="B5336" s="86"/>
    </row>
    <row r="5337" spans="1:2" ht="18" customHeight="1">
      <c r="A5337" s="73"/>
      <c r="B5337" s="86"/>
    </row>
    <row r="5338" spans="1:2" ht="18" customHeight="1">
      <c r="A5338" s="73"/>
      <c r="B5338" s="86"/>
    </row>
    <row r="5339" spans="1:2" ht="18" customHeight="1">
      <c r="A5339" s="73"/>
      <c r="B5339" s="86"/>
    </row>
    <row r="5340" spans="1:2" ht="18" customHeight="1">
      <c r="A5340" s="73"/>
      <c r="B5340" s="86"/>
    </row>
    <row r="5341" spans="1:2" ht="18" customHeight="1">
      <c r="A5341" s="73"/>
      <c r="B5341" s="86"/>
    </row>
    <row r="5342" spans="1:2" ht="18" customHeight="1">
      <c r="A5342" s="73"/>
      <c r="B5342" s="86"/>
    </row>
    <row r="5343" spans="1:2" ht="18" customHeight="1">
      <c r="A5343" s="73"/>
      <c r="B5343" s="86"/>
    </row>
    <row r="5344" spans="1:2" ht="18" customHeight="1">
      <c r="A5344" s="73"/>
      <c r="B5344" s="86"/>
    </row>
    <row r="5345" spans="1:2" ht="18" customHeight="1">
      <c r="A5345" s="73"/>
      <c r="B5345" s="86"/>
    </row>
    <row r="5346" spans="1:2" ht="18" customHeight="1">
      <c r="A5346" s="73"/>
      <c r="B5346" s="86"/>
    </row>
    <row r="5347" spans="1:2" ht="18" customHeight="1">
      <c r="A5347" s="73"/>
      <c r="B5347" s="86"/>
    </row>
    <row r="5348" spans="1:2" ht="18" customHeight="1">
      <c r="A5348" s="73"/>
      <c r="B5348" s="86"/>
    </row>
    <row r="5349" spans="1:2" ht="18" customHeight="1">
      <c r="A5349" s="73"/>
      <c r="B5349" s="86"/>
    </row>
    <row r="5350" spans="1:2" ht="18" customHeight="1">
      <c r="A5350" s="73"/>
      <c r="B5350" s="86"/>
    </row>
    <row r="5351" spans="1:2" ht="18" customHeight="1">
      <c r="A5351" s="73"/>
      <c r="B5351" s="86"/>
    </row>
    <row r="5352" spans="1:2" ht="18" customHeight="1">
      <c r="A5352" s="73"/>
      <c r="B5352" s="86"/>
    </row>
    <row r="5353" spans="1:2" ht="18" customHeight="1">
      <c r="A5353" s="73"/>
      <c r="B5353" s="86"/>
    </row>
    <row r="5354" spans="1:2" ht="18" customHeight="1">
      <c r="A5354" s="73"/>
      <c r="B5354" s="86"/>
    </row>
    <row r="5355" spans="1:2" ht="18" customHeight="1">
      <c r="A5355" s="73"/>
      <c r="B5355" s="86"/>
    </row>
    <row r="5356" spans="1:2" ht="18" customHeight="1">
      <c r="A5356" s="73"/>
      <c r="B5356" s="86"/>
    </row>
    <row r="5357" spans="1:2" ht="18" customHeight="1">
      <c r="A5357" s="73"/>
      <c r="B5357" s="86"/>
    </row>
    <row r="5358" spans="1:2" ht="18" customHeight="1">
      <c r="A5358" s="73"/>
      <c r="B5358" s="86"/>
    </row>
    <row r="5359" spans="1:2" ht="18" customHeight="1">
      <c r="A5359" s="73"/>
      <c r="B5359" s="86"/>
    </row>
    <row r="5360" spans="1:2" ht="18" customHeight="1">
      <c r="A5360" s="73"/>
      <c r="B5360" s="86"/>
    </row>
    <row r="5361" spans="1:2" ht="18" customHeight="1">
      <c r="A5361" s="73"/>
      <c r="B5361" s="86"/>
    </row>
    <row r="5362" spans="1:2" ht="18" customHeight="1">
      <c r="A5362" s="73"/>
      <c r="B5362" s="86"/>
    </row>
    <row r="5363" spans="1:2" ht="18" customHeight="1">
      <c r="A5363" s="73"/>
      <c r="B5363" s="86"/>
    </row>
    <row r="5364" spans="1:2" ht="18" customHeight="1">
      <c r="A5364" s="73"/>
      <c r="B5364" s="86"/>
    </row>
    <row r="5365" spans="1:2" ht="18" customHeight="1">
      <c r="A5365" s="73"/>
      <c r="B5365" s="86"/>
    </row>
    <row r="5366" spans="1:2" ht="18" customHeight="1">
      <c r="A5366" s="73"/>
      <c r="B5366" s="86"/>
    </row>
    <row r="5367" spans="1:2" ht="18" customHeight="1">
      <c r="A5367" s="73"/>
      <c r="B5367" s="86"/>
    </row>
    <row r="5368" spans="1:2" ht="18" customHeight="1">
      <c r="A5368" s="73"/>
      <c r="B5368" s="86"/>
    </row>
    <row r="5369" spans="1:2" ht="18" customHeight="1">
      <c r="A5369" s="73"/>
      <c r="B5369" s="86"/>
    </row>
    <row r="5370" spans="1:2" ht="18" customHeight="1">
      <c r="A5370" s="73"/>
      <c r="B5370" s="86"/>
    </row>
    <row r="5371" spans="1:2" ht="18" customHeight="1">
      <c r="A5371" s="73"/>
      <c r="B5371" s="86"/>
    </row>
    <row r="5372" spans="1:2" ht="18" customHeight="1">
      <c r="A5372" s="73"/>
      <c r="B5372" s="86"/>
    </row>
    <row r="5373" spans="1:2" ht="18" customHeight="1">
      <c r="A5373" s="73"/>
      <c r="B5373" s="86"/>
    </row>
    <row r="5374" spans="1:2" ht="18" customHeight="1">
      <c r="A5374" s="73"/>
      <c r="B5374" s="86"/>
    </row>
    <row r="5375" spans="1:2" ht="18" customHeight="1">
      <c r="A5375" s="73"/>
      <c r="B5375" s="86"/>
    </row>
    <row r="5376" spans="1:2" ht="18" customHeight="1">
      <c r="A5376" s="73"/>
      <c r="B5376" s="86"/>
    </row>
    <row r="5377" spans="1:2" ht="18" customHeight="1">
      <c r="A5377" s="73"/>
      <c r="B5377" s="86"/>
    </row>
    <row r="5378" spans="1:2" ht="18" customHeight="1">
      <c r="A5378" s="73"/>
      <c r="B5378" s="86"/>
    </row>
    <row r="5379" spans="1:2" ht="18" customHeight="1">
      <c r="A5379" s="73"/>
      <c r="B5379" s="86"/>
    </row>
    <row r="5380" spans="1:2" ht="18" customHeight="1">
      <c r="A5380" s="73"/>
      <c r="B5380" s="86"/>
    </row>
    <row r="5381" spans="1:2" ht="18" customHeight="1">
      <c r="A5381" s="73"/>
      <c r="B5381" s="86"/>
    </row>
    <row r="5382" spans="1:2" ht="18" customHeight="1">
      <c r="A5382" s="73"/>
      <c r="B5382" s="86"/>
    </row>
    <row r="5383" spans="1:2" ht="18" customHeight="1">
      <c r="A5383" s="73"/>
      <c r="B5383" s="86"/>
    </row>
    <row r="5384" spans="1:2" ht="18" customHeight="1">
      <c r="A5384" s="73"/>
      <c r="B5384" s="86"/>
    </row>
    <row r="5385" spans="1:2" ht="18" customHeight="1">
      <c r="A5385" s="73"/>
      <c r="B5385" s="86"/>
    </row>
    <row r="5386" spans="1:2" ht="18" customHeight="1">
      <c r="A5386" s="73"/>
      <c r="B5386" s="86"/>
    </row>
    <row r="5387" spans="1:2" ht="18" customHeight="1">
      <c r="A5387" s="73"/>
      <c r="B5387" s="86"/>
    </row>
    <row r="5388" spans="1:2" ht="18" customHeight="1">
      <c r="A5388" s="73"/>
      <c r="B5388" s="86"/>
    </row>
    <row r="5389" spans="1:2" ht="18" customHeight="1">
      <c r="A5389" s="73"/>
      <c r="B5389" s="86"/>
    </row>
    <row r="5390" spans="1:2" ht="18" customHeight="1">
      <c r="A5390" s="73"/>
      <c r="B5390" s="86"/>
    </row>
    <row r="5391" spans="1:2" ht="18" customHeight="1">
      <c r="A5391" s="73"/>
      <c r="B5391" s="86"/>
    </row>
    <row r="5392" spans="1:2" ht="18" customHeight="1">
      <c r="A5392" s="73"/>
      <c r="B5392" s="86"/>
    </row>
    <row r="5393" spans="1:2" ht="18" customHeight="1">
      <c r="A5393" s="73"/>
      <c r="B5393" s="86"/>
    </row>
    <row r="5394" spans="1:2" ht="18" customHeight="1">
      <c r="A5394" s="73"/>
      <c r="B5394" s="86"/>
    </row>
    <row r="5395" spans="1:2" ht="18" customHeight="1">
      <c r="A5395" s="73"/>
      <c r="B5395" s="86"/>
    </row>
    <row r="5396" spans="1:2" ht="18" customHeight="1">
      <c r="A5396" s="73"/>
      <c r="B5396" s="86"/>
    </row>
    <row r="5397" spans="1:2" ht="18" customHeight="1">
      <c r="A5397" s="73"/>
      <c r="B5397" s="86"/>
    </row>
    <row r="5398" spans="1:2" ht="18" customHeight="1">
      <c r="A5398" s="73"/>
      <c r="B5398" s="86"/>
    </row>
    <row r="5399" spans="1:2" ht="18" customHeight="1">
      <c r="A5399" s="73"/>
      <c r="B5399" s="86"/>
    </row>
    <row r="5400" spans="1:2" ht="18" customHeight="1">
      <c r="A5400" s="73"/>
      <c r="B5400" s="86"/>
    </row>
    <row r="5401" spans="1:2" ht="18" customHeight="1">
      <c r="A5401" s="73"/>
      <c r="B5401" s="86"/>
    </row>
    <row r="5402" spans="1:2" ht="18" customHeight="1">
      <c r="A5402" s="73"/>
      <c r="B5402" s="86"/>
    </row>
    <row r="5403" spans="1:2" ht="18" customHeight="1">
      <c r="A5403" s="73"/>
      <c r="B5403" s="86"/>
    </row>
    <row r="5404" spans="1:2" ht="18" customHeight="1">
      <c r="A5404" s="73"/>
      <c r="B5404" s="86"/>
    </row>
    <row r="5405" spans="1:2" ht="18" customHeight="1">
      <c r="A5405" s="73"/>
      <c r="B5405" s="86"/>
    </row>
    <row r="5406" spans="1:2" ht="18" customHeight="1">
      <c r="A5406" s="73"/>
      <c r="B5406" s="86"/>
    </row>
    <row r="5407" spans="1:2" ht="18" customHeight="1">
      <c r="A5407" s="73"/>
      <c r="B5407" s="86"/>
    </row>
    <row r="5408" spans="1:2" ht="18" customHeight="1">
      <c r="A5408" s="73"/>
      <c r="B5408" s="86"/>
    </row>
    <row r="5409" spans="1:2" ht="18" customHeight="1">
      <c r="A5409" s="73"/>
      <c r="B5409" s="86"/>
    </row>
    <row r="5410" spans="1:2" ht="18" customHeight="1">
      <c r="A5410" s="73"/>
      <c r="B5410" s="86"/>
    </row>
    <row r="5411" spans="1:2" ht="18" customHeight="1">
      <c r="A5411" s="73"/>
      <c r="B5411" s="86"/>
    </row>
    <row r="5412" spans="1:2" ht="18" customHeight="1">
      <c r="A5412" s="73"/>
      <c r="B5412" s="86"/>
    </row>
    <row r="5413" spans="1:2" ht="18" customHeight="1">
      <c r="A5413" s="73"/>
      <c r="B5413" s="86"/>
    </row>
    <row r="5414" spans="1:2" ht="18" customHeight="1">
      <c r="A5414" s="73"/>
      <c r="B5414" s="86"/>
    </row>
    <row r="5415" spans="1:2" ht="18" customHeight="1">
      <c r="A5415" s="73"/>
      <c r="B5415" s="86"/>
    </row>
    <row r="5416" spans="1:2" ht="18" customHeight="1">
      <c r="A5416" s="73"/>
      <c r="B5416" s="86"/>
    </row>
    <row r="5417" spans="1:2" ht="18" customHeight="1">
      <c r="A5417" s="73"/>
      <c r="B5417" s="86"/>
    </row>
    <row r="5418" spans="1:2" ht="18" customHeight="1">
      <c r="A5418" s="73"/>
      <c r="B5418" s="86"/>
    </row>
    <row r="5419" spans="1:2" ht="18" customHeight="1">
      <c r="A5419" s="73"/>
      <c r="B5419" s="86"/>
    </row>
    <row r="5420" spans="1:2" ht="18" customHeight="1">
      <c r="A5420" s="73"/>
      <c r="B5420" s="86"/>
    </row>
    <row r="5421" spans="1:2" ht="18" customHeight="1">
      <c r="A5421" s="73"/>
      <c r="B5421" s="86"/>
    </row>
    <row r="5422" spans="1:2" ht="18" customHeight="1">
      <c r="A5422" s="73"/>
      <c r="B5422" s="86"/>
    </row>
    <row r="5423" spans="1:2" ht="18" customHeight="1">
      <c r="A5423" s="73"/>
      <c r="B5423" s="86"/>
    </row>
    <row r="5424" spans="1:2" ht="18" customHeight="1">
      <c r="A5424" s="73"/>
      <c r="B5424" s="86"/>
    </row>
    <row r="5425" spans="1:2" ht="18" customHeight="1">
      <c r="A5425" s="73"/>
      <c r="B5425" s="86"/>
    </row>
    <row r="5426" spans="1:2" ht="18" customHeight="1">
      <c r="A5426" s="73"/>
      <c r="B5426" s="86"/>
    </row>
    <row r="5427" spans="1:2" ht="18" customHeight="1">
      <c r="A5427" s="73"/>
      <c r="B5427" s="86"/>
    </row>
    <row r="5428" spans="1:2" ht="18" customHeight="1">
      <c r="A5428" s="73"/>
      <c r="B5428" s="86"/>
    </row>
    <row r="5429" spans="1:2" ht="18" customHeight="1">
      <c r="A5429" s="73"/>
      <c r="B5429" s="86"/>
    </row>
    <row r="5430" spans="1:2" ht="18" customHeight="1">
      <c r="A5430" s="73"/>
      <c r="B5430" s="86"/>
    </row>
    <row r="5431" spans="1:2" ht="18" customHeight="1">
      <c r="A5431" s="73"/>
      <c r="B5431" s="86"/>
    </row>
    <row r="5432" spans="1:2" ht="18" customHeight="1">
      <c r="A5432" s="73"/>
      <c r="B5432" s="86"/>
    </row>
    <row r="5433" spans="1:2" ht="18" customHeight="1">
      <c r="A5433" s="73"/>
      <c r="B5433" s="86"/>
    </row>
    <row r="5434" spans="1:2" ht="18" customHeight="1">
      <c r="A5434" s="73"/>
      <c r="B5434" s="86"/>
    </row>
    <row r="5435" spans="1:2" ht="18" customHeight="1">
      <c r="A5435" s="73"/>
      <c r="B5435" s="86"/>
    </row>
    <row r="5436" spans="1:2" ht="18" customHeight="1">
      <c r="A5436" s="73"/>
      <c r="B5436" s="86"/>
    </row>
    <row r="5437" spans="1:2" ht="18" customHeight="1">
      <c r="A5437" s="73"/>
      <c r="B5437" s="86"/>
    </row>
    <row r="5438" spans="1:2" ht="18" customHeight="1">
      <c r="A5438" s="73"/>
      <c r="B5438" s="86"/>
    </row>
    <row r="5439" spans="1:2" ht="18" customHeight="1">
      <c r="A5439" s="73"/>
      <c r="B5439" s="86"/>
    </row>
    <row r="5440" spans="1:2" ht="18" customHeight="1">
      <c r="A5440" s="73"/>
      <c r="B5440" s="86"/>
    </row>
    <row r="5441" spans="1:2" ht="18" customHeight="1">
      <c r="A5441" s="73"/>
      <c r="B5441" s="86"/>
    </row>
    <row r="5442" spans="1:2" ht="18" customHeight="1">
      <c r="A5442" s="73"/>
      <c r="B5442" s="86"/>
    </row>
    <row r="5443" spans="1:2" ht="18" customHeight="1">
      <c r="A5443" s="73"/>
      <c r="B5443" s="86"/>
    </row>
    <row r="5444" spans="1:2" ht="18" customHeight="1">
      <c r="A5444" s="73"/>
      <c r="B5444" s="86"/>
    </row>
    <row r="5445" spans="1:2" ht="18" customHeight="1">
      <c r="A5445" s="73"/>
      <c r="B5445" s="86"/>
    </row>
    <row r="5446" spans="1:2" ht="18" customHeight="1">
      <c r="A5446" s="73"/>
      <c r="B5446" s="86"/>
    </row>
    <row r="5447" spans="1:2" ht="18" customHeight="1">
      <c r="A5447" s="73"/>
      <c r="B5447" s="86"/>
    </row>
    <row r="5448" spans="1:2" ht="18" customHeight="1">
      <c r="A5448" s="73"/>
      <c r="B5448" s="86"/>
    </row>
    <row r="5449" spans="1:2" ht="18" customHeight="1">
      <c r="A5449" s="73"/>
      <c r="B5449" s="86"/>
    </row>
    <row r="5450" spans="1:2" ht="18" customHeight="1">
      <c r="A5450" s="73"/>
      <c r="B5450" s="86"/>
    </row>
    <row r="5451" spans="1:2" ht="18" customHeight="1">
      <c r="A5451" s="73"/>
      <c r="B5451" s="86"/>
    </row>
    <row r="5452" spans="1:2" ht="18" customHeight="1">
      <c r="A5452" s="73"/>
      <c r="B5452" s="86"/>
    </row>
    <row r="5453" spans="1:2" ht="18" customHeight="1">
      <c r="A5453" s="73"/>
      <c r="B5453" s="86"/>
    </row>
    <row r="5454" spans="1:2" ht="18" customHeight="1">
      <c r="A5454" s="73"/>
      <c r="B5454" s="86"/>
    </row>
    <row r="5455" spans="1:2" ht="18" customHeight="1">
      <c r="A5455" s="73"/>
      <c r="B5455" s="86"/>
    </row>
    <row r="5456" spans="1:2" ht="18" customHeight="1">
      <c r="A5456" s="73"/>
      <c r="B5456" s="86"/>
    </row>
    <row r="5457" spans="1:2" ht="18" customHeight="1">
      <c r="A5457" s="73"/>
      <c r="B5457" s="86"/>
    </row>
    <row r="5458" spans="1:2" ht="18" customHeight="1">
      <c r="A5458" s="73"/>
      <c r="B5458" s="86"/>
    </row>
    <row r="5459" spans="1:2" ht="18" customHeight="1">
      <c r="A5459" s="73"/>
      <c r="B5459" s="86"/>
    </row>
    <row r="5460" spans="1:2" ht="18" customHeight="1">
      <c r="A5460" s="73"/>
      <c r="B5460" s="86"/>
    </row>
    <row r="5461" spans="1:2" ht="18" customHeight="1">
      <c r="A5461" s="73"/>
      <c r="B5461" s="86"/>
    </row>
    <row r="5462" spans="1:2" ht="18" customHeight="1">
      <c r="A5462" s="73"/>
      <c r="B5462" s="86"/>
    </row>
    <row r="5463" spans="1:2" ht="18" customHeight="1">
      <c r="A5463" s="73"/>
      <c r="B5463" s="86"/>
    </row>
    <row r="5464" spans="1:2" ht="18" customHeight="1">
      <c r="A5464" s="73"/>
      <c r="B5464" s="86"/>
    </row>
    <row r="5465" spans="1:2" ht="18" customHeight="1">
      <c r="A5465" s="73"/>
      <c r="B5465" s="86"/>
    </row>
    <row r="5466" spans="1:2" ht="18" customHeight="1">
      <c r="A5466" s="73"/>
      <c r="B5466" s="86"/>
    </row>
    <row r="5467" spans="1:2" ht="18" customHeight="1">
      <c r="A5467" s="73"/>
      <c r="B5467" s="86"/>
    </row>
    <row r="5468" spans="1:2" ht="18" customHeight="1">
      <c r="A5468" s="73"/>
      <c r="B5468" s="86"/>
    </row>
    <row r="5469" spans="1:2" ht="18" customHeight="1">
      <c r="A5469" s="73"/>
      <c r="B5469" s="86"/>
    </row>
    <row r="5470" spans="1:2" ht="18" customHeight="1">
      <c r="A5470" s="73"/>
      <c r="B5470" s="86"/>
    </row>
    <row r="5471" spans="1:2" ht="18" customHeight="1">
      <c r="A5471" s="73"/>
      <c r="B5471" s="86"/>
    </row>
    <row r="5472" spans="1:2" ht="18" customHeight="1">
      <c r="A5472" s="73"/>
      <c r="B5472" s="86"/>
    </row>
    <row r="5473" spans="1:2" ht="18" customHeight="1">
      <c r="A5473" s="73"/>
      <c r="B5473" s="86"/>
    </row>
    <row r="5474" spans="1:2" ht="18" customHeight="1">
      <c r="A5474" s="73"/>
      <c r="B5474" s="86"/>
    </row>
    <row r="5475" spans="1:2" ht="18" customHeight="1">
      <c r="A5475" s="73"/>
      <c r="B5475" s="86"/>
    </row>
    <row r="5476" spans="1:2" ht="18" customHeight="1">
      <c r="A5476" s="73"/>
      <c r="B5476" s="86"/>
    </row>
    <row r="5477" spans="1:2" ht="18" customHeight="1">
      <c r="A5477" s="73"/>
      <c r="B5477" s="86"/>
    </row>
    <row r="5478" spans="1:2" ht="18" customHeight="1">
      <c r="A5478" s="73"/>
      <c r="B5478" s="86"/>
    </row>
    <row r="5479" spans="1:2" ht="18" customHeight="1">
      <c r="A5479" s="73"/>
      <c r="B5479" s="86"/>
    </row>
    <row r="5480" spans="1:2" ht="18" customHeight="1">
      <c r="A5480" s="73"/>
      <c r="B5480" s="86"/>
    </row>
    <row r="5481" spans="1:2" ht="18" customHeight="1">
      <c r="A5481" s="73"/>
      <c r="B5481" s="86"/>
    </row>
    <row r="5482" spans="1:2" ht="18" customHeight="1">
      <c r="A5482" s="73"/>
      <c r="B5482" s="86"/>
    </row>
    <row r="5483" spans="1:2" ht="18" customHeight="1">
      <c r="A5483" s="73"/>
      <c r="B5483" s="86"/>
    </row>
    <row r="5484" spans="1:2" ht="18" customHeight="1">
      <c r="A5484" s="73"/>
      <c r="B5484" s="86"/>
    </row>
    <row r="5485" spans="1:2" ht="18" customHeight="1">
      <c r="A5485" s="73"/>
      <c r="B5485" s="86"/>
    </row>
    <row r="5486" spans="1:2" ht="18" customHeight="1">
      <c r="A5486" s="73"/>
      <c r="B5486" s="86"/>
    </row>
    <row r="5487" spans="1:2" ht="18" customHeight="1">
      <c r="A5487" s="73"/>
      <c r="B5487" s="86"/>
    </row>
    <row r="5488" spans="1:2" ht="18" customHeight="1">
      <c r="A5488" s="73"/>
      <c r="B5488" s="86"/>
    </row>
    <row r="5489" spans="1:2" ht="18" customHeight="1">
      <c r="A5489" s="73"/>
      <c r="B5489" s="86"/>
    </row>
    <row r="5490" spans="1:2" ht="18" customHeight="1">
      <c r="A5490" s="73"/>
      <c r="B5490" s="86"/>
    </row>
    <row r="5491" spans="1:2" ht="18" customHeight="1">
      <c r="A5491" s="73"/>
      <c r="B5491" s="86"/>
    </row>
    <row r="5492" spans="1:2" ht="18" customHeight="1">
      <c r="A5492" s="73"/>
      <c r="B5492" s="86"/>
    </row>
    <row r="5493" spans="1:2" ht="18" customHeight="1">
      <c r="A5493" s="73"/>
      <c r="B5493" s="86"/>
    </row>
    <row r="5494" spans="1:2" ht="18" customHeight="1">
      <c r="A5494" s="73"/>
      <c r="B5494" s="86"/>
    </row>
    <row r="5495" spans="1:2" ht="18" customHeight="1">
      <c r="A5495" s="73"/>
      <c r="B5495" s="86"/>
    </row>
    <row r="5496" spans="1:2" ht="18" customHeight="1">
      <c r="A5496" s="73"/>
      <c r="B5496" s="86"/>
    </row>
    <row r="5497" spans="1:2" ht="18" customHeight="1">
      <c r="A5497" s="73"/>
      <c r="B5497" s="86"/>
    </row>
    <row r="5498" spans="1:2" ht="18" customHeight="1">
      <c r="A5498" s="73"/>
      <c r="B5498" s="86"/>
    </row>
    <row r="5499" spans="1:2" ht="18" customHeight="1">
      <c r="A5499" s="73"/>
      <c r="B5499" s="86"/>
    </row>
    <row r="5500" spans="1:2" ht="18" customHeight="1">
      <c r="A5500" s="73"/>
      <c r="B5500" s="86"/>
    </row>
    <row r="5501" spans="1:2" ht="18" customHeight="1">
      <c r="A5501" s="73"/>
      <c r="B5501" s="86"/>
    </row>
    <row r="5502" spans="1:2" ht="18" customHeight="1">
      <c r="A5502" s="73"/>
      <c r="B5502" s="86"/>
    </row>
    <row r="5503" spans="1:2" ht="18" customHeight="1">
      <c r="A5503" s="73"/>
      <c r="B5503" s="86"/>
    </row>
    <row r="5504" spans="1:2" ht="18" customHeight="1">
      <c r="A5504" s="73"/>
      <c r="B5504" s="86"/>
    </row>
    <row r="5505" spans="1:2" ht="18" customHeight="1">
      <c r="A5505" s="73"/>
      <c r="B5505" s="86"/>
    </row>
    <row r="5506" spans="1:2" ht="18" customHeight="1">
      <c r="A5506" s="73"/>
      <c r="B5506" s="86"/>
    </row>
    <row r="5507" spans="1:2" ht="18" customHeight="1">
      <c r="A5507" s="73"/>
      <c r="B5507" s="86"/>
    </row>
    <row r="5508" spans="1:2" ht="18" customHeight="1">
      <c r="A5508" s="73"/>
      <c r="B5508" s="86"/>
    </row>
    <row r="5509" spans="1:2" ht="18" customHeight="1">
      <c r="A5509" s="73"/>
      <c r="B5509" s="86"/>
    </row>
    <row r="5510" spans="1:2" ht="18" customHeight="1">
      <c r="A5510" s="73"/>
      <c r="B5510" s="86"/>
    </row>
    <row r="5511" spans="1:2" ht="18" customHeight="1">
      <c r="A5511" s="73"/>
      <c r="B5511" s="86"/>
    </row>
    <row r="5512" spans="1:2" ht="18" customHeight="1">
      <c r="A5512" s="73"/>
      <c r="B5512" s="86"/>
    </row>
    <row r="5513" spans="1:2" ht="18" customHeight="1">
      <c r="A5513" s="73"/>
      <c r="B5513" s="86"/>
    </row>
    <row r="5514" spans="1:2" ht="18" customHeight="1">
      <c r="A5514" s="73"/>
      <c r="B5514" s="86"/>
    </row>
    <row r="5515" spans="1:2" ht="18" customHeight="1">
      <c r="A5515" s="73"/>
      <c r="B5515" s="86"/>
    </row>
    <row r="5516" spans="1:2" ht="18" customHeight="1">
      <c r="A5516" s="73"/>
      <c r="B5516" s="86"/>
    </row>
    <row r="5517" spans="1:2" ht="18" customHeight="1">
      <c r="A5517" s="73"/>
      <c r="B5517" s="86"/>
    </row>
    <row r="5518" spans="1:2" ht="18" customHeight="1">
      <c r="A5518" s="73"/>
      <c r="B5518" s="86"/>
    </row>
    <row r="5519" spans="1:2" ht="18" customHeight="1">
      <c r="A5519" s="73"/>
      <c r="B5519" s="86"/>
    </row>
    <row r="5520" spans="1:2" ht="18" customHeight="1">
      <c r="A5520" s="73"/>
      <c r="B5520" s="86"/>
    </row>
    <row r="5521" spans="1:2" ht="18" customHeight="1">
      <c r="A5521" s="73"/>
      <c r="B5521" s="86"/>
    </row>
    <row r="5522" spans="1:2" ht="18" customHeight="1">
      <c r="A5522" s="73"/>
      <c r="B5522" s="86"/>
    </row>
    <row r="5523" spans="1:2" ht="18" customHeight="1">
      <c r="A5523" s="73"/>
      <c r="B5523" s="86"/>
    </row>
    <row r="5524" spans="1:2" ht="18" customHeight="1">
      <c r="A5524" s="73"/>
      <c r="B5524" s="86"/>
    </row>
    <row r="5525" spans="1:2" ht="18" customHeight="1">
      <c r="A5525" s="73"/>
      <c r="B5525" s="86"/>
    </row>
    <row r="5526" spans="1:2" ht="18" customHeight="1">
      <c r="A5526" s="73"/>
      <c r="B5526" s="86"/>
    </row>
    <row r="5527" spans="1:2" ht="18" customHeight="1">
      <c r="A5527" s="73"/>
      <c r="B5527" s="86"/>
    </row>
    <row r="5528" spans="1:2" ht="18" customHeight="1">
      <c r="A5528" s="73"/>
      <c r="B5528" s="86"/>
    </row>
    <row r="5529" spans="1:2" ht="18" customHeight="1">
      <c r="A5529" s="73"/>
      <c r="B5529" s="86"/>
    </row>
    <row r="5530" spans="1:2" ht="18" customHeight="1">
      <c r="A5530" s="73"/>
      <c r="B5530" s="86"/>
    </row>
    <row r="5531" spans="1:2" ht="18" customHeight="1">
      <c r="A5531" s="73"/>
      <c r="B5531" s="86"/>
    </row>
    <row r="5532" spans="1:2" ht="18" customHeight="1">
      <c r="A5532" s="73"/>
      <c r="B5532" s="86"/>
    </row>
    <row r="5533" spans="1:2" ht="18" customHeight="1">
      <c r="A5533" s="73"/>
      <c r="B5533" s="86"/>
    </row>
    <row r="5534" spans="1:2" ht="18" customHeight="1">
      <c r="A5534" s="73"/>
      <c r="B5534" s="86"/>
    </row>
    <row r="5535" spans="1:2" ht="18" customHeight="1">
      <c r="A5535" s="73"/>
      <c r="B5535" s="86"/>
    </row>
    <row r="5536" spans="1:2" ht="18" customHeight="1">
      <c r="A5536" s="73"/>
      <c r="B5536" s="86"/>
    </row>
    <row r="5537" spans="1:2" ht="18" customHeight="1">
      <c r="A5537" s="73"/>
      <c r="B5537" s="86"/>
    </row>
    <row r="5538" spans="1:2" ht="18" customHeight="1">
      <c r="A5538" s="73"/>
      <c r="B5538" s="86"/>
    </row>
    <row r="5539" spans="1:2" ht="18" customHeight="1">
      <c r="A5539" s="73"/>
      <c r="B5539" s="86"/>
    </row>
    <row r="5540" spans="1:2" ht="18" customHeight="1">
      <c r="A5540" s="73"/>
      <c r="B5540" s="86"/>
    </row>
    <row r="5541" spans="1:2" ht="18" customHeight="1">
      <c r="A5541" s="73"/>
      <c r="B5541" s="86"/>
    </row>
    <row r="5542" spans="1:2" ht="18" customHeight="1">
      <c r="A5542" s="73"/>
      <c r="B5542" s="86"/>
    </row>
    <row r="5543" spans="1:2" ht="18" customHeight="1">
      <c r="A5543" s="73"/>
      <c r="B5543" s="86"/>
    </row>
    <row r="5544" spans="1:2" ht="18" customHeight="1">
      <c r="A5544" s="73"/>
      <c r="B5544" s="86"/>
    </row>
    <row r="5545" spans="1:2" ht="18" customHeight="1">
      <c r="A5545" s="73"/>
      <c r="B5545" s="86"/>
    </row>
    <row r="5546" spans="1:2" ht="18" customHeight="1">
      <c r="A5546" s="73"/>
      <c r="B5546" s="86"/>
    </row>
    <row r="5547" spans="1:2" ht="18" customHeight="1">
      <c r="A5547" s="73"/>
      <c r="B5547" s="86"/>
    </row>
    <row r="5548" spans="1:2" ht="18" customHeight="1">
      <c r="A5548" s="73"/>
      <c r="B5548" s="86"/>
    </row>
    <row r="5549" spans="1:2" ht="18" customHeight="1">
      <c r="A5549" s="73"/>
      <c r="B5549" s="86"/>
    </row>
    <row r="5550" spans="1:2" ht="18" customHeight="1">
      <c r="A5550" s="73"/>
      <c r="B5550" s="86"/>
    </row>
    <row r="5551" spans="1:2" ht="18" customHeight="1">
      <c r="A5551" s="73"/>
      <c r="B5551" s="86"/>
    </row>
    <row r="5552" spans="1:2" ht="18" customHeight="1">
      <c r="A5552" s="73"/>
      <c r="B5552" s="86"/>
    </row>
    <row r="5553" spans="1:2" ht="18" customHeight="1">
      <c r="A5553" s="73"/>
      <c r="B5553" s="86"/>
    </row>
    <row r="5554" spans="1:2" ht="18" customHeight="1">
      <c r="A5554" s="73"/>
      <c r="B5554" s="86"/>
    </row>
    <row r="5555" spans="1:2" ht="18" customHeight="1">
      <c r="A5555" s="73"/>
      <c r="B5555" s="86"/>
    </row>
    <row r="5556" spans="1:2" ht="18" customHeight="1">
      <c r="A5556" s="73"/>
      <c r="B5556" s="86"/>
    </row>
    <row r="5557" spans="1:2" ht="18" customHeight="1">
      <c r="A5557" s="73"/>
      <c r="B5557" s="86"/>
    </row>
    <row r="5558" spans="1:2" ht="18" customHeight="1">
      <c r="A5558" s="73"/>
      <c r="B5558" s="86"/>
    </row>
    <row r="5559" spans="1:2" ht="18" customHeight="1">
      <c r="A5559" s="73"/>
      <c r="B5559" s="86"/>
    </row>
    <row r="5560" spans="1:2" ht="18" customHeight="1">
      <c r="A5560" s="73"/>
      <c r="B5560" s="86"/>
    </row>
    <row r="5561" spans="1:2" ht="18" customHeight="1">
      <c r="A5561" s="73"/>
      <c r="B5561" s="86"/>
    </row>
    <row r="5562" spans="1:2" ht="18" customHeight="1">
      <c r="A5562" s="73"/>
      <c r="B5562" s="86"/>
    </row>
    <row r="5563" spans="1:2" ht="18" customHeight="1">
      <c r="A5563" s="73"/>
      <c r="B5563" s="86"/>
    </row>
    <row r="5564" spans="1:2" ht="18" customHeight="1">
      <c r="A5564" s="73"/>
      <c r="B5564" s="86"/>
    </row>
    <row r="5565" spans="1:2" ht="18" customHeight="1">
      <c r="A5565" s="73"/>
      <c r="B5565" s="86"/>
    </row>
    <row r="5566" spans="1:2" ht="18" customHeight="1">
      <c r="A5566" s="73"/>
      <c r="B5566" s="86"/>
    </row>
    <row r="5567" spans="1:2" ht="18" customHeight="1">
      <c r="A5567" s="73"/>
      <c r="B5567" s="86"/>
    </row>
    <row r="5568" spans="1:2" ht="18" customHeight="1">
      <c r="A5568" s="73"/>
      <c r="B5568" s="86"/>
    </row>
    <row r="5569" spans="1:2" ht="18" customHeight="1">
      <c r="A5569" s="73"/>
      <c r="B5569" s="86"/>
    </row>
    <row r="5570" spans="1:2" ht="18" customHeight="1">
      <c r="A5570" s="73"/>
      <c r="B5570" s="86"/>
    </row>
    <row r="5571" spans="1:2" ht="18" customHeight="1">
      <c r="A5571" s="73"/>
      <c r="B5571" s="86"/>
    </row>
    <row r="5572" spans="1:2" ht="18" customHeight="1">
      <c r="A5572" s="73"/>
      <c r="B5572" s="86"/>
    </row>
    <row r="5573" spans="1:2" ht="18" customHeight="1">
      <c r="A5573" s="73"/>
      <c r="B5573" s="86"/>
    </row>
    <row r="5574" spans="1:2" ht="18" customHeight="1">
      <c r="A5574" s="73"/>
      <c r="B5574" s="86"/>
    </row>
    <row r="5575" spans="1:2" ht="18" customHeight="1">
      <c r="A5575" s="73"/>
      <c r="B5575" s="86"/>
    </row>
    <row r="5576" spans="1:2" ht="18" customHeight="1">
      <c r="A5576" s="73"/>
      <c r="B5576" s="86"/>
    </row>
    <row r="5577" spans="1:2" ht="18" customHeight="1">
      <c r="A5577" s="73"/>
      <c r="B5577" s="86"/>
    </row>
    <row r="5578" spans="1:2" ht="18" customHeight="1">
      <c r="A5578" s="73"/>
      <c r="B5578" s="86"/>
    </row>
    <row r="5579" spans="1:2" ht="18" customHeight="1">
      <c r="A5579" s="73"/>
      <c r="B5579" s="86"/>
    </row>
    <row r="5580" spans="1:2" ht="18" customHeight="1">
      <c r="A5580" s="73"/>
      <c r="B5580" s="86"/>
    </row>
    <row r="5581" spans="1:2" ht="18" customHeight="1">
      <c r="A5581" s="73"/>
      <c r="B5581" s="86"/>
    </row>
    <row r="5582" spans="1:2" ht="18" customHeight="1">
      <c r="A5582" s="73"/>
      <c r="B5582" s="86"/>
    </row>
    <row r="5583" spans="1:2" ht="18" customHeight="1">
      <c r="A5583" s="73"/>
      <c r="B5583" s="86"/>
    </row>
    <row r="5584" spans="1:2" ht="18" customHeight="1">
      <c r="A5584" s="73"/>
      <c r="B5584" s="86"/>
    </row>
    <row r="5585" spans="1:2" ht="18" customHeight="1">
      <c r="A5585" s="73"/>
      <c r="B5585" s="86"/>
    </row>
    <row r="5586" spans="1:2" ht="18" customHeight="1">
      <c r="A5586" s="73"/>
      <c r="B5586" s="86"/>
    </row>
    <row r="5587" spans="1:2" ht="18" customHeight="1">
      <c r="A5587" s="73"/>
      <c r="B5587" s="86"/>
    </row>
    <row r="5588" spans="1:2" ht="18" customHeight="1">
      <c r="A5588" s="73"/>
      <c r="B5588" s="86"/>
    </row>
    <row r="5589" spans="1:2" ht="18" customHeight="1">
      <c r="A5589" s="73"/>
      <c r="B5589" s="86"/>
    </row>
    <row r="5590" spans="1:2" ht="18" customHeight="1">
      <c r="A5590" s="73"/>
      <c r="B5590" s="86"/>
    </row>
    <row r="5591" spans="1:2" ht="18" customHeight="1">
      <c r="A5591" s="73"/>
      <c r="B5591" s="86"/>
    </row>
    <row r="5592" spans="1:2" ht="18" customHeight="1">
      <c r="A5592" s="73"/>
      <c r="B5592" s="86"/>
    </row>
    <row r="5593" spans="1:2" ht="18" customHeight="1">
      <c r="A5593" s="73"/>
      <c r="B5593" s="86"/>
    </row>
    <row r="5594" spans="1:2" ht="18" customHeight="1">
      <c r="A5594" s="73"/>
      <c r="B5594" s="86"/>
    </row>
    <row r="5595" spans="1:2" ht="18" customHeight="1">
      <c r="A5595" s="73"/>
      <c r="B5595" s="86"/>
    </row>
    <row r="5596" spans="1:2" ht="18" customHeight="1">
      <c r="A5596" s="73"/>
      <c r="B5596" s="86"/>
    </row>
    <row r="5597" spans="1:2" ht="18" customHeight="1">
      <c r="A5597" s="73"/>
      <c r="B5597" s="86"/>
    </row>
    <row r="5598" spans="1:2" ht="18" customHeight="1">
      <c r="A5598" s="73"/>
      <c r="B5598" s="86"/>
    </row>
    <row r="5599" spans="1:2" ht="18" customHeight="1">
      <c r="A5599" s="73"/>
      <c r="B5599" s="86"/>
    </row>
    <row r="5600" spans="1:2" ht="18" customHeight="1">
      <c r="A5600" s="73"/>
      <c r="B5600" s="86"/>
    </row>
    <row r="5601" spans="1:2" ht="18" customHeight="1">
      <c r="A5601" s="73"/>
      <c r="B5601" s="86"/>
    </row>
    <row r="5602" spans="1:2" ht="18" customHeight="1">
      <c r="A5602" s="73"/>
      <c r="B5602" s="86"/>
    </row>
    <row r="5603" spans="1:2" ht="18" customHeight="1">
      <c r="A5603" s="73"/>
      <c r="B5603" s="86"/>
    </row>
    <row r="5604" spans="1:2" ht="18" customHeight="1">
      <c r="A5604" s="73"/>
      <c r="B5604" s="86"/>
    </row>
    <row r="5605" spans="1:2" ht="18" customHeight="1">
      <c r="A5605" s="73"/>
      <c r="B5605" s="86"/>
    </row>
    <row r="5606" spans="1:2" ht="18" customHeight="1">
      <c r="A5606" s="73"/>
      <c r="B5606" s="86"/>
    </row>
    <row r="5607" spans="1:2" ht="18" customHeight="1">
      <c r="A5607" s="73"/>
      <c r="B5607" s="86"/>
    </row>
    <row r="5608" spans="1:2" ht="18" customHeight="1">
      <c r="A5608" s="73"/>
      <c r="B5608" s="86"/>
    </row>
    <row r="5609" spans="1:2" ht="18" customHeight="1">
      <c r="A5609" s="73"/>
      <c r="B5609" s="86"/>
    </row>
    <row r="5610" spans="1:2" ht="18" customHeight="1">
      <c r="A5610" s="73"/>
      <c r="B5610" s="86"/>
    </row>
    <row r="5611" spans="1:2" ht="18" customHeight="1">
      <c r="A5611" s="73"/>
      <c r="B5611" s="86"/>
    </row>
    <row r="5612" spans="1:2" ht="18" customHeight="1">
      <c r="A5612" s="73"/>
      <c r="B5612" s="86"/>
    </row>
    <row r="5613" spans="1:2" ht="18" customHeight="1">
      <c r="A5613" s="73"/>
      <c r="B5613" s="86"/>
    </row>
    <row r="5614" spans="1:2" ht="18" customHeight="1">
      <c r="A5614" s="73"/>
      <c r="B5614" s="86"/>
    </row>
    <row r="5615" spans="1:2" ht="18" customHeight="1">
      <c r="A5615" s="73"/>
      <c r="B5615" s="86"/>
    </row>
    <row r="5616" spans="1:2" ht="18" customHeight="1">
      <c r="A5616" s="73"/>
      <c r="B5616" s="86"/>
    </row>
    <row r="5617" spans="1:2" ht="18" customHeight="1">
      <c r="A5617" s="73"/>
      <c r="B5617" s="86"/>
    </row>
    <row r="5618" spans="1:2" ht="18" customHeight="1">
      <c r="A5618" s="73"/>
      <c r="B5618" s="86"/>
    </row>
    <row r="5619" spans="1:2" ht="18" customHeight="1">
      <c r="A5619" s="73"/>
      <c r="B5619" s="86"/>
    </row>
    <row r="5620" spans="1:2" ht="18" customHeight="1">
      <c r="A5620" s="73"/>
      <c r="B5620" s="86"/>
    </row>
    <row r="5621" spans="1:2" ht="18" customHeight="1">
      <c r="A5621" s="73"/>
      <c r="B5621" s="86"/>
    </row>
    <row r="5622" spans="1:2" ht="18" customHeight="1">
      <c r="A5622" s="73"/>
      <c r="B5622" s="86"/>
    </row>
    <row r="5623" spans="1:2" ht="18" customHeight="1">
      <c r="A5623" s="73"/>
      <c r="B5623" s="86"/>
    </row>
    <row r="5624" spans="1:2" ht="18" customHeight="1">
      <c r="A5624" s="73"/>
      <c r="B5624" s="86"/>
    </row>
    <row r="5625" spans="1:2" ht="18" customHeight="1">
      <c r="A5625" s="73"/>
      <c r="B5625" s="86"/>
    </row>
    <row r="5626" spans="1:2" ht="18" customHeight="1">
      <c r="A5626" s="73"/>
      <c r="B5626" s="86"/>
    </row>
    <row r="5627" spans="1:2" ht="18" customHeight="1">
      <c r="A5627" s="73"/>
      <c r="B5627" s="86"/>
    </row>
    <row r="5628" spans="1:2" ht="18" customHeight="1">
      <c r="A5628" s="73"/>
      <c r="B5628" s="86"/>
    </row>
    <row r="5629" spans="1:2" ht="18" customHeight="1">
      <c r="A5629" s="73"/>
      <c r="B5629" s="86"/>
    </row>
    <row r="5630" spans="1:2" ht="18" customHeight="1">
      <c r="A5630" s="73"/>
      <c r="B5630" s="86"/>
    </row>
    <row r="5631" spans="1:2" ht="18" customHeight="1">
      <c r="A5631" s="73"/>
      <c r="B5631" s="86"/>
    </row>
    <row r="5632" spans="1:2" ht="18" customHeight="1">
      <c r="A5632" s="73"/>
      <c r="B5632" s="86"/>
    </row>
    <row r="5633" spans="1:2" ht="18" customHeight="1">
      <c r="A5633" s="73"/>
      <c r="B5633" s="86"/>
    </row>
    <row r="5634" spans="1:2" ht="18" customHeight="1">
      <c r="A5634" s="73"/>
      <c r="B5634" s="86"/>
    </row>
    <row r="5635" spans="1:2" ht="18" customHeight="1">
      <c r="A5635" s="73"/>
      <c r="B5635" s="86"/>
    </row>
    <row r="5636" spans="1:2" ht="18" customHeight="1">
      <c r="A5636" s="73"/>
      <c r="B5636" s="86"/>
    </row>
    <row r="5637" spans="1:2" ht="18" customHeight="1">
      <c r="A5637" s="73"/>
      <c r="B5637" s="86"/>
    </row>
    <row r="5638" spans="1:2" ht="18" customHeight="1">
      <c r="A5638" s="73"/>
      <c r="B5638" s="86"/>
    </row>
    <row r="5639" spans="1:2" ht="18" customHeight="1">
      <c r="A5639" s="73"/>
      <c r="B5639" s="86"/>
    </row>
    <row r="5640" spans="1:2" ht="18" customHeight="1">
      <c r="A5640" s="73"/>
      <c r="B5640" s="86"/>
    </row>
    <row r="5641" spans="1:2" ht="18" customHeight="1">
      <c r="A5641" s="73"/>
      <c r="B5641" s="86"/>
    </row>
    <row r="5642" spans="1:2" ht="18" customHeight="1">
      <c r="A5642" s="73"/>
      <c r="B5642" s="86"/>
    </row>
    <row r="5643" spans="1:2" ht="18" customHeight="1">
      <c r="A5643" s="73"/>
      <c r="B5643" s="86"/>
    </row>
    <row r="5644" spans="1:2" ht="18" customHeight="1">
      <c r="A5644" s="73"/>
      <c r="B5644" s="86"/>
    </row>
    <row r="5645" spans="1:2" ht="18" customHeight="1">
      <c r="A5645" s="73"/>
      <c r="B5645" s="86"/>
    </row>
    <row r="5646" spans="1:2" ht="18" customHeight="1">
      <c r="A5646" s="73"/>
      <c r="B5646" s="86"/>
    </row>
    <row r="5647" spans="1:2" ht="18" customHeight="1">
      <c r="A5647" s="73"/>
      <c r="B5647" s="86"/>
    </row>
    <row r="5648" spans="1:2" ht="18" customHeight="1">
      <c r="A5648" s="73"/>
      <c r="B5648" s="86"/>
    </row>
    <row r="5649" spans="1:2" ht="18" customHeight="1">
      <c r="A5649" s="73"/>
      <c r="B5649" s="86"/>
    </row>
    <row r="5650" spans="1:2" ht="18" customHeight="1">
      <c r="A5650" s="73"/>
      <c r="B5650" s="86"/>
    </row>
    <row r="5651" spans="1:2" ht="18" customHeight="1">
      <c r="A5651" s="73"/>
      <c r="B5651" s="86"/>
    </row>
    <row r="5652" spans="1:2" ht="18" customHeight="1">
      <c r="A5652" s="73"/>
      <c r="B5652" s="86"/>
    </row>
    <row r="5653" spans="1:2" ht="18" customHeight="1">
      <c r="A5653" s="73"/>
      <c r="B5653" s="86"/>
    </row>
    <row r="5654" spans="1:2" ht="18" customHeight="1">
      <c r="A5654" s="73"/>
      <c r="B5654" s="86"/>
    </row>
    <row r="5655" spans="1:2" ht="18" customHeight="1">
      <c r="A5655" s="73"/>
      <c r="B5655" s="86"/>
    </row>
    <row r="5656" spans="1:2" ht="18" customHeight="1">
      <c r="A5656" s="73"/>
      <c r="B5656" s="86"/>
    </row>
    <row r="5657" spans="1:2" ht="18" customHeight="1">
      <c r="A5657" s="73"/>
      <c r="B5657" s="86"/>
    </row>
    <row r="5658" spans="1:2" ht="18" customHeight="1">
      <c r="A5658" s="73"/>
      <c r="B5658" s="86"/>
    </row>
    <row r="5659" spans="1:2" ht="18" customHeight="1">
      <c r="A5659" s="73"/>
      <c r="B5659" s="86"/>
    </row>
    <row r="5660" spans="1:2" ht="18" customHeight="1">
      <c r="A5660" s="73"/>
      <c r="B5660" s="86"/>
    </row>
    <row r="5661" spans="1:2" ht="18" customHeight="1">
      <c r="A5661" s="73"/>
      <c r="B5661" s="86"/>
    </row>
    <row r="5662" spans="1:2" ht="18" customHeight="1">
      <c r="A5662" s="73"/>
      <c r="B5662" s="86"/>
    </row>
    <row r="5663" spans="1:2" ht="18" customHeight="1">
      <c r="A5663" s="73"/>
      <c r="B5663" s="86"/>
    </row>
    <row r="5664" spans="1:2" ht="18" customHeight="1">
      <c r="A5664" s="73"/>
      <c r="B5664" s="86"/>
    </row>
    <row r="5665" spans="1:2" ht="18" customHeight="1">
      <c r="A5665" s="73"/>
      <c r="B5665" s="86"/>
    </row>
    <row r="5666" spans="1:2" ht="18" customHeight="1">
      <c r="A5666" s="73"/>
      <c r="B5666" s="86"/>
    </row>
    <row r="5667" spans="1:2" ht="18" customHeight="1">
      <c r="A5667" s="73"/>
      <c r="B5667" s="86"/>
    </row>
    <row r="5668" spans="1:2" ht="18" customHeight="1">
      <c r="A5668" s="73"/>
      <c r="B5668" s="86"/>
    </row>
    <row r="5669" spans="1:2" ht="18" customHeight="1">
      <c r="A5669" s="73"/>
      <c r="B5669" s="86"/>
    </row>
    <row r="5670" spans="1:2" ht="18" customHeight="1">
      <c r="A5670" s="73"/>
      <c r="B5670" s="86"/>
    </row>
    <row r="5671" spans="1:2" ht="18" customHeight="1">
      <c r="A5671" s="73"/>
      <c r="B5671" s="86"/>
    </row>
    <row r="5672" spans="1:2" ht="18" customHeight="1">
      <c r="A5672" s="73"/>
      <c r="B5672" s="86"/>
    </row>
    <row r="5673" spans="1:2" ht="18" customHeight="1">
      <c r="A5673" s="73"/>
      <c r="B5673" s="86"/>
    </row>
    <row r="5674" spans="1:2" ht="18" customHeight="1">
      <c r="A5674" s="73"/>
      <c r="B5674" s="86"/>
    </row>
    <row r="5675" spans="1:2" ht="18" customHeight="1">
      <c r="A5675" s="73"/>
      <c r="B5675" s="86"/>
    </row>
    <row r="5676" spans="1:2" ht="18" customHeight="1">
      <c r="A5676" s="73"/>
      <c r="B5676" s="86"/>
    </row>
    <row r="5677" spans="1:2" ht="18" customHeight="1">
      <c r="A5677" s="73"/>
      <c r="B5677" s="86"/>
    </row>
    <row r="5678" spans="1:2" ht="18" customHeight="1">
      <c r="A5678" s="73"/>
      <c r="B5678" s="86"/>
    </row>
    <row r="5679" spans="1:2" ht="18" customHeight="1">
      <c r="A5679" s="73"/>
      <c r="B5679" s="86"/>
    </row>
    <row r="5680" spans="1:2" ht="18" customHeight="1">
      <c r="A5680" s="73"/>
      <c r="B5680" s="86"/>
    </row>
    <row r="5681" spans="1:2" ht="18" customHeight="1">
      <c r="A5681" s="73"/>
      <c r="B5681" s="86"/>
    </row>
    <row r="5682" spans="1:2" ht="18" customHeight="1">
      <c r="A5682" s="73"/>
      <c r="B5682" s="86"/>
    </row>
    <row r="5683" spans="1:2" ht="18" customHeight="1">
      <c r="A5683" s="73"/>
      <c r="B5683" s="86"/>
    </row>
    <row r="5684" spans="1:2" ht="18" customHeight="1">
      <c r="A5684" s="73"/>
      <c r="B5684" s="86"/>
    </row>
    <row r="5685" spans="1:2" ht="18" customHeight="1">
      <c r="A5685" s="73"/>
      <c r="B5685" s="86"/>
    </row>
    <row r="5686" spans="1:2" ht="18" customHeight="1">
      <c r="A5686" s="73"/>
      <c r="B5686" s="86"/>
    </row>
    <row r="5687" spans="1:2" ht="18" customHeight="1">
      <c r="A5687" s="73"/>
      <c r="B5687" s="86"/>
    </row>
    <row r="5688" spans="1:2" ht="18" customHeight="1">
      <c r="A5688" s="73"/>
      <c r="B5688" s="86"/>
    </row>
    <row r="5689" spans="1:2" ht="18" customHeight="1">
      <c r="A5689" s="73"/>
      <c r="B5689" s="86"/>
    </row>
    <row r="5690" spans="1:2" ht="18" customHeight="1">
      <c r="A5690" s="73"/>
      <c r="B5690" s="86"/>
    </row>
    <row r="5691" spans="1:2" ht="18" customHeight="1">
      <c r="A5691" s="73"/>
      <c r="B5691" s="86"/>
    </row>
    <row r="5692" spans="1:2" ht="18" customHeight="1">
      <c r="A5692" s="73"/>
      <c r="B5692" s="86"/>
    </row>
    <row r="5693" spans="1:2" ht="18" customHeight="1">
      <c r="A5693" s="73"/>
      <c r="B5693" s="86"/>
    </row>
    <row r="5694" spans="1:2" ht="18" customHeight="1">
      <c r="A5694" s="73"/>
      <c r="B5694" s="86"/>
    </row>
    <row r="5695" spans="1:2" ht="18" customHeight="1">
      <c r="A5695" s="73"/>
      <c r="B5695" s="86"/>
    </row>
    <row r="5696" spans="1:2" ht="18" customHeight="1">
      <c r="A5696" s="73"/>
      <c r="B5696" s="86"/>
    </row>
    <row r="5697" spans="1:2" ht="18" customHeight="1">
      <c r="A5697" s="73"/>
      <c r="B5697" s="86"/>
    </row>
    <row r="5698" spans="1:2" ht="18" customHeight="1">
      <c r="A5698" s="73"/>
      <c r="B5698" s="86"/>
    </row>
    <row r="5699" spans="1:2" ht="18" customHeight="1">
      <c r="A5699" s="73"/>
      <c r="B5699" s="86"/>
    </row>
    <row r="5700" spans="1:2" ht="18" customHeight="1">
      <c r="A5700" s="73"/>
      <c r="B5700" s="86"/>
    </row>
    <row r="5701" spans="1:2" ht="18" customHeight="1">
      <c r="A5701" s="73"/>
      <c r="B5701" s="86"/>
    </row>
    <row r="5702" spans="1:2" ht="18" customHeight="1">
      <c r="A5702" s="73"/>
      <c r="B5702" s="86"/>
    </row>
    <row r="5703" spans="1:2" ht="18" customHeight="1">
      <c r="A5703" s="73"/>
      <c r="B5703" s="86"/>
    </row>
    <row r="5704" spans="1:2" ht="18" customHeight="1">
      <c r="A5704" s="73"/>
      <c r="B5704" s="86"/>
    </row>
    <row r="5705" spans="1:2" ht="18" customHeight="1">
      <c r="A5705" s="73"/>
      <c r="B5705" s="86"/>
    </row>
    <row r="5706" spans="1:2" ht="18" customHeight="1">
      <c r="A5706" s="73"/>
      <c r="B5706" s="86"/>
    </row>
    <row r="5707" spans="1:2" ht="18" customHeight="1">
      <c r="A5707" s="73"/>
      <c r="B5707" s="86"/>
    </row>
    <row r="5708" spans="1:2" ht="18" customHeight="1">
      <c r="A5708" s="73"/>
      <c r="B5708" s="86"/>
    </row>
    <row r="5709" spans="1:2" ht="18" customHeight="1">
      <c r="A5709" s="73"/>
      <c r="B5709" s="86"/>
    </row>
    <row r="5710" spans="1:2" ht="18" customHeight="1">
      <c r="A5710" s="73"/>
      <c r="B5710" s="86"/>
    </row>
    <row r="5711" spans="1:2" ht="18" customHeight="1">
      <c r="A5711" s="73"/>
      <c r="B5711" s="86"/>
    </row>
    <row r="5712" spans="1:2" ht="18" customHeight="1">
      <c r="A5712" s="73"/>
      <c r="B5712" s="86"/>
    </row>
    <row r="5713" spans="1:2" ht="18" customHeight="1">
      <c r="A5713" s="73"/>
      <c r="B5713" s="86"/>
    </row>
    <row r="5714" spans="1:2" ht="18" customHeight="1">
      <c r="A5714" s="73"/>
      <c r="B5714" s="86"/>
    </row>
    <row r="5715" spans="1:2" ht="18" customHeight="1">
      <c r="A5715" s="73"/>
      <c r="B5715" s="86"/>
    </row>
    <row r="5716" spans="1:2" ht="18" customHeight="1">
      <c r="A5716" s="73"/>
      <c r="B5716" s="86"/>
    </row>
    <row r="5717" spans="1:2" ht="18" customHeight="1">
      <c r="A5717" s="73"/>
      <c r="B5717" s="86"/>
    </row>
    <row r="5718" spans="1:2" ht="18" customHeight="1">
      <c r="A5718" s="73"/>
      <c r="B5718" s="86"/>
    </row>
    <row r="5719" spans="1:2" ht="18" customHeight="1">
      <c r="A5719" s="73"/>
      <c r="B5719" s="86"/>
    </row>
    <row r="5720" spans="1:2" ht="18" customHeight="1">
      <c r="A5720" s="73"/>
      <c r="B5720" s="86"/>
    </row>
    <row r="5721" spans="1:2" ht="18" customHeight="1">
      <c r="A5721" s="73"/>
      <c r="B5721" s="86"/>
    </row>
    <row r="5722" spans="1:2" ht="18" customHeight="1">
      <c r="A5722" s="73"/>
      <c r="B5722" s="86"/>
    </row>
    <row r="5723" spans="1:2" ht="18" customHeight="1">
      <c r="A5723" s="73"/>
      <c r="B5723" s="86"/>
    </row>
    <row r="5724" spans="1:2" ht="18" customHeight="1">
      <c r="A5724" s="73"/>
      <c r="B5724" s="86"/>
    </row>
    <row r="5725" spans="1:2" ht="18" customHeight="1">
      <c r="A5725" s="73"/>
      <c r="B5725" s="86"/>
    </row>
    <row r="5726" spans="1:2" ht="18" customHeight="1">
      <c r="A5726" s="73"/>
      <c r="B5726" s="86"/>
    </row>
    <row r="5727" spans="1:2" ht="18" customHeight="1">
      <c r="A5727" s="73"/>
      <c r="B5727" s="86"/>
    </row>
    <row r="5728" spans="1:2" ht="18" customHeight="1">
      <c r="A5728" s="73"/>
      <c r="B5728" s="86"/>
    </row>
    <row r="5729" spans="1:2" ht="18" customHeight="1">
      <c r="A5729" s="73"/>
      <c r="B5729" s="86"/>
    </row>
    <row r="5730" spans="1:2" ht="18" customHeight="1">
      <c r="A5730" s="73"/>
      <c r="B5730" s="86"/>
    </row>
    <row r="5731" spans="1:2" ht="18" customHeight="1">
      <c r="A5731" s="73"/>
      <c r="B5731" s="86"/>
    </row>
    <row r="5732" spans="1:2" ht="18" customHeight="1">
      <c r="A5732" s="73"/>
      <c r="B5732" s="86"/>
    </row>
    <row r="5733" spans="1:2" ht="18" customHeight="1">
      <c r="A5733" s="73"/>
      <c r="B5733" s="86"/>
    </row>
    <row r="5734" spans="1:2" ht="18" customHeight="1">
      <c r="A5734" s="73"/>
      <c r="B5734" s="86"/>
    </row>
    <row r="5735" spans="1:2" ht="18" customHeight="1">
      <c r="A5735" s="73"/>
      <c r="B5735" s="86"/>
    </row>
    <row r="5736" spans="1:2" ht="18" customHeight="1">
      <c r="A5736" s="73"/>
      <c r="B5736" s="86"/>
    </row>
    <row r="5737" spans="1:2" ht="18" customHeight="1">
      <c r="A5737" s="73"/>
      <c r="B5737" s="86"/>
    </row>
    <row r="5738" spans="1:2" ht="18" customHeight="1">
      <c r="A5738" s="73"/>
      <c r="B5738" s="86"/>
    </row>
    <row r="5739" spans="1:2" ht="18" customHeight="1">
      <c r="A5739" s="73"/>
      <c r="B5739" s="86"/>
    </row>
    <row r="5740" spans="1:2" ht="18" customHeight="1">
      <c r="A5740" s="73"/>
      <c r="B5740" s="86"/>
    </row>
    <row r="5741" spans="1:2" ht="18" customHeight="1">
      <c r="A5741" s="73"/>
      <c r="B5741" s="86"/>
    </row>
    <row r="5742" spans="1:2" ht="18" customHeight="1">
      <c r="A5742" s="73"/>
      <c r="B5742" s="86"/>
    </row>
    <row r="5743" spans="1:2" ht="18" customHeight="1">
      <c r="A5743" s="73"/>
      <c r="B5743" s="86"/>
    </row>
    <row r="5744" spans="1:2" ht="18" customHeight="1">
      <c r="A5744" s="73"/>
      <c r="B5744" s="86"/>
    </row>
    <row r="5745" spans="1:2" ht="18" customHeight="1">
      <c r="A5745" s="73"/>
      <c r="B5745" s="86"/>
    </row>
    <row r="5746" spans="1:2" ht="18" customHeight="1">
      <c r="A5746" s="73"/>
      <c r="B5746" s="86"/>
    </row>
    <row r="5747" spans="1:2" ht="18" customHeight="1">
      <c r="A5747" s="73"/>
      <c r="B5747" s="86"/>
    </row>
    <row r="5748" spans="1:2" ht="18" customHeight="1">
      <c r="A5748" s="73"/>
      <c r="B5748" s="86"/>
    </row>
    <row r="5749" spans="1:2" ht="18" customHeight="1">
      <c r="A5749" s="73"/>
      <c r="B5749" s="86"/>
    </row>
    <row r="5750" spans="1:2" ht="18" customHeight="1">
      <c r="A5750" s="73"/>
      <c r="B5750" s="86"/>
    </row>
    <row r="5751" spans="1:2" ht="18" customHeight="1">
      <c r="A5751" s="73"/>
      <c r="B5751" s="86"/>
    </row>
    <row r="5752" spans="1:2" ht="18" customHeight="1">
      <c r="A5752" s="73"/>
      <c r="B5752" s="86"/>
    </row>
    <row r="5753" spans="1:2" ht="18" customHeight="1">
      <c r="A5753" s="73"/>
      <c r="B5753" s="86"/>
    </row>
    <row r="5754" spans="1:2" ht="18" customHeight="1">
      <c r="A5754" s="73"/>
      <c r="B5754" s="86"/>
    </row>
    <row r="5755" spans="1:2" ht="18" customHeight="1">
      <c r="A5755" s="73"/>
      <c r="B5755" s="86"/>
    </row>
    <row r="5756" spans="1:2" ht="18" customHeight="1">
      <c r="A5756" s="73"/>
      <c r="B5756" s="86"/>
    </row>
    <row r="5757" spans="1:2" ht="18" customHeight="1">
      <c r="A5757" s="73"/>
      <c r="B5757" s="86"/>
    </row>
    <row r="5758" spans="1:2" ht="18" customHeight="1">
      <c r="A5758" s="73"/>
      <c r="B5758" s="86"/>
    </row>
    <row r="5759" spans="1:2" ht="18" customHeight="1">
      <c r="A5759" s="73"/>
      <c r="B5759" s="86"/>
    </row>
    <row r="5760" spans="1:2" ht="18" customHeight="1">
      <c r="A5760" s="73"/>
      <c r="B5760" s="86"/>
    </row>
    <row r="5761" spans="1:2" ht="18" customHeight="1">
      <c r="A5761" s="73"/>
      <c r="B5761" s="86"/>
    </row>
    <row r="5762" spans="1:2" ht="18" customHeight="1">
      <c r="A5762" s="73"/>
      <c r="B5762" s="86"/>
    </row>
    <row r="5763" spans="1:2" ht="18" customHeight="1">
      <c r="A5763" s="73"/>
      <c r="B5763" s="86"/>
    </row>
    <row r="5764" spans="1:2" ht="18" customHeight="1">
      <c r="A5764" s="73"/>
      <c r="B5764" s="86"/>
    </row>
    <row r="5765" spans="1:2" ht="18" customHeight="1">
      <c r="A5765" s="73"/>
      <c r="B5765" s="86"/>
    </row>
    <row r="5766" spans="1:2" ht="18" customHeight="1">
      <c r="A5766" s="73"/>
      <c r="B5766" s="86"/>
    </row>
    <row r="5767" spans="1:2" ht="18" customHeight="1">
      <c r="A5767" s="73"/>
      <c r="B5767" s="86"/>
    </row>
    <row r="5768" spans="1:2" ht="18" customHeight="1">
      <c r="A5768" s="73"/>
      <c r="B5768" s="86"/>
    </row>
    <row r="5769" spans="1:2" ht="18" customHeight="1">
      <c r="A5769" s="73"/>
      <c r="B5769" s="86"/>
    </row>
    <row r="5770" spans="1:2" ht="18" customHeight="1">
      <c r="A5770" s="73"/>
      <c r="B5770" s="86"/>
    </row>
    <row r="5771" spans="1:2" ht="18" customHeight="1">
      <c r="A5771" s="73"/>
      <c r="B5771" s="86"/>
    </row>
    <row r="5772" spans="1:2" ht="18" customHeight="1">
      <c r="A5772" s="73"/>
      <c r="B5772" s="86"/>
    </row>
    <row r="5773" spans="1:2" ht="18" customHeight="1">
      <c r="A5773" s="73"/>
      <c r="B5773" s="86"/>
    </row>
    <row r="5774" spans="1:2" ht="18" customHeight="1">
      <c r="A5774" s="73"/>
      <c r="B5774" s="86"/>
    </row>
    <row r="5775" spans="1:2" ht="18" customHeight="1">
      <c r="A5775" s="73"/>
      <c r="B5775" s="86"/>
    </row>
    <row r="5776" spans="1:2" ht="18" customHeight="1">
      <c r="A5776" s="73"/>
      <c r="B5776" s="86"/>
    </row>
    <row r="5777" spans="1:2" ht="18" customHeight="1">
      <c r="A5777" s="73"/>
      <c r="B5777" s="86"/>
    </row>
    <row r="5778" spans="1:2" ht="18" customHeight="1">
      <c r="A5778" s="73"/>
      <c r="B5778" s="86"/>
    </row>
    <row r="5779" spans="1:2" ht="18" customHeight="1">
      <c r="A5779" s="73"/>
      <c r="B5779" s="86"/>
    </row>
    <row r="5780" spans="1:2" ht="18" customHeight="1">
      <c r="A5780" s="73"/>
      <c r="B5780" s="86"/>
    </row>
    <row r="5781" spans="1:2" ht="18" customHeight="1">
      <c r="A5781" s="73"/>
      <c r="B5781" s="86"/>
    </row>
    <row r="5782" spans="1:2" ht="18" customHeight="1">
      <c r="A5782" s="73"/>
      <c r="B5782" s="86"/>
    </row>
    <row r="5783" spans="1:2" ht="18" customHeight="1">
      <c r="A5783" s="73"/>
      <c r="B5783" s="86"/>
    </row>
    <row r="5784" spans="1:2" ht="18" customHeight="1">
      <c r="A5784" s="73"/>
      <c r="B5784" s="86"/>
    </row>
    <row r="5785" spans="1:2" ht="18" customHeight="1">
      <c r="A5785" s="73"/>
      <c r="B5785" s="86"/>
    </row>
    <row r="5786" spans="1:2" ht="18" customHeight="1">
      <c r="A5786" s="73"/>
      <c r="B5786" s="86"/>
    </row>
    <row r="5787" spans="1:2" ht="18" customHeight="1">
      <c r="A5787" s="73"/>
      <c r="B5787" s="86"/>
    </row>
    <row r="5788" spans="1:2" ht="18" customHeight="1">
      <c r="A5788" s="73"/>
      <c r="B5788" s="86"/>
    </row>
    <row r="5789" spans="1:2" ht="18" customHeight="1">
      <c r="A5789" s="73"/>
      <c r="B5789" s="86"/>
    </row>
    <row r="5790" spans="1:2" ht="18" customHeight="1">
      <c r="A5790" s="73"/>
      <c r="B5790" s="86"/>
    </row>
    <row r="5791" spans="1:2" ht="18" customHeight="1">
      <c r="A5791" s="73"/>
      <c r="B5791" s="86"/>
    </row>
    <row r="5792" spans="1:2" ht="18" customHeight="1">
      <c r="A5792" s="73"/>
      <c r="B5792" s="86"/>
    </row>
    <row r="5793" spans="1:2" ht="18" customHeight="1">
      <c r="A5793" s="73"/>
      <c r="B5793" s="86"/>
    </row>
    <row r="5794" spans="1:2" ht="18" customHeight="1">
      <c r="A5794" s="73"/>
      <c r="B5794" s="86"/>
    </row>
    <row r="5795" spans="1:2" ht="18" customHeight="1">
      <c r="A5795" s="73"/>
      <c r="B5795" s="86"/>
    </row>
    <row r="5796" spans="1:2" ht="18" customHeight="1">
      <c r="A5796" s="73"/>
      <c r="B5796" s="86"/>
    </row>
    <row r="5797" spans="1:2" ht="18" customHeight="1">
      <c r="A5797" s="73"/>
      <c r="B5797" s="86"/>
    </row>
    <row r="5798" spans="1:2" ht="18" customHeight="1">
      <c r="A5798" s="73"/>
      <c r="B5798" s="86"/>
    </row>
    <row r="5799" spans="1:2" ht="18" customHeight="1">
      <c r="A5799" s="73"/>
      <c r="B5799" s="86"/>
    </row>
    <row r="5800" spans="1:2" ht="18" customHeight="1">
      <c r="A5800" s="73"/>
      <c r="B5800" s="86"/>
    </row>
    <row r="5801" spans="1:2" ht="18" customHeight="1">
      <c r="A5801" s="73"/>
      <c r="B5801" s="86"/>
    </row>
    <row r="5802" spans="1:2" ht="18" customHeight="1">
      <c r="A5802" s="73"/>
      <c r="B5802" s="86"/>
    </row>
    <row r="5803" spans="1:2" ht="18" customHeight="1">
      <c r="A5803" s="73"/>
      <c r="B5803" s="86"/>
    </row>
    <row r="5804" spans="1:2" ht="18" customHeight="1">
      <c r="A5804" s="73"/>
      <c r="B5804" s="86"/>
    </row>
    <row r="5805" spans="1:2" ht="18" customHeight="1">
      <c r="A5805" s="73"/>
      <c r="B5805" s="86"/>
    </row>
    <row r="5806" spans="1:2" ht="18" customHeight="1">
      <c r="A5806" s="73"/>
      <c r="B5806" s="86"/>
    </row>
    <row r="5807" spans="1:2" ht="18" customHeight="1">
      <c r="A5807" s="73"/>
      <c r="B5807" s="86"/>
    </row>
    <row r="5808" spans="1:2" ht="18" customHeight="1">
      <c r="A5808" s="73"/>
      <c r="B5808" s="86"/>
    </row>
    <row r="5809" spans="1:2" ht="18" customHeight="1">
      <c r="A5809" s="73"/>
      <c r="B5809" s="86"/>
    </row>
    <row r="5810" spans="1:2" ht="18" customHeight="1">
      <c r="A5810" s="73"/>
      <c r="B5810" s="86"/>
    </row>
    <row r="5811" spans="1:2" ht="18" customHeight="1">
      <c r="A5811" s="73"/>
      <c r="B5811" s="86"/>
    </row>
    <row r="5812" spans="1:2" ht="18" customHeight="1">
      <c r="A5812" s="73"/>
      <c r="B5812" s="86"/>
    </row>
    <row r="5813" spans="1:2" ht="18" customHeight="1">
      <c r="A5813" s="73"/>
      <c r="B5813" s="86"/>
    </row>
    <row r="5814" spans="1:2" ht="18" customHeight="1">
      <c r="A5814" s="73"/>
      <c r="B5814" s="86"/>
    </row>
    <row r="5815" spans="1:2" ht="18" customHeight="1">
      <c r="A5815" s="73"/>
      <c r="B5815" s="86"/>
    </row>
    <row r="5816" spans="1:2" ht="18" customHeight="1">
      <c r="A5816" s="73"/>
      <c r="B5816" s="86"/>
    </row>
    <row r="5817" spans="1:2" ht="18" customHeight="1">
      <c r="A5817" s="73"/>
      <c r="B5817" s="86"/>
    </row>
    <row r="5818" spans="1:2" ht="18" customHeight="1">
      <c r="A5818" s="73"/>
      <c r="B5818" s="86"/>
    </row>
    <row r="5819" spans="1:2" ht="18" customHeight="1">
      <c r="A5819" s="73"/>
      <c r="B5819" s="86"/>
    </row>
    <row r="5820" spans="1:2" ht="18" customHeight="1">
      <c r="A5820" s="73"/>
      <c r="B5820" s="86"/>
    </row>
    <row r="5821" spans="1:2" ht="18" customHeight="1">
      <c r="A5821" s="73"/>
      <c r="B5821" s="86"/>
    </row>
    <row r="5822" spans="1:2" ht="18" customHeight="1">
      <c r="A5822" s="73"/>
      <c r="B5822" s="86"/>
    </row>
    <row r="5823" spans="1:2" ht="18" customHeight="1">
      <c r="A5823" s="73"/>
      <c r="B5823" s="86"/>
    </row>
    <row r="5824" spans="1:2" ht="18" customHeight="1">
      <c r="A5824" s="73"/>
      <c r="B5824" s="86"/>
    </row>
    <row r="5825" spans="1:2" ht="18" customHeight="1">
      <c r="A5825" s="73"/>
      <c r="B5825" s="86"/>
    </row>
    <row r="5826" spans="1:2" ht="18" customHeight="1">
      <c r="A5826" s="73"/>
      <c r="B5826" s="86"/>
    </row>
    <row r="5827" spans="1:2" ht="18" customHeight="1">
      <c r="A5827" s="73"/>
      <c r="B5827" s="86"/>
    </row>
    <row r="5828" spans="1:2" ht="18" customHeight="1">
      <c r="A5828" s="73"/>
      <c r="B5828" s="86"/>
    </row>
    <row r="5829" spans="1:2" ht="18" customHeight="1">
      <c r="A5829" s="73"/>
      <c r="B5829" s="86"/>
    </row>
    <row r="5830" spans="1:2" ht="18" customHeight="1">
      <c r="A5830" s="73"/>
      <c r="B5830" s="86"/>
    </row>
    <row r="5831" spans="1:2" ht="18" customHeight="1">
      <c r="A5831" s="73"/>
      <c r="B5831" s="86"/>
    </row>
    <row r="5832" spans="1:2" ht="18" customHeight="1">
      <c r="A5832" s="73"/>
      <c r="B5832" s="86"/>
    </row>
    <row r="5833" spans="1:2" ht="18" customHeight="1">
      <c r="A5833" s="73"/>
      <c r="B5833" s="86"/>
    </row>
    <row r="5834" spans="1:2" ht="18" customHeight="1">
      <c r="A5834" s="73"/>
      <c r="B5834" s="86"/>
    </row>
    <row r="5835" spans="1:2" ht="18" customHeight="1">
      <c r="A5835" s="73"/>
      <c r="B5835" s="86"/>
    </row>
    <row r="5836" spans="1:2" ht="18" customHeight="1">
      <c r="A5836" s="73"/>
      <c r="B5836" s="86"/>
    </row>
    <row r="5837" spans="1:2" ht="18" customHeight="1">
      <c r="A5837" s="73"/>
      <c r="B5837" s="86"/>
    </row>
    <row r="5838" spans="1:2" ht="18" customHeight="1">
      <c r="A5838" s="73"/>
      <c r="B5838" s="86"/>
    </row>
    <row r="5839" spans="1:2" ht="18" customHeight="1">
      <c r="A5839" s="73"/>
      <c r="B5839" s="86"/>
    </row>
    <row r="5840" spans="1:2" ht="18" customHeight="1">
      <c r="A5840" s="73"/>
      <c r="B5840" s="86"/>
    </row>
    <row r="5841" spans="1:2" ht="18" customHeight="1">
      <c r="A5841" s="73"/>
      <c r="B5841" s="86"/>
    </row>
    <row r="5842" spans="1:2" ht="18" customHeight="1">
      <c r="A5842" s="73"/>
      <c r="B5842" s="86"/>
    </row>
    <row r="5843" spans="1:2" ht="18" customHeight="1">
      <c r="A5843" s="73"/>
      <c r="B5843" s="86"/>
    </row>
    <row r="5844" spans="1:2" ht="18" customHeight="1">
      <c r="A5844" s="73"/>
      <c r="B5844" s="86"/>
    </row>
    <row r="5845" spans="1:2" ht="18" customHeight="1">
      <c r="A5845" s="73"/>
      <c r="B5845" s="86"/>
    </row>
    <row r="5846" spans="1:2" ht="18" customHeight="1">
      <c r="A5846" s="73"/>
      <c r="B5846" s="86"/>
    </row>
    <row r="5847" spans="1:2" ht="18" customHeight="1">
      <c r="A5847" s="73"/>
      <c r="B5847" s="86"/>
    </row>
    <row r="5848" spans="1:2" ht="18" customHeight="1">
      <c r="A5848" s="73"/>
      <c r="B5848" s="86"/>
    </row>
    <row r="5849" spans="1:2" ht="18" customHeight="1">
      <c r="A5849" s="73"/>
      <c r="B5849" s="86"/>
    </row>
    <row r="5850" spans="1:2" ht="18" customHeight="1">
      <c r="A5850" s="73"/>
      <c r="B5850" s="86"/>
    </row>
    <row r="5851" spans="1:2" ht="18" customHeight="1">
      <c r="A5851" s="73"/>
      <c r="B5851" s="86"/>
    </row>
    <row r="5852" spans="1:2" ht="18" customHeight="1">
      <c r="A5852" s="73"/>
      <c r="B5852" s="86"/>
    </row>
    <row r="5853" spans="1:2" ht="18" customHeight="1">
      <c r="A5853" s="73"/>
      <c r="B5853" s="86"/>
    </row>
    <row r="5854" spans="1:2" ht="18" customHeight="1">
      <c r="A5854" s="73"/>
      <c r="B5854" s="86"/>
    </row>
    <row r="5855" spans="1:2" ht="18" customHeight="1">
      <c r="A5855" s="73"/>
      <c r="B5855" s="86"/>
    </row>
    <row r="5856" spans="1:2" ht="18" customHeight="1">
      <c r="A5856" s="73"/>
      <c r="B5856" s="86"/>
    </row>
    <row r="5857" spans="1:2" ht="18" customHeight="1">
      <c r="A5857" s="73"/>
      <c r="B5857" s="86"/>
    </row>
    <row r="5858" spans="1:2" ht="18" customHeight="1">
      <c r="A5858" s="73"/>
      <c r="B5858" s="86"/>
    </row>
    <row r="5859" spans="1:2" ht="18" customHeight="1">
      <c r="A5859" s="73"/>
      <c r="B5859" s="86"/>
    </row>
    <row r="5860" spans="1:2" ht="18" customHeight="1">
      <c r="A5860" s="73"/>
      <c r="B5860" s="86"/>
    </row>
    <row r="5861" spans="1:2" ht="18" customHeight="1">
      <c r="A5861" s="73"/>
      <c r="B5861" s="86"/>
    </row>
    <row r="5862" spans="1:2" ht="18" customHeight="1">
      <c r="A5862" s="73"/>
      <c r="B5862" s="86"/>
    </row>
    <row r="5863" spans="1:2" ht="18" customHeight="1">
      <c r="A5863" s="73"/>
      <c r="B5863" s="86"/>
    </row>
    <row r="5864" spans="1:2" ht="18" customHeight="1">
      <c r="A5864" s="73"/>
      <c r="B5864" s="86"/>
    </row>
    <row r="5865" spans="1:2" ht="18" customHeight="1">
      <c r="A5865" s="73"/>
      <c r="B5865" s="86"/>
    </row>
    <row r="5866" spans="1:2" ht="18" customHeight="1">
      <c r="A5866" s="73"/>
      <c r="B5866" s="86"/>
    </row>
    <row r="5867" spans="1:2" ht="18" customHeight="1">
      <c r="A5867" s="73"/>
      <c r="B5867" s="86"/>
    </row>
    <row r="5868" spans="1:2" ht="18" customHeight="1">
      <c r="A5868" s="73"/>
      <c r="B5868" s="86"/>
    </row>
    <row r="5869" spans="1:2" ht="18" customHeight="1">
      <c r="A5869" s="73"/>
      <c r="B5869" s="86"/>
    </row>
    <row r="5870" spans="1:2" ht="18" customHeight="1">
      <c r="A5870" s="73"/>
      <c r="B5870" s="86"/>
    </row>
    <row r="5871" spans="1:2" ht="18" customHeight="1">
      <c r="A5871" s="73"/>
      <c r="B5871" s="86"/>
    </row>
    <row r="5872" spans="1:2" ht="18" customHeight="1">
      <c r="A5872" s="73"/>
      <c r="B5872" s="86"/>
    </row>
    <row r="5873" spans="1:2" ht="18" customHeight="1">
      <c r="A5873" s="73"/>
      <c r="B5873" s="86"/>
    </row>
    <row r="5874" spans="1:2" ht="18" customHeight="1">
      <c r="A5874" s="73"/>
      <c r="B5874" s="86"/>
    </row>
    <row r="5875" spans="1:2" ht="18" customHeight="1">
      <c r="A5875" s="73"/>
      <c r="B5875" s="86"/>
    </row>
    <row r="5876" spans="1:2" ht="18" customHeight="1">
      <c r="A5876" s="73"/>
      <c r="B5876" s="86"/>
    </row>
    <row r="5877" spans="1:2" ht="18" customHeight="1">
      <c r="A5877" s="73"/>
      <c r="B5877" s="86"/>
    </row>
    <row r="5878" spans="1:2" ht="18" customHeight="1">
      <c r="A5878" s="73"/>
      <c r="B5878" s="86"/>
    </row>
    <row r="5879" spans="1:2" ht="18" customHeight="1">
      <c r="A5879" s="73"/>
      <c r="B5879" s="86"/>
    </row>
    <row r="5880" spans="1:2" ht="18" customHeight="1">
      <c r="A5880" s="73"/>
      <c r="B5880" s="86"/>
    </row>
    <row r="5881" spans="1:2" ht="18" customHeight="1">
      <c r="A5881" s="73"/>
      <c r="B5881" s="86"/>
    </row>
    <row r="5882" spans="1:2" ht="18" customHeight="1">
      <c r="A5882" s="73"/>
      <c r="B5882" s="86"/>
    </row>
    <row r="5883" spans="1:2" ht="18" customHeight="1">
      <c r="A5883" s="73"/>
      <c r="B5883" s="86"/>
    </row>
    <row r="5884" spans="1:2" ht="18" customHeight="1">
      <c r="A5884" s="73"/>
      <c r="B5884" s="86"/>
    </row>
    <row r="5885" spans="1:2" ht="18" customHeight="1">
      <c r="A5885" s="73"/>
      <c r="B5885" s="86"/>
    </row>
    <row r="5886" spans="1:2" ht="18" customHeight="1">
      <c r="A5886" s="73"/>
      <c r="B5886" s="86"/>
    </row>
    <row r="5887" spans="1:2" ht="18" customHeight="1">
      <c r="A5887" s="73"/>
      <c r="B5887" s="86"/>
    </row>
    <row r="5888" spans="1:2" ht="18" customHeight="1">
      <c r="A5888" s="73"/>
      <c r="B5888" s="86"/>
    </row>
    <row r="5889" spans="1:2" ht="18" customHeight="1">
      <c r="A5889" s="73"/>
      <c r="B5889" s="86"/>
    </row>
    <row r="5890" spans="1:2" ht="18" customHeight="1">
      <c r="A5890" s="73"/>
      <c r="B5890" s="86"/>
    </row>
    <row r="5891" spans="1:2" ht="18" customHeight="1">
      <c r="A5891" s="73"/>
      <c r="B5891" s="86"/>
    </row>
    <row r="5892" spans="1:2" ht="18" customHeight="1">
      <c r="A5892" s="73"/>
      <c r="B5892" s="86"/>
    </row>
    <row r="5893" spans="1:2" ht="18" customHeight="1">
      <c r="A5893" s="73"/>
      <c r="B5893" s="86"/>
    </row>
    <row r="5894" spans="1:2" ht="18" customHeight="1">
      <c r="A5894" s="73"/>
      <c r="B5894" s="86"/>
    </row>
    <row r="5895" spans="1:2" ht="18" customHeight="1">
      <c r="A5895" s="73"/>
      <c r="B5895" s="86"/>
    </row>
    <row r="5896" spans="1:2" ht="18" customHeight="1">
      <c r="A5896" s="73"/>
      <c r="B5896" s="86"/>
    </row>
    <row r="5897" spans="1:2" ht="18" customHeight="1">
      <c r="A5897" s="73"/>
      <c r="B5897" s="86"/>
    </row>
    <row r="5898" spans="1:2" ht="18" customHeight="1">
      <c r="A5898" s="73"/>
      <c r="B5898" s="86"/>
    </row>
    <row r="5899" spans="1:2" ht="18" customHeight="1">
      <c r="A5899" s="73"/>
      <c r="B5899" s="86"/>
    </row>
    <row r="5900" spans="1:2" ht="18" customHeight="1">
      <c r="A5900" s="73"/>
      <c r="B5900" s="86"/>
    </row>
    <row r="5901" spans="1:2" ht="18" customHeight="1">
      <c r="A5901" s="73"/>
      <c r="B5901" s="86"/>
    </row>
    <row r="5902" spans="1:2" ht="18" customHeight="1">
      <c r="A5902" s="73"/>
      <c r="B5902" s="86"/>
    </row>
    <row r="5903" spans="1:2" ht="18" customHeight="1">
      <c r="A5903" s="73"/>
      <c r="B5903" s="86"/>
    </row>
    <row r="5904" spans="1:2" ht="18" customHeight="1">
      <c r="A5904" s="73"/>
      <c r="B5904" s="86"/>
    </row>
    <row r="5905" spans="1:2" ht="18" customHeight="1">
      <c r="A5905" s="73"/>
      <c r="B5905" s="86"/>
    </row>
    <row r="5906" spans="1:2" ht="18" customHeight="1">
      <c r="A5906" s="73"/>
      <c r="B5906" s="86"/>
    </row>
    <row r="5907" spans="1:2" ht="18" customHeight="1">
      <c r="A5907" s="73"/>
      <c r="B5907" s="86"/>
    </row>
    <row r="5908" spans="1:2" ht="18" customHeight="1">
      <c r="A5908" s="73"/>
      <c r="B5908" s="86"/>
    </row>
    <row r="5909" spans="1:2" ht="18" customHeight="1">
      <c r="A5909" s="73"/>
      <c r="B5909" s="86"/>
    </row>
    <row r="5910" spans="1:2" ht="18" customHeight="1">
      <c r="A5910" s="73"/>
      <c r="B5910" s="86"/>
    </row>
    <row r="5911" spans="1:2" ht="18" customHeight="1">
      <c r="A5911" s="73"/>
      <c r="B5911" s="86"/>
    </row>
    <row r="5912" spans="1:2" ht="18" customHeight="1">
      <c r="A5912" s="73"/>
      <c r="B5912" s="86"/>
    </row>
    <row r="5913" spans="1:2" ht="18" customHeight="1">
      <c r="A5913" s="73"/>
      <c r="B5913" s="86"/>
    </row>
    <row r="5914" spans="1:2" ht="18" customHeight="1">
      <c r="A5914" s="73"/>
      <c r="B5914" s="86"/>
    </row>
    <row r="5915" spans="1:2" ht="18" customHeight="1">
      <c r="A5915" s="73"/>
      <c r="B5915" s="86"/>
    </row>
    <row r="5916" spans="1:2" ht="18" customHeight="1">
      <c r="A5916" s="73"/>
      <c r="B5916" s="86"/>
    </row>
    <row r="5917" spans="1:2" ht="18" customHeight="1">
      <c r="A5917" s="73"/>
      <c r="B5917" s="86"/>
    </row>
    <row r="5918" spans="1:2" ht="18" customHeight="1">
      <c r="A5918" s="73"/>
      <c r="B5918" s="86"/>
    </row>
    <row r="5919" spans="1:2" ht="18" customHeight="1">
      <c r="A5919" s="73"/>
      <c r="B5919" s="86"/>
    </row>
    <row r="5920" spans="1:2" ht="18" customHeight="1">
      <c r="A5920" s="73"/>
      <c r="B5920" s="86"/>
    </row>
    <row r="5921" spans="1:2" ht="18" customHeight="1">
      <c r="A5921" s="73"/>
      <c r="B5921" s="86"/>
    </row>
    <row r="5922" spans="1:2" ht="18" customHeight="1">
      <c r="A5922" s="73"/>
      <c r="B5922" s="86"/>
    </row>
    <row r="5923" spans="1:2" ht="18" customHeight="1">
      <c r="A5923" s="73"/>
      <c r="B5923" s="86"/>
    </row>
    <row r="5924" spans="1:2" ht="18" customHeight="1">
      <c r="A5924" s="73"/>
      <c r="B5924" s="86"/>
    </row>
    <row r="5925" spans="1:2" ht="18" customHeight="1">
      <c r="A5925" s="73"/>
      <c r="B5925" s="86"/>
    </row>
    <row r="5926" spans="1:2" ht="18" customHeight="1">
      <c r="A5926" s="73"/>
      <c r="B5926" s="86"/>
    </row>
    <row r="5927" spans="1:2" ht="18" customHeight="1">
      <c r="A5927" s="73"/>
      <c r="B5927" s="86"/>
    </row>
    <row r="5928" spans="1:2" ht="18" customHeight="1">
      <c r="A5928" s="73"/>
      <c r="B5928" s="86"/>
    </row>
    <row r="5929" spans="1:2" ht="18" customHeight="1">
      <c r="A5929" s="73"/>
      <c r="B5929" s="86"/>
    </row>
    <row r="5930" spans="1:2" ht="18" customHeight="1">
      <c r="A5930" s="73"/>
      <c r="B5930" s="86"/>
    </row>
    <row r="5931" spans="1:2" ht="18" customHeight="1">
      <c r="A5931" s="73"/>
      <c r="B5931" s="86"/>
    </row>
    <row r="5932" spans="1:2" ht="18" customHeight="1">
      <c r="A5932" s="73"/>
      <c r="B5932" s="86"/>
    </row>
    <row r="5933" spans="1:2" ht="18" customHeight="1">
      <c r="A5933" s="73"/>
      <c r="B5933" s="86"/>
    </row>
    <row r="5934" spans="1:2" ht="18" customHeight="1">
      <c r="A5934" s="73"/>
      <c r="B5934" s="86"/>
    </row>
    <row r="5935" spans="1:2" ht="18" customHeight="1">
      <c r="A5935" s="73"/>
      <c r="B5935" s="86"/>
    </row>
    <row r="5936" spans="1:2" ht="18" customHeight="1">
      <c r="A5936" s="73"/>
      <c r="B5936" s="86"/>
    </row>
    <row r="5937" spans="1:2" ht="18" customHeight="1">
      <c r="A5937" s="73"/>
      <c r="B5937" s="86"/>
    </row>
    <row r="5938" spans="1:2" ht="18" customHeight="1">
      <c r="A5938" s="73"/>
      <c r="B5938" s="86"/>
    </row>
    <row r="5939" spans="1:2" ht="18" customHeight="1">
      <c r="A5939" s="73"/>
      <c r="B5939" s="86"/>
    </row>
    <row r="5940" spans="1:2" ht="18" customHeight="1">
      <c r="A5940" s="73"/>
      <c r="B5940" s="86"/>
    </row>
    <row r="5941" spans="1:2" ht="18" customHeight="1">
      <c r="A5941" s="73"/>
      <c r="B5941" s="86"/>
    </row>
    <row r="5942" spans="1:2" ht="18" customHeight="1">
      <c r="A5942" s="73"/>
      <c r="B5942" s="86"/>
    </row>
    <row r="5943" spans="1:2" ht="18" customHeight="1">
      <c r="A5943" s="73"/>
      <c r="B5943" s="86"/>
    </row>
    <row r="5944" spans="1:2" ht="18" customHeight="1">
      <c r="A5944" s="73"/>
      <c r="B5944" s="86"/>
    </row>
    <row r="5945" spans="1:2" ht="18" customHeight="1">
      <c r="A5945" s="73"/>
      <c r="B5945" s="86"/>
    </row>
    <row r="5946" spans="1:2" ht="18" customHeight="1">
      <c r="A5946" s="73"/>
      <c r="B5946" s="86"/>
    </row>
    <row r="5947" spans="1:2" ht="18" customHeight="1">
      <c r="A5947" s="73"/>
      <c r="B5947" s="86"/>
    </row>
    <row r="5948" spans="1:2" ht="18" customHeight="1">
      <c r="A5948" s="73"/>
      <c r="B5948" s="86"/>
    </row>
    <row r="5949" spans="1:2" ht="18" customHeight="1">
      <c r="A5949" s="73"/>
      <c r="B5949" s="86"/>
    </row>
    <row r="5950" spans="1:2" ht="18" customHeight="1">
      <c r="A5950" s="73"/>
      <c r="B5950" s="86"/>
    </row>
    <row r="5951" spans="1:2" ht="18" customHeight="1">
      <c r="A5951" s="73"/>
      <c r="B5951" s="86"/>
    </row>
    <row r="5952" spans="1:2" ht="18" customHeight="1">
      <c r="A5952" s="73"/>
      <c r="B5952" s="86"/>
    </row>
    <row r="5953" spans="1:2" ht="18" customHeight="1">
      <c r="A5953" s="73"/>
      <c r="B5953" s="86"/>
    </row>
    <row r="5954" spans="1:2" ht="18" customHeight="1">
      <c r="A5954" s="73"/>
      <c r="B5954" s="86"/>
    </row>
    <row r="5955" spans="1:2" ht="18" customHeight="1">
      <c r="A5955" s="73"/>
      <c r="B5955" s="86"/>
    </row>
    <row r="5956" spans="1:2" ht="18" customHeight="1">
      <c r="A5956" s="73"/>
      <c r="B5956" s="86"/>
    </row>
    <row r="5957" spans="1:2" ht="18" customHeight="1">
      <c r="A5957" s="73"/>
      <c r="B5957" s="86"/>
    </row>
    <row r="5958" spans="1:2" ht="18" customHeight="1">
      <c r="A5958" s="73"/>
      <c r="B5958" s="86"/>
    </row>
    <row r="5959" spans="1:2" ht="18" customHeight="1">
      <c r="A5959" s="73"/>
      <c r="B5959" s="86"/>
    </row>
    <row r="5960" spans="1:2" ht="18" customHeight="1">
      <c r="A5960" s="73"/>
      <c r="B5960" s="86"/>
    </row>
    <row r="5961" spans="1:2" ht="18" customHeight="1">
      <c r="A5961" s="73"/>
      <c r="B5961" s="86"/>
    </row>
    <row r="5962" spans="1:2" ht="18" customHeight="1">
      <c r="A5962" s="73"/>
      <c r="B5962" s="86"/>
    </row>
    <row r="5963" spans="1:2" ht="18" customHeight="1">
      <c r="A5963" s="73"/>
      <c r="B5963" s="86"/>
    </row>
    <row r="5964" spans="1:2" ht="18" customHeight="1">
      <c r="A5964" s="73"/>
      <c r="B5964" s="86"/>
    </row>
    <row r="5965" spans="1:2" ht="18" customHeight="1">
      <c r="A5965" s="73"/>
      <c r="B5965" s="86"/>
    </row>
    <row r="5966" spans="1:2" ht="18" customHeight="1">
      <c r="A5966" s="73"/>
      <c r="B5966" s="86"/>
    </row>
    <row r="5967" spans="1:2" ht="18" customHeight="1">
      <c r="A5967" s="73"/>
      <c r="B5967" s="86"/>
    </row>
    <row r="5968" spans="1:2" ht="18" customHeight="1">
      <c r="A5968" s="73"/>
      <c r="B5968" s="86"/>
    </row>
    <row r="5969" spans="1:2" ht="18" customHeight="1">
      <c r="A5969" s="73"/>
      <c r="B5969" s="86"/>
    </row>
    <row r="5970" spans="1:2" ht="18" customHeight="1">
      <c r="A5970" s="73"/>
      <c r="B5970" s="86"/>
    </row>
    <row r="5971" spans="1:2" ht="18" customHeight="1">
      <c r="A5971" s="73"/>
      <c r="B5971" s="86"/>
    </row>
    <row r="5972" spans="1:2" ht="18" customHeight="1">
      <c r="A5972" s="73"/>
      <c r="B5972" s="86"/>
    </row>
    <row r="5973" spans="1:2" ht="18" customHeight="1">
      <c r="A5973" s="73"/>
      <c r="B5973" s="86"/>
    </row>
    <row r="5974" spans="1:2" ht="18" customHeight="1">
      <c r="A5974" s="73"/>
      <c r="B5974" s="86"/>
    </row>
    <row r="5975" spans="1:2" ht="18" customHeight="1">
      <c r="A5975" s="73"/>
      <c r="B5975" s="86"/>
    </row>
    <row r="5976" spans="1:2" ht="18" customHeight="1">
      <c r="A5976" s="73"/>
      <c r="B5976" s="86"/>
    </row>
    <row r="5977" spans="1:2" ht="18" customHeight="1">
      <c r="A5977" s="73"/>
      <c r="B5977" s="86"/>
    </row>
    <row r="5978" spans="1:2" ht="18" customHeight="1">
      <c r="A5978" s="73"/>
      <c r="B5978" s="86"/>
    </row>
    <row r="5979" spans="1:2" ht="18" customHeight="1">
      <c r="A5979" s="73"/>
      <c r="B5979" s="86"/>
    </row>
    <row r="5980" spans="1:2" ht="18" customHeight="1">
      <c r="A5980" s="73"/>
      <c r="B5980" s="86"/>
    </row>
    <row r="5981" spans="1:2" ht="18" customHeight="1">
      <c r="A5981" s="73"/>
      <c r="B5981" s="86"/>
    </row>
    <row r="5982" spans="1:2" ht="18" customHeight="1">
      <c r="A5982" s="73"/>
      <c r="B5982" s="86"/>
    </row>
    <row r="5983" spans="1:2" ht="18" customHeight="1">
      <c r="A5983" s="73"/>
      <c r="B5983" s="86"/>
    </row>
    <row r="5984" spans="1:2" ht="18" customHeight="1">
      <c r="A5984" s="73"/>
      <c r="B5984" s="86"/>
    </row>
    <row r="5985" spans="1:2" ht="18" customHeight="1">
      <c r="A5985" s="73"/>
      <c r="B5985" s="86"/>
    </row>
    <row r="5986" spans="1:2" ht="18" customHeight="1">
      <c r="A5986" s="73"/>
      <c r="B5986" s="86"/>
    </row>
    <row r="5987" spans="1:2" ht="18" customHeight="1">
      <c r="A5987" s="73"/>
      <c r="B5987" s="86"/>
    </row>
    <row r="5988" spans="1:2" ht="18" customHeight="1">
      <c r="A5988" s="73"/>
      <c r="B5988" s="86"/>
    </row>
    <row r="5989" spans="1:2" ht="18" customHeight="1">
      <c r="A5989" s="73"/>
      <c r="B5989" s="86"/>
    </row>
    <row r="5990" spans="1:2" ht="18" customHeight="1">
      <c r="A5990" s="73"/>
      <c r="B5990" s="86"/>
    </row>
    <row r="5991" spans="1:2" ht="18" customHeight="1">
      <c r="A5991" s="73"/>
      <c r="B5991" s="86"/>
    </row>
    <row r="5992" spans="1:2" ht="18" customHeight="1">
      <c r="A5992" s="73"/>
      <c r="B5992" s="86"/>
    </row>
    <row r="5993" spans="1:2" ht="18" customHeight="1">
      <c r="A5993" s="73"/>
      <c r="B5993" s="86"/>
    </row>
    <row r="5994" spans="1:2" ht="18" customHeight="1">
      <c r="A5994" s="73"/>
      <c r="B5994" s="86"/>
    </row>
    <row r="5995" spans="1:2" ht="18" customHeight="1">
      <c r="A5995" s="73"/>
      <c r="B5995" s="86"/>
    </row>
    <row r="5996" spans="1:2" ht="18" customHeight="1">
      <c r="A5996" s="73"/>
      <c r="B5996" s="86"/>
    </row>
    <row r="5997" spans="1:2" ht="18" customHeight="1">
      <c r="A5997" s="73"/>
      <c r="B5997" s="86"/>
    </row>
    <row r="5998" spans="1:2" ht="18" customHeight="1">
      <c r="A5998" s="73"/>
      <c r="B5998" s="86"/>
    </row>
    <row r="5999" spans="1:2" ht="18" customHeight="1">
      <c r="A5999" s="73"/>
      <c r="B5999" s="86"/>
    </row>
    <row r="6000" spans="1:2" ht="18" customHeight="1">
      <c r="A6000" s="73"/>
      <c r="B6000" s="86"/>
    </row>
    <row r="6001" spans="1:2" ht="18" customHeight="1">
      <c r="A6001" s="73"/>
      <c r="B6001" s="86"/>
    </row>
    <row r="6002" spans="1:2" ht="18" customHeight="1">
      <c r="A6002" s="73"/>
      <c r="B6002" s="86"/>
    </row>
    <row r="6003" spans="1:2" ht="18" customHeight="1">
      <c r="A6003" s="73"/>
      <c r="B6003" s="86"/>
    </row>
    <row r="6004" spans="1:2" ht="18" customHeight="1">
      <c r="A6004" s="73"/>
      <c r="B6004" s="86"/>
    </row>
    <row r="6005" spans="1:2" ht="18" customHeight="1">
      <c r="A6005" s="73"/>
      <c r="B6005" s="86"/>
    </row>
    <row r="6006" spans="1:2" ht="18" customHeight="1">
      <c r="A6006" s="73"/>
      <c r="B6006" s="86"/>
    </row>
    <row r="6007" spans="1:2" ht="18" customHeight="1">
      <c r="A6007" s="73"/>
      <c r="B6007" s="86"/>
    </row>
    <row r="6008" spans="1:2" ht="18" customHeight="1">
      <c r="A6008" s="73"/>
      <c r="B6008" s="86"/>
    </row>
    <row r="6009" spans="1:2" ht="18" customHeight="1">
      <c r="A6009" s="73"/>
      <c r="B6009" s="86"/>
    </row>
    <row r="6010" spans="1:2" ht="18" customHeight="1">
      <c r="A6010" s="73"/>
      <c r="B6010" s="86"/>
    </row>
    <row r="6011" spans="1:2" ht="18" customHeight="1">
      <c r="A6011" s="73"/>
      <c r="B6011" s="86"/>
    </row>
    <row r="6012" spans="1:2" ht="18" customHeight="1">
      <c r="A6012" s="73"/>
      <c r="B6012" s="86"/>
    </row>
    <row r="6013" spans="1:2" ht="18" customHeight="1">
      <c r="A6013" s="73"/>
      <c r="B6013" s="86"/>
    </row>
    <row r="6014" spans="1:2" ht="18" customHeight="1">
      <c r="A6014" s="73"/>
      <c r="B6014" s="86"/>
    </row>
    <row r="6015" spans="1:2" ht="18" customHeight="1">
      <c r="A6015" s="73"/>
      <c r="B6015" s="86"/>
    </row>
    <row r="6016" spans="1:2" ht="18" customHeight="1">
      <c r="A6016" s="73"/>
      <c r="B6016" s="86"/>
    </row>
    <row r="6017" spans="1:2" ht="18" customHeight="1">
      <c r="A6017" s="73"/>
      <c r="B6017" s="86"/>
    </row>
    <row r="6018" spans="1:2" ht="18" customHeight="1">
      <c r="A6018" s="73"/>
      <c r="B6018" s="86"/>
    </row>
    <row r="6019" spans="1:2" ht="18" customHeight="1">
      <c r="A6019" s="73"/>
      <c r="B6019" s="86"/>
    </row>
    <row r="6020" spans="1:2" ht="18" customHeight="1">
      <c r="A6020" s="73"/>
      <c r="B6020" s="86"/>
    </row>
    <row r="6021" spans="1:2" ht="18" customHeight="1">
      <c r="A6021" s="73"/>
      <c r="B6021" s="86"/>
    </row>
    <row r="6022" spans="1:2" ht="18" customHeight="1">
      <c r="A6022" s="73"/>
      <c r="B6022" s="86"/>
    </row>
    <row r="6023" spans="1:2" ht="18" customHeight="1">
      <c r="A6023" s="73"/>
      <c r="B6023" s="86"/>
    </row>
    <row r="6024" spans="1:2" ht="18" customHeight="1">
      <c r="A6024" s="73"/>
      <c r="B6024" s="86"/>
    </row>
    <row r="6025" spans="1:2" ht="18" customHeight="1">
      <c r="A6025" s="73"/>
      <c r="B6025" s="86"/>
    </row>
    <row r="6026" spans="1:2" ht="18" customHeight="1">
      <c r="A6026" s="73"/>
      <c r="B6026" s="86"/>
    </row>
    <row r="6027" spans="1:2" ht="18" customHeight="1">
      <c r="A6027" s="73"/>
      <c r="B6027" s="86"/>
    </row>
    <row r="6028" spans="1:2" ht="18" customHeight="1">
      <c r="A6028" s="73"/>
      <c r="B6028" s="86"/>
    </row>
    <row r="6029" spans="1:2" ht="18" customHeight="1">
      <c r="A6029" s="73"/>
      <c r="B6029" s="86"/>
    </row>
    <row r="6030" spans="1:2" ht="18" customHeight="1">
      <c r="A6030" s="73"/>
      <c r="B6030" s="86"/>
    </row>
    <row r="6031" spans="1:2" ht="18" customHeight="1">
      <c r="A6031" s="73"/>
      <c r="B6031" s="86"/>
    </row>
    <row r="6032" spans="1:2" ht="18" customHeight="1">
      <c r="A6032" s="73"/>
      <c r="B6032" s="86"/>
    </row>
    <row r="6033" spans="1:2" ht="18" customHeight="1">
      <c r="A6033" s="73"/>
      <c r="B6033" s="86"/>
    </row>
    <row r="6034" spans="1:2" ht="18" customHeight="1">
      <c r="A6034" s="73"/>
      <c r="B6034" s="86"/>
    </row>
    <row r="6035" spans="1:2" ht="18" customHeight="1">
      <c r="A6035" s="73"/>
      <c r="B6035" s="86"/>
    </row>
    <row r="6036" spans="1:2" ht="18" customHeight="1">
      <c r="A6036" s="73"/>
      <c r="B6036" s="86"/>
    </row>
    <row r="6037" spans="1:2" ht="18" customHeight="1">
      <c r="A6037" s="73"/>
      <c r="B6037" s="86"/>
    </row>
    <row r="6038" spans="1:2" ht="18" customHeight="1">
      <c r="A6038" s="73"/>
      <c r="B6038" s="86"/>
    </row>
    <row r="6039" spans="1:2" ht="18" customHeight="1">
      <c r="A6039" s="73"/>
      <c r="B6039" s="86"/>
    </row>
    <row r="6040" spans="1:2" ht="18" customHeight="1">
      <c r="A6040" s="73"/>
      <c r="B6040" s="86"/>
    </row>
    <row r="6041" spans="1:2" ht="18" customHeight="1">
      <c r="A6041" s="73"/>
      <c r="B6041" s="86"/>
    </row>
    <row r="6042" spans="1:2" ht="18" customHeight="1">
      <c r="A6042" s="73"/>
      <c r="B6042" s="86"/>
    </row>
    <row r="6043" spans="1:2" ht="18" customHeight="1">
      <c r="A6043" s="73"/>
      <c r="B6043" s="86"/>
    </row>
    <row r="6044" spans="1:2" ht="18" customHeight="1">
      <c r="A6044" s="73"/>
      <c r="B6044" s="86"/>
    </row>
    <row r="6045" spans="1:2" ht="18" customHeight="1">
      <c r="A6045" s="73"/>
      <c r="B6045" s="86"/>
    </row>
    <row r="6046" spans="1:2" ht="18" customHeight="1">
      <c r="A6046" s="73"/>
      <c r="B6046" s="86"/>
    </row>
    <row r="6047" spans="1:2" ht="18" customHeight="1">
      <c r="A6047" s="73"/>
      <c r="B6047" s="86"/>
    </row>
    <row r="6048" spans="1:2" ht="18" customHeight="1">
      <c r="A6048" s="73"/>
      <c r="B6048" s="86"/>
    </row>
    <row r="6049" spans="1:2" ht="18" customHeight="1">
      <c r="A6049" s="73"/>
      <c r="B6049" s="86"/>
    </row>
    <row r="6050" spans="1:2" ht="18" customHeight="1">
      <c r="A6050" s="73"/>
      <c r="B6050" s="86"/>
    </row>
    <row r="6051" spans="1:2" ht="18" customHeight="1">
      <c r="A6051" s="73"/>
      <c r="B6051" s="86"/>
    </row>
    <row r="6052" spans="1:2" ht="18" customHeight="1">
      <c r="A6052" s="73"/>
      <c r="B6052" s="86"/>
    </row>
    <row r="6053" spans="1:2" ht="18" customHeight="1">
      <c r="A6053" s="73"/>
      <c r="B6053" s="86"/>
    </row>
    <row r="6054" spans="1:2" ht="18" customHeight="1">
      <c r="A6054" s="73"/>
      <c r="B6054" s="86"/>
    </row>
    <row r="6055" spans="1:2" ht="18" customHeight="1">
      <c r="A6055" s="73"/>
      <c r="B6055" s="86"/>
    </row>
    <row r="6056" spans="1:2" ht="18" customHeight="1">
      <c r="A6056" s="73"/>
      <c r="B6056" s="86"/>
    </row>
    <row r="6057" spans="1:2" ht="18" customHeight="1">
      <c r="A6057" s="73"/>
      <c r="B6057" s="86"/>
    </row>
    <row r="6058" spans="1:2" ht="18" customHeight="1">
      <c r="A6058" s="73"/>
      <c r="B6058" s="86"/>
    </row>
    <row r="6059" spans="1:2" ht="18" customHeight="1">
      <c r="A6059" s="73"/>
      <c r="B6059" s="86"/>
    </row>
    <row r="6060" spans="1:2" ht="18" customHeight="1">
      <c r="A6060" s="73"/>
      <c r="B6060" s="86"/>
    </row>
    <row r="6061" spans="1:2" ht="18" customHeight="1">
      <c r="A6061" s="73"/>
      <c r="B6061" s="86"/>
    </row>
    <row r="6062" spans="1:2" ht="18" customHeight="1">
      <c r="A6062" s="73"/>
      <c r="B6062" s="86"/>
    </row>
    <row r="6063" spans="1:2" ht="18" customHeight="1">
      <c r="A6063" s="73"/>
      <c r="B6063" s="86"/>
    </row>
    <row r="6064" spans="1:2" ht="18" customHeight="1">
      <c r="A6064" s="73"/>
      <c r="B6064" s="86"/>
    </row>
    <row r="6065" spans="1:2" ht="18" customHeight="1">
      <c r="A6065" s="73"/>
      <c r="B6065" s="86"/>
    </row>
    <row r="6066" spans="1:2" ht="18" customHeight="1">
      <c r="A6066" s="73"/>
      <c r="B6066" s="86"/>
    </row>
    <row r="6067" spans="1:2" ht="18" customHeight="1">
      <c r="A6067" s="73"/>
      <c r="B6067" s="86"/>
    </row>
    <row r="6068" spans="1:2" ht="18" customHeight="1">
      <c r="A6068" s="73"/>
      <c r="B6068" s="86"/>
    </row>
    <row r="6069" spans="1:2" ht="18" customHeight="1">
      <c r="A6069" s="73"/>
      <c r="B6069" s="86"/>
    </row>
    <row r="6070" spans="1:2" ht="18" customHeight="1">
      <c r="A6070" s="73"/>
      <c r="B6070" s="86"/>
    </row>
    <row r="6071" spans="1:2" ht="18" customHeight="1">
      <c r="A6071" s="73"/>
      <c r="B6071" s="86"/>
    </row>
    <row r="6072" spans="1:2" ht="18" customHeight="1">
      <c r="A6072" s="73"/>
      <c r="B6072" s="86"/>
    </row>
    <row r="6073" spans="1:2" ht="18" customHeight="1">
      <c r="A6073" s="73"/>
      <c r="B6073" s="86"/>
    </row>
    <row r="6074" spans="1:2" ht="18" customHeight="1">
      <c r="A6074" s="73"/>
      <c r="B6074" s="86"/>
    </row>
    <row r="6075" spans="1:2" ht="18" customHeight="1">
      <c r="A6075" s="73"/>
      <c r="B6075" s="86"/>
    </row>
    <row r="6076" spans="1:2" ht="18" customHeight="1">
      <c r="A6076" s="73"/>
      <c r="B6076" s="86"/>
    </row>
    <row r="6077" spans="1:2" ht="18" customHeight="1">
      <c r="A6077" s="73"/>
      <c r="B6077" s="86"/>
    </row>
    <row r="6078" spans="1:2" ht="18" customHeight="1">
      <c r="A6078" s="73"/>
      <c r="B6078" s="86"/>
    </row>
    <row r="6079" spans="1:2" ht="18" customHeight="1">
      <c r="A6079" s="73"/>
      <c r="B6079" s="86"/>
    </row>
    <row r="6080" spans="1:2" ht="18" customHeight="1">
      <c r="A6080" s="73"/>
      <c r="B6080" s="86"/>
    </row>
    <row r="6081" spans="1:2" ht="18" customHeight="1">
      <c r="A6081" s="73"/>
      <c r="B6081" s="86"/>
    </row>
    <row r="6082" spans="1:2" ht="18" customHeight="1">
      <c r="A6082" s="73"/>
      <c r="B6082" s="86"/>
    </row>
    <row r="6083" spans="1:2" ht="18" customHeight="1">
      <c r="A6083" s="73"/>
      <c r="B6083" s="86"/>
    </row>
    <row r="6084" spans="1:2" ht="18" customHeight="1">
      <c r="A6084" s="73"/>
      <c r="B6084" s="86"/>
    </row>
    <row r="6085" spans="1:2" ht="18" customHeight="1">
      <c r="A6085" s="73"/>
      <c r="B6085" s="86"/>
    </row>
    <row r="6086" spans="1:2" ht="18" customHeight="1">
      <c r="A6086" s="73"/>
      <c r="B6086" s="86"/>
    </row>
    <row r="6087" spans="1:2" ht="18" customHeight="1">
      <c r="A6087" s="73"/>
      <c r="B6087" s="86"/>
    </row>
    <row r="6088" spans="1:2" ht="18" customHeight="1">
      <c r="A6088" s="73"/>
      <c r="B6088" s="86"/>
    </row>
    <row r="6089" spans="1:2" ht="18" customHeight="1">
      <c r="A6089" s="73"/>
      <c r="B6089" s="86"/>
    </row>
    <row r="6090" spans="1:2" ht="18" customHeight="1">
      <c r="A6090" s="73"/>
      <c r="B6090" s="86"/>
    </row>
    <row r="6091" spans="1:2" ht="18" customHeight="1">
      <c r="A6091" s="73"/>
      <c r="B6091" s="86"/>
    </row>
    <row r="6092" spans="1:2" ht="18" customHeight="1">
      <c r="A6092" s="73"/>
      <c r="B6092" s="86"/>
    </row>
    <row r="6093" spans="1:2" ht="18" customHeight="1">
      <c r="A6093" s="73"/>
      <c r="B6093" s="86"/>
    </row>
    <row r="6094" spans="1:2" ht="18" customHeight="1">
      <c r="A6094" s="73"/>
      <c r="B6094" s="86"/>
    </row>
    <row r="6095" spans="1:2" ht="18" customHeight="1">
      <c r="A6095" s="73"/>
      <c r="B6095" s="86"/>
    </row>
    <row r="6096" spans="1:2" ht="18" customHeight="1">
      <c r="A6096" s="73"/>
      <c r="B6096" s="86"/>
    </row>
    <row r="6097" spans="1:2" ht="18" customHeight="1">
      <c r="A6097" s="73"/>
      <c r="B6097" s="86"/>
    </row>
    <row r="6098" spans="1:2" ht="18" customHeight="1">
      <c r="A6098" s="73"/>
      <c r="B6098" s="86"/>
    </row>
    <row r="6099" spans="1:2" ht="18" customHeight="1">
      <c r="A6099" s="73"/>
      <c r="B6099" s="86"/>
    </row>
    <row r="6100" spans="1:2" ht="18" customHeight="1">
      <c r="A6100" s="73"/>
      <c r="B6100" s="86"/>
    </row>
    <row r="6101" spans="1:2" ht="18" customHeight="1">
      <c r="A6101" s="73"/>
      <c r="B6101" s="86"/>
    </row>
    <row r="6102" spans="1:2" ht="18" customHeight="1">
      <c r="A6102" s="73"/>
      <c r="B6102" s="86"/>
    </row>
    <row r="6103" spans="1:2" ht="18" customHeight="1">
      <c r="A6103" s="73"/>
      <c r="B6103" s="86"/>
    </row>
    <row r="6104" spans="1:2" ht="18" customHeight="1">
      <c r="A6104" s="73"/>
      <c r="B6104" s="86"/>
    </row>
    <row r="6105" spans="1:2" ht="18" customHeight="1">
      <c r="A6105" s="73"/>
      <c r="B6105" s="86"/>
    </row>
    <row r="6106" spans="1:2" ht="18" customHeight="1">
      <c r="A6106" s="73"/>
      <c r="B6106" s="86"/>
    </row>
    <row r="6107" spans="1:2" ht="18" customHeight="1">
      <c r="A6107" s="73"/>
      <c r="B6107" s="86"/>
    </row>
    <row r="6108" spans="1:2" ht="18" customHeight="1">
      <c r="A6108" s="73"/>
      <c r="B6108" s="86"/>
    </row>
    <row r="6109" spans="1:2" ht="18" customHeight="1">
      <c r="A6109" s="73"/>
      <c r="B6109" s="86"/>
    </row>
    <row r="6110" spans="1:2" ht="18" customHeight="1">
      <c r="A6110" s="73"/>
      <c r="B6110" s="86"/>
    </row>
    <row r="6111" spans="1:2" ht="18" customHeight="1">
      <c r="A6111" s="73"/>
      <c r="B6111" s="86"/>
    </row>
    <row r="6112" spans="1:2" ht="18" customHeight="1">
      <c r="A6112" s="73"/>
      <c r="B6112" s="86"/>
    </row>
    <row r="6113" spans="1:2" ht="18" customHeight="1">
      <c r="A6113" s="73"/>
      <c r="B6113" s="86"/>
    </row>
    <row r="6114" spans="1:2" ht="18" customHeight="1">
      <c r="A6114" s="73"/>
      <c r="B6114" s="86"/>
    </row>
    <row r="6115" spans="1:2" ht="18" customHeight="1">
      <c r="A6115" s="73"/>
      <c r="B6115" s="86"/>
    </row>
    <row r="6116" spans="1:2" ht="18" customHeight="1">
      <c r="A6116" s="73"/>
      <c r="B6116" s="86"/>
    </row>
    <row r="6117" spans="1:2" ht="18" customHeight="1">
      <c r="A6117" s="73"/>
      <c r="B6117" s="86"/>
    </row>
    <row r="6118" spans="1:2" ht="18" customHeight="1">
      <c r="A6118" s="73"/>
      <c r="B6118" s="86"/>
    </row>
    <row r="6119" spans="1:2" ht="18" customHeight="1">
      <c r="A6119" s="73"/>
      <c r="B6119" s="86"/>
    </row>
    <row r="6120" spans="1:2" ht="18" customHeight="1">
      <c r="A6120" s="73"/>
      <c r="B6120" s="86"/>
    </row>
    <row r="6121" spans="1:2" ht="18" customHeight="1">
      <c r="A6121" s="73"/>
      <c r="B6121" s="86"/>
    </row>
    <row r="6122" spans="1:2" ht="18" customHeight="1">
      <c r="A6122" s="73"/>
      <c r="B6122" s="86"/>
    </row>
    <row r="6123" spans="1:2" ht="18" customHeight="1">
      <c r="A6123" s="73"/>
      <c r="B6123" s="86"/>
    </row>
    <row r="6124" spans="1:2" ht="18" customHeight="1">
      <c r="A6124" s="73"/>
      <c r="B6124" s="86"/>
    </row>
    <row r="6125" spans="1:2" ht="18" customHeight="1">
      <c r="A6125" s="73"/>
      <c r="B6125" s="86"/>
    </row>
    <row r="6126" spans="1:2" ht="18" customHeight="1">
      <c r="A6126" s="73"/>
      <c r="B6126" s="86"/>
    </row>
    <row r="6127" spans="1:2" ht="18" customHeight="1">
      <c r="A6127" s="73"/>
      <c r="B6127" s="86"/>
    </row>
    <row r="6128" spans="1:2" ht="18" customHeight="1">
      <c r="A6128" s="73"/>
      <c r="B6128" s="86"/>
    </row>
    <row r="6129" spans="1:2" ht="18" customHeight="1">
      <c r="A6129" s="73"/>
      <c r="B6129" s="86"/>
    </row>
    <row r="6130" spans="1:2" ht="18" customHeight="1">
      <c r="A6130" s="73"/>
      <c r="B6130" s="86"/>
    </row>
    <row r="6131" spans="1:2" ht="18" customHeight="1">
      <c r="A6131" s="73"/>
      <c r="B6131" s="86"/>
    </row>
    <row r="6132" spans="1:2" ht="18" customHeight="1">
      <c r="A6132" s="73"/>
      <c r="B6132" s="86"/>
    </row>
    <row r="6133" spans="1:2" ht="18" customHeight="1">
      <c r="A6133" s="73"/>
      <c r="B6133" s="86"/>
    </row>
    <row r="6134" spans="1:2" ht="18" customHeight="1">
      <c r="A6134" s="73"/>
      <c r="B6134" s="86"/>
    </row>
    <row r="6135" spans="1:2" ht="18" customHeight="1">
      <c r="A6135" s="73"/>
      <c r="B6135" s="86"/>
    </row>
    <row r="6136" spans="1:2" ht="18" customHeight="1">
      <c r="A6136" s="73"/>
      <c r="B6136" s="86"/>
    </row>
    <row r="6137" spans="1:2" ht="18" customHeight="1">
      <c r="A6137" s="73"/>
      <c r="B6137" s="86"/>
    </row>
    <row r="6138" spans="1:2" ht="18" customHeight="1">
      <c r="A6138" s="73"/>
      <c r="B6138" s="86"/>
    </row>
    <row r="6139" spans="1:2" ht="18" customHeight="1">
      <c r="A6139" s="73"/>
      <c r="B6139" s="86"/>
    </row>
    <row r="6140" spans="1:2" ht="18" customHeight="1">
      <c r="A6140" s="73"/>
      <c r="B6140" s="86"/>
    </row>
    <row r="6141" spans="1:2" ht="18" customHeight="1">
      <c r="A6141" s="73"/>
      <c r="B6141" s="86"/>
    </row>
    <row r="6142" spans="1:2" ht="18" customHeight="1">
      <c r="A6142" s="73"/>
      <c r="B6142" s="86"/>
    </row>
    <row r="6143" spans="1:2" ht="18" customHeight="1">
      <c r="A6143" s="73"/>
      <c r="B6143" s="86"/>
    </row>
    <row r="6144" spans="1:2" ht="18" customHeight="1">
      <c r="A6144" s="73"/>
      <c r="B6144" s="86"/>
    </row>
    <row r="6145" spans="1:2" ht="18" customHeight="1">
      <c r="A6145" s="73"/>
      <c r="B6145" s="86"/>
    </row>
    <row r="6146" spans="1:2" ht="18" customHeight="1">
      <c r="A6146" s="73"/>
      <c r="B6146" s="86"/>
    </row>
    <row r="6147" spans="1:2" ht="18" customHeight="1">
      <c r="A6147" s="73"/>
      <c r="B6147" s="86"/>
    </row>
    <row r="6148" spans="1:2" ht="18" customHeight="1">
      <c r="A6148" s="73"/>
      <c r="B6148" s="86"/>
    </row>
    <row r="6149" spans="1:2" ht="18" customHeight="1">
      <c r="A6149" s="73"/>
      <c r="B6149" s="86"/>
    </row>
    <row r="6150" spans="1:2" ht="18" customHeight="1">
      <c r="A6150" s="73"/>
      <c r="B6150" s="86"/>
    </row>
    <row r="6151" spans="1:2" ht="18" customHeight="1">
      <c r="A6151" s="73"/>
      <c r="B6151" s="86"/>
    </row>
    <row r="6152" spans="1:2" ht="18" customHeight="1">
      <c r="A6152" s="73"/>
      <c r="B6152" s="86"/>
    </row>
    <row r="6153" spans="1:2" ht="18" customHeight="1">
      <c r="A6153" s="73"/>
      <c r="B6153" s="86"/>
    </row>
    <row r="6154" spans="1:2" ht="18" customHeight="1">
      <c r="A6154" s="73"/>
      <c r="B6154" s="86"/>
    </row>
    <row r="6155" spans="1:2" ht="18" customHeight="1">
      <c r="A6155" s="73"/>
      <c r="B6155" s="86"/>
    </row>
    <row r="6156" spans="1:2" ht="18" customHeight="1">
      <c r="A6156" s="73"/>
      <c r="B6156" s="86"/>
    </row>
    <row r="6157" spans="1:2" ht="18" customHeight="1">
      <c r="A6157" s="73"/>
      <c r="B6157" s="86"/>
    </row>
    <row r="6158" spans="1:2" ht="18" customHeight="1">
      <c r="A6158" s="73"/>
      <c r="B6158" s="86"/>
    </row>
    <row r="6159" spans="1:2" ht="18" customHeight="1">
      <c r="A6159" s="73"/>
      <c r="B6159" s="86"/>
    </row>
    <row r="6160" spans="1:2" ht="18" customHeight="1">
      <c r="A6160" s="73"/>
      <c r="B6160" s="86"/>
    </row>
    <row r="6161" spans="1:2" ht="18" customHeight="1">
      <c r="A6161" s="73"/>
      <c r="B6161" s="86"/>
    </row>
    <row r="6162" spans="1:2" ht="18" customHeight="1">
      <c r="A6162" s="73"/>
      <c r="B6162" s="86"/>
    </row>
    <row r="6163" spans="1:2" ht="18" customHeight="1">
      <c r="A6163" s="73"/>
      <c r="B6163" s="86"/>
    </row>
    <row r="6164" spans="1:2" ht="18" customHeight="1">
      <c r="A6164" s="73"/>
      <c r="B6164" s="86"/>
    </row>
    <row r="6165" spans="1:2" ht="18" customHeight="1">
      <c r="A6165" s="73"/>
      <c r="B6165" s="86"/>
    </row>
    <row r="6166" spans="1:2" ht="18" customHeight="1">
      <c r="A6166" s="73"/>
      <c r="B6166" s="86"/>
    </row>
    <row r="6167" spans="1:2" ht="18" customHeight="1">
      <c r="A6167" s="73"/>
      <c r="B6167" s="86"/>
    </row>
    <row r="6168" spans="1:2" ht="18" customHeight="1">
      <c r="A6168" s="73"/>
      <c r="B6168" s="86"/>
    </row>
    <row r="6169" spans="1:2" ht="18" customHeight="1">
      <c r="A6169" s="73"/>
      <c r="B6169" s="86"/>
    </row>
    <row r="6170" spans="1:2" ht="18" customHeight="1">
      <c r="A6170" s="73"/>
      <c r="B6170" s="86"/>
    </row>
    <row r="6171" spans="1:2" ht="18" customHeight="1">
      <c r="A6171" s="73"/>
      <c r="B6171" s="86"/>
    </row>
    <row r="6172" spans="1:2" ht="18" customHeight="1">
      <c r="A6172" s="73"/>
      <c r="B6172" s="86"/>
    </row>
    <row r="6173" spans="1:2" ht="18" customHeight="1">
      <c r="A6173" s="73"/>
      <c r="B6173" s="86"/>
    </row>
    <row r="6174" spans="1:2" ht="18" customHeight="1">
      <c r="A6174" s="73"/>
      <c r="B6174" s="86"/>
    </row>
    <row r="6175" spans="1:2" ht="18" customHeight="1">
      <c r="A6175" s="73"/>
      <c r="B6175" s="86"/>
    </row>
    <row r="6176" spans="1:2" ht="18" customHeight="1">
      <c r="A6176" s="73"/>
      <c r="B6176" s="86"/>
    </row>
    <row r="6177" spans="1:2" ht="18" customHeight="1">
      <c r="A6177" s="73"/>
      <c r="B6177" s="86"/>
    </row>
    <row r="6178" spans="1:2" ht="18" customHeight="1">
      <c r="A6178" s="73"/>
      <c r="B6178" s="86"/>
    </row>
    <row r="6179" spans="1:2" ht="18" customHeight="1">
      <c r="A6179" s="73"/>
      <c r="B6179" s="86"/>
    </row>
    <row r="6180" spans="1:2" ht="18" customHeight="1">
      <c r="A6180" s="73"/>
      <c r="B6180" s="86"/>
    </row>
    <row r="6181" spans="1:2" ht="18" customHeight="1">
      <c r="A6181" s="73"/>
      <c r="B6181" s="86"/>
    </row>
    <row r="6182" spans="1:2" ht="18" customHeight="1">
      <c r="A6182" s="73"/>
      <c r="B6182" s="86"/>
    </row>
    <row r="6183" spans="1:2" ht="18" customHeight="1">
      <c r="A6183" s="73"/>
      <c r="B6183" s="86"/>
    </row>
    <row r="6184" spans="1:2" ht="18" customHeight="1">
      <c r="A6184" s="73"/>
      <c r="B6184" s="86"/>
    </row>
    <row r="6185" spans="1:2" ht="18" customHeight="1">
      <c r="A6185" s="73"/>
      <c r="B6185" s="86"/>
    </row>
    <row r="6186" spans="1:2" ht="18" customHeight="1">
      <c r="A6186" s="73"/>
      <c r="B6186" s="86"/>
    </row>
    <row r="6187" spans="1:2" ht="18" customHeight="1">
      <c r="A6187" s="73"/>
      <c r="B6187" s="86"/>
    </row>
    <row r="6188" spans="1:2" ht="18" customHeight="1">
      <c r="A6188" s="73"/>
      <c r="B6188" s="86"/>
    </row>
    <row r="6189" spans="1:2" ht="18" customHeight="1">
      <c r="A6189" s="73"/>
      <c r="B6189" s="86"/>
    </row>
    <row r="6190" spans="1:2" ht="18" customHeight="1">
      <c r="A6190" s="73"/>
      <c r="B6190" s="86"/>
    </row>
    <row r="6191" spans="1:2" ht="18" customHeight="1">
      <c r="A6191" s="73"/>
      <c r="B6191" s="86"/>
    </row>
    <row r="6192" spans="1:2" ht="18" customHeight="1">
      <c r="A6192" s="73"/>
      <c r="B6192" s="86"/>
    </row>
    <row r="6193" spans="1:2" ht="18" customHeight="1">
      <c r="A6193" s="73"/>
      <c r="B6193" s="86"/>
    </row>
    <row r="6194" spans="1:2" ht="18" customHeight="1">
      <c r="A6194" s="73"/>
      <c r="B6194" s="86"/>
    </row>
    <row r="6195" spans="1:2" ht="18" customHeight="1">
      <c r="A6195" s="73"/>
      <c r="B6195" s="86"/>
    </row>
    <row r="6196" spans="1:2" ht="18" customHeight="1">
      <c r="A6196" s="73"/>
      <c r="B6196" s="86"/>
    </row>
    <row r="6197" spans="1:2" ht="18" customHeight="1">
      <c r="A6197" s="73"/>
      <c r="B6197" s="86"/>
    </row>
    <row r="6198" spans="1:2" ht="18" customHeight="1">
      <c r="A6198" s="73"/>
      <c r="B6198" s="86"/>
    </row>
    <row r="6199" spans="1:2" ht="18" customHeight="1">
      <c r="A6199" s="73"/>
      <c r="B6199" s="86"/>
    </row>
    <row r="6200" spans="1:2" ht="18" customHeight="1">
      <c r="A6200" s="73"/>
      <c r="B6200" s="86"/>
    </row>
    <row r="6201" spans="1:2" ht="18" customHeight="1">
      <c r="A6201" s="73"/>
      <c r="B6201" s="86"/>
    </row>
    <row r="6202" spans="1:2" ht="18" customHeight="1">
      <c r="A6202" s="73"/>
      <c r="B6202" s="86"/>
    </row>
    <row r="6203" spans="1:2" ht="18" customHeight="1">
      <c r="A6203" s="73"/>
      <c r="B6203" s="86"/>
    </row>
    <row r="6204" spans="1:2" ht="18" customHeight="1">
      <c r="A6204" s="73"/>
      <c r="B6204" s="86"/>
    </row>
    <row r="6205" spans="1:2" ht="18" customHeight="1">
      <c r="A6205" s="73"/>
      <c r="B6205" s="86"/>
    </row>
    <row r="6206" spans="1:2" ht="18" customHeight="1">
      <c r="A6206" s="73"/>
      <c r="B6206" s="86"/>
    </row>
    <row r="6207" spans="1:2" ht="18" customHeight="1">
      <c r="A6207" s="73"/>
      <c r="B6207" s="86"/>
    </row>
    <row r="6208" spans="1:2" ht="18" customHeight="1">
      <c r="A6208" s="73"/>
      <c r="B6208" s="86"/>
    </row>
    <row r="6209" spans="1:2" ht="18" customHeight="1">
      <c r="A6209" s="73"/>
      <c r="B6209" s="86"/>
    </row>
    <row r="6210" spans="1:2" ht="18" customHeight="1">
      <c r="A6210" s="73"/>
      <c r="B6210" s="86"/>
    </row>
    <row r="6211" spans="1:2" ht="18" customHeight="1">
      <c r="A6211" s="73"/>
      <c r="B6211" s="86"/>
    </row>
    <row r="6212" spans="1:2" ht="18" customHeight="1">
      <c r="A6212" s="73"/>
      <c r="B6212" s="86"/>
    </row>
    <row r="6213" spans="1:2" ht="18" customHeight="1">
      <c r="A6213" s="73"/>
      <c r="B6213" s="86"/>
    </row>
    <row r="6214" spans="1:2" ht="18" customHeight="1">
      <c r="A6214" s="73"/>
      <c r="B6214" s="86"/>
    </row>
    <row r="6215" spans="1:2" ht="18" customHeight="1">
      <c r="A6215" s="73"/>
      <c r="B6215" s="86"/>
    </row>
    <row r="6216" spans="1:2" ht="18" customHeight="1">
      <c r="A6216" s="73"/>
      <c r="B6216" s="86"/>
    </row>
    <row r="6217" spans="1:2" ht="18" customHeight="1">
      <c r="A6217" s="73"/>
      <c r="B6217" s="86"/>
    </row>
    <row r="6218" spans="1:2" ht="18" customHeight="1">
      <c r="A6218" s="73"/>
      <c r="B6218" s="86"/>
    </row>
    <row r="6219" spans="1:2" ht="18" customHeight="1">
      <c r="A6219" s="73"/>
      <c r="B6219" s="86"/>
    </row>
    <row r="6220" spans="1:2" ht="18" customHeight="1">
      <c r="A6220" s="73"/>
      <c r="B6220" s="86"/>
    </row>
    <row r="6221" spans="1:2" ht="18" customHeight="1">
      <c r="A6221" s="73"/>
      <c r="B6221" s="86"/>
    </row>
    <row r="6222" spans="1:2" ht="18" customHeight="1">
      <c r="A6222" s="73"/>
      <c r="B6222" s="86"/>
    </row>
    <row r="6223" spans="1:2" ht="18" customHeight="1">
      <c r="A6223" s="73"/>
      <c r="B6223" s="86"/>
    </row>
    <row r="6224" spans="1:2" ht="18" customHeight="1">
      <c r="A6224" s="73"/>
      <c r="B6224" s="86"/>
    </row>
    <row r="6225" spans="1:2" ht="18" customHeight="1">
      <c r="A6225" s="73"/>
      <c r="B6225" s="86"/>
    </row>
    <row r="6226" spans="1:2" ht="18" customHeight="1">
      <c r="A6226" s="73"/>
      <c r="B6226" s="86"/>
    </row>
    <row r="6227" spans="1:2" ht="18" customHeight="1">
      <c r="A6227" s="73"/>
      <c r="B6227" s="86"/>
    </row>
    <row r="6228" spans="1:2" ht="18" customHeight="1">
      <c r="A6228" s="73"/>
      <c r="B6228" s="86"/>
    </row>
    <row r="6229" spans="1:2" ht="18" customHeight="1">
      <c r="A6229" s="73"/>
      <c r="B6229" s="86"/>
    </row>
    <row r="6230" spans="1:2" ht="18" customHeight="1">
      <c r="A6230" s="73"/>
      <c r="B6230" s="86"/>
    </row>
    <row r="6231" spans="1:2" ht="18" customHeight="1">
      <c r="A6231" s="73"/>
      <c r="B6231" s="86"/>
    </row>
    <row r="6232" spans="1:2" ht="18" customHeight="1">
      <c r="A6232" s="73"/>
      <c r="B6232" s="86"/>
    </row>
    <row r="6233" spans="1:2" ht="18" customHeight="1">
      <c r="A6233" s="73"/>
      <c r="B6233" s="86"/>
    </row>
    <row r="6234" spans="1:2" ht="18" customHeight="1">
      <c r="A6234" s="73"/>
      <c r="B6234" s="86"/>
    </row>
    <row r="6235" spans="1:2" ht="18" customHeight="1">
      <c r="A6235" s="73"/>
      <c r="B6235" s="86"/>
    </row>
    <row r="6236" spans="1:2" ht="18" customHeight="1">
      <c r="A6236" s="73"/>
      <c r="B6236" s="86"/>
    </row>
    <row r="6237" spans="1:2" ht="18" customHeight="1">
      <c r="A6237" s="73"/>
      <c r="B6237" s="86"/>
    </row>
    <row r="6238" spans="1:2" ht="18" customHeight="1">
      <c r="A6238" s="73"/>
      <c r="B6238" s="86"/>
    </row>
    <row r="6239" spans="1:2" ht="18" customHeight="1">
      <c r="A6239" s="73"/>
      <c r="B6239" s="86"/>
    </row>
    <row r="6240" spans="1:2" ht="18" customHeight="1">
      <c r="A6240" s="73"/>
      <c r="B6240" s="86"/>
    </row>
    <row r="6241" spans="1:2" ht="18" customHeight="1">
      <c r="A6241" s="73"/>
      <c r="B6241" s="86"/>
    </row>
    <row r="6242" spans="1:2" ht="18" customHeight="1">
      <c r="A6242" s="73"/>
      <c r="B6242" s="86"/>
    </row>
    <row r="6243" spans="1:2" ht="18" customHeight="1">
      <c r="A6243" s="73"/>
      <c r="B6243" s="86"/>
    </row>
    <row r="6244" spans="1:2" ht="18" customHeight="1">
      <c r="A6244" s="73"/>
      <c r="B6244" s="86"/>
    </row>
    <row r="6245" spans="1:2" ht="18" customHeight="1">
      <c r="A6245" s="73"/>
      <c r="B6245" s="86"/>
    </row>
    <row r="6246" spans="1:2" ht="18" customHeight="1">
      <c r="A6246" s="73"/>
      <c r="B6246" s="86"/>
    </row>
    <row r="6247" spans="1:2" ht="18" customHeight="1">
      <c r="A6247" s="73"/>
      <c r="B6247" s="86"/>
    </row>
    <row r="6248" spans="1:2" ht="18" customHeight="1">
      <c r="A6248" s="73"/>
      <c r="B6248" s="86"/>
    </row>
    <row r="6249" spans="1:2" ht="18" customHeight="1">
      <c r="A6249" s="73"/>
    </row>
    <row r="6250" spans="1:2" ht="18" customHeight="1">
      <c r="A6250" s="73"/>
    </row>
    <row r="6251" spans="1:2" ht="18" customHeight="1">
      <c r="A6251" s="73"/>
    </row>
    <row r="6252" spans="1:2" ht="18" customHeight="1">
      <c r="A6252" s="73"/>
    </row>
  </sheetData>
  <mergeCells count="1">
    <mergeCell ref="A2:B2"/>
  </mergeCells>
  <phoneticPr fontId="62" type="noConversion"/>
  <pageMargins left="0.75" right="0.75" top="1" bottom="1" header="0.5" footer="0.5"/>
</worksheet>
</file>

<file path=xl/worksheets/sheet37.xml><?xml version="1.0" encoding="utf-8"?>
<worksheet xmlns="http://schemas.openxmlformats.org/spreadsheetml/2006/main" xmlns:r="http://schemas.openxmlformats.org/officeDocument/2006/relationships">
  <sheetPr>
    <pageSetUpPr fitToPage="1"/>
  </sheetPr>
  <dimension ref="A1:D22"/>
  <sheetViews>
    <sheetView workbookViewId="0">
      <selection activeCell="D3" sqref="D3"/>
    </sheetView>
  </sheetViews>
  <sheetFormatPr defaultColWidth="8" defaultRowHeight="14.25" customHeight="1"/>
  <cols>
    <col min="1" max="1" width="41.25" style="2" customWidth="1"/>
    <col min="2" max="2" width="25" style="2" customWidth="1"/>
    <col min="3" max="3" width="43.375" style="2" customWidth="1"/>
    <col min="4" max="4" width="25" style="2" customWidth="1"/>
    <col min="5" max="16384" width="8" style="2"/>
  </cols>
  <sheetData>
    <row r="1" spans="1:4" ht="37.5" customHeight="1">
      <c r="A1" s="623" t="s">
        <v>1564</v>
      </c>
      <c r="B1" s="623"/>
      <c r="C1" s="623"/>
      <c r="D1" s="623"/>
    </row>
    <row r="2" spans="1:4" ht="14.25" hidden="1" customHeight="1">
      <c r="A2" s="144"/>
      <c r="B2" s="144"/>
      <c r="C2" s="144"/>
      <c r="D2" s="144"/>
    </row>
    <row r="3" spans="1:4" ht="19.5" customHeight="1">
      <c r="A3" s="35"/>
      <c r="B3" s="55"/>
      <c r="C3" s="35"/>
      <c r="D3" s="34"/>
    </row>
    <row r="4" spans="1:4" ht="19.5" customHeight="1">
      <c r="A4" s="121" t="s">
        <v>1503</v>
      </c>
      <c r="B4" s="122"/>
      <c r="C4" s="145"/>
      <c r="D4" s="122" t="s">
        <v>1504</v>
      </c>
    </row>
    <row r="5" spans="1:4" ht="37.5" customHeight="1">
      <c r="A5" s="123" t="s">
        <v>1505</v>
      </c>
      <c r="B5" s="123" t="s">
        <v>1565</v>
      </c>
      <c r="C5" s="123" t="s">
        <v>1505</v>
      </c>
      <c r="D5" s="123" t="s">
        <v>1565</v>
      </c>
    </row>
    <row r="6" spans="1:4" ht="24" customHeight="1">
      <c r="A6" s="128" t="s">
        <v>1566</v>
      </c>
      <c r="B6" s="155">
        <v>89548804450.149994</v>
      </c>
      <c r="C6" s="128" t="s">
        <v>1567</v>
      </c>
      <c r="D6" s="155">
        <v>15153939019.190001</v>
      </c>
    </row>
    <row r="7" spans="1:4" ht="24" customHeight="1">
      <c r="A7" s="128" t="s">
        <v>1568</v>
      </c>
      <c r="B7" s="155">
        <v>10569788009.559999</v>
      </c>
      <c r="C7" s="128" t="s">
        <v>1569</v>
      </c>
      <c r="D7" s="155">
        <v>79790759.379999995</v>
      </c>
    </row>
    <row r="8" spans="1:4" ht="24" customHeight="1">
      <c r="A8" s="128" t="s">
        <v>1570</v>
      </c>
      <c r="B8" s="155">
        <v>0</v>
      </c>
      <c r="C8" s="128" t="s">
        <v>1571</v>
      </c>
      <c r="D8" s="155">
        <v>1128670999.3699999</v>
      </c>
    </row>
    <row r="9" spans="1:4" ht="24" customHeight="1">
      <c r="A9" s="128" t="s">
        <v>1572</v>
      </c>
      <c r="B9" s="155">
        <v>12166367417.51</v>
      </c>
      <c r="C9" s="128" t="s">
        <v>1573</v>
      </c>
      <c r="D9" s="155">
        <v>463967884</v>
      </c>
    </row>
    <row r="10" spans="1:4" ht="24" customHeight="1">
      <c r="A10" s="128" t="s">
        <v>1574</v>
      </c>
      <c r="B10" s="155">
        <v>66790620.700000003</v>
      </c>
      <c r="C10" s="128" t="s">
        <v>1369</v>
      </c>
      <c r="D10" s="155">
        <v>171158.34</v>
      </c>
    </row>
    <row r="11" spans="1:4" ht="24" customHeight="1">
      <c r="A11" s="128" t="s">
        <v>1575</v>
      </c>
      <c r="B11" s="155">
        <v>64296905.630000003</v>
      </c>
      <c r="C11" s="123" t="s">
        <v>1523</v>
      </c>
      <c r="D11" s="123" t="s">
        <v>1523</v>
      </c>
    </row>
    <row r="12" spans="1:4" ht="24" customHeight="1">
      <c r="A12" s="128" t="s">
        <v>1576</v>
      </c>
      <c r="B12" s="155">
        <v>958568106.80999994</v>
      </c>
      <c r="C12" s="128" t="s">
        <v>1577</v>
      </c>
      <c r="D12" s="155">
        <v>2866702533.6100001</v>
      </c>
    </row>
    <row r="13" spans="1:4" ht="24" customHeight="1">
      <c r="A13" s="128" t="s">
        <v>1578</v>
      </c>
      <c r="B13" s="155">
        <v>113310318604.72998</v>
      </c>
      <c r="C13" s="128" t="s">
        <v>1579</v>
      </c>
      <c r="D13" s="155">
        <v>19613451594.510002</v>
      </c>
    </row>
    <row r="14" spans="1:4" ht="24" customHeight="1">
      <c r="A14" s="128" t="s">
        <v>1580</v>
      </c>
      <c r="B14" s="155">
        <v>0</v>
      </c>
      <c r="C14" s="128" t="s">
        <v>1581</v>
      </c>
      <c r="D14" s="155">
        <v>0</v>
      </c>
    </row>
    <row r="15" spans="1:4" ht="24" customHeight="1">
      <c r="A15" s="128" t="s">
        <v>1582</v>
      </c>
      <c r="B15" s="155">
        <v>0</v>
      </c>
      <c r="C15" s="237" t="s">
        <v>1583</v>
      </c>
      <c r="D15" s="238">
        <v>0</v>
      </c>
    </row>
    <row r="16" spans="1:4" ht="24" customHeight="1">
      <c r="A16" s="128" t="s">
        <v>1584</v>
      </c>
      <c r="B16" s="239">
        <v>0</v>
      </c>
      <c r="C16" s="90" t="s">
        <v>1585</v>
      </c>
      <c r="D16" s="93">
        <v>23962057182.77</v>
      </c>
    </row>
    <row r="17" spans="1:4" ht="24" customHeight="1">
      <c r="A17" s="128" t="s">
        <v>1586</v>
      </c>
      <c r="B17" s="239">
        <v>0</v>
      </c>
      <c r="C17" s="90" t="s">
        <v>1587</v>
      </c>
      <c r="D17" s="93">
        <v>0</v>
      </c>
    </row>
    <row r="18" spans="1:4" ht="24" customHeight="1">
      <c r="A18" s="128" t="s">
        <v>1588</v>
      </c>
      <c r="B18" s="239">
        <v>113310318604.72998</v>
      </c>
      <c r="C18" s="90" t="s">
        <v>1589</v>
      </c>
      <c r="D18" s="93">
        <v>43575508777.279999</v>
      </c>
    </row>
    <row r="19" spans="1:4" ht="24" customHeight="1">
      <c r="A19" s="123" t="s">
        <v>1523</v>
      </c>
      <c r="B19" s="240" t="s">
        <v>1523</v>
      </c>
      <c r="C19" s="90" t="s">
        <v>1590</v>
      </c>
      <c r="D19" s="93">
        <v>69734809827.449982</v>
      </c>
    </row>
    <row r="20" spans="1:4" ht="24" customHeight="1">
      <c r="A20" s="128" t="s">
        <v>1591</v>
      </c>
      <c r="B20" s="239">
        <v>398805488502.77002</v>
      </c>
      <c r="C20" s="90" t="s">
        <v>1592</v>
      </c>
      <c r="D20" s="93">
        <v>468540298330.21997</v>
      </c>
    </row>
    <row r="21" spans="1:4" ht="24" customHeight="1">
      <c r="A21" s="123" t="s">
        <v>1562</v>
      </c>
      <c r="B21" s="239">
        <v>512115807107.5</v>
      </c>
      <c r="C21" s="130" t="s">
        <v>1593</v>
      </c>
      <c r="D21" s="93">
        <v>512115807107.5</v>
      </c>
    </row>
    <row r="22" spans="1:4" ht="19.5" customHeight="1">
      <c r="A22" s="35"/>
      <c r="B22" s="35"/>
      <c r="C22" s="35"/>
      <c r="D22" s="34" t="s">
        <v>1594</v>
      </c>
    </row>
  </sheetData>
  <mergeCells count="1">
    <mergeCell ref="A1:D1"/>
  </mergeCells>
  <phoneticPr fontId="62" type="noConversion"/>
  <printOptions horizontalCentered="1"/>
  <pageMargins left="7.8472222222222221E-2" right="7.8472222222222221E-2" top="0.74791666666666667" bottom="0.74791666666666667" header="0.31458333333333333" footer="0.31458333333333333"/>
  <pageSetup paperSize="9" scale="91" orientation="landscape"/>
  <headerFooter scaleWithDoc="0" alignWithMargins="0">
    <oddFooter>第 &amp;P 页，共 &amp;N 页</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D22"/>
  <sheetViews>
    <sheetView workbookViewId="0">
      <selection activeCell="D2" sqref="D2"/>
    </sheetView>
  </sheetViews>
  <sheetFormatPr defaultColWidth="8" defaultRowHeight="14.25" customHeight="1"/>
  <cols>
    <col min="1" max="1" width="33.125" style="2" customWidth="1"/>
    <col min="2" max="2" width="25" style="2" customWidth="1"/>
    <col min="3" max="3" width="29.375" style="2" customWidth="1"/>
    <col min="4" max="4" width="25" style="2" customWidth="1"/>
    <col min="5" max="16384" width="8" style="2"/>
  </cols>
  <sheetData>
    <row r="1" spans="1:4" ht="37.5" customHeight="1">
      <c r="A1" s="616" t="s">
        <v>1595</v>
      </c>
      <c r="B1" s="616"/>
      <c r="C1" s="616"/>
      <c r="D1" s="616"/>
    </row>
    <row r="2" spans="1:4" ht="19.5" customHeight="1">
      <c r="A2" s="32"/>
      <c r="B2" s="32"/>
      <c r="C2" s="35"/>
      <c r="D2" s="223"/>
    </row>
    <row r="3" spans="1:4" ht="19.5" customHeight="1">
      <c r="A3" s="121" t="s">
        <v>1503</v>
      </c>
      <c r="B3" s="121"/>
      <c r="C3" s="121"/>
      <c r="D3" s="122" t="s">
        <v>1504</v>
      </c>
    </row>
    <row r="4" spans="1:4" ht="37.5" customHeight="1">
      <c r="A4" s="123" t="s">
        <v>1596</v>
      </c>
      <c r="B4" s="146" t="s">
        <v>1597</v>
      </c>
      <c r="C4" s="123" t="s">
        <v>1596</v>
      </c>
      <c r="D4" s="146" t="s">
        <v>1597</v>
      </c>
    </row>
    <row r="5" spans="1:4" ht="24" customHeight="1">
      <c r="A5" s="128" t="s">
        <v>1598</v>
      </c>
      <c r="B5" s="155">
        <v>7311880.2199999997</v>
      </c>
      <c r="C5" s="128" t="s">
        <v>1599</v>
      </c>
      <c r="D5" s="155">
        <v>27515516.039999999</v>
      </c>
    </row>
    <row r="6" spans="1:4" ht="24" customHeight="1">
      <c r="A6" s="198" t="s">
        <v>1600</v>
      </c>
      <c r="B6" s="155">
        <v>0</v>
      </c>
      <c r="C6" s="128" t="s">
        <v>1601</v>
      </c>
      <c r="D6" s="155">
        <v>9708783.7699999996</v>
      </c>
    </row>
    <row r="7" spans="1:4" ht="24" customHeight="1">
      <c r="A7" s="128" t="s">
        <v>1602</v>
      </c>
      <c r="B7" s="155">
        <v>0</v>
      </c>
      <c r="C7" s="128" t="s">
        <v>1573</v>
      </c>
      <c r="D7" s="155">
        <v>100000</v>
      </c>
    </row>
    <row r="8" spans="1:4" ht="24" customHeight="1">
      <c r="A8" s="128" t="s">
        <v>1603</v>
      </c>
      <c r="B8" s="155">
        <v>579780.37</v>
      </c>
      <c r="C8" s="123" t="s">
        <v>1523</v>
      </c>
      <c r="D8" s="123" t="s">
        <v>1523</v>
      </c>
    </row>
    <row r="9" spans="1:4" ht="24" customHeight="1">
      <c r="A9" s="128" t="s">
        <v>1604</v>
      </c>
      <c r="B9" s="155">
        <v>27827667.600000001</v>
      </c>
      <c r="C9" s="123" t="s">
        <v>1523</v>
      </c>
      <c r="D9" s="123" t="s">
        <v>1523</v>
      </c>
    </row>
    <row r="10" spans="1:4" ht="24" customHeight="1">
      <c r="A10" s="198" t="s">
        <v>1605</v>
      </c>
      <c r="B10" s="155">
        <v>27515516.039999999</v>
      </c>
      <c r="C10" s="123" t="s">
        <v>1523</v>
      </c>
      <c r="D10" s="123" t="s">
        <v>1523</v>
      </c>
    </row>
    <row r="11" spans="1:4" ht="24" customHeight="1">
      <c r="A11" s="198" t="s">
        <v>1606</v>
      </c>
      <c r="B11" s="155">
        <v>212151.56</v>
      </c>
      <c r="C11" s="123" t="s">
        <v>1523</v>
      </c>
      <c r="D11" s="123" t="s">
        <v>1523</v>
      </c>
    </row>
    <row r="12" spans="1:4" ht="24" customHeight="1">
      <c r="A12" s="128" t="s">
        <v>1607</v>
      </c>
      <c r="B12" s="155">
        <v>0</v>
      </c>
      <c r="C12" s="123" t="s">
        <v>1523</v>
      </c>
      <c r="D12" s="123" t="s">
        <v>1523</v>
      </c>
    </row>
    <row r="13" spans="1:4" ht="24" customHeight="1">
      <c r="A13" s="128" t="s">
        <v>1608</v>
      </c>
      <c r="B13" s="155">
        <v>-649.66</v>
      </c>
      <c r="C13" s="128" t="s">
        <v>1369</v>
      </c>
      <c r="D13" s="155">
        <v>0</v>
      </c>
    </row>
    <row r="14" spans="1:4" ht="24" customHeight="1">
      <c r="A14" s="128" t="s">
        <v>1609</v>
      </c>
      <c r="B14" s="155">
        <v>0</v>
      </c>
      <c r="C14" s="128" t="s">
        <v>1577</v>
      </c>
      <c r="D14" s="155">
        <v>0</v>
      </c>
    </row>
    <row r="15" spans="1:4" ht="24" customHeight="1">
      <c r="A15" s="128" t="s">
        <v>1610</v>
      </c>
      <c r="B15" s="155">
        <v>35718678.530000001</v>
      </c>
      <c r="C15" s="128" t="s">
        <v>1579</v>
      </c>
      <c r="D15" s="155">
        <v>37324299.810000002</v>
      </c>
    </row>
    <row r="16" spans="1:4" ht="24" customHeight="1">
      <c r="A16" s="128" t="s">
        <v>1611</v>
      </c>
      <c r="B16" s="155">
        <v>0</v>
      </c>
      <c r="C16" s="128" t="s">
        <v>1581</v>
      </c>
      <c r="D16" s="155">
        <v>0</v>
      </c>
    </row>
    <row r="17" spans="1:4" ht="24" customHeight="1">
      <c r="A17" s="128" t="s">
        <v>1612</v>
      </c>
      <c r="B17" s="155">
        <v>0</v>
      </c>
      <c r="C17" s="128" t="s">
        <v>1585</v>
      </c>
      <c r="D17" s="155">
        <v>0</v>
      </c>
    </row>
    <row r="18" spans="1:4" ht="24" customHeight="1">
      <c r="A18" s="128" t="s">
        <v>1613</v>
      </c>
      <c r="B18" s="155">
        <v>35718678.530000001</v>
      </c>
      <c r="C18" s="128" t="s">
        <v>1589</v>
      </c>
      <c r="D18" s="155">
        <v>37324299.810000002</v>
      </c>
    </row>
    <row r="19" spans="1:4" ht="24" customHeight="1">
      <c r="A19" s="123" t="s">
        <v>1523</v>
      </c>
      <c r="B19" s="123" t="s">
        <v>1523</v>
      </c>
      <c r="C19" s="128" t="s">
        <v>1590</v>
      </c>
      <c r="D19" s="155">
        <v>-1605621.28</v>
      </c>
    </row>
    <row r="20" spans="1:4" ht="24" customHeight="1">
      <c r="A20" s="128" t="s">
        <v>1614</v>
      </c>
      <c r="B20" s="155">
        <v>36868291.219999999</v>
      </c>
      <c r="C20" s="128" t="s">
        <v>1592</v>
      </c>
      <c r="D20" s="155">
        <v>35262669.939999998</v>
      </c>
    </row>
    <row r="21" spans="1:4" ht="24" customHeight="1">
      <c r="A21" s="123" t="s">
        <v>1615</v>
      </c>
      <c r="B21" s="155">
        <v>72586969.75</v>
      </c>
      <c r="C21" s="123" t="s">
        <v>1616</v>
      </c>
      <c r="D21" s="155">
        <v>72586969.75</v>
      </c>
    </row>
    <row r="22" spans="1:4" ht="19.5" customHeight="1">
      <c r="A22" s="195"/>
      <c r="B22" s="195"/>
      <c r="C22" s="195"/>
      <c r="D22" s="34" t="s">
        <v>1617</v>
      </c>
    </row>
  </sheetData>
  <mergeCells count="1">
    <mergeCell ref="A1:D1"/>
  </mergeCells>
  <phoneticPr fontId="62" type="noConversion"/>
  <printOptions horizontalCentered="1"/>
  <pageMargins left="7.8472222222222221E-2" right="7.8472222222222221E-2" top="0.74791666666666667" bottom="0.74791666666666667" header="0.31458333333333333" footer="0.31458333333333333"/>
  <pageSetup paperSize="9" scale="87" orientation="landscape"/>
  <headerFooter scaleWithDoc="0" alignWithMargins="0">
    <oddFooter>第 &amp;P 页，共 &amp;N 页</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F21"/>
  <sheetViews>
    <sheetView workbookViewId="0">
      <selection activeCell="F3" sqref="F3"/>
    </sheetView>
  </sheetViews>
  <sheetFormatPr defaultColWidth="8" defaultRowHeight="14.25" customHeight="1"/>
  <cols>
    <col min="1" max="1" width="26.75" style="2" customWidth="1"/>
    <col min="2" max="3" width="20" style="2" customWidth="1"/>
    <col min="4" max="4" width="36.625" style="2" customWidth="1"/>
    <col min="5" max="6" width="20" style="2" customWidth="1"/>
    <col min="7" max="16384" width="8" style="2"/>
  </cols>
  <sheetData>
    <row r="1" spans="1:6" ht="37.5" customHeight="1">
      <c r="A1" s="623" t="s">
        <v>1618</v>
      </c>
      <c r="B1" s="623"/>
      <c r="C1" s="624"/>
      <c r="D1" s="623"/>
      <c r="E1" s="623"/>
      <c r="F1" s="623"/>
    </row>
    <row r="2" spans="1:6" ht="14.25" hidden="1" customHeight="1">
      <c r="A2" s="144"/>
      <c r="B2" s="144"/>
      <c r="C2" s="151"/>
      <c r="D2" s="144"/>
      <c r="E2" s="144"/>
      <c r="F2" s="144"/>
    </row>
    <row r="3" spans="1:6" ht="18.75" customHeight="1">
      <c r="A3" s="56"/>
      <c r="B3" s="224"/>
      <c r="C3" s="158"/>
      <c r="D3" s="56"/>
      <c r="E3" s="225"/>
      <c r="F3" s="225"/>
    </row>
    <row r="4" spans="1:6" ht="18.75" customHeight="1">
      <c r="A4" s="226" t="s">
        <v>1503</v>
      </c>
      <c r="B4" s="227"/>
      <c r="C4" s="228"/>
      <c r="D4" s="229"/>
      <c r="E4" s="227"/>
      <c r="F4" s="227" t="s">
        <v>1504</v>
      </c>
    </row>
    <row r="5" spans="1:6" ht="37.5" customHeight="1">
      <c r="A5" s="627" t="s">
        <v>1505</v>
      </c>
      <c r="B5" s="625" t="s">
        <v>1565</v>
      </c>
      <c r="C5" s="626"/>
      <c r="D5" s="627" t="s">
        <v>1505</v>
      </c>
      <c r="E5" s="625" t="s">
        <v>1565</v>
      </c>
      <c r="F5" s="627"/>
    </row>
    <row r="6" spans="1:6" ht="22.5" customHeight="1">
      <c r="A6" s="626"/>
      <c r="B6" s="231"/>
      <c r="C6" s="230" t="s">
        <v>1619</v>
      </c>
      <c r="D6" s="626"/>
      <c r="E6" s="231"/>
      <c r="F6" s="230" t="s">
        <v>1619</v>
      </c>
    </row>
    <row r="7" spans="1:6" ht="22.5" customHeight="1">
      <c r="A7" s="232" t="s">
        <v>1566</v>
      </c>
      <c r="B7" s="233">
        <v>8292176075.1599998</v>
      </c>
      <c r="C7" s="233">
        <v>7326004678.1599998</v>
      </c>
      <c r="D7" s="232" t="s">
        <v>1567</v>
      </c>
      <c r="E7" s="233">
        <v>1788361048.4000001</v>
      </c>
      <c r="F7" s="233">
        <v>1788361048.4000001</v>
      </c>
    </row>
    <row r="8" spans="1:6" ht="22.5" customHeight="1">
      <c r="A8" s="232" t="s">
        <v>1568</v>
      </c>
      <c r="B8" s="233">
        <v>179208351.81</v>
      </c>
      <c r="C8" s="233">
        <v>179208351.81</v>
      </c>
      <c r="D8" s="230" t="s">
        <v>1523</v>
      </c>
      <c r="E8" s="234" t="s">
        <v>1523</v>
      </c>
      <c r="F8" s="234" t="s">
        <v>1523</v>
      </c>
    </row>
    <row r="9" spans="1:6" ht="22.5" customHeight="1">
      <c r="A9" s="232" t="s">
        <v>1570</v>
      </c>
      <c r="B9" s="233">
        <v>0</v>
      </c>
      <c r="C9" s="233">
        <v>0</v>
      </c>
      <c r="D9" s="230" t="s">
        <v>1523</v>
      </c>
      <c r="E9" s="234" t="s">
        <v>1523</v>
      </c>
      <c r="F9" s="234" t="s">
        <v>1523</v>
      </c>
    </row>
    <row r="10" spans="1:6" ht="22.5" customHeight="1">
      <c r="A10" s="232" t="s">
        <v>1572</v>
      </c>
      <c r="B10" s="233">
        <v>0</v>
      </c>
      <c r="C10" s="233">
        <v>0</v>
      </c>
      <c r="D10" s="230" t="s">
        <v>1523</v>
      </c>
      <c r="E10" s="230" t="s">
        <v>1523</v>
      </c>
      <c r="F10" s="230" t="s">
        <v>1523</v>
      </c>
    </row>
    <row r="11" spans="1:6" ht="22.5" customHeight="1">
      <c r="A11" s="232" t="s">
        <v>1574</v>
      </c>
      <c r="B11" s="233">
        <v>252047.09</v>
      </c>
      <c r="C11" s="233">
        <v>252047.09</v>
      </c>
      <c r="D11" s="232" t="s">
        <v>1620</v>
      </c>
      <c r="E11" s="233">
        <v>0</v>
      </c>
      <c r="F11" s="233">
        <v>0</v>
      </c>
    </row>
    <row r="12" spans="1:6" ht="22.5" customHeight="1">
      <c r="A12" s="232" t="s">
        <v>1575</v>
      </c>
      <c r="B12" s="233">
        <v>0</v>
      </c>
      <c r="C12" s="233">
        <v>0</v>
      </c>
      <c r="D12" s="230" t="s">
        <v>1523</v>
      </c>
      <c r="E12" s="230" t="s">
        <v>1523</v>
      </c>
      <c r="F12" s="230" t="s">
        <v>1523</v>
      </c>
    </row>
    <row r="13" spans="1:6" ht="22.5" customHeight="1">
      <c r="A13" s="232" t="s">
        <v>1576</v>
      </c>
      <c r="B13" s="233">
        <v>0</v>
      </c>
      <c r="C13" s="233">
        <v>0</v>
      </c>
      <c r="D13" s="232" t="s">
        <v>1621</v>
      </c>
      <c r="E13" s="233">
        <v>0</v>
      </c>
      <c r="F13" s="233">
        <v>0</v>
      </c>
    </row>
    <row r="14" spans="1:6" ht="22.5" customHeight="1">
      <c r="A14" s="232" t="s">
        <v>1578</v>
      </c>
      <c r="B14" s="233">
        <v>8471636474.0600004</v>
      </c>
      <c r="C14" s="233">
        <v>7505465077.0600004</v>
      </c>
      <c r="D14" s="232" t="s">
        <v>1622</v>
      </c>
      <c r="E14" s="233">
        <v>1788361048.4000001</v>
      </c>
      <c r="F14" s="233">
        <v>1788361048.4000001</v>
      </c>
    </row>
    <row r="15" spans="1:6" ht="22.5" customHeight="1">
      <c r="A15" s="232" t="s">
        <v>1580</v>
      </c>
      <c r="B15" s="233">
        <v>0</v>
      </c>
      <c r="C15" s="233">
        <v>0</v>
      </c>
      <c r="D15" s="232" t="s">
        <v>1623</v>
      </c>
      <c r="E15" s="233">
        <v>0</v>
      </c>
      <c r="F15" s="233">
        <v>0</v>
      </c>
    </row>
    <row r="16" spans="1:6" ht="22.5" customHeight="1">
      <c r="A16" s="232" t="s">
        <v>1584</v>
      </c>
      <c r="B16" s="233">
        <v>0</v>
      </c>
      <c r="C16" s="233">
        <v>0</v>
      </c>
      <c r="D16" s="232" t="s">
        <v>1624</v>
      </c>
      <c r="E16" s="233">
        <v>0</v>
      </c>
      <c r="F16" s="233">
        <v>0</v>
      </c>
    </row>
    <row r="17" spans="1:6" ht="22.5" customHeight="1">
      <c r="A17" s="232" t="s">
        <v>1588</v>
      </c>
      <c r="B17" s="233">
        <v>8471636474.0600004</v>
      </c>
      <c r="C17" s="233">
        <v>7505465077.0600004</v>
      </c>
      <c r="D17" s="232" t="s">
        <v>1625</v>
      </c>
      <c r="E17" s="233">
        <v>1788361048.4000001</v>
      </c>
      <c r="F17" s="233">
        <v>1788361048.4000001</v>
      </c>
    </row>
    <row r="18" spans="1:6" ht="22.5" customHeight="1">
      <c r="A18" s="230" t="s">
        <v>1523</v>
      </c>
      <c r="B18" s="230" t="s">
        <v>1523</v>
      </c>
      <c r="C18" s="230" t="s">
        <v>1523</v>
      </c>
      <c r="D18" s="232" t="s">
        <v>1626</v>
      </c>
      <c r="E18" s="233">
        <v>6683275425.6599998</v>
      </c>
      <c r="F18" s="233">
        <v>5717104028.6599998</v>
      </c>
    </row>
    <row r="19" spans="1:6" ht="22.5" customHeight="1">
      <c r="A19" s="232" t="s">
        <v>1591</v>
      </c>
      <c r="B19" s="233">
        <v>15353698703.27</v>
      </c>
      <c r="C19" s="230" t="s">
        <v>1523</v>
      </c>
      <c r="D19" s="232" t="s">
        <v>1627</v>
      </c>
      <c r="E19" s="233">
        <v>22036974128.93</v>
      </c>
      <c r="F19" s="230" t="s">
        <v>1523</v>
      </c>
    </row>
    <row r="20" spans="1:6" ht="22.5" customHeight="1">
      <c r="A20" s="230" t="s">
        <v>1562</v>
      </c>
      <c r="B20" s="233">
        <v>23825335177.330002</v>
      </c>
      <c r="C20" s="230" t="s">
        <v>1523</v>
      </c>
      <c r="D20" s="230" t="s">
        <v>1593</v>
      </c>
      <c r="E20" s="233">
        <v>23825335177.330002</v>
      </c>
      <c r="F20" s="230" t="s">
        <v>1523</v>
      </c>
    </row>
    <row r="21" spans="1:6" ht="18.75" customHeight="1">
      <c r="A21" s="235"/>
      <c r="B21" s="235"/>
      <c r="C21" s="207"/>
      <c r="D21" s="235"/>
      <c r="E21" s="236"/>
      <c r="F21" s="236" t="s">
        <v>1628</v>
      </c>
    </row>
  </sheetData>
  <mergeCells count="5">
    <mergeCell ref="A1:F1"/>
    <mergeCell ref="B5:C5"/>
    <mergeCell ref="E5:F5"/>
    <mergeCell ref="A5:A6"/>
    <mergeCell ref="D5:D6"/>
  </mergeCells>
  <phoneticPr fontId="62" type="noConversion"/>
  <printOptions horizontalCentered="1"/>
  <pageMargins left="7.8472222222222221E-2" right="7.8472222222222221E-2" top="0.74791666666666667" bottom="0.74791666666666667" header="0.31458333333333333" footer="0.31458333333333333"/>
  <pageSetup paperSize="9" scale="94" orientation="landscape"/>
  <headerFooter scaleWithDoc="0" alignWithMargins="0">
    <oddFooter>第 &amp;P 页，共 &amp;N 页</oddFooter>
  </headerFooter>
</worksheet>
</file>

<file path=xl/worksheets/sheet4.xml><?xml version="1.0" encoding="utf-8"?>
<worksheet xmlns="http://schemas.openxmlformats.org/spreadsheetml/2006/main" xmlns:r="http://schemas.openxmlformats.org/officeDocument/2006/relationships">
  <dimension ref="A1:IN42"/>
  <sheetViews>
    <sheetView topLeftCell="A16" zoomScaleSheetLayoutView="100" workbookViewId="0">
      <selection activeCell="I24" sqref="I24"/>
    </sheetView>
  </sheetViews>
  <sheetFormatPr defaultRowHeight="14.25"/>
  <cols>
    <col min="1" max="1" width="25.625" style="501" customWidth="1"/>
    <col min="2" max="7" width="14" style="501" customWidth="1"/>
    <col min="8" max="8" width="9" style="501"/>
    <col min="9" max="9" width="30.75" style="501" customWidth="1"/>
    <col min="10" max="248" width="9" style="501"/>
  </cols>
  <sheetData>
    <row r="1" spans="1:238" s="501" customFormat="1" ht="42" customHeight="1">
      <c r="A1" s="584" t="s">
        <v>88</v>
      </c>
      <c r="B1" s="584"/>
      <c r="C1" s="584"/>
      <c r="D1" s="584"/>
      <c r="E1" s="584"/>
      <c r="F1" s="584"/>
      <c r="G1" s="584"/>
    </row>
    <row r="2" spans="1:238" s="501" customFormat="1" ht="14.25" customHeight="1">
      <c r="A2" s="504"/>
      <c r="B2" s="504"/>
      <c r="C2" s="504"/>
      <c r="D2" s="504"/>
      <c r="E2" s="504"/>
      <c r="F2" s="504"/>
      <c r="G2" s="436" t="s">
        <v>13</v>
      </c>
    </row>
    <row r="3" spans="1:238" s="501" customFormat="1" ht="37.9" customHeight="1">
      <c r="A3" s="361" t="s">
        <v>14</v>
      </c>
      <c r="B3" s="327" t="s">
        <v>15</v>
      </c>
      <c r="C3" s="327" t="s">
        <v>16</v>
      </c>
      <c r="D3" s="327" t="s">
        <v>17</v>
      </c>
      <c r="E3" s="327" t="s">
        <v>18</v>
      </c>
      <c r="F3" s="506" t="s">
        <v>19</v>
      </c>
      <c r="G3" s="327" t="s">
        <v>20</v>
      </c>
    </row>
    <row r="4" spans="1:238" s="502" customFormat="1" ht="17.25" customHeight="1">
      <c r="A4" s="365" t="s">
        <v>23</v>
      </c>
      <c r="B4" s="458">
        <v>29349254</v>
      </c>
      <c r="C4" s="458">
        <v>29297269</v>
      </c>
      <c r="D4" s="458">
        <v>28996334</v>
      </c>
      <c r="E4" s="484">
        <v>0.98972822347366229</v>
      </c>
      <c r="F4" s="458">
        <v>26548905</v>
      </c>
      <c r="G4" s="484">
        <v>9.2185685247659022E-2</v>
      </c>
    </row>
    <row r="5" spans="1:238" s="501" customFormat="1" ht="17.25" customHeight="1">
      <c r="A5" s="368" t="s">
        <v>25</v>
      </c>
      <c r="B5" s="273">
        <v>11048768</v>
      </c>
      <c r="C5" s="273">
        <v>11023428</v>
      </c>
      <c r="D5" s="273">
        <v>10469728</v>
      </c>
      <c r="E5" s="487">
        <v>0.94977061581932587</v>
      </c>
      <c r="F5" s="273">
        <v>9912775</v>
      </c>
      <c r="G5" s="487">
        <v>5.6185376950450339E-2</v>
      </c>
    </row>
    <row r="6" spans="1:238" s="501" customFormat="1" ht="17.25" customHeight="1">
      <c r="A6" s="368" t="s">
        <v>27</v>
      </c>
      <c r="B6" s="273">
        <v>7697919</v>
      </c>
      <c r="C6" s="273">
        <v>7674125</v>
      </c>
      <c r="D6" s="273">
        <v>6806150</v>
      </c>
      <c r="E6" s="487">
        <v>0.88689590018406006</v>
      </c>
      <c r="F6" s="273">
        <v>6678536</v>
      </c>
      <c r="G6" s="487">
        <v>1.9108079974413661E-2</v>
      </c>
    </row>
    <row r="7" spans="1:238" s="501" customFormat="1" ht="17.25" customHeight="1">
      <c r="A7" s="368" t="s">
        <v>29</v>
      </c>
      <c r="B7" s="273">
        <v>3779292</v>
      </c>
      <c r="C7" s="273">
        <v>3774870</v>
      </c>
      <c r="D7" s="273">
        <v>3734303</v>
      </c>
      <c r="E7" s="487">
        <v>0.98925340475301138</v>
      </c>
      <c r="F7" s="273">
        <v>3343287</v>
      </c>
      <c r="G7" s="487">
        <v>0.11695555900525445</v>
      </c>
    </row>
    <row r="8" spans="1:238" s="501" customFormat="1" ht="17.25" customHeight="1">
      <c r="A8" s="519" t="s">
        <v>31</v>
      </c>
      <c r="B8" s="273">
        <v>50</v>
      </c>
      <c r="C8" s="273">
        <v>50</v>
      </c>
      <c r="D8" s="273">
        <v>35</v>
      </c>
      <c r="E8" s="487">
        <v>0.7</v>
      </c>
      <c r="F8" s="273">
        <v>41</v>
      </c>
      <c r="G8" s="487">
        <v>-0.14634146341463417</v>
      </c>
    </row>
    <row r="9" spans="1:238" s="501" customFormat="1" ht="17.25" customHeight="1">
      <c r="A9" s="368" t="s">
        <v>33</v>
      </c>
      <c r="B9" s="273">
        <v>1519825</v>
      </c>
      <c r="C9" s="273">
        <v>1522885</v>
      </c>
      <c r="D9" s="273">
        <v>1596511</v>
      </c>
      <c r="E9" s="487"/>
      <c r="F9" s="273">
        <v>1385594</v>
      </c>
      <c r="G9" s="487">
        <v>0.15222135777146839</v>
      </c>
    </row>
    <row r="10" spans="1:238" s="501" customFormat="1" ht="17.25" customHeight="1">
      <c r="A10" s="368" t="s">
        <v>35</v>
      </c>
      <c r="B10" s="273">
        <v>440311</v>
      </c>
      <c r="C10" s="273">
        <v>446886</v>
      </c>
      <c r="D10" s="273">
        <v>771496</v>
      </c>
      <c r="E10" s="487">
        <v>1.7263821198247429</v>
      </c>
      <c r="F10" s="273">
        <v>609378</v>
      </c>
      <c r="G10" s="487">
        <v>0.26603848514386796</v>
      </c>
    </row>
    <row r="11" spans="1:238" s="501" customFormat="1" ht="17.25" customHeight="1">
      <c r="A11" s="368" t="s">
        <v>37</v>
      </c>
      <c r="B11" s="273">
        <v>375680</v>
      </c>
      <c r="C11" s="273">
        <v>375108</v>
      </c>
      <c r="D11" s="273">
        <v>454756</v>
      </c>
      <c r="E11" s="487"/>
      <c r="F11" s="273">
        <v>433428</v>
      </c>
      <c r="G11" s="487">
        <v>4.9207711546092936E-2</v>
      </c>
    </row>
    <row r="12" spans="1:238" s="501" customFormat="1" ht="17.25" customHeight="1">
      <c r="A12" s="368" t="s">
        <v>39</v>
      </c>
      <c r="B12" s="273">
        <v>108049</v>
      </c>
      <c r="C12" s="273">
        <v>106776</v>
      </c>
      <c r="D12" s="273">
        <v>87958</v>
      </c>
      <c r="E12" s="487"/>
      <c r="F12" s="273">
        <v>108181</v>
      </c>
      <c r="G12" s="487">
        <v>-0.18693670792468176</v>
      </c>
    </row>
    <row r="13" spans="1:238" s="501" customFormat="1" ht="17.25" customHeight="1">
      <c r="A13" s="368" t="s">
        <v>41</v>
      </c>
      <c r="B13" s="273">
        <v>2883996</v>
      </c>
      <c r="C13" s="273">
        <v>2888327</v>
      </c>
      <c r="D13" s="273">
        <v>3277188</v>
      </c>
      <c r="E13" s="487">
        <v>1.1346319166770245</v>
      </c>
      <c r="F13" s="273">
        <v>2593181</v>
      </c>
      <c r="G13" s="487">
        <v>0.26377140662375664</v>
      </c>
    </row>
    <row r="14" spans="1:238" s="501" customFormat="1" ht="17.25" customHeight="1">
      <c r="A14" s="368" t="s">
        <v>43</v>
      </c>
      <c r="B14" s="273">
        <v>164000</v>
      </c>
      <c r="C14" s="273">
        <v>164000</v>
      </c>
      <c r="D14" s="273">
        <v>145938</v>
      </c>
      <c r="E14" s="487">
        <v>0.88986585365853654</v>
      </c>
      <c r="F14" s="273">
        <v>176375</v>
      </c>
      <c r="G14" s="487">
        <v>-0.17256980864635008</v>
      </c>
    </row>
    <row r="15" spans="1:238" s="501" customFormat="1" ht="17.25" customHeight="1">
      <c r="A15" s="368" t="s">
        <v>45</v>
      </c>
      <c r="B15" s="273">
        <v>0</v>
      </c>
      <c r="C15" s="273">
        <v>0</v>
      </c>
      <c r="D15" s="273">
        <v>1202</v>
      </c>
      <c r="E15" s="487"/>
      <c r="F15" s="273">
        <v>0</v>
      </c>
      <c r="G15" s="487"/>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row>
    <row r="16" spans="1:238" s="501" customFormat="1" ht="17.25" customHeight="1">
      <c r="A16" s="368" t="s">
        <v>47</v>
      </c>
      <c r="B16" s="508">
        <v>1325414</v>
      </c>
      <c r="C16" s="508">
        <v>1314864</v>
      </c>
      <c r="D16" s="508">
        <v>1647303</v>
      </c>
      <c r="E16" s="487">
        <v>1.2528314715438251</v>
      </c>
      <c r="F16" s="508">
        <v>1308129</v>
      </c>
      <c r="G16" s="487">
        <v>0.25928176808250569</v>
      </c>
    </row>
    <row r="17" spans="1:7" customFormat="1" ht="17.25" customHeight="1">
      <c r="A17" s="485" t="s">
        <v>49</v>
      </c>
      <c r="B17" s="508">
        <v>5950</v>
      </c>
      <c r="C17" s="508">
        <v>5950</v>
      </c>
      <c r="D17" s="508">
        <v>3766</v>
      </c>
      <c r="E17" s="484"/>
      <c r="F17" s="508"/>
      <c r="G17" s="484"/>
    </row>
    <row r="18" spans="1:7" customFormat="1" ht="17.25" customHeight="1">
      <c r="A18" s="482" t="s">
        <v>51</v>
      </c>
      <c r="B18" s="458">
        <v>5307000</v>
      </c>
      <c r="C18" s="458">
        <v>5308900</v>
      </c>
      <c r="D18" s="458">
        <v>6388080</v>
      </c>
      <c r="E18" s="484">
        <v>1.2032775151161257</v>
      </c>
      <c r="F18" s="458">
        <v>6772398</v>
      </c>
      <c r="G18" s="484">
        <v>-5.6747698525692059E-2</v>
      </c>
    </row>
    <row r="19" spans="1:7" customFormat="1" ht="17.25" customHeight="1">
      <c r="A19" s="485" t="s">
        <v>53</v>
      </c>
      <c r="B19" s="273">
        <v>3605888</v>
      </c>
      <c r="C19" s="273">
        <v>3605888</v>
      </c>
      <c r="D19" s="273">
        <v>3891746</v>
      </c>
      <c r="E19" s="487">
        <v>1.0792753407759752</v>
      </c>
      <c r="F19" s="273">
        <v>3721265</v>
      </c>
      <c r="G19" s="487">
        <v>4.5812647043411259E-2</v>
      </c>
    </row>
    <row r="20" spans="1:7" s="502" customFormat="1" ht="17.25" customHeight="1">
      <c r="A20" s="485" t="s">
        <v>55</v>
      </c>
      <c r="B20" s="273">
        <v>217620</v>
      </c>
      <c r="C20" s="273">
        <v>217620</v>
      </c>
      <c r="D20" s="273">
        <v>341452</v>
      </c>
      <c r="E20" s="487">
        <v>1.5690285819318077</v>
      </c>
      <c r="F20" s="273">
        <v>267919</v>
      </c>
      <c r="G20" s="487">
        <v>0.27445981807934494</v>
      </c>
    </row>
    <row r="21" spans="1:7" s="501" customFormat="1" ht="17.25" customHeight="1">
      <c r="A21" s="485" t="s">
        <v>57</v>
      </c>
      <c r="B21" s="273">
        <v>217734</v>
      </c>
      <c r="C21" s="273">
        <v>217534</v>
      </c>
      <c r="D21" s="273">
        <v>470714</v>
      </c>
      <c r="E21" s="487">
        <v>2.1638640396443773</v>
      </c>
      <c r="F21" s="273">
        <v>339210</v>
      </c>
      <c r="G21" s="487">
        <v>0.38767725008107079</v>
      </c>
    </row>
    <row r="22" spans="1:7" s="501" customFormat="1" ht="17.25" customHeight="1">
      <c r="A22" s="368" t="s">
        <v>59</v>
      </c>
      <c r="B22" s="273">
        <v>28000</v>
      </c>
      <c r="C22" s="273">
        <v>28000</v>
      </c>
      <c r="D22" s="273">
        <v>143978</v>
      </c>
      <c r="E22" s="487">
        <v>5.1420714285714286</v>
      </c>
      <c r="F22" s="273">
        <v>3795</v>
      </c>
      <c r="G22" s="487">
        <v>36.93886693017128</v>
      </c>
    </row>
    <row r="23" spans="1:7" s="501" customFormat="1" ht="17.25" customHeight="1">
      <c r="A23" s="368" t="s">
        <v>61</v>
      </c>
      <c r="B23" s="273">
        <v>752518</v>
      </c>
      <c r="C23" s="273">
        <v>751918</v>
      </c>
      <c r="D23" s="273">
        <v>904214</v>
      </c>
      <c r="E23" s="487">
        <v>1.2025433624411173</v>
      </c>
      <c r="F23" s="273">
        <v>1551947</v>
      </c>
      <c r="G23" s="487">
        <v>-0.41736799001512292</v>
      </c>
    </row>
    <row r="24" spans="1:7" s="501" customFormat="1" ht="17.25" customHeight="1">
      <c r="A24" s="368" t="s">
        <v>63</v>
      </c>
      <c r="B24" s="273">
        <v>485240</v>
      </c>
      <c r="C24" s="273">
        <v>487940</v>
      </c>
      <c r="D24" s="273">
        <v>635976</v>
      </c>
      <c r="E24" s="487">
        <v>1.3033897610361931</v>
      </c>
      <c r="F24" s="273">
        <v>888262</v>
      </c>
      <c r="G24" s="487">
        <v>-0.2840220565553857</v>
      </c>
    </row>
    <row r="25" spans="1:7" s="501" customFormat="1" ht="17.25" customHeight="1">
      <c r="A25" s="344"/>
      <c r="B25" s="272"/>
      <c r="C25" s="272"/>
      <c r="D25" s="272"/>
      <c r="E25" s="484"/>
      <c r="F25" s="272"/>
      <c r="G25" s="484"/>
    </row>
    <row r="26" spans="1:7" s="501" customFormat="1" ht="17.25" customHeight="1">
      <c r="A26" s="470" t="s">
        <v>68</v>
      </c>
      <c r="B26" s="458">
        <v>34656254</v>
      </c>
      <c r="C26" s="458">
        <v>34606169</v>
      </c>
      <c r="D26" s="458">
        <v>35384414</v>
      </c>
      <c r="E26" s="484">
        <v>1.0224886204537693</v>
      </c>
      <c r="F26" s="458">
        <v>33321303</v>
      </c>
      <c r="G26" s="484">
        <v>6.19156759866204E-2</v>
      </c>
    </row>
    <row r="27" spans="1:7" s="501" customFormat="1" ht="17.25" customHeight="1">
      <c r="A27" s="470"/>
      <c r="B27" s="494"/>
      <c r="C27" s="494"/>
      <c r="D27" s="494"/>
      <c r="E27" s="520"/>
      <c r="F27" s="494"/>
      <c r="G27" s="520"/>
    </row>
    <row r="28" spans="1:7" s="501" customFormat="1" ht="17.25" customHeight="1">
      <c r="A28" s="521" t="s">
        <v>70</v>
      </c>
      <c r="B28" s="472">
        <v>13471329</v>
      </c>
      <c r="C28" s="472">
        <v>16576960</v>
      </c>
      <c r="D28" s="472">
        <v>17274829</v>
      </c>
      <c r="E28" s="484">
        <v>1.0420987322162809</v>
      </c>
      <c r="F28" s="472">
        <v>22793903</v>
      </c>
      <c r="G28" s="484">
        <v>-0.24212939749721674</v>
      </c>
    </row>
    <row r="29" spans="1:7" s="502" customFormat="1" ht="17.25" customHeight="1">
      <c r="A29" s="522" t="s">
        <v>72</v>
      </c>
      <c r="B29" s="523">
        <v>2426249</v>
      </c>
      <c r="C29" s="523">
        <v>2426249</v>
      </c>
      <c r="D29" s="523">
        <v>2868138</v>
      </c>
      <c r="E29" s="484">
        <v>1.182128462494987</v>
      </c>
      <c r="F29" s="523">
        <v>2909548</v>
      </c>
      <c r="G29" s="484">
        <v>-1.4232451226101062E-2</v>
      </c>
    </row>
    <row r="30" spans="1:7" s="501" customFormat="1" ht="17.25" customHeight="1">
      <c r="A30" s="522" t="s">
        <v>74</v>
      </c>
      <c r="B30" s="523">
        <v>69000</v>
      </c>
      <c r="C30" s="523">
        <v>69000</v>
      </c>
      <c r="D30" s="523">
        <v>324980</v>
      </c>
      <c r="E30" s="484">
        <v>4.7098550724637684</v>
      </c>
      <c r="F30" s="523">
        <v>171690</v>
      </c>
      <c r="G30" s="484">
        <v>0.89283010076300307</v>
      </c>
    </row>
    <row r="31" spans="1:7" s="502" customFormat="1" ht="17.25" customHeight="1">
      <c r="A31" s="522" t="s">
        <v>76</v>
      </c>
      <c r="B31" s="523">
        <v>0</v>
      </c>
      <c r="C31" s="523">
        <v>130000</v>
      </c>
      <c r="D31" s="523">
        <v>130000</v>
      </c>
      <c r="E31" s="484">
        <v>1</v>
      </c>
      <c r="F31" s="523"/>
      <c r="G31" s="484"/>
    </row>
    <row r="32" spans="1:7" s="501" customFormat="1" ht="17.25" customHeight="1">
      <c r="A32" s="522" t="s">
        <v>78</v>
      </c>
      <c r="B32" s="523">
        <v>6573682</v>
      </c>
      <c r="C32" s="523">
        <v>7357715</v>
      </c>
      <c r="D32" s="523">
        <v>7357715</v>
      </c>
      <c r="E32" s="484">
        <v>1</v>
      </c>
      <c r="F32" s="523">
        <v>10013422</v>
      </c>
      <c r="G32" s="484">
        <v>-0.26521472879101671</v>
      </c>
    </row>
    <row r="33" spans="1:7" s="501" customFormat="1" ht="17.25" customHeight="1">
      <c r="A33" s="522" t="s">
        <v>80</v>
      </c>
      <c r="B33" s="523">
        <v>3328354</v>
      </c>
      <c r="C33" s="523">
        <v>5236988</v>
      </c>
      <c r="D33" s="523">
        <v>5236988</v>
      </c>
      <c r="E33" s="484">
        <v>1</v>
      </c>
      <c r="F33" s="523">
        <v>8054662</v>
      </c>
      <c r="G33" s="484">
        <v>-0.34981902406333132</v>
      </c>
    </row>
    <row r="34" spans="1:7" s="501" customFormat="1" ht="17.25" customHeight="1">
      <c r="A34" s="522" t="s">
        <v>82</v>
      </c>
      <c r="B34" s="523">
        <v>1074044</v>
      </c>
      <c r="C34" s="523">
        <v>1357008</v>
      </c>
      <c r="D34" s="523">
        <v>1357008</v>
      </c>
      <c r="E34" s="484">
        <v>1</v>
      </c>
      <c r="F34" s="523">
        <v>1644581</v>
      </c>
      <c r="G34" s="484">
        <v>-0.17486095242496413</v>
      </c>
    </row>
    <row r="35" spans="1:7" s="501" customFormat="1" ht="17.25" customHeight="1">
      <c r="A35" s="522"/>
      <c r="B35" s="273"/>
      <c r="C35" s="273"/>
      <c r="D35" s="273"/>
      <c r="E35" s="524"/>
      <c r="F35" s="273"/>
      <c r="G35" s="524"/>
    </row>
    <row r="36" spans="1:7" s="501" customFormat="1" ht="17.25" customHeight="1">
      <c r="A36" s="521"/>
      <c r="B36" s="494"/>
      <c r="C36" s="494"/>
      <c r="D36" s="494"/>
      <c r="E36" s="524"/>
      <c r="F36" s="494"/>
      <c r="G36" s="524"/>
    </row>
    <row r="37" spans="1:7" s="501" customFormat="1" ht="17.25" customHeight="1">
      <c r="A37" s="521"/>
      <c r="B37" s="494"/>
      <c r="C37" s="494"/>
      <c r="D37" s="494"/>
      <c r="E37" s="524"/>
      <c r="F37" s="494"/>
      <c r="G37" s="524"/>
    </row>
    <row r="38" spans="1:7" s="501" customFormat="1" ht="17.25" customHeight="1">
      <c r="A38" s="480" t="s">
        <v>86</v>
      </c>
      <c r="B38" s="472">
        <v>48127583</v>
      </c>
      <c r="C38" s="472">
        <v>51183129</v>
      </c>
      <c r="D38" s="472">
        <v>52659243</v>
      </c>
      <c r="E38" s="484">
        <v>1.0288398546325686</v>
      </c>
      <c r="F38" s="472">
        <v>56115206</v>
      </c>
      <c r="G38" s="484">
        <v>-6.1586925297930861E-2</v>
      </c>
    </row>
    <row r="39" spans="1:7" s="501" customFormat="1" ht="17.25" customHeight="1"/>
    <row r="40" spans="1:7" s="501" customFormat="1" ht="17.25" customHeight="1"/>
    <row r="41" spans="1:7" s="501" customFormat="1" ht="17.25" customHeight="1"/>
    <row r="42" spans="1:7" s="502" customFormat="1" ht="19.149999999999999" customHeight="1">
      <c r="A42" s="501"/>
      <c r="B42" s="501"/>
      <c r="C42" s="501"/>
      <c r="D42" s="501"/>
      <c r="E42" s="501"/>
      <c r="F42" s="501"/>
      <c r="G42" s="501"/>
    </row>
  </sheetData>
  <mergeCells count="1">
    <mergeCell ref="A1:G1"/>
  </mergeCells>
  <phoneticPr fontId="62" type="noConversion"/>
  <pageMargins left="0.75" right="0.75" top="1" bottom="1" header="0.5" footer="0.5"/>
</worksheet>
</file>

<file path=xl/worksheets/sheet40.xml><?xml version="1.0" encoding="utf-8"?>
<worksheet xmlns="http://schemas.openxmlformats.org/spreadsheetml/2006/main" xmlns:r="http://schemas.openxmlformats.org/officeDocument/2006/relationships">
  <sheetPr>
    <pageSetUpPr fitToPage="1"/>
  </sheetPr>
  <dimension ref="A1:L22"/>
  <sheetViews>
    <sheetView topLeftCell="B1" workbookViewId="0">
      <selection activeCell="L3" sqref="L3"/>
    </sheetView>
  </sheetViews>
  <sheetFormatPr defaultColWidth="8" defaultRowHeight="14.25" customHeight="1"/>
  <cols>
    <col min="1" max="2" width="22" style="2" customWidth="1"/>
    <col min="3" max="3" width="24.25" style="2" customWidth="1"/>
    <col min="4" max="4" width="20.75" style="2" customWidth="1"/>
    <col min="5" max="5" width="21" style="2" customWidth="1"/>
    <col min="6" max="6" width="18.75" style="2" customWidth="1"/>
    <col min="7" max="7" width="27" style="2" customWidth="1"/>
    <col min="8" max="8" width="20" style="2" customWidth="1"/>
    <col min="9" max="9" width="21.375" style="2" customWidth="1"/>
    <col min="10" max="11" width="21.125" style="2" customWidth="1"/>
    <col min="12" max="12" width="18.75" style="2" customWidth="1"/>
    <col min="13" max="16384" width="8" style="2"/>
  </cols>
  <sheetData>
    <row r="1" spans="1:12" ht="37.5" customHeight="1">
      <c r="A1" s="623" t="s">
        <v>1629</v>
      </c>
      <c r="B1" s="623"/>
      <c r="C1" s="623"/>
      <c r="D1" s="623"/>
      <c r="E1" s="623"/>
      <c r="F1" s="623"/>
      <c r="G1" s="623"/>
      <c r="H1" s="623"/>
      <c r="I1" s="623"/>
      <c r="J1" s="623"/>
      <c r="K1" s="623"/>
      <c r="L1" s="623"/>
    </row>
    <row r="2" spans="1:12" ht="14.25" hidden="1" customHeight="1">
      <c r="A2" s="219"/>
      <c r="B2" s="219"/>
      <c r="C2" s="219"/>
      <c r="D2" s="219"/>
      <c r="E2" s="219"/>
      <c r="F2" s="219"/>
      <c r="G2" s="219"/>
      <c r="H2" s="219"/>
      <c r="I2" s="219"/>
      <c r="J2" s="219"/>
      <c r="K2" s="219"/>
      <c r="L2" s="219"/>
    </row>
    <row r="3" spans="1:12" ht="18.75" customHeight="1">
      <c r="A3" s="35"/>
      <c r="B3" s="35"/>
      <c r="C3" s="35"/>
      <c r="D3" s="35"/>
      <c r="E3" s="35"/>
      <c r="F3" s="34"/>
      <c r="G3" s="35"/>
      <c r="H3" s="35"/>
      <c r="I3" s="35"/>
      <c r="J3" s="35"/>
      <c r="K3" s="35"/>
      <c r="L3" s="34"/>
    </row>
    <row r="4" spans="1:12" ht="18.75" customHeight="1">
      <c r="A4" s="121" t="s">
        <v>1503</v>
      </c>
      <c r="B4" s="121"/>
      <c r="C4" s="121"/>
      <c r="D4" s="121"/>
      <c r="E4" s="145"/>
      <c r="F4" s="122"/>
      <c r="G4" s="121"/>
      <c r="H4" s="121"/>
      <c r="I4" s="121"/>
      <c r="J4" s="121"/>
      <c r="K4" s="121"/>
      <c r="L4" s="122" t="s">
        <v>1504</v>
      </c>
    </row>
    <row r="5" spans="1:12" ht="22.5" customHeight="1">
      <c r="A5" s="615" t="s">
        <v>1505</v>
      </c>
      <c r="B5" s="628" t="s">
        <v>1506</v>
      </c>
      <c r="C5" s="628" t="s">
        <v>1630</v>
      </c>
      <c r="D5" s="628"/>
      <c r="E5" s="628"/>
      <c r="F5" s="628" t="s">
        <v>1631</v>
      </c>
      <c r="G5" s="615" t="s">
        <v>1505</v>
      </c>
      <c r="H5" s="628" t="s">
        <v>1506</v>
      </c>
      <c r="I5" s="628" t="s">
        <v>1630</v>
      </c>
      <c r="J5" s="628"/>
      <c r="K5" s="628"/>
      <c r="L5" s="628" t="s">
        <v>1631</v>
      </c>
    </row>
    <row r="6" spans="1:12" ht="40.5" customHeight="1">
      <c r="A6" s="615"/>
      <c r="B6" s="628"/>
      <c r="C6" s="146" t="s">
        <v>1632</v>
      </c>
      <c r="D6" s="146" t="s">
        <v>1633</v>
      </c>
      <c r="E6" s="146" t="s">
        <v>1634</v>
      </c>
      <c r="F6" s="628"/>
      <c r="G6" s="615"/>
      <c r="H6" s="628"/>
      <c r="I6" s="146" t="s">
        <v>1635</v>
      </c>
      <c r="J6" s="146" t="s">
        <v>1633</v>
      </c>
      <c r="K6" s="146" t="s">
        <v>1634</v>
      </c>
      <c r="L6" s="628"/>
    </row>
    <row r="7" spans="1:12" ht="22.5" customHeight="1">
      <c r="A7" s="128" t="s">
        <v>1636</v>
      </c>
      <c r="B7" s="155">
        <v>31980946226.860001</v>
      </c>
      <c r="C7" s="155">
        <v>30235531505.299999</v>
      </c>
      <c r="D7" s="155">
        <v>12326531435.279999</v>
      </c>
      <c r="E7" s="155">
        <v>17909000070.02</v>
      </c>
      <c r="F7" s="155">
        <v>1745414721.5599999</v>
      </c>
      <c r="G7" s="128" t="s">
        <v>1637</v>
      </c>
      <c r="H7" s="155">
        <v>16900891802.870001</v>
      </c>
      <c r="I7" s="155">
        <v>15386179831.280001</v>
      </c>
      <c r="J7" s="155">
        <v>8225402744.8400002</v>
      </c>
      <c r="K7" s="155">
        <v>7160777086.4400005</v>
      </c>
      <c r="L7" s="155">
        <v>1514711971.5900002</v>
      </c>
    </row>
    <row r="8" spans="1:12" ht="22.5" customHeight="1">
      <c r="A8" s="128" t="s">
        <v>1638</v>
      </c>
      <c r="B8" s="155">
        <v>24278406310.299995</v>
      </c>
      <c r="C8" s="155">
        <v>22882117800.199997</v>
      </c>
      <c r="D8" s="155">
        <v>11606981102.48</v>
      </c>
      <c r="E8" s="155">
        <v>11275136697.719999</v>
      </c>
      <c r="F8" s="155">
        <v>1396288510.0999999</v>
      </c>
      <c r="G8" s="128" t="s">
        <v>1639</v>
      </c>
      <c r="H8" s="155">
        <v>6659072062.7799997</v>
      </c>
      <c r="I8" s="155">
        <v>5886602079.1700001</v>
      </c>
      <c r="J8" s="155">
        <v>5881728807.75</v>
      </c>
      <c r="K8" s="155">
        <v>4873271.42</v>
      </c>
      <c r="L8" s="155">
        <v>772469983.61000001</v>
      </c>
    </row>
    <row r="9" spans="1:12" ht="22.5" customHeight="1">
      <c r="A9" s="133" t="s">
        <v>1640</v>
      </c>
      <c r="B9" s="137">
        <v>7702539916.5600004</v>
      </c>
      <c r="C9" s="137">
        <v>7353413705.1000004</v>
      </c>
      <c r="D9" s="137">
        <v>719550332.79999995</v>
      </c>
      <c r="E9" s="137">
        <v>6633863372.3000002</v>
      </c>
      <c r="F9" s="137">
        <v>349126211.45999998</v>
      </c>
      <c r="G9" s="128" t="s">
        <v>1641</v>
      </c>
      <c r="H9" s="137">
        <v>10241819740.09</v>
      </c>
      <c r="I9" s="137">
        <v>9499577752.1100006</v>
      </c>
      <c r="J9" s="137">
        <v>2343673937.0900002</v>
      </c>
      <c r="K9" s="155">
        <v>7155903815.0200005</v>
      </c>
      <c r="L9" s="137">
        <v>742241987.98000002</v>
      </c>
    </row>
    <row r="10" spans="1:12" ht="22.5" customHeight="1">
      <c r="A10" s="139" t="s">
        <v>1568</v>
      </c>
      <c r="B10" s="172">
        <v>2888962738.4500003</v>
      </c>
      <c r="C10" s="172">
        <v>2870105896.4000001</v>
      </c>
      <c r="D10" s="172">
        <v>862318325.13999999</v>
      </c>
      <c r="E10" s="172">
        <v>2007787571.26</v>
      </c>
      <c r="F10" s="172">
        <v>18856842.050000001</v>
      </c>
      <c r="G10" s="128" t="s">
        <v>1642</v>
      </c>
      <c r="H10" s="172">
        <v>0</v>
      </c>
      <c r="I10" s="172">
        <v>0</v>
      </c>
      <c r="J10" s="172">
        <v>0</v>
      </c>
      <c r="K10" s="123" t="s">
        <v>1523</v>
      </c>
      <c r="L10" s="172">
        <v>0</v>
      </c>
    </row>
    <row r="11" spans="1:12" ht="22.5" customHeight="1">
      <c r="A11" s="128" t="s">
        <v>1643</v>
      </c>
      <c r="B11" s="155">
        <v>0</v>
      </c>
      <c r="C11" s="155">
        <v>0</v>
      </c>
      <c r="D11" s="155">
        <v>0</v>
      </c>
      <c r="E11" s="123" t="s">
        <v>1523</v>
      </c>
      <c r="F11" s="155">
        <v>0</v>
      </c>
      <c r="G11" s="128" t="s">
        <v>1644</v>
      </c>
      <c r="H11" s="155">
        <v>0</v>
      </c>
      <c r="I11" s="155">
        <v>0</v>
      </c>
      <c r="J11" s="155">
        <v>0</v>
      </c>
      <c r="K11" s="123" t="s">
        <v>1523</v>
      </c>
      <c r="L11" s="155">
        <v>0</v>
      </c>
    </row>
    <row r="12" spans="1:12" ht="22.5" customHeight="1">
      <c r="A12" s="128" t="s">
        <v>1645</v>
      </c>
      <c r="B12" s="155">
        <v>489398738.94999999</v>
      </c>
      <c r="C12" s="155">
        <v>488639110.80000001</v>
      </c>
      <c r="D12" s="155">
        <v>58003382.289999999</v>
      </c>
      <c r="E12" s="155">
        <v>430635728.50999999</v>
      </c>
      <c r="F12" s="155">
        <v>759628.15</v>
      </c>
      <c r="G12" s="128" t="s">
        <v>1620</v>
      </c>
      <c r="H12" s="155">
        <v>438679352.87</v>
      </c>
      <c r="I12" s="155">
        <v>433912824.05000001</v>
      </c>
      <c r="J12" s="155">
        <v>376161178.25999999</v>
      </c>
      <c r="K12" s="155">
        <v>57751645.789999999</v>
      </c>
      <c r="L12" s="155">
        <v>4766528.82</v>
      </c>
    </row>
    <row r="13" spans="1:12" ht="22.5" customHeight="1">
      <c r="A13" s="128" t="s">
        <v>1575</v>
      </c>
      <c r="B13" s="155">
        <v>11335418.43</v>
      </c>
      <c r="C13" s="155">
        <v>10596460.43</v>
      </c>
      <c r="D13" s="155">
        <v>10596460.43</v>
      </c>
      <c r="E13" s="155">
        <v>0</v>
      </c>
      <c r="F13" s="155">
        <v>738958</v>
      </c>
      <c r="G13" s="123" t="s">
        <v>1523</v>
      </c>
      <c r="H13" s="123" t="s">
        <v>1523</v>
      </c>
      <c r="I13" s="123" t="s">
        <v>1523</v>
      </c>
      <c r="J13" s="123" t="s">
        <v>1523</v>
      </c>
      <c r="K13" s="123" t="s">
        <v>1523</v>
      </c>
      <c r="L13" s="123" t="s">
        <v>1523</v>
      </c>
    </row>
    <row r="14" spans="1:12" ht="22.5" customHeight="1">
      <c r="A14" s="128" t="s">
        <v>1646</v>
      </c>
      <c r="B14" s="155">
        <v>26910571.629999999</v>
      </c>
      <c r="C14" s="155">
        <v>26910571.629999999</v>
      </c>
      <c r="D14" s="123" t="s">
        <v>1523</v>
      </c>
      <c r="E14" s="155">
        <v>26910571.629999999</v>
      </c>
      <c r="F14" s="123" t="s">
        <v>1523</v>
      </c>
      <c r="G14" s="128" t="s">
        <v>1621</v>
      </c>
      <c r="H14" s="155">
        <v>184884451.75</v>
      </c>
      <c r="I14" s="155">
        <v>184884451.75</v>
      </c>
      <c r="J14" s="123" t="s">
        <v>1523</v>
      </c>
      <c r="K14" s="155">
        <v>184884451.75</v>
      </c>
      <c r="L14" s="123" t="s">
        <v>1523</v>
      </c>
    </row>
    <row r="15" spans="1:12" ht="22.5" customHeight="1">
      <c r="A15" s="128" t="s">
        <v>1647</v>
      </c>
      <c r="B15" s="155">
        <v>35386218275.889999</v>
      </c>
      <c r="C15" s="155">
        <v>33621187084.129997</v>
      </c>
      <c r="D15" s="155">
        <v>13246853142.709999</v>
      </c>
      <c r="E15" s="155">
        <v>20374333941.419998</v>
      </c>
      <c r="F15" s="155">
        <v>1765031191.76</v>
      </c>
      <c r="G15" s="128" t="s">
        <v>1622</v>
      </c>
      <c r="H15" s="155">
        <v>17524455607.490002</v>
      </c>
      <c r="I15" s="155">
        <v>16004977107.080002</v>
      </c>
      <c r="J15" s="155">
        <v>8601563923.1000004</v>
      </c>
      <c r="K15" s="155">
        <v>7403413183.9800005</v>
      </c>
      <c r="L15" s="155">
        <v>1519478500.4100001</v>
      </c>
    </row>
    <row r="16" spans="1:12" ht="22.5" customHeight="1">
      <c r="A16" s="128" t="s">
        <v>1648</v>
      </c>
      <c r="B16" s="155">
        <v>0</v>
      </c>
      <c r="C16" s="155">
        <v>0</v>
      </c>
      <c r="D16" s="155">
        <v>0</v>
      </c>
      <c r="E16" s="155">
        <v>0</v>
      </c>
      <c r="F16" s="155">
        <v>0</v>
      </c>
      <c r="G16" s="128" t="s">
        <v>1623</v>
      </c>
      <c r="H16" s="155">
        <v>0</v>
      </c>
      <c r="I16" s="155">
        <v>0</v>
      </c>
      <c r="J16" s="155">
        <v>0</v>
      </c>
      <c r="K16" s="155">
        <v>0</v>
      </c>
      <c r="L16" s="155">
        <v>0</v>
      </c>
    </row>
    <row r="17" spans="1:12" ht="22.5" customHeight="1">
      <c r="A17" s="128" t="s">
        <v>1649</v>
      </c>
      <c r="B17" s="155">
        <v>0</v>
      </c>
      <c r="C17" s="155">
        <v>0</v>
      </c>
      <c r="D17" s="155">
        <v>0</v>
      </c>
      <c r="E17" s="155">
        <v>0</v>
      </c>
      <c r="F17" s="155">
        <v>0</v>
      </c>
      <c r="G17" s="128" t="s">
        <v>1624</v>
      </c>
      <c r="H17" s="155">
        <v>0</v>
      </c>
      <c r="I17" s="155">
        <v>0</v>
      </c>
      <c r="J17" s="155">
        <v>0</v>
      </c>
      <c r="K17" s="155">
        <v>0</v>
      </c>
      <c r="L17" s="155">
        <v>0</v>
      </c>
    </row>
    <row r="18" spans="1:12" ht="22.5" customHeight="1">
      <c r="A18" s="128" t="s">
        <v>1650</v>
      </c>
      <c r="B18" s="155">
        <v>35386218275.889999</v>
      </c>
      <c r="C18" s="155">
        <v>33621187084.129997</v>
      </c>
      <c r="D18" s="155">
        <v>13246853142.709999</v>
      </c>
      <c r="E18" s="155">
        <v>20374333941.419998</v>
      </c>
      <c r="F18" s="155">
        <v>1765031191.76</v>
      </c>
      <c r="G18" s="128" t="s">
        <v>1625</v>
      </c>
      <c r="H18" s="155">
        <v>17524455607.490002</v>
      </c>
      <c r="I18" s="155">
        <v>16004977107.080002</v>
      </c>
      <c r="J18" s="155">
        <v>8601563923.1000004</v>
      </c>
      <c r="K18" s="155">
        <v>7403413183.9800005</v>
      </c>
      <c r="L18" s="155">
        <v>1519478500.4100001</v>
      </c>
    </row>
    <row r="19" spans="1:12" ht="22.5" customHeight="1">
      <c r="A19" s="123" t="s">
        <v>1523</v>
      </c>
      <c r="B19" s="123" t="s">
        <v>1523</v>
      </c>
      <c r="C19" s="123" t="s">
        <v>1523</v>
      </c>
      <c r="D19" s="123" t="s">
        <v>1523</v>
      </c>
      <c r="E19" s="123" t="s">
        <v>1523</v>
      </c>
      <c r="F19" s="123" t="s">
        <v>1523</v>
      </c>
      <c r="G19" s="128" t="s">
        <v>1626</v>
      </c>
      <c r="H19" s="155">
        <v>17861762668.399994</v>
      </c>
      <c r="I19" s="155">
        <v>17616209977.049995</v>
      </c>
      <c r="J19" s="155">
        <v>4645289219.6099987</v>
      </c>
      <c r="K19" s="155">
        <v>12970920757.439999</v>
      </c>
      <c r="L19" s="155">
        <v>245552691.3499999</v>
      </c>
    </row>
    <row r="20" spans="1:12" ht="22.5" customHeight="1">
      <c r="A20" s="128" t="s">
        <v>1651</v>
      </c>
      <c r="B20" s="155">
        <v>79004916597.100006</v>
      </c>
      <c r="C20" s="155">
        <v>78054186137.610001</v>
      </c>
      <c r="D20" s="155">
        <v>21420923326.549999</v>
      </c>
      <c r="E20" s="155">
        <v>56633262811.059998</v>
      </c>
      <c r="F20" s="155">
        <v>950730459.49000001</v>
      </c>
      <c r="G20" s="128" t="s">
        <v>1627</v>
      </c>
      <c r="H20" s="155">
        <v>96866679265.5</v>
      </c>
      <c r="I20" s="155">
        <v>95670396114.660004</v>
      </c>
      <c r="J20" s="155">
        <v>26066212546.159996</v>
      </c>
      <c r="K20" s="155">
        <v>69604183568.5</v>
      </c>
      <c r="L20" s="155">
        <v>1196283150.8399999</v>
      </c>
    </row>
    <row r="21" spans="1:12" ht="22.5" customHeight="1">
      <c r="A21" s="123" t="s">
        <v>1652</v>
      </c>
      <c r="B21" s="155">
        <v>114391134872.98999</v>
      </c>
      <c r="C21" s="155">
        <v>111675373221.73999</v>
      </c>
      <c r="D21" s="155">
        <v>34667776469.259995</v>
      </c>
      <c r="E21" s="155">
        <v>77007596752.479996</v>
      </c>
      <c r="F21" s="155">
        <v>2715761651.25</v>
      </c>
      <c r="G21" s="123" t="s">
        <v>1652</v>
      </c>
      <c r="H21" s="155">
        <v>114391134872.99001</v>
      </c>
      <c r="I21" s="155">
        <v>111675373221.74001</v>
      </c>
      <c r="J21" s="155">
        <v>34667776469.259995</v>
      </c>
      <c r="K21" s="155">
        <v>77007596752.479996</v>
      </c>
      <c r="L21" s="155">
        <v>2715761651.25</v>
      </c>
    </row>
    <row r="22" spans="1:12" ht="18.75" customHeight="1">
      <c r="A22" s="195"/>
      <c r="B22" s="195"/>
      <c r="C22" s="195"/>
      <c r="D22" s="195"/>
      <c r="E22" s="195"/>
      <c r="F22" s="195"/>
      <c r="G22" s="35"/>
      <c r="H22" s="35"/>
      <c r="I22" s="35"/>
      <c r="J22" s="35"/>
      <c r="K22" s="35"/>
      <c r="L22" s="34" t="s">
        <v>1653</v>
      </c>
    </row>
  </sheetData>
  <mergeCells count="9">
    <mergeCell ref="A1:L1"/>
    <mergeCell ref="C5:E5"/>
    <mergeCell ref="I5:K5"/>
    <mergeCell ref="A5:A6"/>
    <mergeCell ref="B5:B6"/>
    <mergeCell ref="F5:F6"/>
    <mergeCell ref="G5:G6"/>
    <mergeCell ref="H5:H6"/>
    <mergeCell ref="L5:L6"/>
  </mergeCells>
  <phoneticPr fontId="62" type="noConversion"/>
  <printOptions horizontalCentered="1"/>
  <pageMargins left="7.8472222222222221E-2" right="7.8472222222222221E-2" top="0.74791666666666667" bottom="0.74791666666666667" header="0.31458333333333333" footer="0.31458333333333333"/>
  <pageSetup paperSize="9" scale="52" orientation="landscape"/>
  <headerFooter scaleWithDoc="0" alignWithMargins="0">
    <oddFooter>第 &amp;P 页，共 &amp;N 页</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J21"/>
  <sheetViews>
    <sheetView topLeftCell="A4" workbookViewId="0">
      <selection activeCell="J2" sqref="J2"/>
    </sheetView>
  </sheetViews>
  <sheetFormatPr defaultColWidth="8" defaultRowHeight="14.25" customHeight="1"/>
  <cols>
    <col min="1" max="1" width="34.5" style="2" customWidth="1"/>
    <col min="2" max="2" width="20.125" style="2" customWidth="1"/>
    <col min="3" max="4" width="15.625" style="2" customWidth="1"/>
    <col min="5" max="5" width="20" style="2" customWidth="1"/>
    <col min="6" max="6" width="22.125" style="2" customWidth="1"/>
    <col min="7" max="7" width="25" style="2" customWidth="1"/>
    <col min="8" max="9" width="15.625" style="2" customWidth="1"/>
    <col min="10" max="10" width="19.75" style="2" customWidth="1"/>
    <col min="11" max="16384" width="8" style="2"/>
  </cols>
  <sheetData>
    <row r="1" spans="1:10" ht="39" customHeight="1">
      <c r="A1" s="616" t="s">
        <v>1654</v>
      </c>
      <c r="B1" s="629"/>
      <c r="C1" s="629"/>
      <c r="D1" s="629"/>
      <c r="E1" s="616"/>
      <c r="F1" s="616"/>
      <c r="G1" s="629"/>
      <c r="H1" s="629"/>
      <c r="I1" s="629"/>
      <c r="J1" s="616"/>
    </row>
    <row r="2" spans="1:10" ht="18.75" customHeight="1">
      <c r="A2" s="32"/>
      <c r="B2" s="158"/>
      <c r="C2" s="158"/>
      <c r="D2" s="158"/>
      <c r="E2" s="32"/>
      <c r="F2" s="35"/>
      <c r="G2" s="158"/>
      <c r="H2" s="158"/>
      <c r="I2" s="158"/>
      <c r="J2" s="223"/>
    </row>
    <row r="3" spans="1:10" ht="18.75" customHeight="1">
      <c r="A3" s="121" t="s">
        <v>1503</v>
      </c>
      <c r="B3" s="152"/>
      <c r="C3" s="152"/>
      <c r="D3" s="152"/>
      <c r="E3" s="121"/>
      <c r="F3" s="121"/>
      <c r="G3" s="152"/>
      <c r="H3" s="152"/>
      <c r="I3" s="152"/>
      <c r="J3" s="122" t="s">
        <v>1504</v>
      </c>
    </row>
    <row r="4" spans="1:10" ht="54.75" customHeight="1">
      <c r="A4" s="123" t="s">
        <v>1596</v>
      </c>
      <c r="B4" s="147" t="s">
        <v>1410</v>
      </c>
      <c r="C4" s="146" t="s">
        <v>1655</v>
      </c>
      <c r="D4" s="146" t="s">
        <v>1656</v>
      </c>
      <c r="E4" s="146" t="s">
        <v>1657</v>
      </c>
      <c r="F4" s="123" t="s">
        <v>1230</v>
      </c>
      <c r="G4" s="147" t="s">
        <v>1410</v>
      </c>
      <c r="H4" s="147" t="s">
        <v>1655</v>
      </c>
      <c r="I4" s="147" t="s">
        <v>1656</v>
      </c>
      <c r="J4" s="147" t="s">
        <v>1657</v>
      </c>
    </row>
    <row r="5" spans="1:10" ht="22.5" customHeight="1">
      <c r="A5" s="125" t="s">
        <v>1658</v>
      </c>
      <c r="B5" s="148">
        <v>1977961142.1099999</v>
      </c>
      <c r="C5" s="155">
        <v>0</v>
      </c>
      <c r="D5" s="155">
        <v>0</v>
      </c>
      <c r="E5" s="155">
        <v>1977961142.1099999</v>
      </c>
      <c r="F5" s="125" t="s">
        <v>1637</v>
      </c>
      <c r="G5" s="93">
        <v>2989736806</v>
      </c>
      <c r="H5" s="220">
        <v>0</v>
      </c>
      <c r="I5" s="220">
        <v>0</v>
      </c>
      <c r="J5" s="220">
        <v>2989736806</v>
      </c>
    </row>
    <row r="6" spans="1:10" ht="22.5" customHeight="1">
      <c r="A6" s="125" t="s">
        <v>1659</v>
      </c>
      <c r="B6" s="148">
        <v>1977961142.1099999</v>
      </c>
      <c r="C6" s="155">
        <v>0</v>
      </c>
      <c r="D6" s="155">
        <v>0</v>
      </c>
      <c r="E6" s="155">
        <v>1977961142.1099999</v>
      </c>
      <c r="F6" s="125" t="s">
        <v>1660</v>
      </c>
      <c r="G6" s="148">
        <v>1737613952.5899999</v>
      </c>
      <c r="H6" s="155">
        <v>0</v>
      </c>
      <c r="I6" s="155">
        <v>0</v>
      </c>
      <c r="J6" s="155">
        <v>1737613952.5899999</v>
      </c>
    </row>
    <row r="7" spans="1:10" ht="22.5" customHeight="1">
      <c r="A7" s="125" t="s">
        <v>1661</v>
      </c>
      <c r="B7" s="148">
        <v>0</v>
      </c>
      <c r="C7" s="155">
        <v>0</v>
      </c>
      <c r="D7" s="155">
        <v>0</v>
      </c>
      <c r="E7" s="155">
        <v>0</v>
      </c>
      <c r="F7" s="125" t="s">
        <v>1662</v>
      </c>
      <c r="G7" s="148">
        <v>1252122853.4100001</v>
      </c>
      <c r="H7" s="155">
        <v>0</v>
      </c>
      <c r="I7" s="155">
        <v>0</v>
      </c>
      <c r="J7" s="155">
        <v>1252122853.4100001</v>
      </c>
    </row>
    <row r="8" spans="1:10" ht="22.5" customHeight="1">
      <c r="A8" s="125" t="s">
        <v>1663</v>
      </c>
      <c r="B8" s="148">
        <v>0</v>
      </c>
      <c r="C8" s="155">
        <v>0</v>
      </c>
      <c r="D8" s="155">
        <v>0</v>
      </c>
      <c r="E8" s="155">
        <v>0</v>
      </c>
      <c r="F8" s="125" t="s">
        <v>1664</v>
      </c>
      <c r="G8" s="221">
        <v>0</v>
      </c>
      <c r="H8" s="155">
        <v>0</v>
      </c>
      <c r="I8" s="155">
        <v>0</v>
      </c>
      <c r="J8" s="155">
        <v>0</v>
      </c>
    </row>
    <row r="9" spans="1:10" ht="22.5" customHeight="1">
      <c r="A9" s="149" t="s">
        <v>1665</v>
      </c>
      <c r="B9" s="148">
        <v>0</v>
      </c>
      <c r="C9" s="137">
        <v>0</v>
      </c>
      <c r="D9" s="137">
        <v>0</v>
      </c>
      <c r="E9" s="137">
        <v>0</v>
      </c>
      <c r="F9" s="124" t="s">
        <v>1523</v>
      </c>
      <c r="G9" s="124" t="s">
        <v>1523</v>
      </c>
      <c r="H9" s="124" t="s">
        <v>1523</v>
      </c>
      <c r="I9" s="124" t="s">
        <v>1523</v>
      </c>
      <c r="J9" s="124" t="s">
        <v>1523</v>
      </c>
    </row>
    <row r="10" spans="1:10" ht="22.5" customHeight="1">
      <c r="A10" s="136" t="s">
        <v>1568</v>
      </c>
      <c r="B10" s="148">
        <v>22169817.899999999</v>
      </c>
      <c r="C10" s="172">
        <v>0</v>
      </c>
      <c r="D10" s="172">
        <v>0</v>
      </c>
      <c r="E10" s="172">
        <v>22169817.899999999</v>
      </c>
      <c r="F10" s="157" t="s">
        <v>1523</v>
      </c>
      <c r="G10" s="157" t="s">
        <v>1523</v>
      </c>
      <c r="H10" s="157" t="s">
        <v>1523</v>
      </c>
      <c r="I10" s="157" t="s">
        <v>1523</v>
      </c>
      <c r="J10" s="157" t="s">
        <v>1523</v>
      </c>
    </row>
    <row r="11" spans="1:10" ht="22.5" customHeight="1">
      <c r="A11" s="125" t="s">
        <v>1643</v>
      </c>
      <c r="B11" s="148">
        <v>1324387414.03</v>
      </c>
      <c r="C11" s="155">
        <v>0</v>
      </c>
      <c r="D11" s="155">
        <v>0</v>
      </c>
      <c r="E11" s="155">
        <v>1324387414.03</v>
      </c>
      <c r="F11" s="123" t="s">
        <v>1523</v>
      </c>
      <c r="G11" s="123" t="s">
        <v>1523</v>
      </c>
      <c r="H11" s="123" t="s">
        <v>1523</v>
      </c>
      <c r="I11" s="123" t="s">
        <v>1523</v>
      </c>
      <c r="J11" s="123" t="s">
        <v>1523</v>
      </c>
    </row>
    <row r="12" spans="1:10" ht="22.5" customHeight="1">
      <c r="A12" s="185" t="s">
        <v>1666</v>
      </c>
      <c r="B12" s="148">
        <v>0</v>
      </c>
      <c r="C12" s="155">
        <v>0</v>
      </c>
      <c r="D12" s="155">
        <v>0</v>
      </c>
      <c r="E12" s="137">
        <v>0</v>
      </c>
      <c r="F12" s="123" t="s">
        <v>1523</v>
      </c>
      <c r="G12" s="123" t="s">
        <v>1523</v>
      </c>
      <c r="H12" s="123" t="s">
        <v>1523</v>
      </c>
      <c r="I12" s="123" t="s">
        <v>1523</v>
      </c>
      <c r="J12" s="123" t="s">
        <v>1523</v>
      </c>
    </row>
    <row r="13" spans="1:10" ht="22.5" customHeight="1">
      <c r="A13" s="136" t="s">
        <v>1645</v>
      </c>
      <c r="B13" s="148">
        <v>2426208.5099999998</v>
      </c>
      <c r="C13" s="137">
        <v>0</v>
      </c>
      <c r="D13" s="137">
        <v>0</v>
      </c>
      <c r="E13" s="167">
        <v>2426208.5099999998</v>
      </c>
      <c r="F13" s="128" t="s">
        <v>1667</v>
      </c>
      <c r="G13" s="137">
        <v>19356360.059999999</v>
      </c>
      <c r="H13" s="137">
        <v>0</v>
      </c>
      <c r="I13" s="137">
        <v>0</v>
      </c>
      <c r="J13" s="137">
        <v>19356360.059999999</v>
      </c>
    </row>
    <row r="14" spans="1:10" ht="22.5" customHeight="1">
      <c r="A14" s="125" t="s">
        <v>1668</v>
      </c>
      <c r="B14" s="93">
        <v>3326944582.5500002</v>
      </c>
      <c r="C14" s="220">
        <v>0</v>
      </c>
      <c r="D14" s="220">
        <v>0</v>
      </c>
      <c r="E14" s="93">
        <v>3326944582.5500002</v>
      </c>
      <c r="F14" s="222" t="s">
        <v>1622</v>
      </c>
      <c r="G14" s="93">
        <v>3009093166.0599999</v>
      </c>
      <c r="H14" s="220">
        <v>0</v>
      </c>
      <c r="I14" s="220">
        <v>0</v>
      </c>
      <c r="J14" s="93">
        <v>3009093166.0599999</v>
      </c>
    </row>
    <row r="15" spans="1:10" ht="22.5" customHeight="1">
      <c r="A15" s="125" t="s">
        <v>1669</v>
      </c>
      <c r="B15" s="148">
        <v>0</v>
      </c>
      <c r="C15" s="155">
        <v>0</v>
      </c>
      <c r="D15" s="129">
        <v>0</v>
      </c>
      <c r="E15" s="93">
        <v>0</v>
      </c>
      <c r="F15" s="222" t="s">
        <v>1623</v>
      </c>
      <c r="G15" s="148">
        <v>0</v>
      </c>
      <c r="H15" s="155">
        <v>0</v>
      </c>
      <c r="I15" s="129">
        <v>0</v>
      </c>
      <c r="J15" s="93">
        <v>0</v>
      </c>
    </row>
    <row r="16" spans="1:10" ht="22.5" customHeight="1">
      <c r="A16" s="125" t="s">
        <v>1670</v>
      </c>
      <c r="B16" s="148">
        <v>0</v>
      </c>
      <c r="C16" s="137">
        <v>0</v>
      </c>
      <c r="D16" s="134">
        <v>0</v>
      </c>
      <c r="E16" s="93">
        <v>0</v>
      </c>
      <c r="F16" s="222" t="s">
        <v>1624</v>
      </c>
      <c r="G16" s="148">
        <v>0</v>
      </c>
      <c r="H16" s="137">
        <v>0</v>
      </c>
      <c r="I16" s="134">
        <v>0</v>
      </c>
      <c r="J16" s="93">
        <v>0</v>
      </c>
    </row>
    <row r="17" spans="1:10" ht="22.5" customHeight="1">
      <c r="A17" s="125" t="s">
        <v>1671</v>
      </c>
      <c r="B17" s="220">
        <v>3326944582.5500002</v>
      </c>
      <c r="C17" s="220">
        <v>0</v>
      </c>
      <c r="D17" s="221">
        <v>0</v>
      </c>
      <c r="E17" s="172">
        <v>3326944582.5500002</v>
      </c>
      <c r="F17" s="125" t="s">
        <v>1625</v>
      </c>
      <c r="G17" s="93">
        <v>3009093166.0599999</v>
      </c>
      <c r="H17" s="93">
        <v>0</v>
      </c>
      <c r="I17" s="148">
        <v>0</v>
      </c>
      <c r="J17" s="172">
        <v>3009093166.0599999</v>
      </c>
    </row>
    <row r="18" spans="1:10" ht="22.5" customHeight="1">
      <c r="A18" s="123" t="s">
        <v>1523</v>
      </c>
      <c r="B18" s="124" t="s">
        <v>1523</v>
      </c>
      <c r="C18" s="123" t="s">
        <v>1523</v>
      </c>
      <c r="D18" s="123" t="s">
        <v>1523</v>
      </c>
      <c r="E18" s="123" t="s">
        <v>1523</v>
      </c>
      <c r="F18" s="125" t="s">
        <v>1626</v>
      </c>
      <c r="G18" s="93">
        <v>317851416.49000025</v>
      </c>
      <c r="H18" s="93">
        <v>0</v>
      </c>
      <c r="I18" s="148">
        <v>0</v>
      </c>
      <c r="J18" s="155">
        <v>317851416.49000025</v>
      </c>
    </row>
    <row r="19" spans="1:10" ht="22.5" customHeight="1">
      <c r="A19" s="125" t="s">
        <v>1672</v>
      </c>
      <c r="B19" s="148">
        <v>1862030605.1800001</v>
      </c>
      <c r="C19" s="137">
        <v>0</v>
      </c>
      <c r="D19" s="137">
        <v>0</v>
      </c>
      <c r="E19" s="155">
        <v>1862030605.1800001</v>
      </c>
      <c r="F19" s="125" t="s">
        <v>1627</v>
      </c>
      <c r="G19" s="93">
        <v>2179882021.6700001</v>
      </c>
      <c r="H19" s="93">
        <v>0</v>
      </c>
      <c r="I19" s="148">
        <v>0</v>
      </c>
      <c r="J19" s="155">
        <v>2179882021.6700001</v>
      </c>
    </row>
    <row r="20" spans="1:10" ht="22.5" customHeight="1">
      <c r="A20" s="177" t="s">
        <v>1615</v>
      </c>
      <c r="B20" s="93">
        <v>5188975187.7300005</v>
      </c>
      <c r="C20" s="93">
        <v>0</v>
      </c>
      <c r="D20" s="148">
        <v>0</v>
      </c>
      <c r="E20" s="155">
        <v>5188975187.7300005</v>
      </c>
      <c r="F20" s="177" t="s">
        <v>1616</v>
      </c>
      <c r="G20" s="93">
        <v>5188975187.7299995</v>
      </c>
      <c r="H20" s="93">
        <v>0</v>
      </c>
      <c r="I20" s="148">
        <v>0</v>
      </c>
      <c r="J20" s="155">
        <v>5188975187.7299995</v>
      </c>
    </row>
    <row r="21" spans="1:10" ht="18.75" customHeight="1">
      <c r="A21" s="195"/>
      <c r="B21" s="158"/>
      <c r="C21" s="158"/>
      <c r="D21" s="158"/>
      <c r="E21" s="195"/>
      <c r="F21" s="195"/>
      <c r="G21" s="158"/>
      <c r="H21" s="158"/>
      <c r="I21" s="158"/>
      <c r="J21" s="34" t="s">
        <v>1673</v>
      </c>
    </row>
  </sheetData>
  <mergeCells count="1">
    <mergeCell ref="A1:J1"/>
  </mergeCells>
  <phoneticPr fontId="62" type="noConversion"/>
  <printOptions horizontalCentered="1"/>
  <pageMargins left="7.8472222222222221E-2" right="7.8472222222222221E-2" top="0.74791666666666667" bottom="0.74791666666666667" header="0.31458333333333333" footer="0.31458333333333333"/>
  <pageSetup paperSize="9" scale="66" orientation="landscape"/>
  <headerFooter scaleWithDoc="0" alignWithMargins="0">
    <oddFooter>第 &amp;P 页，共 &amp;N 页</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D19"/>
  <sheetViews>
    <sheetView workbookViewId="0">
      <selection activeCell="D3" sqref="D3"/>
    </sheetView>
  </sheetViews>
  <sheetFormatPr defaultColWidth="8" defaultRowHeight="14.25" customHeight="1"/>
  <cols>
    <col min="1" max="1" width="27.625" style="2" customWidth="1"/>
    <col min="2" max="2" width="25" style="2" customWidth="1"/>
    <col min="3" max="3" width="29.25" style="2" customWidth="1"/>
    <col min="4" max="4" width="25" style="2" customWidth="1"/>
    <col min="5" max="16384" width="8" style="2"/>
  </cols>
  <sheetData>
    <row r="1" spans="1:4" ht="39" customHeight="1">
      <c r="A1" s="623" t="s">
        <v>1674</v>
      </c>
      <c r="B1" s="623"/>
      <c r="C1" s="623"/>
      <c r="D1" s="623"/>
    </row>
    <row r="2" spans="1:4" ht="14.25" hidden="1" customHeight="1">
      <c r="A2" s="219"/>
      <c r="B2" s="219"/>
      <c r="C2" s="219"/>
      <c r="D2" s="219"/>
    </row>
    <row r="3" spans="1:4" ht="18.75" customHeight="1">
      <c r="A3" s="35"/>
      <c r="B3" s="35"/>
      <c r="C3" s="35"/>
      <c r="D3" s="34"/>
    </row>
    <row r="4" spans="1:4" ht="18.75" customHeight="1">
      <c r="A4" s="121" t="s">
        <v>1503</v>
      </c>
      <c r="B4" s="121"/>
      <c r="C4" s="218"/>
      <c r="D4" s="122" t="s">
        <v>1504</v>
      </c>
    </row>
    <row r="5" spans="1:4" ht="37.5" customHeight="1">
      <c r="A5" s="146" t="s">
        <v>1505</v>
      </c>
      <c r="B5" s="146" t="s">
        <v>1565</v>
      </c>
      <c r="C5" s="146" t="s">
        <v>1505</v>
      </c>
      <c r="D5" s="146" t="s">
        <v>1565</v>
      </c>
    </row>
    <row r="6" spans="1:4" ht="22.5" customHeight="1">
      <c r="A6" s="128" t="s">
        <v>1675</v>
      </c>
      <c r="B6" s="155">
        <v>1618512510.28</v>
      </c>
      <c r="C6" s="128" t="s">
        <v>1676</v>
      </c>
      <c r="D6" s="155">
        <v>1720371018.01</v>
      </c>
    </row>
    <row r="7" spans="1:4" ht="22.5" customHeight="1">
      <c r="A7" s="128" t="s">
        <v>1568</v>
      </c>
      <c r="B7" s="155">
        <v>427160582.81999999</v>
      </c>
      <c r="C7" s="128" t="s">
        <v>1677</v>
      </c>
      <c r="D7" s="155">
        <v>481625987.79000002</v>
      </c>
    </row>
    <row r="8" spans="1:4" ht="22.5" customHeight="1">
      <c r="A8" s="128" t="s">
        <v>1643</v>
      </c>
      <c r="B8" s="155">
        <v>0</v>
      </c>
      <c r="C8" s="128" t="s">
        <v>1678</v>
      </c>
      <c r="D8" s="155">
        <v>5950460</v>
      </c>
    </row>
    <row r="9" spans="1:4" ht="22.5" customHeight="1">
      <c r="A9" s="128" t="s">
        <v>1679</v>
      </c>
      <c r="B9" s="155">
        <v>1239191.5</v>
      </c>
      <c r="C9" s="128" t="s">
        <v>1680</v>
      </c>
      <c r="D9" s="155">
        <v>14428647.75</v>
      </c>
    </row>
    <row r="10" spans="1:4" ht="22.5" customHeight="1">
      <c r="A10" s="128" t="s">
        <v>1681</v>
      </c>
      <c r="B10" s="155">
        <v>551574.66</v>
      </c>
      <c r="C10" s="128" t="s">
        <v>1369</v>
      </c>
      <c r="D10" s="155">
        <v>0</v>
      </c>
    </row>
    <row r="11" spans="1:4" ht="22.5" customHeight="1">
      <c r="A11" s="128" t="s">
        <v>1668</v>
      </c>
      <c r="B11" s="155">
        <v>2046912284.5999999</v>
      </c>
      <c r="C11" s="128" t="s">
        <v>1682</v>
      </c>
      <c r="D11" s="155">
        <v>1740750125.76</v>
      </c>
    </row>
    <row r="12" spans="1:4" ht="22.5" customHeight="1">
      <c r="A12" s="128" t="s">
        <v>1669</v>
      </c>
      <c r="B12" s="155">
        <v>4120000</v>
      </c>
      <c r="C12" s="128" t="s">
        <v>1683</v>
      </c>
      <c r="D12" s="155">
        <v>0</v>
      </c>
    </row>
    <row r="13" spans="1:4" ht="22.5" customHeight="1">
      <c r="A13" s="128" t="s">
        <v>1670</v>
      </c>
      <c r="B13" s="155">
        <v>0</v>
      </c>
      <c r="C13" s="128" t="s">
        <v>1684</v>
      </c>
      <c r="D13" s="155">
        <v>77123200</v>
      </c>
    </row>
    <row r="14" spans="1:4" ht="22.5" customHeight="1">
      <c r="A14" s="128" t="s">
        <v>1671</v>
      </c>
      <c r="B14" s="155">
        <v>2051032284.5999999</v>
      </c>
      <c r="C14" s="128" t="s">
        <v>1685</v>
      </c>
      <c r="D14" s="155">
        <v>1817873325.76</v>
      </c>
    </row>
    <row r="15" spans="1:4" ht="22.5" customHeight="1">
      <c r="A15" s="123" t="s">
        <v>1523</v>
      </c>
      <c r="B15" s="123" t="s">
        <v>1523</v>
      </c>
      <c r="C15" s="128" t="s">
        <v>1686</v>
      </c>
      <c r="D15" s="155">
        <v>233158958.83999991</v>
      </c>
    </row>
    <row r="16" spans="1:4" ht="22.5" customHeight="1">
      <c r="A16" s="128" t="s">
        <v>1672</v>
      </c>
      <c r="B16" s="155">
        <v>5571653055.3400002</v>
      </c>
      <c r="C16" s="128" t="s">
        <v>1687</v>
      </c>
      <c r="D16" s="155">
        <v>5804812014.1800003</v>
      </c>
    </row>
    <row r="17" spans="1:4" ht="22.5" customHeight="1">
      <c r="A17" s="128" t="s">
        <v>1688</v>
      </c>
      <c r="B17" s="155">
        <v>1462055477.4200001</v>
      </c>
      <c r="C17" s="128" t="s">
        <v>1689</v>
      </c>
      <c r="D17" s="155">
        <v>1623906727.4200001</v>
      </c>
    </row>
    <row r="18" spans="1:4" ht="22.5" customHeight="1">
      <c r="A18" s="123" t="s">
        <v>1562</v>
      </c>
      <c r="B18" s="155">
        <v>7622685339.9400005</v>
      </c>
      <c r="C18" s="123" t="s">
        <v>1562</v>
      </c>
      <c r="D18" s="155">
        <v>7622685339.9400005</v>
      </c>
    </row>
    <row r="19" spans="1:4" ht="18.75" customHeight="1">
      <c r="A19" s="35"/>
      <c r="B19" s="35"/>
      <c r="C19" s="35"/>
      <c r="D19" s="34" t="s">
        <v>1690</v>
      </c>
    </row>
  </sheetData>
  <mergeCells count="1">
    <mergeCell ref="A1:D1"/>
  </mergeCells>
  <phoneticPr fontId="62" type="noConversion"/>
  <printOptions horizontalCentered="1"/>
  <pageMargins left="7.8472222222222221E-2" right="7.8472222222222221E-2" top="0.74791666666666667" bottom="0.74791666666666667" header="0.31458333333333333" footer="0.31458333333333333"/>
  <pageSetup paperSize="9" orientation="landscape"/>
  <headerFooter scaleWithDoc="0" alignWithMargins="0">
    <oddFooter>第 &amp;P 页，共 &amp;N 页</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D24"/>
  <sheetViews>
    <sheetView workbookViewId="0">
      <selection activeCell="D3" sqref="D3"/>
    </sheetView>
  </sheetViews>
  <sheetFormatPr defaultColWidth="8" defaultRowHeight="14.25" customHeight="1"/>
  <cols>
    <col min="1" max="1" width="24.625" style="211" customWidth="1"/>
    <col min="2" max="2" width="25" style="211" customWidth="1"/>
    <col min="3" max="3" width="45.875" style="211" customWidth="1"/>
    <col min="4" max="4" width="28" style="211" customWidth="1"/>
    <col min="5" max="16384" width="8" style="211"/>
  </cols>
  <sheetData>
    <row r="1" spans="1:4" ht="37.5" customHeight="1">
      <c r="A1" s="616" t="s">
        <v>1691</v>
      </c>
      <c r="B1" s="616"/>
      <c r="C1" s="616"/>
      <c r="D1" s="616"/>
    </row>
    <row r="2" spans="1:4" ht="14.25" hidden="1" customHeight="1">
      <c r="A2" s="217"/>
      <c r="B2" s="217"/>
      <c r="C2" s="217"/>
      <c r="D2" s="217"/>
    </row>
    <row r="3" spans="1:4" ht="18.75" customHeight="1">
      <c r="A3" s="35"/>
      <c r="B3" s="35"/>
      <c r="C3" s="35"/>
      <c r="D3" s="34"/>
    </row>
    <row r="4" spans="1:4" ht="18.75" customHeight="1">
      <c r="A4" s="121" t="s">
        <v>1503</v>
      </c>
      <c r="B4" s="121"/>
      <c r="C4" s="218"/>
      <c r="D4" s="122" t="s">
        <v>1504</v>
      </c>
    </row>
    <row r="5" spans="1:4" ht="37.5" customHeight="1">
      <c r="A5" s="146" t="s">
        <v>1505</v>
      </c>
      <c r="B5" s="146" t="s">
        <v>1565</v>
      </c>
      <c r="C5" s="146" t="s">
        <v>1505</v>
      </c>
      <c r="D5" s="146" t="s">
        <v>1565</v>
      </c>
    </row>
    <row r="6" spans="1:4" ht="22.5" customHeight="1">
      <c r="A6" s="128" t="s">
        <v>1692</v>
      </c>
      <c r="B6" s="155">
        <v>3821558699.4499998</v>
      </c>
      <c r="C6" s="128" t="s">
        <v>1693</v>
      </c>
      <c r="D6" s="155">
        <v>723912760.20000005</v>
      </c>
    </row>
    <row r="7" spans="1:4" ht="22.5" customHeight="1">
      <c r="A7" s="128" t="s">
        <v>1568</v>
      </c>
      <c r="B7" s="155">
        <v>677222580.11000001</v>
      </c>
      <c r="C7" s="128" t="s">
        <v>1694</v>
      </c>
      <c r="D7" s="155">
        <v>30581640.399999999</v>
      </c>
    </row>
    <row r="8" spans="1:4" ht="22.5" customHeight="1">
      <c r="A8" s="128" t="s">
        <v>1643</v>
      </c>
      <c r="B8" s="155">
        <v>0</v>
      </c>
      <c r="C8" s="128" t="s">
        <v>1573</v>
      </c>
      <c r="D8" s="155">
        <v>823464</v>
      </c>
    </row>
    <row r="9" spans="1:4" ht="22.5" customHeight="1">
      <c r="A9" s="128" t="s">
        <v>1679</v>
      </c>
      <c r="B9" s="155">
        <v>4844975.8</v>
      </c>
      <c r="C9" s="128" t="s">
        <v>1695</v>
      </c>
      <c r="D9" s="155">
        <v>0</v>
      </c>
    </row>
    <row r="10" spans="1:4" ht="22.5" customHeight="1">
      <c r="A10" s="128" t="s">
        <v>1681</v>
      </c>
      <c r="B10" s="155">
        <v>2106164.17</v>
      </c>
      <c r="C10" s="128" t="s">
        <v>1696</v>
      </c>
      <c r="D10" s="155">
        <v>0</v>
      </c>
    </row>
    <row r="11" spans="1:4" ht="22.5" customHeight="1">
      <c r="A11" s="123" t="s">
        <v>1523</v>
      </c>
      <c r="B11" s="123" t="s">
        <v>1523</v>
      </c>
      <c r="C11" s="128" t="s">
        <v>1697</v>
      </c>
      <c r="D11" s="155">
        <v>1279582599.4200001</v>
      </c>
    </row>
    <row r="12" spans="1:4" ht="22.5" customHeight="1">
      <c r="A12" s="123" t="s">
        <v>1523</v>
      </c>
      <c r="B12" s="123" t="s">
        <v>1523</v>
      </c>
      <c r="C12" s="128" t="s">
        <v>1698</v>
      </c>
      <c r="D12" s="155">
        <v>0</v>
      </c>
    </row>
    <row r="13" spans="1:4" ht="22.5" customHeight="1">
      <c r="A13" s="123" t="s">
        <v>1523</v>
      </c>
      <c r="B13" s="123" t="s">
        <v>1523</v>
      </c>
      <c r="C13" s="128" t="s">
        <v>1699</v>
      </c>
      <c r="D13" s="155">
        <v>45743589.229999997</v>
      </c>
    </row>
    <row r="14" spans="1:4" ht="22.5" customHeight="1">
      <c r="A14" s="123" t="s">
        <v>1523</v>
      </c>
      <c r="B14" s="123" t="s">
        <v>1523</v>
      </c>
      <c r="C14" s="128" t="s">
        <v>1700</v>
      </c>
      <c r="D14" s="155">
        <v>0</v>
      </c>
    </row>
    <row r="15" spans="1:4" ht="22.5" customHeight="1">
      <c r="A15" s="128" t="s">
        <v>1646</v>
      </c>
      <c r="B15" s="155">
        <v>0</v>
      </c>
      <c r="C15" s="128" t="s">
        <v>1701</v>
      </c>
      <c r="D15" s="155">
        <v>0</v>
      </c>
    </row>
    <row r="16" spans="1:4" ht="22.5" customHeight="1">
      <c r="A16" s="128" t="s">
        <v>1647</v>
      </c>
      <c r="B16" s="155">
        <v>4503626255.3599997</v>
      </c>
      <c r="C16" s="128" t="s">
        <v>1702</v>
      </c>
      <c r="D16" s="155">
        <v>2080644053.25</v>
      </c>
    </row>
    <row r="17" spans="1:4" ht="22.5" customHeight="1">
      <c r="A17" s="128" t="s">
        <v>1648</v>
      </c>
      <c r="B17" s="155">
        <v>840000</v>
      </c>
      <c r="C17" s="128" t="s">
        <v>1703</v>
      </c>
      <c r="D17" s="155">
        <v>0</v>
      </c>
    </row>
    <row r="18" spans="1:4" ht="22.5" customHeight="1">
      <c r="A18" s="128" t="s">
        <v>1649</v>
      </c>
      <c r="B18" s="155">
        <v>0</v>
      </c>
      <c r="C18" s="128" t="s">
        <v>1704</v>
      </c>
      <c r="D18" s="155">
        <v>109908700</v>
      </c>
    </row>
    <row r="19" spans="1:4" ht="22.5" customHeight="1">
      <c r="A19" s="128" t="s">
        <v>1650</v>
      </c>
      <c r="B19" s="155">
        <v>4504466255.3599997</v>
      </c>
      <c r="C19" s="128" t="s">
        <v>1705</v>
      </c>
      <c r="D19" s="155">
        <v>2190552753.25</v>
      </c>
    </row>
    <row r="20" spans="1:4" ht="22.5" customHeight="1">
      <c r="A20" s="123" t="s">
        <v>1523</v>
      </c>
      <c r="B20" s="123" t="s">
        <v>1523</v>
      </c>
      <c r="C20" s="128" t="s">
        <v>1706</v>
      </c>
      <c r="D20" s="155">
        <v>2313913502.1099997</v>
      </c>
    </row>
    <row r="21" spans="1:4" ht="22.5" customHeight="1">
      <c r="A21" s="123" t="s">
        <v>1523</v>
      </c>
      <c r="B21" s="123" t="s">
        <v>1523</v>
      </c>
      <c r="C21" s="128" t="s">
        <v>1707</v>
      </c>
      <c r="D21" s="155">
        <v>0</v>
      </c>
    </row>
    <row r="22" spans="1:4" ht="22.5" customHeight="1">
      <c r="A22" s="128" t="s">
        <v>1651</v>
      </c>
      <c r="B22" s="155">
        <v>18543541401.619999</v>
      </c>
      <c r="C22" s="128" t="s">
        <v>1708</v>
      </c>
      <c r="D22" s="155">
        <v>20857454903.73</v>
      </c>
    </row>
    <row r="23" spans="1:4" ht="22.5" customHeight="1">
      <c r="A23" s="123" t="s">
        <v>1562</v>
      </c>
      <c r="B23" s="155">
        <v>23048007656.98</v>
      </c>
      <c r="C23" s="123" t="s">
        <v>1562</v>
      </c>
      <c r="D23" s="155">
        <v>23048007656.98</v>
      </c>
    </row>
    <row r="24" spans="1:4" ht="18.75" customHeight="1">
      <c r="A24" s="35"/>
      <c r="B24" s="35"/>
      <c r="C24" s="35"/>
      <c r="D24" s="34" t="s">
        <v>1709</v>
      </c>
    </row>
  </sheetData>
  <mergeCells count="1">
    <mergeCell ref="A1:D1"/>
  </mergeCells>
  <phoneticPr fontId="62" type="noConversion"/>
  <printOptions horizontalCentered="1"/>
  <pageMargins left="7.8472222222222221E-2" right="7.8472222222222221E-2" top="0.74791666666666667" bottom="0.74791666666666667" header="0.31458333333333333" footer="0.31458333333333333"/>
  <pageSetup paperSize="9" scale="88" orientation="landscape"/>
  <headerFooter scaleWithDoc="0" alignWithMargins="0">
    <oddFooter>第 &amp;P 页，共 &amp;N 页</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D20"/>
  <sheetViews>
    <sheetView workbookViewId="0">
      <selection activeCell="D2" sqref="D2"/>
    </sheetView>
  </sheetViews>
  <sheetFormatPr defaultColWidth="8" defaultRowHeight="14.25" customHeight="1"/>
  <cols>
    <col min="1" max="1" width="28.875" style="2" customWidth="1"/>
    <col min="2" max="2" width="25" style="2" customWidth="1"/>
    <col min="3" max="3" width="28.875" style="2" customWidth="1"/>
    <col min="4" max="4" width="25" style="2" customWidth="1"/>
    <col min="5" max="16384" width="8" style="2"/>
  </cols>
  <sheetData>
    <row r="1" spans="1:4" ht="37.5" customHeight="1">
      <c r="A1" s="616" t="s">
        <v>1710</v>
      </c>
      <c r="B1" s="616"/>
      <c r="C1" s="616"/>
      <c r="D1" s="616"/>
    </row>
    <row r="2" spans="1:4" ht="19.5" customHeight="1">
      <c r="A2" s="212"/>
      <c r="B2" s="630"/>
      <c r="C2" s="630"/>
      <c r="D2" s="213"/>
    </row>
    <row r="3" spans="1:4" ht="19.5" customHeight="1">
      <c r="A3" s="214" t="s">
        <v>1503</v>
      </c>
      <c r="B3" s="214"/>
      <c r="C3" s="214"/>
      <c r="D3" s="215" t="s">
        <v>1504</v>
      </c>
    </row>
    <row r="4" spans="1:4" ht="37.5" customHeight="1">
      <c r="A4" s="123" t="s">
        <v>1711</v>
      </c>
      <c r="B4" s="123" t="s">
        <v>1597</v>
      </c>
      <c r="C4" s="123" t="s">
        <v>1536</v>
      </c>
      <c r="D4" s="123" t="s">
        <v>1597</v>
      </c>
    </row>
    <row r="5" spans="1:4" ht="24" customHeight="1">
      <c r="A5" s="128" t="s">
        <v>1712</v>
      </c>
      <c r="B5" s="155">
        <v>2315550471.73</v>
      </c>
      <c r="C5" s="66" t="s">
        <v>1713</v>
      </c>
      <c r="D5" s="155">
        <v>1462864018.27</v>
      </c>
    </row>
    <row r="6" spans="1:4" ht="24" customHeight="1">
      <c r="A6" s="128" t="s">
        <v>1568</v>
      </c>
      <c r="B6" s="155">
        <v>301131250.45999998</v>
      </c>
      <c r="C6" s="66" t="s">
        <v>1714</v>
      </c>
      <c r="D6" s="155">
        <v>0</v>
      </c>
    </row>
    <row r="7" spans="1:4" ht="24" customHeight="1">
      <c r="A7" s="128" t="s">
        <v>1643</v>
      </c>
      <c r="B7" s="155">
        <v>0</v>
      </c>
      <c r="C7" s="66" t="s">
        <v>1715</v>
      </c>
      <c r="D7" s="155">
        <v>1491412763.4000001</v>
      </c>
    </row>
    <row r="8" spans="1:4" ht="24" customHeight="1">
      <c r="A8" s="128" t="s">
        <v>1645</v>
      </c>
      <c r="B8" s="155">
        <v>1853529.58</v>
      </c>
      <c r="C8" s="66" t="s">
        <v>1667</v>
      </c>
      <c r="D8" s="155">
        <v>0</v>
      </c>
    </row>
    <row r="9" spans="1:4" ht="24" customHeight="1">
      <c r="A9" s="128" t="s">
        <v>1668</v>
      </c>
      <c r="B9" s="155">
        <v>2618535251.77</v>
      </c>
      <c r="C9" s="66" t="s">
        <v>1622</v>
      </c>
      <c r="D9" s="216">
        <v>2954276781.6700001</v>
      </c>
    </row>
    <row r="10" spans="1:4" ht="24" customHeight="1">
      <c r="A10" s="128" t="s">
        <v>1669</v>
      </c>
      <c r="B10" s="155">
        <v>0</v>
      </c>
      <c r="C10" s="66" t="s">
        <v>1623</v>
      </c>
      <c r="D10" s="216">
        <v>0</v>
      </c>
    </row>
    <row r="11" spans="1:4" ht="24" customHeight="1">
      <c r="A11" s="128" t="s">
        <v>1670</v>
      </c>
      <c r="B11" s="155">
        <v>0</v>
      </c>
      <c r="C11" s="66" t="s">
        <v>1624</v>
      </c>
      <c r="D11" s="216">
        <v>0</v>
      </c>
    </row>
    <row r="12" spans="1:4" ht="24" customHeight="1">
      <c r="A12" s="128" t="s">
        <v>1671</v>
      </c>
      <c r="B12" s="155">
        <v>2618535251.77</v>
      </c>
      <c r="C12" s="66" t="s">
        <v>1625</v>
      </c>
      <c r="D12" s="216">
        <v>2954276781.6700001</v>
      </c>
    </row>
    <row r="13" spans="1:4" ht="24" customHeight="1">
      <c r="A13" s="123" t="s">
        <v>1523</v>
      </c>
      <c r="B13" s="123" t="s">
        <v>1523</v>
      </c>
      <c r="C13" s="66" t="s">
        <v>1626</v>
      </c>
      <c r="D13" s="216">
        <v>-335741529.9000001</v>
      </c>
    </row>
    <row r="14" spans="1:4" ht="24" customHeight="1">
      <c r="A14" s="128" t="s">
        <v>1672</v>
      </c>
      <c r="B14" s="155">
        <v>5194399548.9399996</v>
      </c>
      <c r="C14" s="66" t="s">
        <v>1627</v>
      </c>
      <c r="D14" s="216">
        <v>4858658019.039999</v>
      </c>
    </row>
    <row r="15" spans="1:4" ht="24" customHeight="1">
      <c r="A15" s="123" t="s">
        <v>1615</v>
      </c>
      <c r="B15" s="155">
        <v>7812934800.7099991</v>
      </c>
      <c r="C15" s="67" t="s">
        <v>1615</v>
      </c>
      <c r="D15" s="216">
        <v>7812934800.7099991</v>
      </c>
    </row>
    <row r="16" spans="1:4" ht="19.5" customHeight="1">
      <c r="A16" s="195"/>
      <c r="B16" s="195"/>
      <c r="C16" s="195"/>
      <c r="D16" s="34" t="s">
        <v>1716</v>
      </c>
    </row>
    <row r="20" spans="4:4" ht="14.25" customHeight="1">
      <c r="D20" s="211"/>
    </row>
  </sheetData>
  <mergeCells count="2">
    <mergeCell ref="A1:D1"/>
    <mergeCell ref="B2:C2"/>
  </mergeCells>
  <phoneticPr fontId="62" type="noConversion"/>
  <printOptions horizontalCentered="1"/>
  <pageMargins left="7.8472222222222221E-2" right="7.8472222222222221E-2" top="0.74791666666666667" bottom="0.74791666666666667" header="0.31458333333333333" footer="0.31458333333333333"/>
  <pageSetup paperSize="9" orientation="landscape"/>
  <headerFooter scaleWithDoc="0" alignWithMargins="0">
    <oddFooter>第 &amp;P 页，共 &amp;N 页</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Q29"/>
  <sheetViews>
    <sheetView topLeftCell="D1" zoomScale="80" workbookViewId="0">
      <selection activeCell="Q2" sqref="Q2"/>
    </sheetView>
  </sheetViews>
  <sheetFormatPr defaultColWidth="8" defaultRowHeight="14.25" customHeight="1"/>
  <cols>
    <col min="1" max="1" width="26.375" style="211" customWidth="1"/>
    <col min="2" max="2" width="24.375" style="211" customWidth="1"/>
    <col min="3" max="3" width="23.375" style="211" customWidth="1"/>
    <col min="4" max="4" width="16.5" style="211" customWidth="1"/>
    <col min="5" max="5" width="20.875" style="211" customWidth="1"/>
    <col min="6" max="6" width="21.25" style="211" customWidth="1"/>
    <col min="7" max="7" width="20.125" style="211" customWidth="1"/>
    <col min="8" max="8" width="12.375" style="211" customWidth="1"/>
    <col min="9" max="9" width="13.25" style="211" customWidth="1"/>
    <col min="10" max="10" width="20.75" style="211" customWidth="1"/>
    <col min="11" max="12" width="20.625" style="211" customWidth="1"/>
    <col min="13" max="13" width="19.75" style="211" customWidth="1"/>
    <col min="14" max="14" width="14.875" style="211" customWidth="1"/>
    <col min="15" max="15" width="16.375" style="211" customWidth="1"/>
    <col min="16" max="16" width="8.875" style="211" customWidth="1"/>
    <col min="17" max="17" width="5" style="211" customWidth="1"/>
    <col min="18" max="16384" width="8" style="211"/>
  </cols>
  <sheetData>
    <row r="1" spans="1:17" ht="37.5" customHeight="1">
      <c r="A1" s="616" t="s">
        <v>1717</v>
      </c>
      <c r="B1" s="616"/>
      <c r="C1" s="616"/>
      <c r="D1" s="616"/>
      <c r="E1" s="616"/>
      <c r="F1" s="616"/>
      <c r="G1" s="616"/>
      <c r="H1" s="616"/>
      <c r="I1" s="616"/>
      <c r="J1" s="616"/>
      <c r="K1" s="616"/>
      <c r="L1" s="616"/>
      <c r="M1" s="616"/>
      <c r="N1" s="616"/>
      <c r="O1" s="616"/>
      <c r="P1" s="616"/>
      <c r="Q1" s="616"/>
    </row>
    <row r="2" spans="1:17" ht="15" customHeight="1">
      <c r="A2" s="35"/>
      <c r="B2" s="35"/>
      <c r="C2" s="35"/>
      <c r="D2" s="35"/>
      <c r="E2" s="35"/>
      <c r="F2" s="35"/>
      <c r="G2" s="35"/>
      <c r="H2" s="35"/>
      <c r="I2" s="34"/>
      <c r="J2" s="35"/>
      <c r="K2" s="35"/>
      <c r="L2" s="35"/>
      <c r="M2" s="35"/>
      <c r="N2" s="35"/>
      <c r="O2" s="35"/>
      <c r="P2" s="35"/>
      <c r="Q2" s="34"/>
    </row>
    <row r="3" spans="1:17" ht="15" customHeight="1">
      <c r="A3" s="121" t="s">
        <v>1503</v>
      </c>
      <c r="B3" s="121"/>
      <c r="C3" s="121"/>
      <c r="D3" s="121"/>
      <c r="E3" s="121"/>
      <c r="F3" s="121"/>
      <c r="G3" s="121"/>
      <c r="H3" s="121"/>
      <c r="I3" s="122"/>
      <c r="J3" s="121"/>
      <c r="K3" s="121"/>
      <c r="L3" s="121"/>
      <c r="M3" s="121"/>
      <c r="N3" s="121"/>
      <c r="O3" s="121"/>
      <c r="P3" s="121"/>
      <c r="Q3" s="122" t="s">
        <v>1504</v>
      </c>
    </row>
    <row r="4" spans="1:17" ht="37.5" customHeight="1">
      <c r="A4" s="123" t="s">
        <v>1718</v>
      </c>
      <c r="B4" s="123" t="s">
        <v>1719</v>
      </c>
      <c r="C4" s="146" t="s">
        <v>1537</v>
      </c>
      <c r="D4" s="146" t="s">
        <v>1720</v>
      </c>
      <c r="E4" s="146" t="s">
        <v>1539</v>
      </c>
      <c r="F4" s="146" t="s">
        <v>1540</v>
      </c>
      <c r="G4" s="146" t="s">
        <v>1721</v>
      </c>
      <c r="H4" s="146" t="s">
        <v>1722</v>
      </c>
      <c r="I4" s="146" t="s">
        <v>1723</v>
      </c>
      <c r="J4" s="146" t="s">
        <v>1512</v>
      </c>
      <c r="K4" s="146" t="s">
        <v>1513</v>
      </c>
      <c r="L4" s="146" t="s">
        <v>1514</v>
      </c>
      <c r="M4" s="146" t="s">
        <v>1724</v>
      </c>
      <c r="N4" s="146" t="s">
        <v>1725</v>
      </c>
      <c r="O4" s="146" t="s">
        <v>1726</v>
      </c>
      <c r="P4" s="146" t="s">
        <v>1727</v>
      </c>
      <c r="Q4" s="146" t="s">
        <v>1278</v>
      </c>
    </row>
    <row r="5" spans="1:17" ht="22.5" customHeight="1">
      <c r="A5" s="128" t="s">
        <v>1728</v>
      </c>
      <c r="B5" s="123" t="s">
        <v>1523</v>
      </c>
      <c r="C5" s="123" t="s">
        <v>1523</v>
      </c>
      <c r="D5" s="123" t="s">
        <v>1523</v>
      </c>
      <c r="E5" s="123" t="s">
        <v>1523</v>
      </c>
      <c r="F5" s="123" t="s">
        <v>1523</v>
      </c>
      <c r="G5" s="123" t="s">
        <v>1523</v>
      </c>
      <c r="H5" s="123" t="s">
        <v>1523</v>
      </c>
      <c r="I5" s="123" t="s">
        <v>1523</v>
      </c>
      <c r="J5" s="123" t="s">
        <v>1523</v>
      </c>
      <c r="K5" s="123" t="s">
        <v>1523</v>
      </c>
      <c r="L5" s="123" t="s">
        <v>1523</v>
      </c>
      <c r="M5" s="123" t="s">
        <v>1523</v>
      </c>
      <c r="N5" s="123" t="s">
        <v>1523</v>
      </c>
      <c r="O5" s="123" t="s">
        <v>1523</v>
      </c>
      <c r="P5" s="123" t="s">
        <v>1523</v>
      </c>
      <c r="Q5" s="123" t="s">
        <v>1523</v>
      </c>
    </row>
    <row r="6" spans="1:17" ht="22.5" customHeight="1">
      <c r="A6" s="128" t="s">
        <v>1729</v>
      </c>
      <c r="B6" s="155">
        <v>519747362411.33002</v>
      </c>
      <c r="C6" s="155">
        <v>398247087321.77002</v>
      </c>
      <c r="D6" s="155">
        <v>43120745.159999996</v>
      </c>
      <c r="E6" s="155">
        <v>15299908065.26</v>
      </c>
      <c r="F6" s="155">
        <v>75468092502.009995</v>
      </c>
      <c r="G6" s="155">
        <v>1678890644.5599999</v>
      </c>
      <c r="H6" s="155">
        <v>0</v>
      </c>
      <c r="I6" s="155">
        <v>0</v>
      </c>
      <c r="J6" s="155">
        <v>5501675496.3299999</v>
      </c>
      <c r="K6" s="155">
        <v>18446224582.009998</v>
      </c>
      <c r="L6" s="155">
        <v>5047996792.1700001</v>
      </c>
      <c r="M6" s="155">
        <v>14366262.060000001</v>
      </c>
      <c r="N6" s="155">
        <v>0</v>
      </c>
      <c r="O6" s="155">
        <v>0</v>
      </c>
      <c r="P6" s="155">
        <v>0</v>
      </c>
      <c r="Q6" s="155">
        <v>0</v>
      </c>
    </row>
    <row r="7" spans="1:17" ht="22.5" customHeight="1">
      <c r="A7" s="128" t="s">
        <v>1730</v>
      </c>
      <c r="B7" s="155">
        <v>479747362411.33002</v>
      </c>
      <c r="C7" s="155">
        <v>358247087321.77002</v>
      </c>
      <c r="D7" s="155">
        <v>43120745.159999996</v>
      </c>
      <c r="E7" s="155">
        <v>15299908065.26</v>
      </c>
      <c r="F7" s="155">
        <v>75468092502.009995</v>
      </c>
      <c r="G7" s="155">
        <v>1678890644.5599999</v>
      </c>
      <c r="H7" s="155">
        <v>0</v>
      </c>
      <c r="I7" s="155">
        <v>0</v>
      </c>
      <c r="J7" s="155">
        <v>5501675496.3299999</v>
      </c>
      <c r="K7" s="155">
        <v>18446224582.009998</v>
      </c>
      <c r="L7" s="155">
        <v>5047996792.1700001</v>
      </c>
      <c r="M7" s="155">
        <v>14366262.060000001</v>
      </c>
      <c r="N7" s="155">
        <v>0</v>
      </c>
      <c r="O7" s="155">
        <v>0</v>
      </c>
      <c r="P7" s="155">
        <v>0</v>
      </c>
      <c r="Q7" s="155">
        <v>0</v>
      </c>
    </row>
    <row r="8" spans="1:17" ht="22.5" customHeight="1">
      <c r="A8" s="128" t="s">
        <v>1731</v>
      </c>
      <c r="B8" s="155">
        <v>459718929560.07996</v>
      </c>
      <c r="C8" s="155">
        <v>347362432561.41998</v>
      </c>
      <c r="D8" s="155">
        <v>0</v>
      </c>
      <c r="E8" s="155">
        <v>14116260000</v>
      </c>
      <c r="F8" s="155">
        <v>71747862499.919998</v>
      </c>
      <c r="G8" s="155">
        <v>0</v>
      </c>
      <c r="H8" s="155">
        <v>0</v>
      </c>
      <c r="I8" s="155">
        <v>0</v>
      </c>
      <c r="J8" s="155">
        <v>4455913117.5600004</v>
      </c>
      <c r="K8" s="155">
        <v>18093363839.380001</v>
      </c>
      <c r="L8" s="155">
        <v>3943097541.8000002</v>
      </c>
      <c r="M8" s="155">
        <v>0</v>
      </c>
      <c r="N8" s="155">
        <v>0</v>
      </c>
      <c r="O8" s="155">
        <v>0</v>
      </c>
      <c r="P8" s="155">
        <v>0</v>
      </c>
      <c r="Q8" s="155">
        <v>0</v>
      </c>
    </row>
    <row r="9" spans="1:17" ht="22.5" customHeight="1">
      <c r="A9" s="128" t="s">
        <v>1732</v>
      </c>
      <c r="B9" s="155">
        <v>40000000000</v>
      </c>
      <c r="C9" s="155">
        <v>40000000000</v>
      </c>
      <c r="D9" s="155">
        <v>0</v>
      </c>
      <c r="E9" s="155">
        <v>0</v>
      </c>
      <c r="F9" s="155">
        <v>0</v>
      </c>
      <c r="G9" s="155">
        <v>0</v>
      </c>
      <c r="H9" s="155">
        <v>0</v>
      </c>
      <c r="I9" s="155">
        <v>0</v>
      </c>
      <c r="J9" s="155">
        <v>0</v>
      </c>
      <c r="K9" s="155">
        <v>0</v>
      </c>
      <c r="L9" s="155">
        <v>0</v>
      </c>
      <c r="M9" s="155">
        <v>0</v>
      </c>
      <c r="N9" s="155">
        <v>0</v>
      </c>
      <c r="O9" s="155">
        <v>0</v>
      </c>
      <c r="P9" s="155">
        <v>0</v>
      </c>
      <c r="Q9" s="155">
        <v>0</v>
      </c>
    </row>
    <row r="10" spans="1:17" ht="22.5" customHeight="1">
      <c r="A10" s="128" t="s">
        <v>1733</v>
      </c>
      <c r="B10" s="200">
        <v>40000000000</v>
      </c>
      <c r="C10" s="200">
        <v>40000000000</v>
      </c>
      <c r="D10" s="200">
        <v>0</v>
      </c>
      <c r="E10" s="200">
        <v>0</v>
      </c>
      <c r="F10" s="123" t="s">
        <v>1523</v>
      </c>
      <c r="G10" s="123" t="s">
        <v>1523</v>
      </c>
      <c r="H10" s="123" t="s">
        <v>1523</v>
      </c>
      <c r="I10" s="123" t="s">
        <v>1523</v>
      </c>
      <c r="J10" s="123" t="s">
        <v>1523</v>
      </c>
      <c r="K10" s="123" t="s">
        <v>1523</v>
      </c>
      <c r="L10" s="123" t="s">
        <v>1523</v>
      </c>
      <c r="M10" s="123" t="s">
        <v>1523</v>
      </c>
      <c r="N10" s="123" t="s">
        <v>1523</v>
      </c>
      <c r="O10" s="123" t="s">
        <v>1523</v>
      </c>
      <c r="P10" s="123" t="s">
        <v>1523</v>
      </c>
      <c r="Q10" s="123" t="s">
        <v>1523</v>
      </c>
    </row>
    <row r="11" spans="1:17" ht="22.5" customHeight="1">
      <c r="A11" s="128" t="s">
        <v>1734</v>
      </c>
      <c r="B11" s="155">
        <v>0</v>
      </c>
      <c r="C11" s="155">
        <v>0</v>
      </c>
      <c r="D11" s="155">
        <v>0</v>
      </c>
      <c r="E11" s="155">
        <v>0</v>
      </c>
      <c r="F11" s="155">
        <v>0</v>
      </c>
      <c r="G11" s="155">
        <v>0</v>
      </c>
      <c r="H11" s="155">
        <v>0</v>
      </c>
      <c r="I11" s="155">
        <v>0</v>
      </c>
      <c r="J11" s="155">
        <v>0</v>
      </c>
      <c r="K11" s="155">
        <v>0</v>
      </c>
      <c r="L11" s="155">
        <v>0</v>
      </c>
      <c r="M11" s="155">
        <v>0</v>
      </c>
      <c r="N11" s="155">
        <v>0</v>
      </c>
      <c r="O11" s="155">
        <v>0</v>
      </c>
      <c r="P11" s="155">
        <v>0</v>
      </c>
      <c r="Q11" s="155">
        <v>0</v>
      </c>
    </row>
    <row r="12" spans="1:17" ht="22.5" customHeight="1">
      <c r="A12" s="128" t="s">
        <v>1735</v>
      </c>
      <c r="B12" s="137">
        <v>0</v>
      </c>
      <c r="C12" s="137">
        <v>0</v>
      </c>
      <c r="D12" s="137">
        <v>0</v>
      </c>
      <c r="E12" s="137">
        <v>0</v>
      </c>
      <c r="F12" s="124" t="s">
        <v>1523</v>
      </c>
      <c r="G12" s="124" t="s">
        <v>1523</v>
      </c>
      <c r="H12" s="124" t="s">
        <v>1523</v>
      </c>
      <c r="I12" s="124" t="s">
        <v>1523</v>
      </c>
      <c r="J12" s="124" t="s">
        <v>1523</v>
      </c>
      <c r="K12" s="124" t="s">
        <v>1523</v>
      </c>
      <c r="L12" s="124" t="s">
        <v>1523</v>
      </c>
      <c r="M12" s="124" t="s">
        <v>1523</v>
      </c>
      <c r="N12" s="124" t="s">
        <v>1523</v>
      </c>
      <c r="O12" s="124" t="s">
        <v>1523</v>
      </c>
      <c r="P12" s="124" t="s">
        <v>1523</v>
      </c>
      <c r="Q12" s="124" t="s">
        <v>1523</v>
      </c>
    </row>
    <row r="13" spans="1:17" ht="22.5" customHeight="1">
      <c r="A13" s="128" t="s">
        <v>1736</v>
      </c>
      <c r="B13" s="172">
        <v>494067942.81</v>
      </c>
      <c r="C13" s="172">
        <v>475510005.13999999</v>
      </c>
      <c r="D13" s="172">
        <v>7075187.1799999997</v>
      </c>
      <c r="E13" s="172">
        <v>0</v>
      </c>
      <c r="F13" s="172">
        <v>0</v>
      </c>
      <c r="G13" s="172">
        <v>11482750.49</v>
      </c>
      <c r="H13" s="172">
        <v>0</v>
      </c>
      <c r="I13" s="172">
        <v>0</v>
      </c>
      <c r="J13" s="172">
        <v>0</v>
      </c>
      <c r="K13" s="172">
        <v>0</v>
      </c>
      <c r="L13" s="172">
        <v>0</v>
      </c>
      <c r="M13" s="172">
        <v>0</v>
      </c>
      <c r="N13" s="172">
        <v>0</v>
      </c>
      <c r="O13" s="172">
        <v>0</v>
      </c>
      <c r="P13" s="172">
        <v>0</v>
      </c>
      <c r="Q13" s="172">
        <v>0</v>
      </c>
    </row>
    <row r="14" spans="1:17" ht="22.5" customHeight="1">
      <c r="A14" s="128" t="s">
        <v>1737</v>
      </c>
      <c r="B14" s="155">
        <v>0</v>
      </c>
      <c r="C14" s="155">
        <v>0</v>
      </c>
      <c r="D14" s="155">
        <v>0</v>
      </c>
      <c r="E14" s="155">
        <v>0</v>
      </c>
      <c r="F14" s="155">
        <v>0</v>
      </c>
      <c r="G14" s="155">
        <v>0</v>
      </c>
      <c r="H14" s="155">
        <v>0</v>
      </c>
      <c r="I14" s="155">
        <v>0</v>
      </c>
      <c r="J14" s="155">
        <v>0</v>
      </c>
      <c r="K14" s="155">
        <v>0</v>
      </c>
      <c r="L14" s="155">
        <v>0</v>
      </c>
      <c r="M14" s="155">
        <v>0</v>
      </c>
      <c r="N14" s="155">
        <v>0</v>
      </c>
      <c r="O14" s="155">
        <v>0</v>
      </c>
      <c r="P14" s="155">
        <v>0</v>
      </c>
      <c r="Q14" s="155">
        <v>0</v>
      </c>
    </row>
    <row r="15" spans="1:17" ht="22.5" customHeight="1">
      <c r="A15" s="128" t="s">
        <v>1738</v>
      </c>
      <c r="B15" s="155">
        <v>494067942.81</v>
      </c>
      <c r="C15" s="155">
        <v>475510005.13999999</v>
      </c>
      <c r="D15" s="155">
        <v>7075187.1799999997</v>
      </c>
      <c r="E15" s="155">
        <v>0</v>
      </c>
      <c r="F15" s="155">
        <v>0</v>
      </c>
      <c r="G15" s="155">
        <v>11482750.49</v>
      </c>
      <c r="H15" s="155">
        <v>0</v>
      </c>
      <c r="I15" s="155">
        <v>0</v>
      </c>
      <c r="J15" s="155">
        <v>0</v>
      </c>
      <c r="K15" s="155">
        <v>0</v>
      </c>
      <c r="L15" s="155">
        <v>0</v>
      </c>
      <c r="M15" s="155">
        <v>0</v>
      </c>
      <c r="N15" s="155">
        <v>0</v>
      </c>
      <c r="O15" s="155">
        <v>0</v>
      </c>
      <c r="P15" s="155">
        <v>0</v>
      </c>
      <c r="Q15" s="155">
        <v>0</v>
      </c>
    </row>
    <row r="16" spans="1:17" ht="22.5" customHeight="1">
      <c r="A16" s="128" t="s">
        <v>1739</v>
      </c>
      <c r="B16" s="155">
        <v>519253294468.52002</v>
      </c>
      <c r="C16" s="155">
        <v>397771577316.63</v>
      </c>
      <c r="D16" s="155">
        <v>36045557.979999997</v>
      </c>
      <c r="E16" s="155">
        <v>15299908065.26</v>
      </c>
      <c r="F16" s="155">
        <v>75468092502.009995</v>
      </c>
      <c r="G16" s="155">
        <v>1667407894.0699999</v>
      </c>
      <c r="H16" s="155">
        <v>0</v>
      </c>
      <c r="I16" s="155">
        <v>0</v>
      </c>
      <c r="J16" s="155">
        <v>5501675496.3299999</v>
      </c>
      <c r="K16" s="155">
        <v>18446224582.009998</v>
      </c>
      <c r="L16" s="155">
        <v>5047996792.1700001</v>
      </c>
      <c r="M16" s="155">
        <v>14366262.060000001</v>
      </c>
      <c r="N16" s="155">
        <v>0</v>
      </c>
      <c r="O16" s="155">
        <v>0</v>
      </c>
      <c r="P16" s="155">
        <v>0</v>
      </c>
      <c r="Q16" s="155">
        <v>0</v>
      </c>
    </row>
    <row r="17" spans="1:17" ht="22.5" customHeight="1">
      <c r="A17" s="128" t="s">
        <v>1740</v>
      </c>
      <c r="B17" s="123" t="s">
        <v>1523</v>
      </c>
      <c r="C17" s="123" t="s">
        <v>1523</v>
      </c>
      <c r="D17" s="123" t="s">
        <v>1523</v>
      </c>
      <c r="E17" s="123" t="s">
        <v>1523</v>
      </c>
      <c r="F17" s="123" t="s">
        <v>1523</v>
      </c>
      <c r="G17" s="123" t="s">
        <v>1523</v>
      </c>
      <c r="H17" s="123" t="s">
        <v>1523</v>
      </c>
      <c r="I17" s="123" t="s">
        <v>1523</v>
      </c>
      <c r="J17" s="123" t="s">
        <v>1523</v>
      </c>
      <c r="K17" s="123" t="s">
        <v>1523</v>
      </c>
      <c r="L17" s="123" t="s">
        <v>1523</v>
      </c>
      <c r="M17" s="123" t="s">
        <v>1523</v>
      </c>
      <c r="N17" s="123" t="s">
        <v>1523</v>
      </c>
      <c r="O17" s="123" t="s">
        <v>1523</v>
      </c>
      <c r="P17" s="123" t="s">
        <v>1523</v>
      </c>
      <c r="Q17" s="123" t="s">
        <v>1523</v>
      </c>
    </row>
    <row r="18" spans="1:17" ht="22.5" customHeight="1">
      <c r="A18" s="128" t="s">
        <v>1729</v>
      </c>
      <c r="B18" s="155">
        <v>617347104369.25989</v>
      </c>
      <c r="C18" s="155">
        <v>468103984115.38</v>
      </c>
      <c r="D18" s="155">
        <v>41315126.960000001</v>
      </c>
      <c r="E18" s="155">
        <v>21585797951.91</v>
      </c>
      <c r="F18" s="155">
        <v>94926044053.949997</v>
      </c>
      <c r="G18" s="155">
        <v>2094804131.9100001</v>
      </c>
      <c r="H18" s="155">
        <v>0</v>
      </c>
      <c r="I18" s="155">
        <v>0</v>
      </c>
      <c r="J18" s="155">
        <v>5727084011.9700003</v>
      </c>
      <c r="K18" s="155">
        <v>20701217407.599998</v>
      </c>
      <c r="L18" s="155">
        <v>4166857569.5799999</v>
      </c>
      <c r="M18" s="155">
        <v>0</v>
      </c>
      <c r="N18" s="155">
        <v>0</v>
      </c>
      <c r="O18" s="155">
        <v>0</v>
      </c>
      <c r="P18" s="155">
        <v>0</v>
      </c>
      <c r="Q18" s="155">
        <v>0</v>
      </c>
    </row>
    <row r="19" spans="1:17" ht="22.5" customHeight="1">
      <c r="A19" s="128" t="s">
        <v>1730</v>
      </c>
      <c r="B19" s="155">
        <v>585147104369.25989</v>
      </c>
      <c r="C19" s="155">
        <v>435903984115.38</v>
      </c>
      <c r="D19" s="155">
        <v>41315126.960000001</v>
      </c>
      <c r="E19" s="155">
        <v>21585797951.91</v>
      </c>
      <c r="F19" s="155">
        <v>94926044053.949997</v>
      </c>
      <c r="G19" s="155">
        <v>2094804131.9100001</v>
      </c>
      <c r="H19" s="155">
        <v>0</v>
      </c>
      <c r="I19" s="155">
        <v>0</v>
      </c>
      <c r="J19" s="155">
        <v>5727084011.9700003</v>
      </c>
      <c r="K19" s="155">
        <v>20701217407.599998</v>
      </c>
      <c r="L19" s="155">
        <v>4166857569.5799999</v>
      </c>
      <c r="M19" s="155">
        <v>0</v>
      </c>
      <c r="N19" s="155">
        <v>0</v>
      </c>
      <c r="O19" s="155">
        <v>0</v>
      </c>
      <c r="P19" s="155">
        <v>0</v>
      </c>
      <c r="Q19" s="155">
        <v>0</v>
      </c>
    </row>
    <row r="20" spans="1:17" ht="22.5" customHeight="1">
      <c r="A20" s="128" t="s">
        <v>1731</v>
      </c>
      <c r="B20" s="155">
        <v>572145052194.15002</v>
      </c>
      <c r="C20" s="155">
        <v>428548768561.42999</v>
      </c>
      <c r="D20" s="155">
        <v>20000000</v>
      </c>
      <c r="E20" s="155">
        <v>20886260000</v>
      </c>
      <c r="F20" s="155">
        <v>92122720184.169998</v>
      </c>
      <c r="G20" s="155">
        <v>1100000000</v>
      </c>
      <c r="H20" s="155">
        <v>0</v>
      </c>
      <c r="I20" s="155">
        <v>0</v>
      </c>
      <c r="J20" s="155">
        <v>5417917501.8000002</v>
      </c>
      <c r="K20" s="155">
        <v>20398438404.950001</v>
      </c>
      <c r="L20" s="155">
        <v>3650947541.8000002</v>
      </c>
      <c r="M20" s="155">
        <v>0</v>
      </c>
      <c r="N20" s="155">
        <v>0</v>
      </c>
      <c r="O20" s="155">
        <v>0</v>
      </c>
      <c r="P20" s="155">
        <v>0</v>
      </c>
      <c r="Q20" s="155">
        <v>0</v>
      </c>
    </row>
    <row r="21" spans="1:17" ht="22.5" customHeight="1">
      <c r="A21" s="128" t="s">
        <v>1732</v>
      </c>
      <c r="B21" s="155">
        <v>32200000000</v>
      </c>
      <c r="C21" s="155">
        <v>32200000000</v>
      </c>
      <c r="D21" s="155">
        <v>0</v>
      </c>
      <c r="E21" s="155">
        <v>0</v>
      </c>
      <c r="F21" s="155">
        <v>0</v>
      </c>
      <c r="G21" s="155">
        <v>0</v>
      </c>
      <c r="H21" s="155">
        <v>0</v>
      </c>
      <c r="I21" s="155">
        <v>0</v>
      </c>
      <c r="J21" s="155">
        <v>0</v>
      </c>
      <c r="K21" s="155">
        <v>0</v>
      </c>
      <c r="L21" s="155">
        <v>0</v>
      </c>
      <c r="M21" s="155">
        <v>0</v>
      </c>
      <c r="N21" s="155">
        <v>0</v>
      </c>
      <c r="O21" s="155">
        <v>0</v>
      </c>
      <c r="P21" s="155">
        <v>0</v>
      </c>
      <c r="Q21" s="155">
        <v>0</v>
      </c>
    </row>
    <row r="22" spans="1:17" ht="22.5" customHeight="1">
      <c r="A22" s="128" t="s">
        <v>1733</v>
      </c>
      <c r="B22" s="155">
        <v>32200000000</v>
      </c>
      <c r="C22" s="155">
        <v>32200000000</v>
      </c>
      <c r="D22" s="155">
        <v>0</v>
      </c>
      <c r="E22" s="155">
        <v>0</v>
      </c>
      <c r="F22" s="123" t="s">
        <v>1523</v>
      </c>
      <c r="G22" s="123" t="s">
        <v>1523</v>
      </c>
      <c r="H22" s="123" t="s">
        <v>1523</v>
      </c>
      <c r="I22" s="123" t="s">
        <v>1523</v>
      </c>
      <c r="J22" s="123" t="s">
        <v>1523</v>
      </c>
      <c r="K22" s="123" t="s">
        <v>1523</v>
      </c>
      <c r="L22" s="123" t="s">
        <v>1523</v>
      </c>
      <c r="M22" s="123" t="s">
        <v>1523</v>
      </c>
      <c r="N22" s="123" t="s">
        <v>1523</v>
      </c>
      <c r="O22" s="123" t="s">
        <v>1523</v>
      </c>
      <c r="P22" s="123" t="s">
        <v>1523</v>
      </c>
      <c r="Q22" s="123" t="s">
        <v>1523</v>
      </c>
    </row>
    <row r="23" spans="1:17" ht="22.5" customHeight="1">
      <c r="A23" s="128" t="s">
        <v>1734</v>
      </c>
      <c r="B23" s="155">
        <v>0</v>
      </c>
      <c r="C23" s="155">
        <v>0</v>
      </c>
      <c r="D23" s="155">
        <v>0</v>
      </c>
      <c r="E23" s="155">
        <v>0</v>
      </c>
      <c r="F23" s="155">
        <v>0</v>
      </c>
      <c r="G23" s="155">
        <v>0</v>
      </c>
      <c r="H23" s="155">
        <v>0</v>
      </c>
      <c r="I23" s="155">
        <v>0</v>
      </c>
      <c r="J23" s="155">
        <v>0</v>
      </c>
      <c r="K23" s="155">
        <v>0</v>
      </c>
      <c r="L23" s="155">
        <v>0</v>
      </c>
      <c r="M23" s="155">
        <v>0</v>
      </c>
      <c r="N23" s="155">
        <v>0</v>
      </c>
      <c r="O23" s="155">
        <v>0</v>
      </c>
      <c r="P23" s="155">
        <v>0</v>
      </c>
      <c r="Q23" s="155">
        <v>0</v>
      </c>
    </row>
    <row r="24" spans="1:17" ht="22.5" customHeight="1">
      <c r="A24" s="128" t="s">
        <v>1735</v>
      </c>
      <c r="B24" s="155">
        <v>0</v>
      </c>
      <c r="C24" s="137">
        <v>0</v>
      </c>
      <c r="D24" s="137">
        <v>0</v>
      </c>
      <c r="E24" s="137">
        <v>0</v>
      </c>
      <c r="F24" s="124" t="s">
        <v>1523</v>
      </c>
      <c r="G24" s="124" t="s">
        <v>1523</v>
      </c>
      <c r="H24" s="124" t="s">
        <v>1523</v>
      </c>
      <c r="I24" s="124" t="s">
        <v>1523</v>
      </c>
      <c r="J24" s="124" t="s">
        <v>1523</v>
      </c>
      <c r="K24" s="124" t="s">
        <v>1523</v>
      </c>
      <c r="L24" s="124" t="s">
        <v>1523</v>
      </c>
      <c r="M24" s="124" t="s">
        <v>1523</v>
      </c>
      <c r="N24" s="124" t="s">
        <v>1523</v>
      </c>
      <c r="O24" s="124" t="s">
        <v>1523</v>
      </c>
      <c r="P24" s="124" t="s">
        <v>1523</v>
      </c>
      <c r="Q24" s="124" t="s">
        <v>1523</v>
      </c>
    </row>
    <row r="25" spans="1:17" ht="22.5" customHeight="1">
      <c r="A25" s="128" t="s">
        <v>1736</v>
      </c>
      <c r="B25" s="155">
        <v>501910636.58999997</v>
      </c>
      <c r="C25" s="172">
        <v>477567570.50999999</v>
      </c>
      <c r="D25" s="172">
        <v>7658719.6200000001</v>
      </c>
      <c r="E25" s="172">
        <v>0</v>
      </c>
      <c r="F25" s="172">
        <v>0</v>
      </c>
      <c r="G25" s="172">
        <v>16684346.460000001</v>
      </c>
      <c r="H25" s="172">
        <v>0</v>
      </c>
      <c r="I25" s="172">
        <v>0</v>
      </c>
      <c r="J25" s="172">
        <v>0</v>
      </c>
      <c r="K25" s="172">
        <v>0</v>
      </c>
      <c r="L25" s="172">
        <v>0</v>
      </c>
      <c r="M25" s="172">
        <v>0</v>
      </c>
      <c r="N25" s="172">
        <v>0</v>
      </c>
      <c r="O25" s="172">
        <v>0</v>
      </c>
      <c r="P25" s="172">
        <v>0</v>
      </c>
      <c r="Q25" s="172">
        <v>0</v>
      </c>
    </row>
    <row r="26" spans="1:17" ht="22.5" customHeight="1">
      <c r="A26" s="128" t="s">
        <v>1737</v>
      </c>
      <c r="B26" s="155">
        <v>0</v>
      </c>
      <c r="C26" s="155">
        <v>0</v>
      </c>
      <c r="D26" s="155">
        <v>0</v>
      </c>
      <c r="E26" s="155">
        <v>0</v>
      </c>
      <c r="F26" s="155">
        <v>0</v>
      </c>
      <c r="G26" s="155">
        <v>0</v>
      </c>
      <c r="H26" s="155">
        <v>0</v>
      </c>
      <c r="I26" s="155">
        <v>0</v>
      </c>
      <c r="J26" s="155">
        <v>0</v>
      </c>
      <c r="K26" s="155">
        <v>0</v>
      </c>
      <c r="L26" s="155">
        <v>0</v>
      </c>
      <c r="M26" s="155">
        <v>0</v>
      </c>
      <c r="N26" s="155">
        <v>0</v>
      </c>
      <c r="O26" s="155">
        <v>0</v>
      </c>
      <c r="P26" s="155">
        <v>0</v>
      </c>
      <c r="Q26" s="155">
        <v>0</v>
      </c>
    </row>
    <row r="27" spans="1:17" ht="22.5" customHeight="1">
      <c r="A27" s="128" t="s">
        <v>1738</v>
      </c>
      <c r="B27" s="155">
        <v>501910636.58999997</v>
      </c>
      <c r="C27" s="155">
        <v>477567570.50999999</v>
      </c>
      <c r="D27" s="155">
        <v>7658719.6200000001</v>
      </c>
      <c r="E27" s="155">
        <v>0</v>
      </c>
      <c r="F27" s="155">
        <v>0</v>
      </c>
      <c r="G27" s="155">
        <v>16684346.460000001</v>
      </c>
      <c r="H27" s="155">
        <v>0</v>
      </c>
      <c r="I27" s="155">
        <v>0</v>
      </c>
      <c r="J27" s="155">
        <v>0</v>
      </c>
      <c r="K27" s="155">
        <v>0</v>
      </c>
      <c r="L27" s="155">
        <v>0</v>
      </c>
      <c r="M27" s="155">
        <v>0</v>
      </c>
      <c r="N27" s="155">
        <v>0</v>
      </c>
      <c r="O27" s="155">
        <v>0</v>
      </c>
      <c r="P27" s="155">
        <v>0</v>
      </c>
      <c r="Q27" s="155">
        <v>0</v>
      </c>
    </row>
    <row r="28" spans="1:17" ht="22.5" customHeight="1">
      <c r="A28" s="128" t="s">
        <v>1739</v>
      </c>
      <c r="B28" s="155">
        <v>616845193732.6698</v>
      </c>
      <c r="C28" s="155">
        <v>467626416544.87</v>
      </c>
      <c r="D28" s="155">
        <v>33656407.340000004</v>
      </c>
      <c r="E28" s="155">
        <v>21585797951.91</v>
      </c>
      <c r="F28" s="155">
        <v>94926044053.949997</v>
      </c>
      <c r="G28" s="155">
        <v>2078119785.45</v>
      </c>
      <c r="H28" s="155">
        <v>0</v>
      </c>
      <c r="I28" s="155">
        <v>0</v>
      </c>
      <c r="J28" s="155">
        <v>5727084011.9700003</v>
      </c>
      <c r="K28" s="155">
        <v>20701217407.599998</v>
      </c>
      <c r="L28" s="155">
        <v>4166857569.5799999</v>
      </c>
      <c r="M28" s="155">
        <v>0</v>
      </c>
      <c r="N28" s="155">
        <v>0</v>
      </c>
      <c r="O28" s="155">
        <v>0</v>
      </c>
      <c r="P28" s="155">
        <v>0</v>
      </c>
      <c r="Q28" s="155">
        <v>0</v>
      </c>
    </row>
    <row r="29" spans="1:17" ht="15" customHeight="1">
      <c r="A29" s="195"/>
      <c r="B29" s="195"/>
      <c r="C29" s="195"/>
      <c r="D29" s="195"/>
      <c r="E29" s="195"/>
      <c r="F29" s="195"/>
      <c r="G29" s="195"/>
      <c r="H29" s="195"/>
      <c r="I29" s="195"/>
      <c r="J29" s="195"/>
      <c r="K29" s="195"/>
      <c r="L29" s="195"/>
      <c r="M29" s="195"/>
      <c r="N29" s="195"/>
      <c r="O29" s="195"/>
      <c r="P29" s="195"/>
      <c r="Q29" s="34" t="s">
        <v>1741</v>
      </c>
    </row>
  </sheetData>
  <mergeCells count="1">
    <mergeCell ref="A1:Q1"/>
  </mergeCells>
  <phoneticPr fontId="62" type="noConversion"/>
  <printOptions horizontalCentered="1"/>
  <pageMargins left="7.8472222222222221E-2" right="7.8472222222222221E-2" top="0.74791666666666667" bottom="0.74791666666666667" header="0.31458333333333333" footer="0.31458333333333333"/>
  <pageSetup paperSize="9" scale="44" orientation="landscape"/>
  <headerFooter scaleWithDoc="0" alignWithMargins="0">
    <oddFooter>第 &amp;P 页，共 &amp;N 页</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Q16"/>
  <sheetViews>
    <sheetView zoomScale="110" workbookViewId="0">
      <selection sqref="A1:Q1"/>
    </sheetView>
  </sheetViews>
  <sheetFormatPr defaultColWidth="8" defaultRowHeight="14.25" customHeight="1"/>
  <cols>
    <col min="1" max="1" width="23.5" style="2" customWidth="1"/>
    <col min="2" max="3" width="23" style="2" customWidth="1"/>
    <col min="4" max="4" width="18.5" style="2" customWidth="1"/>
    <col min="5" max="7" width="23" style="2" customWidth="1"/>
    <col min="8" max="8" width="13.125" style="2" customWidth="1"/>
    <col min="9" max="9" width="15.125" style="2" customWidth="1"/>
    <col min="10" max="10" width="18.875" style="2" customWidth="1"/>
    <col min="11" max="11" width="20" style="2" customWidth="1"/>
    <col min="12" max="12" width="18.125" style="2" customWidth="1"/>
    <col min="13" max="13" width="15.625" style="2" customWidth="1"/>
    <col min="14" max="14" width="13.375" style="2" customWidth="1"/>
    <col min="15" max="15" width="10.625" style="2" customWidth="1"/>
    <col min="16" max="16" width="9.875" style="2" customWidth="1"/>
    <col min="17" max="17" width="7.375" style="2" customWidth="1"/>
    <col min="18" max="16384" width="8" style="2"/>
  </cols>
  <sheetData>
    <row r="1" spans="1:17" ht="37.5" customHeight="1">
      <c r="A1" s="616" t="s">
        <v>2418</v>
      </c>
      <c r="B1" s="616"/>
      <c r="C1" s="616"/>
      <c r="D1" s="616"/>
      <c r="E1" s="616"/>
      <c r="F1" s="616"/>
      <c r="G1" s="616"/>
      <c r="H1" s="616"/>
      <c r="I1" s="616"/>
      <c r="J1" s="616"/>
      <c r="K1" s="616"/>
      <c r="L1" s="616"/>
      <c r="M1" s="616"/>
      <c r="N1" s="616"/>
      <c r="O1" s="616"/>
      <c r="P1" s="616"/>
      <c r="Q1" s="616"/>
    </row>
    <row r="2" spans="1:17" ht="15" customHeight="1">
      <c r="A2" s="35"/>
      <c r="B2" s="35"/>
      <c r="C2" s="35"/>
      <c r="D2" s="35"/>
      <c r="E2" s="35"/>
      <c r="F2" s="35"/>
      <c r="G2" s="35"/>
      <c r="H2" s="35"/>
      <c r="I2" s="34"/>
      <c r="J2" s="35"/>
      <c r="K2" s="35"/>
      <c r="L2" s="34"/>
      <c r="M2" s="35"/>
      <c r="N2" s="35"/>
      <c r="O2" s="35"/>
      <c r="P2" s="35"/>
      <c r="Q2" s="34"/>
    </row>
    <row r="3" spans="1:17" ht="15" customHeight="1">
      <c r="A3" s="121" t="s">
        <v>1503</v>
      </c>
      <c r="B3" s="121"/>
      <c r="C3" s="121"/>
      <c r="D3" s="121"/>
      <c r="E3" s="121"/>
      <c r="F3" s="121"/>
      <c r="G3" s="121"/>
      <c r="H3" s="121"/>
      <c r="I3" s="122"/>
      <c r="J3" s="121"/>
      <c r="K3" s="121"/>
      <c r="L3" s="122"/>
      <c r="M3" s="121"/>
      <c r="N3" s="121"/>
      <c r="O3" s="121"/>
      <c r="P3" s="121"/>
      <c r="Q3" s="122" t="s">
        <v>1504</v>
      </c>
    </row>
    <row r="4" spans="1:17" ht="37.5" customHeight="1">
      <c r="A4" s="123" t="s">
        <v>1718</v>
      </c>
      <c r="B4" s="123" t="s">
        <v>1719</v>
      </c>
      <c r="C4" s="146" t="s">
        <v>1742</v>
      </c>
      <c r="D4" s="146" t="s">
        <v>1743</v>
      </c>
      <c r="E4" s="146" t="s">
        <v>1539</v>
      </c>
      <c r="F4" s="146" t="s">
        <v>1744</v>
      </c>
      <c r="G4" s="146" t="s">
        <v>1721</v>
      </c>
      <c r="H4" s="146" t="s">
        <v>1722</v>
      </c>
      <c r="I4" s="146" t="s">
        <v>1723</v>
      </c>
      <c r="J4" s="146" t="s">
        <v>1512</v>
      </c>
      <c r="K4" s="146" t="s">
        <v>1513</v>
      </c>
      <c r="L4" s="146" t="s">
        <v>1514</v>
      </c>
      <c r="M4" s="146" t="s">
        <v>1724</v>
      </c>
      <c r="N4" s="146" t="s">
        <v>1745</v>
      </c>
      <c r="O4" s="146" t="s">
        <v>1746</v>
      </c>
      <c r="P4" s="146" t="s">
        <v>1727</v>
      </c>
      <c r="Q4" s="146" t="s">
        <v>1278</v>
      </c>
    </row>
    <row r="5" spans="1:17" ht="22.5" customHeight="1">
      <c r="A5" s="128" t="s">
        <v>1747</v>
      </c>
      <c r="B5" s="155">
        <v>519253294468.52002</v>
      </c>
      <c r="C5" s="155">
        <v>397771577316.63</v>
      </c>
      <c r="D5" s="155">
        <v>36045557.979999997</v>
      </c>
      <c r="E5" s="155">
        <v>15299908065.26</v>
      </c>
      <c r="F5" s="155">
        <v>75468092502.009995</v>
      </c>
      <c r="G5" s="155">
        <v>1667407894.0699999</v>
      </c>
      <c r="H5" s="155">
        <v>0</v>
      </c>
      <c r="I5" s="155">
        <v>0</v>
      </c>
      <c r="J5" s="155">
        <v>5501675496.3299999</v>
      </c>
      <c r="K5" s="155">
        <v>18446224582.009998</v>
      </c>
      <c r="L5" s="155">
        <v>5047996792.1700001</v>
      </c>
      <c r="M5" s="155">
        <v>14366262.060000001</v>
      </c>
      <c r="N5" s="155">
        <v>0</v>
      </c>
      <c r="O5" s="155">
        <v>0</v>
      </c>
      <c r="P5" s="155">
        <v>0</v>
      </c>
      <c r="Q5" s="155">
        <v>0</v>
      </c>
    </row>
    <row r="6" spans="1:17" ht="22.5" customHeight="1">
      <c r="A6" s="128" t="s">
        <v>1748</v>
      </c>
      <c r="B6" s="155">
        <v>158136321626.21002</v>
      </c>
      <c r="C6" s="155">
        <v>101815223428.24001</v>
      </c>
      <c r="D6" s="155">
        <v>36120849.359999999</v>
      </c>
      <c r="E6" s="155">
        <v>8522309886.6499996</v>
      </c>
      <c r="F6" s="155">
        <v>35266261551.940002</v>
      </c>
      <c r="G6" s="155">
        <v>3330131891.3800001</v>
      </c>
      <c r="H6" s="155">
        <v>0</v>
      </c>
      <c r="I6" s="155">
        <v>0</v>
      </c>
      <c r="J6" s="155">
        <v>2044651715.6400001</v>
      </c>
      <c r="K6" s="155">
        <v>4506351525.5900002</v>
      </c>
      <c r="L6" s="155">
        <v>2615270777.4099998</v>
      </c>
      <c r="M6" s="155">
        <v>0</v>
      </c>
      <c r="N6" s="155">
        <v>0</v>
      </c>
      <c r="O6" s="155">
        <v>0</v>
      </c>
      <c r="P6" s="155">
        <v>0</v>
      </c>
      <c r="Q6" s="155">
        <v>0</v>
      </c>
    </row>
    <row r="7" spans="1:17" ht="22.5" customHeight="1">
      <c r="A7" s="128" t="s">
        <v>1749</v>
      </c>
      <c r="B7" s="155">
        <v>129539986828.67001</v>
      </c>
      <c r="C7" s="155">
        <v>79098365941.679993</v>
      </c>
      <c r="D7" s="155">
        <v>7745644.0800000001</v>
      </c>
      <c r="E7" s="155">
        <v>8349334889.8000002</v>
      </c>
      <c r="F7" s="155">
        <v>32383289579.470001</v>
      </c>
      <c r="G7" s="155">
        <v>1983641857.3800001</v>
      </c>
      <c r="H7" s="155">
        <v>0</v>
      </c>
      <c r="I7" s="155">
        <v>0</v>
      </c>
      <c r="J7" s="155">
        <v>1577332968.96</v>
      </c>
      <c r="K7" s="155">
        <v>3825696695.3000002</v>
      </c>
      <c r="L7" s="155">
        <v>2314579252</v>
      </c>
      <c r="M7" s="123" t="s">
        <v>1523</v>
      </c>
      <c r="N7" s="123" t="s">
        <v>1523</v>
      </c>
      <c r="O7" s="123" t="s">
        <v>1523</v>
      </c>
      <c r="P7" s="123" t="s">
        <v>1523</v>
      </c>
      <c r="Q7" s="155">
        <v>0</v>
      </c>
    </row>
    <row r="8" spans="1:17" ht="22.5" customHeight="1">
      <c r="A8" s="128" t="s">
        <v>1750</v>
      </c>
      <c r="B8" s="155">
        <v>0</v>
      </c>
      <c r="C8" s="155">
        <v>0</v>
      </c>
      <c r="D8" s="155">
        <v>0</v>
      </c>
      <c r="E8" s="155">
        <v>0</v>
      </c>
      <c r="F8" s="155">
        <v>0</v>
      </c>
      <c r="G8" s="155">
        <v>0</v>
      </c>
      <c r="H8" s="155">
        <v>0</v>
      </c>
      <c r="I8" s="155">
        <v>0</v>
      </c>
      <c r="J8" s="155">
        <v>0</v>
      </c>
      <c r="K8" s="155">
        <v>0</v>
      </c>
      <c r="L8" s="155">
        <v>0</v>
      </c>
      <c r="M8" s="123" t="s">
        <v>1523</v>
      </c>
      <c r="N8" s="123" t="s">
        <v>1523</v>
      </c>
      <c r="O8" s="123" t="s">
        <v>1523</v>
      </c>
      <c r="P8" s="123" t="s">
        <v>1523</v>
      </c>
      <c r="Q8" s="155">
        <v>0</v>
      </c>
    </row>
    <row r="9" spans="1:17" ht="22.5" customHeight="1">
      <c r="A9" s="128" t="s">
        <v>1751</v>
      </c>
      <c r="B9" s="155">
        <v>1352215081.6299999</v>
      </c>
      <c r="C9" s="155">
        <v>0</v>
      </c>
      <c r="D9" s="155">
        <v>27827667.600000001</v>
      </c>
      <c r="E9" s="155">
        <v>0</v>
      </c>
      <c r="F9" s="155">
        <v>0</v>
      </c>
      <c r="G9" s="155">
        <v>1324387414.03</v>
      </c>
      <c r="H9" s="155">
        <v>0</v>
      </c>
      <c r="I9" s="155">
        <v>0</v>
      </c>
      <c r="J9" s="155">
        <v>0</v>
      </c>
      <c r="K9" s="155">
        <v>0</v>
      </c>
      <c r="L9" s="155">
        <v>0</v>
      </c>
      <c r="M9" s="155">
        <v>0</v>
      </c>
      <c r="N9" s="155">
        <v>0</v>
      </c>
      <c r="O9" s="155">
        <v>0</v>
      </c>
      <c r="P9" s="155">
        <v>0</v>
      </c>
      <c r="Q9" s="155">
        <v>0</v>
      </c>
    </row>
    <row r="10" spans="1:17" ht="22.5" customHeight="1">
      <c r="A10" s="128" t="s">
        <v>1752</v>
      </c>
      <c r="B10" s="155">
        <v>14966555595.349998</v>
      </c>
      <c r="C10" s="155">
        <v>10538859451.67</v>
      </c>
      <c r="D10" s="155">
        <v>508382.47</v>
      </c>
      <c r="E10" s="155">
        <v>170081557.59</v>
      </c>
      <c r="F10" s="155">
        <v>2851250678.3200002</v>
      </c>
      <c r="G10" s="155">
        <v>16215406.75</v>
      </c>
      <c r="H10" s="155">
        <v>0</v>
      </c>
      <c r="I10" s="155">
        <v>0</v>
      </c>
      <c r="J10" s="155">
        <v>425190490.10000002</v>
      </c>
      <c r="K10" s="155">
        <v>672242127.74000001</v>
      </c>
      <c r="L10" s="155">
        <v>292207500.70999998</v>
      </c>
      <c r="M10" s="155">
        <v>0</v>
      </c>
      <c r="N10" s="155">
        <v>0</v>
      </c>
      <c r="O10" s="155">
        <v>0</v>
      </c>
      <c r="P10" s="155">
        <v>0</v>
      </c>
      <c r="Q10" s="155">
        <v>0</v>
      </c>
    </row>
    <row r="11" spans="1:17" ht="22.5" customHeight="1">
      <c r="A11" s="128" t="s">
        <v>1753</v>
      </c>
      <c r="B11" s="155">
        <v>12166367417.51</v>
      </c>
      <c r="C11" s="155">
        <v>12166367417.51</v>
      </c>
      <c r="D11" s="155">
        <v>0</v>
      </c>
      <c r="E11" s="155">
        <v>0</v>
      </c>
      <c r="F11" s="123" t="s">
        <v>1523</v>
      </c>
      <c r="G11" s="123" t="s">
        <v>1523</v>
      </c>
      <c r="H11" s="123" t="s">
        <v>1523</v>
      </c>
      <c r="I11" s="123" t="s">
        <v>1523</v>
      </c>
      <c r="J11" s="123" t="s">
        <v>1523</v>
      </c>
      <c r="K11" s="123" t="s">
        <v>1523</v>
      </c>
      <c r="L11" s="123" t="s">
        <v>1523</v>
      </c>
      <c r="M11" s="123" t="s">
        <v>1523</v>
      </c>
      <c r="N11" s="123" t="s">
        <v>1523</v>
      </c>
      <c r="O11" s="123" t="s">
        <v>1523</v>
      </c>
      <c r="P11" s="123" t="s">
        <v>1523</v>
      </c>
      <c r="Q11" s="123" t="s">
        <v>1523</v>
      </c>
    </row>
    <row r="12" spans="1:17" ht="22.5" customHeight="1">
      <c r="A12" s="128" t="s">
        <v>1754</v>
      </c>
      <c r="B12" s="155">
        <v>60544422362.059998</v>
      </c>
      <c r="C12" s="155">
        <v>31960384200</v>
      </c>
      <c r="D12" s="155">
        <v>38510000</v>
      </c>
      <c r="E12" s="155">
        <v>2236420000</v>
      </c>
      <c r="F12" s="155">
        <v>15808310000</v>
      </c>
      <c r="G12" s="155">
        <v>2919420000</v>
      </c>
      <c r="H12" s="155">
        <v>0</v>
      </c>
      <c r="I12" s="155">
        <v>0</v>
      </c>
      <c r="J12" s="155">
        <v>1819243200</v>
      </c>
      <c r="K12" s="155">
        <v>2251358700</v>
      </c>
      <c r="L12" s="155">
        <v>3496410000</v>
      </c>
      <c r="M12" s="155">
        <v>14366262.060000001</v>
      </c>
      <c r="N12" s="155">
        <v>0</v>
      </c>
      <c r="O12" s="155">
        <v>0</v>
      </c>
      <c r="P12" s="155">
        <v>0</v>
      </c>
      <c r="Q12" s="155">
        <v>0</v>
      </c>
    </row>
    <row r="13" spans="1:17" ht="22.5" customHeight="1">
      <c r="A13" s="128" t="s">
        <v>1755</v>
      </c>
      <c r="B13" s="155">
        <v>47883960000</v>
      </c>
      <c r="C13" s="155">
        <v>19501320000</v>
      </c>
      <c r="D13" s="155">
        <v>38510000</v>
      </c>
      <c r="E13" s="155">
        <v>2236420000</v>
      </c>
      <c r="F13" s="155">
        <v>15808310000</v>
      </c>
      <c r="G13" s="155">
        <v>2919420000</v>
      </c>
      <c r="H13" s="155">
        <v>0</v>
      </c>
      <c r="I13" s="155">
        <v>0</v>
      </c>
      <c r="J13" s="155">
        <v>1742120000</v>
      </c>
      <c r="K13" s="155">
        <v>2141450000</v>
      </c>
      <c r="L13" s="155">
        <v>3496410000</v>
      </c>
      <c r="M13" s="155">
        <v>0</v>
      </c>
      <c r="N13" s="155">
        <v>0</v>
      </c>
      <c r="O13" s="155">
        <v>0</v>
      </c>
      <c r="P13" s="155">
        <v>0</v>
      </c>
      <c r="Q13" s="155">
        <v>0</v>
      </c>
    </row>
    <row r="14" spans="1:17" ht="22.5" customHeight="1">
      <c r="A14" s="128" t="s">
        <v>1756</v>
      </c>
      <c r="B14" s="155">
        <v>97591899264.150009</v>
      </c>
      <c r="C14" s="155">
        <v>69854839228.240005</v>
      </c>
      <c r="D14" s="155">
        <v>-2389150.64</v>
      </c>
      <c r="E14" s="155">
        <v>6285889886.6499996</v>
      </c>
      <c r="F14" s="155">
        <v>19457951551.940002</v>
      </c>
      <c r="G14" s="155">
        <v>410711891.38000011</v>
      </c>
      <c r="H14" s="155">
        <v>0</v>
      </c>
      <c r="I14" s="155">
        <v>0</v>
      </c>
      <c r="J14" s="155">
        <v>225408515.6400001</v>
      </c>
      <c r="K14" s="155">
        <v>2254992825.5900002</v>
      </c>
      <c r="L14" s="155">
        <v>-881139222.59000015</v>
      </c>
      <c r="M14" s="155">
        <v>-14366262.060000001</v>
      </c>
      <c r="N14" s="155">
        <v>0</v>
      </c>
      <c r="O14" s="155">
        <v>0</v>
      </c>
      <c r="P14" s="155">
        <v>0</v>
      </c>
      <c r="Q14" s="155">
        <v>0</v>
      </c>
    </row>
    <row r="15" spans="1:17" ht="22.5" customHeight="1">
      <c r="A15" s="128" t="s">
        <v>1757</v>
      </c>
      <c r="B15" s="155">
        <v>616845193732.6698</v>
      </c>
      <c r="C15" s="155">
        <v>467626416544.87</v>
      </c>
      <c r="D15" s="155">
        <v>33656407.339999996</v>
      </c>
      <c r="E15" s="155">
        <v>21585797951.91</v>
      </c>
      <c r="F15" s="155">
        <v>94926044053.949997</v>
      </c>
      <c r="G15" s="155">
        <v>2078119785.45</v>
      </c>
      <c r="H15" s="155">
        <v>0</v>
      </c>
      <c r="I15" s="155">
        <v>0</v>
      </c>
      <c r="J15" s="155">
        <v>5727084011.9700003</v>
      </c>
      <c r="K15" s="155">
        <v>20701217407.599998</v>
      </c>
      <c r="L15" s="155">
        <v>4166857569.5799999</v>
      </c>
      <c r="M15" s="155">
        <v>0</v>
      </c>
      <c r="N15" s="155">
        <v>0</v>
      </c>
      <c r="O15" s="155">
        <v>0</v>
      </c>
      <c r="P15" s="155">
        <v>0</v>
      </c>
      <c r="Q15" s="155">
        <v>0</v>
      </c>
    </row>
    <row r="16" spans="1:17" ht="15" customHeight="1">
      <c r="A16" s="195"/>
      <c r="B16" s="195"/>
      <c r="C16" s="195"/>
      <c r="D16" s="195"/>
      <c r="E16" s="195"/>
      <c r="F16" s="195"/>
      <c r="G16" s="195"/>
      <c r="H16" s="195"/>
      <c r="I16" s="195"/>
      <c r="J16" s="195"/>
      <c r="K16" s="195"/>
      <c r="L16" s="195"/>
      <c r="M16" s="195"/>
      <c r="N16" s="195"/>
      <c r="O16" s="195"/>
      <c r="P16" s="195"/>
      <c r="Q16" s="34" t="s">
        <v>1758</v>
      </c>
    </row>
  </sheetData>
  <mergeCells count="1">
    <mergeCell ref="A1:Q1"/>
  </mergeCells>
  <phoneticPr fontId="62" type="noConversion"/>
  <printOptions horizontalCentered="1"/>
  <pageMargins left="7.8472222222222221E-2" right="7.8472222222222221E-2" top="0.74791666666666667" bottom="0.74791666666666667" header="0.31458333333333333" footer="0.31458333333333333"/>
  <pageSetup paperSize="9" scale="45" orientation="landscape"/>
  <headerFooter scaleWithDoc="0" alignWithMargins="0">
    <oddFooter>第 &amp;P 页，共 &amp;N 页</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L22"/>
  <sheetViews>
    <sheetView workbookViewId="0">
      <selection activeCell="L2" sqref="L2"/>
    </sheetView>
  </sheetViews>
  <sheetFormatPr defaultColWidth="8" defaultRowHeight="14.25" customHeight="1"/>
  <cols>
    <col min="1" max="1" width="18" style="2" customWidth="1"/>
    <col min="2" max="7" width="18.75" style="2" customWidth="1"/>
    <col min="8" max="8" width="13.75" style="2" customWidth="1"/>
    <col min="9" max="9" width="15.5" style="2" customWidth="1"/>
    <col min="10" max="10" width="8.75" style="2" customWidth="1"/>
    <col min="11" max="11" width="9.875" style="2" customWidth="1"/>
    <col min="12" max="12" width="8.75" style="2" customWidth="1"/>
    <col min="13" max="16384" width="8" style="2"/>
  </cols>
  <sheetData>
    <row r="1" spans="1:12" ht="37.5" customHeight="1">
      <c r="A1" s="616" t="s">
        <v>1759</v>
      </c>
      <c r="B1" s="616"/>
      <c r="C1" s="616"/>
      <c r="D1" s="616"/>
      <c r="E1" s="616"/>
      <c r="F1" s="616"/>
      <c r="G1" s="616"/>
      <c r="H1" s="616"/>
      <c r="I1" s="616"/>
      <c r="J1" s="616"/>
      <c r="K1" s="616"/>
      <c r="L1" s="616"/>
    </row>
    <row r="2" spans="1:12" ht="15" customHeight="1">
      <c r="A2" s="35"/>
      <c r="B2" s="35"/>
      <c r="C2" s="35"/>
      <c r="D2" s="35"/>
      <c r="E2" s="35"/>
      <c r="F2" s="35"/>
      <c r="G2" s="34"/>
      <c r="H2" s="35"/>
      <c r="I2" s="35"/>
      <c r="J2" s="35"/>
      <c r="K2" s="35"/>
      <c r="L2" s="34"/>
    </row>
    <row r="3" spans="1:12" ht="15" customHeight="1">
      <c r="A3" s="121" t="s">
        <v>1503</v>
      </c>
      <c r="B3" s="121"/>
      <c r="C3" s="121"/>
      <c r="D3" s="121"/>
      <c r="E3" s="121"/>
      <c r="F3" s="121"/>
      <c r="G3" s="122"/>
      <c r="H3" s="121"/>
      <c r="I3" s="121"/>
      <c r="J3" s="121"/>
      <c r="K3" s="121"/>
      <c r="L3" s="122" t="s">
        <v>1504</v>
      </c>
    </row>
    <row r="4" spans="1:12" ht="37.5" customHeight="1">
      <c r="A4" s="123" t="s">
        <v>1760</v>
      </c>
      <c r="B4" s="123" t="s">
        <v>1410</v>
      </c>
      <c r="C4" s="146" t="s">
        <v>1507</v>
      </c>
      <c r="D4" s="146" t="s">
        <v>1508</v>
      </c>
      <c r="E4" s="146" t="s">
        <v>1509</v>
      </c>
      <c r="F4" s="146" t="s">
        <v>1510</v>
      </c>
      <c r="G4" s="146" t="s">
        <v>1721</v>
      </c>
      <c r="H4" s="146" t="s">
        <v>1722</v>
      </c>
      <c r="I4" s="146" t="s">
        <v>1723</v>
      </c>
      <c r="J4" s="146" t="s">
        <v>1512</v>
      </c>
      <c r="K4" s="146" t="s">
        <v>1513</v>
      </c>
      <c r="L4" s="146" t="s">
        <v>1514</v>
      </c>
    </row>
    <row r="5" spans="1:12" ht="22.5" customHeight="1">
      <c r="A5" s="198" t="s">
        <v>1761</v>
      </c>
      <c r="B5" s="155">
        <v>18557937.670000002</v>
      </c>
      <c r="C5" s="155">
        <v>0</v>
      </c>
      <c r="D5" s="155">
        <v>7075187.1799999997</v>
      </c>
      <c r="E5" s="155">
        <v>0</v>
      </c>
      <c r="F5" s="155">
        <v>0</v>
      </c>
      <c r="G5" s="155">
        <v>11482750.49</v>
      </c>
      <c r="H5" s="155">
        <v>0</v>
      </c>
      <c r="I5" s="155">
        <v>0</v>
      </c>
      <c r="J5" s="155">
        <v>0</v>
      </c>
      <c r="K5" s="155">
        <v>0</v>
      </c>
      <c r="L5" s="155">
        <v>0</v>
      </c>
    </row>
    <row r="6" spans="1:12" ht="22.5" customHeight="1">
      <c r="A6" s="128" t="s">
        <v>1762</v>
      </c>
      <c r="B6" s="155">
        <v>0</v>
      </c>
      <c r="C6" s="155">
        <v>0</v>
      </c>
      <c r="D6" s="155">
        <v>0</v>
      </c>
      <c r="E6" s="155">
        <v>0</v>
      </c>
      <c r="F6" s="155">
        <v>0</v>
      </c>
      <c r="G6" s="155">
        <v>0</v>
      </c>
      <c r="H6" s="155">
        <v>0</v>
      </c>
      <c r="I6" s="155">
        <v>0</v>
      </c>
      <c r="J6" s="155">
        <v>0</v>
      </c>
      <c r="K6" s="155">
        <v>0</v>
      </c>
      <c r="L6" s="155">
        <v>0</v>
      </c>
    </row>
    <row r="7" spans="1:12" ht="22.5" customHeight="1">
      <c r="A7" s="128" t="s">
        <v>1763</v>
      </c>
      <c r="B7" s="155">
        <v>18557937.670000002</v>
      </c>
      <c r="C7" s="155">
        <v>0</v>
      </c>
      <c r="D7" s="155">
        <v>7075187.1799999997</v>
      </c>
      <c r="E7" s="155">
        <v>0</v>
      </c>
      <c r="F7" s="155">
        <v>0</v>
      </c>
      <c r="G7" s="155">
        <v>11482750.49</v>
      </c>
      <c r="H7" s="155">
        <v>0</v>
      </c>
      <c r="I7" s="155">
        <v>0</v>
      </c>
      <c r="J7" s="155">
        <v>0</v>
      </c>
      <c r="K7" s="155">
        <v>0</v>
      </c>
      <c r="L7" s="155">
        <v>0</v>
      </c>
    </row>
    <row r="8" spans="1:12" ht="22.5" customHeight="1">
      <c r="A8" s="128" t="s">
        <v>1764</v>
      </c>
      <c r="B8" s="155">
        <v>0</v>
      </c>
      <c r="C8" s="155">
        <v>0</v>
      </c>
      <c r="D8" s="155">
        <v>0</v>
      </c>
      <c r="E8" s="155">
        <v>0</v>
      </c>
      <c r="F8" s="155">
        <v>0</v>
      </c>
      <c r="G8" s="155">
        <v>0</v>
      </c>
      <c r="H8" s="155">
        <v>0</v>
      </c>
      <c r="I8" s="155">
        <v>0</v>
      </c>
      <c r="J8" s="155">
        <v>0</v>
      </c>
      <c r="K8" s="155">
        <v>0</v>
      </c>
      <c r="L8" s="155">
        <v>0</v>
      </c>
    </row>
    <row r="9" spans="1:12" ht="22.5" customHeight="1">
      <c r="A9" s="128" t="s">
        <v>1765</v>
      </c>
      <c r="B9" s="155">
        <v>1358341200</v>
      </c>
      <c r="C9" s="155">
        <v>0</v>
      </c>
      <c r="D9" s="155">
        <v>28411200</v>
      </c>
      <c r="E9" s="155">
        <v>0</v>
      </c>
      <c r="F9" s="155">
        <v>0</v>
      </c>
      <c r="G9" s="155">
        <v>1329930000</v>
      </c>
      <c r="H9" s="155">
        <v>0</v>
      </c>
      <c r="I9" s="155">
        <v>0</v>
      </c>
      <c r="J9" s="155">
        <v>0</v>
      </c>
      <c r="K9" s="155">
        <v>0</v>
      </c>
      <c r="L9" s="155">
        <v>0</v>
      </c>
    </row>
    <row r="10" spans="1:12" ht="22.5" customHeight="1">
      <c r="A10" s="128" t="s">
        <v>1766</v>
      </c>
      <c r="B10" s="155">
        <v>175500000</v>
      </c>
      <c r="C10" s="155">
        <v>0</v>
      </c>
      <c r="D10" s="155">
        <v>2990000</v>
      </c>
      <c r="E10" s="155">
        <v>0</v>
      </c>
      <c r="F10" s="155">
        <v>0</v>
      </c>
      <c r="G10" s="155">
        <v>172510000</v>
      </c>
      <c r="H10" s="155">
        <v>0</v>
      </c>
      <c r="I10" s="155">
        <v>0</v>
      </c>
      <c r="J10" s="155">
        <v>0</v>
      </c>
      <c r="K10" s="155">
        <v>0</v>
      </c>
      <c r="L10" s="155">
        <v>0</v>
      </c>
    </row>
    <row r="11" spans="1:12" ht="22.5" customHeight="1">
      <c r="A11" s="128" t="s">
        <v>1767</v>
      </c>
      <c r="B11" s="155">
        <v>0</v>
      </c>
      <c r="C11" s="155">
        <v>0</v>
      </c>
      <c r="D11" s="155">
        <v>0</v>
      </c>
      <c r="E11" s="155">
        <v>0</v>
      </c>
      <c r="F11" s="155">
        <v>0</v>
      </c>
      <c r="G11" s="155">
        <v>0</v>
      </c>
      <c r="H11" s="155">
        <v>0</v>
      </c>
      <c r="I11" s="155">
        <v>0</v>
      </c>
      <c r="J11" s="155">
        <v>0</v>
      </c>
      <c r="K11" s="155">
        <v>0</v>
      </c>
      <c r="L11" s="155">
        <v>0</v>
      </c>
    </row>
    <row r="12" spans="1:12" ht="22.5" customHeight="1">
      <c r="A12" s="128" t="s">
        <v>1768</v>
      </c>
      <c r="B12" s="155">
        <v>1182841200</v>
      </c>
      <c r="C12" s="155">
        <v>0</v>
      </c>
      <c r="D12" s="155">
        <v>25421200</v>
      </c>
      <c r="E12" s="155">
        <v>0</v>
      </c>
      <c r="F12" s="155">
        <v>0</v>
      </c>
      <c r="G12" s="155">
        <v>1157420000</v>
      </c>
      <c r="H12" s="155">
        <v>0</v>
      </c>
      <c r="I12" s="155">
        <v>0</v>
      </c>
      <c r="J12" s="155">
        <v>0</v>
      </c>
      <c r="K12" s="155">
        <v>0</v>
      </c>
      <c r="L12" s="155">
        <v>0</v>
      </c>
    </row>
    <row r="13" spans="1:12" ht="22.5" customHeight="1">
      <c r="A13" s="128" t="s">
        <v>1769</v>
      </c>
      <c r="B13" s="155">
        <v>0</v>
      </c>
      <c r="C13" s="155">
        <v>0</v>
      </c>
      <c r="D13" s="155">
        <v>0</v>
      </c>
      <c r="E13" s="155">
        <v>0</v>
      </c>
      <c r="F13" s="155">
        <v>0</v>
      </c>
      <c r="G13" s="155">
        <v>0</v>
      </c>
      <c r="H13" s="155">
        <v>0</v>
      </c>
      <c r="I13" s="155">
        <v>0</v>
      </c>
      <c r="J13" s="155">
        <v>0</v>
      </c>
      <c r="K13" s="155">
        <v>0</v>
      </c>
      <c r="L13" s="155">
        <v>0</v>
      </c>
    </row>
    <row r="14" spans="1:12" ht="22.5" customHeight="1">
      <c r="A14" s="128" t="s">
        <v>1770</v>
      </c>
      <c r="B14" s="155">
        <v>1352215081.6299999</v>
      </c>
      <c r="C14" s="155">
        <v>0</v>
      </c>
      <c r="D14" s="155">
        <v>27827667.600000001</v>
      </c>
      <c r="E14" s="155">
        <v>0</v>
      </c>
      <c r="F14" s="155">
        <v>0</v>
      </c>
      <c r="G14" s="155">
        <v>1324387414.03</v>
      </c>
      <c r="H14" s="155">
        <v>0</v>
      </c>
      <c r="I14" s="155">
        <v>0</v>
      </c>
      <c r="J14" s="155">
        <v>0</v>
      </c>
      <c r="K14" s="155">
        <v>0</v>
      </c>
      <c r="L14" s="155">
        <v>0</v>
      </c>
    </row>
    <row r="15" spans="1:12" ht="22.5" customHeight="1">
      <c r="A15" s="128" t="s">
        <v>1762</v>
      </c>
      <c r="B15" s="155">
        <v>0</v>
      </c>
      <c r="C15" s="155">
        <v>0</v>
      </c>
      <c r="D15" s="155">
        <v>0</v>
      </c>
      <c r="E15" s="155">
        <v>0</v>
      </c>
      <c r="F15" s="155">
        <v>0</v>
      </c>
      <c r="G15" s="155">
        <v>0</v>
      </c>
      <c r="H15" s="155">
        <v>0</v>
      </c>
      <c r="I15" s="155">
        <v>0</v>
      </c>
      <c r="J15" s="155">
        <v>0</v>
      </c>
      <c r="K15" s="155">
        <v>0</v>
      </c>
      <c r="L15" s="155">
        <v>0</v>
      </c>
    </row>
    <row r="16" spans="1:12" ht="22.5" customHeight="1">
      <c r="A16" s="128" t="s">
        <v>1763</v>
      </c>
      <c r="B16" s="155">
        <v>1352215081.6299999</v>
      </c>
      <c r="C16" s="155">
        <v>0</v>
      </c>
      <c r="D16" s="155">
        <v>27827667.600000001</v>
      </c>
      <c r="E16" s="155">
        <v>0</v>
      </c>
      <c r="F16" s="155">
        <v>0</v>
      </c>
      <c r="G16" s="155">
        <v>1324387414.03</v>
      </c>
      <c r="H16" s="155">
        <v>0</v>
      </c>
      <c r="I16" s="155">
        <v>0</v>
      </c>
      <c r="J16" s="155">
        <v>0</v>
      </c>
      <c r="K16" s="155">
        <v>0</v>
      </c>
      <c r="L16" s="155">
        <v>0</v>
      </c>
    </row>
    <row r="17" spans="1:12" ht="22.5" customHeight="1">
      <c r="A17" s="128" t="s">
        <v>1764</v>
      </c>
      <c r="B17" s="155">
        <v>0</v>
      </c>
      <c r="C17" s="155">
        <v>0</v>
      </c>
      <c r="D17" s="155">
        <v>0</v>
      </c>
      <c r="E17" s="155">
        <v>0</v>
      </c>
      <c r="F17" s="155">
        <v>0</v>
      </c>
      <c r="G17" s="155">
        <v>0</v>
      </c>
      <c r="H17" s="155">
        <v>0</v>
      </c>
      <c r="I17" s="155">
        <v>0</v>
      </c>
      <c r="J17" s="155">
        <v>0</v>
      </c>
      <c r="K17" s="155">
        <v>0</v>
      </c>
      <c r="L17" s="155">
        <v>0</v>
      </c>
    </row>
    <row r="18" spans="1:12" ht="22.5" customHeight="1">
      <c r="A18" s="128" t="s">
        <v>1771</v>
      </c>
      <c r="B18" s="155">
        <v>24684056.039999999</v>
      </c>
      <c r="C18" s="155">
        <v>0</v>
      </c>
      <c r="D18" s="155">
        <v>7658719.5800000001</v>
      </c>
      <c r="E18" s="155">
        <v>0</v>
      </c>
      <c r="F18" s="155">
        <v>0</v>
      </c>
      <c r="G18" s="155">
        <v>17025336.460000001</v>
      </c>
      <c r="H18" s="155">
        <v>0</v>
      </c>
      <c r="I18" s="155">
        <v>0</v>
      </c>
      <c r="J18" s="155">
        <v>0</v>
      </c>
      <c r="K18" s="155">
        <v>0</v>
      </c>
      <c r="L18" s="155">
        <v>0</v>
      </c>
    </row>
    <row r="19" spans="1:12" ht="22.5" customHeight="1">
      <c r="A19" s="128" t="s">
        <v>1762</v>
      </c>
      <c r="B19" s="155">
        <v>0</v>
      </c>
      <c r="C19" s="155">
        <v>0</v>
      </c>
      <c r="D19" s="155">
        <v>0</v>
      </c>
      <c r="E19" s="155">
        <v>0</v>
      </c>
      <c r="F19" s="155">
        <v>0</v>
      </c>
      <c r="G19" s="155">
        <v>0</v>
      </c>
      <c r="H19" s="155">
        <v>0</v>
      </c>
      <c r="I19" s="155">
        <v>0</v>
      </c>
      <c r="J19" s="155">
        <v>0</v>
      </c>
      <c r="K19" s="155">
        <v>0</v>
      </c>
      <c r="L19" s="155">
        <v>0</v>
      </c>
    </row>
    <row r="20" spans="1:12" ht="22.5" customHeight="1">
      <c r="A20" s="128" t="s">
        <v>1763</v>
      </c>
      <c r="B20" s="155">
        <v>24684056.039999999</v>
      </c>
      <c r="C20" s="155">
        <v>0</v>
      </c>
      <c r="D20" s="155">
        <v>7658719.5800000001</v>
      </c>
      <c r="E20" s="155">
        <v>0</v>
      </c>
      <c r="F20" s="155">
        <v>0</v>
      </c>
      <c r="G20" s="155">
        <v>17025336.460000001</v>
      </c>
      <c r="H20" s="155">
        <v>0</v>
      </c>
      <c r="I20" s="155">
        <v>0</v>
      </c>
      <c r="J20" s="155">
        <v>0</v>
      </c>
      <c r="K20" s="155">
        <v>0</v>
      </c>
      <c r="L20" s="155">
        <v>0</v>
      </c>
    </row>
    <row r="21" spans="1:12" ht="22.5" customHeight="1">
      <c r="A21" s="128" t="s">
        <v>1764</v>
      </c>
      <c r="B21" s="155">
        <v>0</v>
      </c>
      <c r="C21" s="155">
        <v>0</v>
      </c>
      <c r="D21" s="155">
        <v>0</v>
      </c>
      <c r="E21" s="155">
        <v>0</v>
      </c>
      <c r="F21" s="155">
        <v>0</v>
      </c>
      <c r="G21" s="155">
        <v>0</v>
      </c>
      <c r="H21" s="155">
        <v>0</v>
      </c>
      <c r="I21" s="155">
        <v>0</v>
      </c>
      <c r="J21" s="155">
        <v>0</v>
      </c>
      <c r="K21" s="155">
        <v>0</v>
      </c>
      <c r="L21" s="155">
        <v>0</v>
      </c>
    </row>
    <row r="22" spans="1:12" ht="15" customHeight="1">
      <c r="A22" s="35"/>
      <c r="B22" s="35"/>
      <c r="C22" s="35"/>
      <c r="D22" s="35"/>
      <c r="E22" s="35"/>
      <c r="F22" s="35"/>
      <c r="G22" s="35"/>
      <c r="H22" s="35"/>
      <c r="I22" s="35"/>
      <c r="J22" s="35"/>
      <c r="K22" s="35"/>
      <c r="L22" s="34" t="s">
        <v>1772</v>
      </c>
    </row>
  </sheetData>
  <mergeCells count="1">
    <mergeCell ref="A1:L1"/>
  </mergeCells>
  <phoneticPr fontId="62" type="noConversion"/>
  <printOptions horizontalCentered="1"/>
  <pageMargins left="7.8472222222222221E-2" right="7.8472222222222221E-2" top="0.74791666666666667" bottom="0.74791666666666667" header="0.31458333333333333" footer="0.31458333333333333"/>
  <pageSetup paperSize="9" scale="72" orientation="landscape"/>
  <headerFooter scaleWithDoc="0" alignWithMargins="0">
    <oddFooter>第 &amp;P 页，共 &amp;N 页</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I36"/>
  <sheetViews>
    <sheetView workbookViewId="0">
      <selection activeCell="I3" sqref="I3"/>
    </sheetView>
  </sheetViews>
  <sheetFormatPr defaultColWidth="8" defaultRowHeight="14.25" customHeight="1"/>
  <cols>
    <col min="1" max="1" width="46.25" style="2" customWidth="1"/>
    <col min="2" max="2" width="6.25" style="2" customWidth="1"/>
    <col min="3" max="3" width="25" style="2" customWidth="1"/>
    <col min="4" max="4" width="37.25" style="2" customWidth="1"/>
    <col min="5" max="5" width="6.25" style="2" customWidth="1"/>
    <col min="6" max="6" width="25" style="2" customWidth="1"/>
    <col min="7" max="7" width="44" style="2" customWidth="1"/>
    <col min="8" max="8" width="6.25" style="2" customWidth="1"/>
    <col min="9" max="9" width="25" style="2" customWidth="1"/>
    <col min="10" max="16384" width="8" style="2"/>
  </cols>
  <sheetData>
    <row r="1" spans="1:9" ht="37.5" customHeight="1">
      <c r="A1" s="631" t="s">
        <v>1773</v>
      </c>
      <c r="B1" s="623"/>
      <c r="C1" s="631"/>
      <c r="D1" s="624"/>
      <c r="E1" s="624"/>
      <c r="F1" s="624"/>
      <c r="G1" s="631"/>
      <c r="H1" s="623"/>
      <c r="I1" s="631"/>
    </row>
    <row r="2" spans="1:9" ht="15" customHeight="1">
      <c r="A2" s="5"/>
      <c r="B2" s="144"/>
      <c r="C2" s="5"/>
      <c r="D2" s="151"/>
      <c r="E2" s="151"/>
      <c r="F2" s="151"/>
      <c r="G2" s="5"/>
      <c r="H2" s="3"/>
      <c r="I2" s="208"/>
    </row>
    <row r="3" spans="1:9" ht="15" customHeight="1">
      <c r="A3" s="121" t="s">
        <v>1503</v>
      </c>
      <c r="B3" s="145"/>
      <c r="C3" s="204"/>
      <c r="D3" s="152"/>
      <c r="E3" s="152"/>
      <c r="F3" s="152"/>
      <c r="G3" s="204"/>
      <c r="H3" s="121"/>
      <c r="I3" s="209"/>
    </row>
    <row r="4" spans="1:9" ht="37.5" customHeight="1">
      <c r="A4" s="146" t="s">
        <v>1505</v>
      </c>
      <c r="B4" s="123" t="s">
        <v>1774</v>
      </c>
      <c r="C4" s="146" t="s">
        <v>1775</v>
      </c>
      <c r="D4" s="146" t="s">
        <v>1505</v>
      </c>
      <c r="E4" s="146" t="s">
        <v>1774</v>
      </c>
      <c r="F4" s="154" t="s">
        <v>1775</v>
      </c>
      <c r="G4" s="205" t="s">
        <v>1505</v>
      </c>
      <c r="H4" s="123" t="s">
        <v>1774</v>
      </c>
      <c r="I4" s="146" t="s">
        <v>1775</v>
      </c>
    </row>
    <row r="5" spans="1:9" ht="22.5" customHeight="1">
      <c r="A5" s="128" t="s">
        <v>1776</v>
      </c>
      <c r="B5" s="123" t="s">
        <v>1523</v>
      </c>
      <c r="C5" s="123" t="s">
        <v>1523</v>
      </c>
      <c r="D5" s="128" t="s">
        <v>1777</v>
      </c>
      <c r="E5" s="123" t="s">
        <v>1778</v>
      </c>
      <c r="F5" s="131">
        <v>437144</v>
      </c>
      <c r="G5" s="128" t="s">
        <v>1779</v>
      </c>
      <c r="H5" s="123" t="s">
        <v>1778</v>
      </c>
      <c r="I5" s="159">
        <v>6667</v>
      </c>
    </row>
    <row r="6" spans="1:9" ht="22.5" customHeight="1">
      <c r="A6" s="128" t="s">
        <v>1780</v>
      </c>
      <c r="B6" s="123" t="s">
        <v>1778</v>
      </c>
      <c r="C6" s="131">
        <v>11373366</v>
      </c>
      <c r="D6" s="128" t="s">
        <v>1781</v>
      </c>
      <c r="E6" s="123" t="s">
        <v>1778</v>
      </c>
      <c r="F6" s="131">
        <v>437144</v>
      </c>
      <c r="G6" s="128" t="s">
        <v>1782</v>
      </c>
      <c r="H6" s="123" t="s">
        <v>1778</v>
      </c>
      <c r="I6" s="159">
        <v>264</v>
      </c>
    </row>
    <row r="7" spans="1:9" ht="22.5" customHeight="1">
      <c r="A7" s="128" t="s">
        <v>1783</v>
      </c>
      <c r="B7" s="123" t="s">
        <v>1778</v>
      </c>
      <c r="C7" s="131">
        <v>11049389</v>
      </c>
      <c r="D7" s="128" t="s">
        <v>1784</v>
      </c>
      <c r="E7" s="123" t="s">
        <v>1785</v>
      </c>
      <c r="F7" s="155">
        <v>12771889162</v>
      </c>
      <c r="G7" s="128" t="s">
        <v>1786</v>
      </c>
      <c r="H7" s="123" t="s">
        <v>1778</v>
      </c>
      <c r="I7" s="159">
        <v>0</v>
      </c>
    </row>
    <row r="8" spans="1:9" ht="22.5" customHeight="1">
      <c r="A8" s="128" t="s">
        <v>1787</v>
      </c>
      <c r="B8" s="123" t="s">
        <v>1778</v>
      </c>
      <c r="C8" s="131">
        <v>323977</v>
      </c>
      <c r="D8" s="128" t="s">
        <v>1788</v>
      </c>
      <c r="E8" s="123" t="s">
        <v>1523</v>
      </c>
      <c r="F8" s="123" t="s">
        <v>1523</v>
      </c>
      <c r="G8" s="128" t="s">
        <v>1789</v>
      </c>
      <c r="H8" s="123" t="s">
        <v>1523</v>
      </c>
      <c r="I8" s="177" t="s">
        <v>1523</v>
      </c>
    </row>
    <row r="9" spans="1:9" ht="22.5" customHeight="1">
      <c r="A9" s="128" t="s">
        <v>1790</v>
      </c>
      <c r="B9" s="123" t="s">
        <v>1778</v>
      </c>
      <c r="C9" s="131">
        <v>395</v>
      </c>
      <c r="D9" s="128" t="s">
        <v>1791</v>
      </c>
      <c r="E9" s="123" t="s">
        <v>1778</v>
      </c>
      <c r="F9" s="131">
        <v>11373366</v>
      </c>
      <c r="G9" s="128" t="s">
        <v>1791</v>
      </c>
      <c r="H9" s="123" t="s">
        <v>1778</v>
      </c>
      <c r="I9" s="129">
        <v>7754</v>
      </c>
    </row>
    <row r="10" spans="1:9" ht="22.5" customHeight="1">
      <c r="A10" s="128" t="s">
        <v>1792</v>
      </c>
      <c r="B10" s="123" t="s">
        <v>1778</v>
      </c>
      <c r="C10" s="131">
        <v>323582</v>
      </c>
      <c r="D10" s="128" t="s">
        <v>1793</v>
      </c>
      <c r="E10" s="123" t="s">
        <v>1785</v>
      </c>
      <c r="F10" s="155">
        <v>272809363898.20999</v>
      </c>
      <c r="G10" s="128" t="s">
        <v>1793</v>
      </c>
      <c r="H10" s="123" t="s">
        <v>1785</v>
      </c>
      <c r="I10" s="129">
        <v>35262669.939999998</v>
      </c>
    </row>
    <row r="11" spans="1:9" ht="22.5" customHeight="1">
      <c r="A11" s="128" t="s">
        <v>1794</v>
      </c>
      <c r="B11" s="123" t="s">
        <v>1778</v>
      </c>
      <c r="C11" s="131">
        <v>37258</v>
      </c>
      <c r="D11" s="128" t="s">
        <v>1795</v>
      </c>
      <c r="E11" s="123" t="s">
        <v>1523</v>
      </c>
      <c r="F11" s="123" t="s">
        <v>1523</v>
      </c>
      <c r="G11" s="128" t="s">
        <v>1796</v>
      </c>
      <c r="H11" s="123" t="s">
        <v>1523</v>
      </c>
      <c r="I11" s="123" t="s">
        <v>1523</v>
      </c>
    </row>
    <row r="12" spans="1:9" ht="22.5" customHeight="1">
      <c r="A12" s="133" t="s">
        <v>1797</v>
      </c>
      <c r="B12" s="124" t="s">
        <v>1778</v>
      </c>
      <c r="C12" s="131">
        <v>3235</v>
      </c>
      <c r="D12" s="128" t="s">
        <v>1798</v>
      </c>
      <c r="E12" s="123" t="s">
        <v>1785</v>
      </c>
      <c r="F12" s="155">
        <v>0</v>
      </c>
      <c r="G12" s="128" t="s">
        <v>1780</v>
      </c>
      <c r="H12" s="123" t="s">
        <v>1778</v>
      </c>
      <c r="I12" s="159">
        <v>184638</v>
      </c>
    </row>
    <row r="13" spans="1:9" ht="22.5" customHeight="1">
      <c r="A13" s="139" t="s">
        <v>1799</v>
      </c>
      <c r="B13" s="157" t="s">
        <v>1778</v>
      </c>
      <c r="C13" s="131">
        <v>10344168</v>
      </c>
      <c r="D13" s="128" t="s">
        <v>1800</v>
      </c>
      <c r="E13" s="123" t="s">
        <v>1785</v>
      </c>
      <c r="F13" s="155">
        <v>0</v>
      </c>
      <c r="G13" s="128" t="s">
        <v>1783</v>
      </c>
      <c r="H13" s="123" t="s">
        <v>1778</v>
      </c>
      <c r="I13" s="159">
        <v>158439</v>
      </c>
    </row>
    <row r="14" spans="1:9" ht="22.5" customHeight="1">
      <c r="A14" s="128" t="s">
        <v>1801</v>
      </c>
      <c r="B14" s="123" t="s">
        <v>1523</v>
      </c>
      <c r="C14" s="123" t="s">
        <v>1523</v>
      </c>
      <c r="D14" s="128" t="s">
        <v>1802</v>
      </c>
      <c r="E14" s="123" t="s">
        <v>1785</v>
      </c>
      <c r="F14" s="155">
        <v>0</v>
      </c>
      <c r="G14" s="128" t="s">
        <v>1803</v>
      </c>
      <c r="H14" s="123" t="s">
        <v>1778</v>
      </c>
      <c r="I14" s="159">
        <v>26199</v>
      </c>
    </row>
    <row r="15" spans="1:9" ht="22.5" customHeight="1">
      <c r="A15" s="128" t="s">
        <v>1804</v>
      </c>
      <c r="B15" s="123" t="s">
        <v>1785</v>
      </c>
      <c r="C15" s="155">
        <v>424582880000</v>
      </c>
      <c r="D15" s="128" t="s">
        <v>1805</v>
      </c>
      <c r="E15" s="123" t="s">
        <v>1785</v>
      </c>
      <c r="F15" s="155">
        <v>0</v>
      </c>
      <c r="G15" s="128" t="s">
        <v>1806</v>
      </c>
      <c r="H15" s="123" t="s">
        <v>1778</v>
      </c>
      <c r="I15" s="159">
        <v>26199</v>
      </c>
    </row>
    <row r="16" spans="1:9" ht="22.5" customHeight="1">
      <c r="A16" s="128" t="s">
        <v>1807</v>
      </c>
      <c r="B16" s="123" t="s">
        <v>1785</v>
      </c>
      <c r="C16" s="155">
        <v>424582880000</v>
      </c>
      <c r="D16" s="128" t="s">
        <v>1808</v>
      </c>
      <c r="E16" s="123" t="s">
        <v>1785</v>
      </c>
      <c r="F16" s="155">
        <v>393460882.26999998</v>
      </c>
      <c r="G16" s="128" t="s">
        <v>1799</v>
      </c>
      <c r="H16" s="123" t="s">
        <v>1778</v>
      </c>
      <c r="I16" s="159">
        <v>158439</v>
      </c>
    </row>
    <row r="17" spans="1:9" ht="22.5" customHeight="1">
      <c r="A17" s="128" t="s">
        <v>1809</v>
      </c>
      <c r="B17" s="123" t="s">
        <v>1785</v>
      </c>
      <c r="C17" s="155">
        <v>0</v>
      </c>
      <c r="D17" s="128" t="s">
        <v>1810</v>
      </c>
      <c r="E17" s="123" t="s">
        <v>1785</v>
      </c>
      <c r="F17" s="155">
        <v>393460882.26999998</v>
      </c>
      <c r="G17" s="128" t="s">
        <v>1801</v>
      </c>
      <c r="H17" s="123" t="s">
        <v>1523</v>
      </c>
      <c r="I17" s="177" t="s">
        <v>1523</v>
      </c>
    </row>
    <row r="18" spans="1:9" ht="22.5" customHeight="1">
      <c r="A18" s="128" t="s">
        <v>1811</v>
      </c>
      <c r="B18" s="123" t="s">
        <v>1785</v>
      </c>
      <c r="C18" s="155">
        <v>0</v>
      </c>
      <c r="D18" s="128" t="s">
        <v>1812</v>
      </c>
      <c r="E18" s="123" t="s">
        <v>1785</v>
      </c>
      <c r="F18" s="155">
        <v>0</v>
      </c>
      <c r="G18" s="128" t="s">
        <v>1804</v>
      </c>
      <c r="H18" s="123" t="s">
        <v>1785</v>
      </c>
      <c r="I18" s="129">
        <v>26892270000</v>
      </c>
    </row>
    <row r="19" spans="1:9" ht="22.5" customHeight="1">
      <c r="A19" s="128" t="s">
        <v>1813</v>
      </c>
      <c r="B19" s="123" t="s">
        <v>1785</v>
      </c>
      <c r="C19" s="155">
        <v>0</v>
      </c>
      <c r="D19" s="128" t="s">
        <v>1814</v>
      </c>
      <c r="E19" s="123" t="s">
        <v>1785</v>
      </c>
      <c r="F19" s="155">
        <v>0</v>
      </c>
      <c r="G19" s="128" t="s">
        <v>1807</v>
      </c>
      <c r="H19" s="123" t="s">
        <v>1785</v>
      </c>
      <c r="I19" s="129">
        <v>26892270000</v>
      </c>
    </row>
    <row r="20" spans="1:9" ht="22.5" customHeight="1">
      <c r="A20" s="128" t="s">
        <v>1815</v>
      </c>
      <c r="B20" s="123" t="s">
        <v>1785</v>
      </c>
      <c r="C20" s="155">
        <v>0</v>
      </c>
      <c r="D20" s="128" t="s">
        <v>1816</v>
      </c>
      <c r="E20" s="123" t="s">
        <v>1523</v>
      </c>
      <c r="F20" s="123" t="s">
        <v>1523</v>
      </c>
      <c r="G20" s="128" t="s">
        <v>1817</v>
      </c>
      <c r="H20" s="123" t="s">
        <v>1523</v>
      </c>
      <c r="I20" s="177" t="s">
        <v>1523</v>
      </c>
    </row>
    <row r="21" spans="1:9" ht="22.5" customHeight="1">
      <c r="A21" s="128" t="s">
        <v>1818</v>
      </c>
      <c r="B21" s="123" t="s">
        <v>1523</v>
      </c>
      <c r="C21" s="123" t="s">
        <v>1523</v>
      </c>
      <c r="D21" s="128" t="s">
        <v>1819</v>
      </c>
      <c r="E21" s="123" t="s">
        <v>1523</v>
      </c>
      <c r="F21" s="123" t="s">
        <v>1523</v>
      </c>
      <c r="G21" s="128" t="s">
        <v>1820</v>
      </c>
      <c r="H21" s="123" t="s">
        <v>1785</v>
      </c>
      <c r="I21" s="129">
        <v>0</v>
      </c>
    </row>
    <row r="22" spans="1:9" ht="22.5" customHeight="1">
      <c r="A22" s="198" t="s">
        <v>1821</v>
      </c>
      <c r="B22" s="123" t="s">
        <v>1785</v>
      </c>
      <c r="C22" s="155">
        <v>89255254450.149994</v>
      </c>
      <c r="D22" s="128" t="s">
        <v>1822</v>
      </c>
      <c r="E22" s="123" t="s">
        <v>1785</v>
      </c>
      <c r="F22" s="155">
        <v>0</v>
      </c>
      <c r="G22" s="128" t="s">
        <v>1823</v>
      </c>
      <c r="H22" s="123" t="s">
        <v>1785</v>
      </c>
      <c r="I22" s="129">
        <v>0</v>
      </c>
    </row>
    <row r="23" spans="1:9" ht="22.5" customHeight="1">
      <c r="A23" s="198" t="s">
        <v>1824</v>
      </c>
      <c r="B23" s="123" t="s">
        <v>1523</v>
      </c>
      <c r="C23" s="123" t="s">
        <v>1523</v>
      </c>
      <c r="D23" s="128" t="s">
        <v>1825</v>
      </c>
      <c r="E23" s="123" t="s">
        <v>1785</v>
      </c>
      <c r="F23" s="155">
        <v>0</v>
      </c>
      <c r="G23" s="128" t="s">
        <v>1826</v>
      </c>
      <c r="H23" s="123" t="s">
        <v>1785</v>
      </c>
      <c r="I23" s="129">
        <v>0</v>
      </c>
    </row>
    <row r="24" spans="1:9" ht="22.5" customHeight="1">
      <c r="A24" s="128" t="s">
        <v>1827</v>
      </c>
      <c r="B24" s="123" t="s">
        <v>1785</v>
      </c>
      <c r="C24" s="155">
        <v>300460000</v>
      </c>
      <c r="D24" s="128" t="s">
        <v>1828</v>
      </c>
      <c r="E24" s="123" t="s">
        <v>1785</v>
      </c>
      <c r="F24" s="155">
        <v>0</v>
      </c>
      <c r="G24" s="128" t="s">
        <v>1829</v>
      </c>
      <c r="H24" s="123" t="s">
        <v>1785</v>
      </c>
      <c r="I24" s="129">
        <v>0</v>
      </c>
    </row>
    <row r="25" spans="1:9" ht="22.5" customHeight="1">
      <c r="A25" s="128" t="s">
        <v>1830</v>
      </c>
      <c r="B25" s="123" t="s">
        <v>1785</v>
      </c>
      <c r="C25" s="155">
        <v>293550000</v>
      </c>
      <c r="D25" s="128" t="s">
        <v>1831</v>
      </c>
      <c r="E25" s="123" t="s">
        <v>1785</v>
      </c>
      <c r="F25" s="155">
        <v>0</v>
      </c>
      <c r="G25" s="128" t="s">
        <v>1832</v>
      </c>
      <c r="H25" s="123" t="s">
        <v>1785</v>
      </c>
      <c r="I25" s="129">
        <v>0</v>
      </c>
    </row>
    <row r="26" spans="1:9" ht="22.5" customHeight="1">
      <c r="A26" s="128" t="s">
        <v>1833</v>
      </c>
      <c r="B26" s="123" t="s">
        <v>1785</v>
      </c>
      <c r="C26" s="155">
        <v>104810000</v>
      </c>
      <c r="D26" s="128" t="s">
        <v>1834</v>
      </c>
      <c r="E26" s="123" t="s">
        <v>1785</v>
      </c>
      <c r="F26" s="155">
        <v>0</v>
      </c>
      <c r="G26" s="128" t="s">
        <v>1835</v>
      </c>
      <c r="H26" s="123" t="s">
        <v>1785</v>
      </c>
      <c r="I26" s="129">
        <v>0</v>
      </c>
    </row>
    <row r="27" spans="1:9" ht="22.5" customHeight="1">
      <c r="A27" s="128" t="s">
        <v>1836</v>
      </c>
      <c r="B27" s="123" t="s">
        <v>1785</v>
      </c>
      <c r="C27" s="155">
        <v>111720000</v>
      </c>
      <c r="D27" s="128" t="s">
        <v>1837</v>
      </c>
      <c r="E27" s="123" t="s">
        <v>1523</v>
      </c>
      <c r="F27" s="123" t="s">
        <v>1523</v>
      </c>
      <c r="G27" s="128" t="s">
        <v>1789</v>
      </c>
      <c r="H27" s="123" t="s">
        <v>1523</v>
      </c>
      <c r="I27" s="177" t="s">
        <v>1523</v>
      </c>
    </row>
    <row r="28" spans="1:9" ht="22.5" customHeight="1">
      <c r="A28" s="128" t="s">
        <v>1838</v>
      </c>
      <c r="B28" s="123" t="s">
        <v>1785</v>
      </c>
      <c r="C28" s="155">
        <v>0</v>
      </c>
      <c r="D28" s="128" t="s">
        <v>1822</v>
      </c>
      <c r="E28" s="123" t="s">
        <v>1785</v>
      </c>
      <c r="F28" s="155">
        <v>0</v>
      </c>
      <c r="G28" s="128" t="s">
        <v>1791</v>
      </c>
      <c r="H28" s="123" t="s">
        <v>1778</v>
      </c>
      <c r="I28" s="159">
        <v>158439</v>
      </c>
    </row>
    <row r="29" spans="1:9" ht="22.5" customHeight="1">
      <c r="A29" s="133" t="s">
        <v>1839</v>
      </c>
      <c r="B29" s="124" t="s">
        <v>1785</v>
      </c>
      <c r="C29" s="155">
        <v>0</v>
      </c>
      <c r="D29" s="128" t="s">
        <v>1825</v>
      </c>
      <c r="E29" s="123" t="s">
        <v>1785</v>
      </c>
      <c r="F29" s="155">
        <v>0</v>
      </c>
      <c r="G29" s="128" t="s">
        <v>1793</v>
      </c>
      <c r="H29" s="123" t="s">
        <v>1785</v>
      </c>
      <c r="I29" s="129">
        <v>6807771351.3000002</v>
      </c>
    </row>
    <row r="30" spans="1:9" ht="22.5" customHeight="1">
      <c r="A30" s="164" t="s">
        <v>1840</v>
      </c>
      <c r="B30" s="157" t="s">
        <v>1523</v>
      </c>
      <c r="C30" s="175" t="s">
        <v>1523</v>
      </c>
      <c r="D30" s="128" t="s">
        <v>1828</v>
      </c>
      <c r="E30" s="123" t="s">
        <v>1785</v>
      </c>
      <c r="F30" s="155">
        <v>0</v>
      </c>
      <c r="G30" s="128" t="s">
        <v>1841</v>
      </c>
      <c r="H30" s="123" t="s">
        <v>1785</v>
      </c>
      <c r="I30" s="129">
        <v>6371836.2000000002</v>
      </c>
    </row>
    <row r="31" spans="1:9" ht="22.5" customHeight="1">
      <c r="A31" s="139" t="s">
        <v>1842</v>
      </c>
      <c r="B31" s="123" t="s">
        <v>1785</v>
      </c>
      <c r="C31" s="155">
        <v>0</v>
      </c>
      <c r="D31" s="128" t="s">
        <v>1831</v>
      </c>
      <c r="E31" s="123" t="s">
        <v>1785</v>
      </c>
      <c r="F31" s="155">
        <v>0</v>
      </c>
      <c r="G31" s="128" t="s">
        <v>1810</v>
      </c>
      <c r="H31" s="123" t="s">
        <v>1785</v>
      </c>
      <c r="I31" s="129">
        <v>6371836.2000000002</v>
      </c>
    </row>
    <row r="32" spans="1:9" ht="22.5" customHeight="1">
      <c r="A32" s="128" t="s">
        <v>1843</v>
      </c>
      <c r="B32" s="123" t="s">
        <v>1785</v>
      </c>
      <c r="C32" s="155">
        <v>0</v>
      </c>
      <c r="D32" s="128" t="s">
        <v>1834</v>
      </c>
      <c r="E32" s="123" t="s">
        <v>1785</v>
      </c>
      <c r="F32" s="155">
        <v>0</v>
      </c>
      <c r="G32" s="128" t="s">
        <v>1812</v>
      </c>
      <c r="H32" s="123" t="s">
        <v>1785</v>
      </c>
      <c r="I32" s="129">
        <v>0</v>
      </c>
    </row>
    <row r="33" spans="1:9" ht="22.5" customHeight="1">
      <c r="A33" s="128" t="s">
        <v>1844</v>
      </c>
      <c r="B33" s="123" t="s">
        <v>1785</v>
      </c>
      <c r="C33" s="155">
        <v>0</v>
      </c>
      <c r="D33" s="128" t="s">
        <v>1845</v>
      </c>
      <c r="E33" s="123" t="s">
        <v>1523</v>
      </c>
      <c r="F33" s="123" t="s">
        <v>1523</v>
      </c>
      <c r="G33" s="128" t="s">
        <v>1846</v>
      </c>
      <c r="H33" s="123" t="s">
        <v>1785</v>
      </c>
      <c r="I33" s="129">
        <v>0</v>
      </c>
    </row>
    <row r="34" spans="1:9" ht="22.5" customHeight="1">
      <c r="A34" s="133" t="s">
        <v>1847</v>
      </c>
      <c r="B34" s="123" t="s">
        <v>1785</v>
      </c>
      <c r="C34" s="155">
        <v>0</v>
      </c>
      <c r="D34" s="128" t="s">
        <v>1848</v>
      </c>
      <c r="E34" s="123" t="s">
        <v>1778</v>
      </c>
      <c r="F34" s="131">
        <v>7754</v>
      </c>
      <c r="G34" s="123" t="s">
        <v>1523</v>
      </c>
      <c r="H34" s="123" t="s">
        <v>1523</v>
      </c>
      <c r="I34" s="177" t="s">
        <v>1523</v>
      </c>
    </row>
    <row r="35" spans="1:9" ht="22.5" customHeight="1">
      <c r="A35" s="164" t="s">
        <v>1849</v>
      </c>
      <c r="B35" s="124" t="s">
        <v>1523</v>
      </c>
      <c r="C35" s="124" t="s">
        <v>1523</v>
      </c>
      <c r="D35" s="133" t="s">
        <v>1850</v>
      </c>
      <c r="E35" s="124" t="s">
        <v>1778</v>
      </c>
      <c r="F35" s="132">
        <v>832</v>
      </c>
      <c r="G35" s="124" t="s">
        <v>1523</v>
      </c>
      <c r="H35" s="124" t="s">
        <v>1523</v>
      </c>
      <c r="I35" s="181" t="s">
        <v>1523</v>
      </c>
    </row>
    <row r="36" spans="1:9" ht="13.5" customHeight="1">
      <c r="A36" s="196"/>
      <c r="B36" s="196"/>
      <c r="C36" s="206"/>
      <c r="D36" s="207"/>
      <c r="E36" s="207"/>
      <c r="F36" s="207"/>
      <c r="G36" s="142"/>
      <c r="H36" s="142"/>
      <c r="I36" s="210" t="s">
        <v>1851</v>
      </c>
    </row>
  </sheetData>
  <mergeCells count="1">
    <mergeCell ref="A1:I1"/>
  </mergeCells>
  <phoneticPr fontId="62" type="noConversion"/>
  <printOptions horizontalCentered="1"/>
  <pageMargins left="7.8472222222222221E-2" right="7.8472222222222221E-2" top="0.74791666666666667" bottom="0.74791666666666667" header="0.31458333333333333" footer="0.31458333333333333"/>
  <pageSetup paperSize="9" scale="58" orientation="landscape"/>
  <headerFooter scaleWithDoc="0" alignWithMargins="0">
    <oddFooter>第 &amp;P 页，共 &amp;N 页</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F29"/>
  <sheetViews>
    <sheetView workbookViewId="0">
      <selection activeCell="A25" sqref="A25"/>
    </sheetView>
  </sheetViews>
  <sheetFormatPr defaultColWidth="8" defaultRowHeight="14.25" customHeight="1"/>
  <cols>
    <col min="1" max="1" width="35.375" style="2" customWidth="1"/>
    <col min="2" max="2" width="6.25" style="2" customWidth="1"/>
    <col min="3" max="3" width="25" style="2" customWidth="1"/>
    <col min="4" max="4" width="37.375" style="2" customWidth="1"/>
    <col min="5" max="5" width="7.5" style="2" customWidth="1"/>
    <col min="6" max="6" width="25" style="2" customWidth="1"/>
    <col min="7" max="16384" width="8" style="2"/>
  </cols>
  <sheetData>
    <row r="1" spans="1:6" ht="37.5" customHeight="1">
      <c r="A1" s="623" t="s">
        <v>2446</v>
      </c>
      <c r="B1" s="623"/>
      <c r="C1" s="623"/>
      <c r="D1" s="623"/>
      <c r="E1" s="623"/>
      <c r="F1" s="623"/>
    </row>
    <row r="2" spans="1:6" ht="15" customHeight="1">
      <c r="A2" s="144"/>
      <c r="B2" s="144"/>
      <c r="C2" s="144"/>
      <c r="D2" s="144"/>
      <c r="E2" s="144"/>
      <c r="F2" s="144"/>
    </row>
    <row r="3" spans="1:6" ht="15" customHeight="1">
      <c r="A3" s="121" t="s">
        <v>1503</v>
      </c>
      <c r="B3" s="145"/>
      <c r="C3" s="121"/>
      <c r="D3" s="121"/>
      <c r="E3" s="121"/>
      <c r="F3" s="122"/>
    </row>
    <row r="4" spans="1:6" ht="37.5" customHeight="1">
      <c r="A4" s="146" t="s">
        <v>1505</v>
      </c>
      <c r="B4" s="146" t="s">
        <v>1774</v>
      </c>
      <c r="C4" s="146" t="s">
        <v>1775</v>
      </c>
      <c r="D4" s="146" t="s">
        <v>1505</v>
      </c>
      <c r="E4" s="146" t="s">
        <v>1774</v>
      </c>
      <c r="F4" s="146" t="s">
        <v>1775</v>
      </c>
    </row>
    <row r="5" spans="1:6" ht="22.5" customHeight="1">
      <c r="A5" s="197" t="s">
        <v>1852</v>
      </c>
      <c r="B5" s="123" t="s">
        <v>1523</v>
      </c>
      <c r="C5" s="123" t="s">
        <v>1523</v>
      </c>
      <c r="D5" s="66" t="s">
        <v>1853</v>
      </c>
      <c r="E5" s="146" t="s">
        <v>1854</v>
      </c>
      <c r="F5" s="132">
        <v>5965264</v>
      </c>
    </row>
    <row r="6" spans="1:6" ht="22.5" customHeight="1">
      <c r="A6" s="128" t="s">
        <v>1780</v>
      </c>
      <c r="B6" s="123" t="s">
        <v>1778</v>
      </c>
      <c r="C6" s="131">
        <v>11952451</v>
      </c>
      <c r="D6" s="66" t="s">
        <v>1855</v>
      </c>
      <c r="E6" s="154" t="s">
        <v>1523</v>
      </c>
      <c r="F6" s="81" t="s">
        <v>1523</v>
      </c>
    </row>
    <row r="7" spans="1:6" ht="22.5" customHeight="1">
      <c r="A7" s="128" t="s">
        <v>1856</v>
      </c>
      <c r="B7" s="123" t="s">
        <v>1778</v>
      </c>
      <c r="C7" s="131">
        <v>11575661</v>
      </c>
      <c r="D7" s="66" t="s">
        <v>1857</v>
      </c>
      <c r="E7" s="146" t="s">
        <v>1778</v>
      </c>
      <c r="F7" s="179">
        <v>11403799</v>
      </c>
    </row>
    <row r="8" spans="1:6" ht="22.5" customHeight="1">
      <c r="A8" s="128" t="s">
        <v>1858</v>
      </c>
      <c r="B8" s="123" t="s">
        <v>1778</v>
      </c>
      <c r="C8" s="131">
        <v>376790</v>
      </c>
      <c r="D8" s="198" t="s">
        <v>1859</v>
      </c>
      <c r="E8" s="123" t="s">
        <v>1778</v>
      </c>
      <c r="F8" s="176">
        <v>11403799</v>
      </c>
    </row>
    <row r="9" spans="1:6" ht="22.5" customHeight="1">
      <c r="A9" s="128" t="s">
        <v>1860</v>
      </c>
      <c r="B9" s="123" t="s">
        <v>1523</v>
      </c>
      <c r="C9" s="123" t="s">
        <v>1523</v>
      </c>
      <c r="D9" s="128" t="s">
        <v>1861</v>
      </c>
      <c r="E9" s="146" t="s">
        <v>1785</v>
      </c>
      <c r="F9" s="137">
        <v>498051870000</v>
      </c>
    </row>
    <row r="10" spans="1:6" ht="22.5" customHeight="1">
      <c r="A10" s="128" t="s">
        <v>1862</v>
      </c>
      <c r="B10" s="146" t="s">
        <v>1785</v>
      </c>
      <c r="C10" s="155">
        <v>1049322590000</v>
      </c>
      <c r="D10" s="128" t="s">
        <v>1863</v>
      </c>
      <c r="E10" s="146" t="s">
        <v>1778</v>
      </c>
      <c r="F10" s="176">
        <v>33746</v>
      </c>
    </row>
    <row r="11" spans="1:6" ht="22.5" customHeight="1">
      <c r="A11" s="128" t="s">
        <v>1864</v>
      </c>
      <c r="B11" s="146" t="s">
        <v>1785</v>
      </c>
      <c r="C11" s="155">
        <v>1049322590000</v>
      </c>
      <c r="D11" s="128" t="s">
        <v>1865</v>
      </c>
      <c r="E11" s="146" t="s">
        <v>1523</v>
      </c>
      <c r="F11" s="175" t="s">
        <v>1523</v>
      </c>
    </row>
    <row r="12" spans="1:6" ht="22.5" customHeight="1">
      <c r="A12" s="128" t="s">
        <v>1866</v>
      </c>
      <c r="B12" s="123" t="s">
        <v>1523</v>
      </c>
      <c r="C12" s="123" t="s">
        <v>1523</v>
      </c>
      <c r="D12" s="128" t="s">
        <v>1867</v>
      </c>
      <c r="E12" s="146" t="s">
        <v>1785</v>
      </c>
      <c r="F12" s="155">
        <v>5480000</v>
      </c>
    </row>
    <row r="13" spans="1:6" ht="22.5" customHeight="1">
      <c r="A13" s="128" t="s">
        <v>1868</v>
      </c>
      <c r="B13" s="123" t="s">
        <v>1523</v>
      </c>
      <c r="C13" s="123" t="s">
        <v>1523</v>
      </c>
      <c r="D13" s="128" t="s">
        <v>1869</v>
      </c>
      <c r="E13" s="146" t="s">
        <v>1785</v>
      </c>
      <c r="F13" s="155">
        <v>22880000</v>
      </c>
    </row>
    <row r="14" spans="1:6" ht="22.5" customHeight="1">
      <c r="A14" s="198" t="s">
        <v>1870</v>
      </c>
      <c r="B14" s="146" t="s">
        <v>1785</v>
      </c>
      <c r="C14" s="155">
        <v>0</v>
      </c>
      <c r="D14" s="128" t="s">
        <v>1871</v>
      </c>
      <c r="E14" s="146" t="s">
        <v>1785</v>
      </c>
      <c r="F14" s="155">
        <v>0</v>
      </c>
    </row>
    <row r="15" spans="1:6" ht="22.5" customHeight="1">
      <c r="A15" s="198" t="s">
        <v>1872</v>
      </c>
      <c r="B15" s="146" t="s">
        <v>1785</v>
      </c>
      <c r="C15" s="155">
        <v>0</v>
      </c>
      <c r="D15" s="128" t="s">
        <v>1873</v>
      </c>
      <c r="E15" s="146" t="s">
        <v>1785</v>
      </c>
      <c r="F15" s="155">
        <v>0</v>
      </c>
    </row>
    <row r="16" spans="1:6" ht="22.5" customHeight="1">
      <c r="A16" s="198" t="s">
        <v>1874</v>
      </c>
      <c r="B16" s="146" t="s">
        <v>1785</v>
      </c>
      <c r="C16" s="155">
        <v>0</v>
      </c>
      <c r="D16" s="128" t="s">
        <v>1875</v>
      </c>
      <c r="E16" s="123" t="s">
        <v>1785</v>
      </c>
      <c r="F16" s="155">
        <v>20592976.5</v>
      </c>
    </row>
    <row r="17" spans="1:6" ht="22.5" customHeight="1">
      <c r="A17" s="198" t="s">
        <v>1876</v>
      </c>
      <c r="B17" s="146" t="s">
        <v>1785</v>
      </c>
      <c r="C17" s="155">
        <v>0</v>
      </c>
      <c r="D17" s="128" t="s">
        <v>1877</v>
      </c>
      <c r="E17" s="199" t="s">
        <v>1785</v>
      </c>
      <c r="F17" s="155">
        <v>20592976.5</v>
      </c>
    </row>
    <row r="18" spans="1:6" ht="22.5" customHeight="1">
      <c r="A18" s="128" t="s">
        <v>1878</v>
      </c>
      <c r="B18" s="146" t="s">
        <v>1785</v>
      </c>
      <c r="C18" s="155">
        <v>0</v>
      </c>
      <c r="D18" s="128" t="s">
        <v>1879</v>
      </c>
      <c r="E18" s="123" t="s">
        <v>1785</v>
      </c>
      <c r="F18" s="155">
        <v>0</v>
      </c>
    </row>
    <row r="19" spans="1:6" ht="22.5" customHeight="1">
      <c r="A19" s="128" t="s">
        <v>1880</v>
      </c>
      <c r="B19" s="146" t="s">
        <v>1785</v>
      </c>
      <c r="C19" s="155">
        <v>125183465.98999999</v>
      </c>
      <c r="D19" s="128" t="s">
        <v>1881</v>
      </c>
      <c r="E19" s="146" t="s">
        <v>1785</v>
      </c>
      <c r="F19" s="200">
        <v>0</v>
      </c>
    </row>
    <row r="20" spans="1:6" ht="22.5" customHeight="1">
      <c r="A20" s="128" t="s">
        <v>1882</v>
      </c>
      <c r="B20" s="146" t="s">
        <v>1785</v>
      </c>
      <c r="C20" s="155">
        <v>125183465.98999999</v>
      </c>
      <c r="D20" s="128" t="s">
        <v>1883</v>
      </c>
      <c r="E20" s="146" t="s">
        <v>1523</v>
      </c>
      <c r="F20" s="123" t="s">
        <v>1523</v>
      </c>
    </row>
    <row r="21" spans="1:6" ht="22.5" customHeight="1">
      <c r="A21" s="128" t="s">
        <v>1884</v>
      </c>
      <c r="B21" s="146" t="s">
        <v>1785</v>
      </c>
      <c r="C21" s="155">
        <v>0</v>
      </c>
      <c r="D21" s="128" t="s">
        <v>1857</v>
      </c>
      <c r="E21" s="146" t="s">
        <v>1778</v>
      </c>
      <c r="F21" s="131">
        <v>12026177</v>
      </c>
    </row>
    <row r="22" spans="1:6" ht="22.5" customHeight="1">
      <c r="A22" s="128" t="s">
        <v>1885</v>
      </c>
      <c r="B22" s="146" t="s">
        <v>1785</v>
      </c>
      <c r="C22" s="155">
        <v>0</v>
      </c>
      <c r="D22" s="128" t="s">
        <v>1886</v>
      </c>
      <c r="E22" s="146" t="s">
        <v>1785</v>
      </c>
      <c r="F22" s="155">
        <v>514573650000</v>
      </c>
    </row>
    <row r="23" spans="1:6" ht="22.5" customHeight="1">
      <c r="A23" s="133" t="s">
        <v>1887</v>
      </c>
      <c r="B23" s="124" t="s">
        <v>1523</v>
      </c>
      <c r="C23" s="123" t="s">
        <v>1523</v>
      </c>
      <c r="D23" s="128" t="s">
        <v>1888</v>
      </c>
      <c r="E23" s="146" t="s">
        <v>1854</v>
      </c>
      <c r="F23" s="131">
        <v>3454057</v>
      </c>
    </row>
    <row r="24" spans="1:6" ht="22.5" customHeight="1">
      <c r="A24" s="201" t="s">
        <v>1889</v>
      </c>
      <c r="B24" s="202" t="s">
        <v>1854</v>
      </c>
      <c r="C24" s="131">
        <v>620442</v>
      </c>
      <c r="D24" s="128" t="s">
        <v>1890</v>
      </c>
      <c r="E24" s="146" t="s">
        <v>1854</v>
      </c>
      <c r="F24" s="131">
        <v>106774</v>
      </c>
    </row>
    <row r="25" spans="1:6" ht="22.5" customHeight="1">
      <c r="A25" s="90" t="s">
        <v>1891</v>
      </c>
      <c r="B25" s="202" t="s">
        <v>1854</v>
      </c>
      <c r="C25" s="131">
        <v>491843</v>
      </c>
      <c r="D25" s="128" t="s">
        <v>1892</v>
      </c>
      <c r="E25" s="146" t="s">
        <v>1785</v>
      </c>
      <c r="F25" s="155">
        <v>9253073.1699999999</v>
      </c>
    </row>
    <row r="26" spans="1:6" ht="22.5" customHeight="1">
      <c r="A26" s="90" t="s">
        <v>1853</v>
      </c>
      <c r="B26" s="202" t="s">
        <v>1854</v>
      </c>
      <c r="C26" s="131">
        <v>128599</v>
      </c>
      <c r="D26" s="128" t="s">
        <v>1877</v>
      </c>
      <c r="E26" s="146" t="s">
        <v>1785</v>
      </c>
      <c r="F26" s="155">
        <v>9253073.1699999999</v>
      </c>
    </row>
    <row r="27" spans="1:6" ht="22.5" customHeight="1">
      <c r="A27" s="90" t="s">
        <v>1893</v>
      </c>
      <c r="B27" s="202" t="s">
        <v>1854</v>
      </c>
      <c r="C27" s="131">
        <v>58730874</v>
      </c>
      <c r="D27" s="133" t="s">
        <v>1879</v>
      </c>
      <c r="E27" s="146" t="s">
        <v>1785</v>
      </c>
      <c r="F27" s="155">
        <v>0</v>
      </c>
    </row>
    <row r="28" spans="1:6" ht="22.5" customHeight="1">
      <c r="A28" s="90" t="s">
        <v>1891</v>
      </c>
      <c r="B28" s="202" t="s">
        <v>1854</v>
      </c>
      <c r="C28" s="163">
        <v>52765610</v>
      </c>
      <c r="D28" s="203" t="s">
        <v>1894</v>
      </c>
      <c r="E28" s="124" t="s">
        <v>1785</v>
      </c>
      <c r="F28" s="137">
        <v>0</v>
      </c>
    </row>
    <row r="29" spans="1:6" ht="15" customHeight="1">
      <c r="A29" s="196"/>
      <c r="B29" s="196"/>
      <c r="C29" s="196"/>
      <c r="D29" s="142"/>
      <c r="E29" s="142"/>
      <c r="F29" s="143" t="s">
        <v>1895</v>
      </c>
    </row>
  </sheetData>
  <mergeCells count="1">
    <mergeCell ref="A1:F1"/>
  </mergeCells>
  <phoneticPr fontId="62" type="noConversion"/>
  <printOptions horizontalCentered="1"/>
  <pageMargins left="7.8472222222222221E-2" right="7.8472222222222221E-2" top="0.74791666666666667" bottom="0.74791666666666667" header="0.31458333333333333" footer="0.31458333333333333"/>
  <pageSetup paperSize="9" scale="72" orientation="landscape"/>
  <headerFooter scaleWithDoc="0" alignWithMargins="0">
    <oddFooter>第 &amp;P 页，共 &amp;N 页</oddFooter>
  </headerFooter>
</worksheet>
</file>

<file path=xl/worksheets/sheet5.xml><?xml version="1.0" encoding="utf-8"?>
<worksheet xmlns="http://schemas.openxmlformats.org/spreadsheetml/2006/main" xmlns:r="http://schemas.openxmlformats.org/officeDocument/2006/relationships">
  <dimension ref="A1:IO47"/>
  <sheetViews>
    <sheetView topLeftCell="B22" zoomScaleSheetLayoutView="100" workbookViewId="0">
      <selection activeCell="G17" sqref="G17"/>
    </sheetView>
  </sheetViews>
  <sheetFormatPr defaultRowHeight="14.25"/>
  <cols>
    <col min="1" max="1" width="10.625" style="503" hidden="1" customWidth="1"/>
    <col min="2" max="2" width="26.5" style="501" customWidth="1"/>
    <col min="3" max="8" width="13.625" style="501" customWidth="1"/>
    <col min="9" max="9" width="9" style="501"/>
    <col min="10" max="10" width="30.75" style="501" customWidth="1"/>
    <col min="11" max="249" width="9" style="501"/>
  </cols>
  <sheetData>
    <row r="1" spans="1:239" s="501" customFormat="1" ht="42" customHeight="1">
      <c r="A1" s="432"/>
      <c r="B1" s="585" t="s">
        <v>2461</v>
      </c>
      <c r="C1" s="585"/>
      <c r="D1" s="585"/>
      <c r="E1" s="585"/>
      <c r="F1" s="585"/>
      <c r="G1" s="585"/>
      <c r="H1" s="585"/>
    </row>
    <row r="2" spans="1:239" s="501" customFormat="1" ht="14.25" customHeight="1">
      <c r="A2" s="433"/>
      <c r="B2" s="504"/>
      <c r="C2" s="505"/>
      <c r="D2" s="505"/>
      <c r="E2" s="505"/>
      <c r="F2" s="505"/>
      <c r="G2" s="505"/>
      <c r="H2" s="436" t="s">
        <v>13</v>
      </c>
    </row>
    <row r="3" spans="1:239" s="501" customFormat="1" ht="37.9" customHeight="1">
      <c r="A3" s="327" t="s">
        <v>21</v>
      </c>
      <c r="B3" s="361" t="s">
        <v>22</v>
      </c>
      <c r="C3" s="327" t="s">
        <v>15</v>
      </c>
      <c r="D3" s="327" t="s">
        <v>16</v>
      </c>
      <c r="E3" s="327" t="s">
        <v>17</v>
      </c>
      <c r="F3" s="327" t="s">
        <v>18</v>
      </c>
      <c r="G3" s="506" t="s">
        <v>19</v>
      </c>
      <c r="H3" s="327" t="s">
        <v>20</v>
      </c>
    </row>
    <row r="4" spans="1:239" s="502" customFormat="1" ht="17.25" customHeight="1">
      <c r="A4" s="459">
        <v>201</v>
      </c>
      <c r="B4" s="459" t="s">
        <v>24</v>
      </c>
      <c r="C4" s="273">
        <v>3544488</v>
      </c>
      <c r="D4" s="273">
        <v>3643312</v>
      </c>
      <c r="E4" s="273">
        <v>3583981</v>
      </c>
      <c r="F4" s="333">
        <v>0.98371509220182074</v>
      </c>
      <c r="G4" s="273">
        <v>2836330</v>
      </c>
      <c r="H4" s="333">
        <v>0.26359802984843084</v>
      </c>
    </row>
    <row r="5" spans="1:239" s="501" customFormat="1" ht="17.25" customHeight="1">
      <c r="A5" s="378">
        <v>20101</v>
      </c>
      <c r="B5" s="459" t="s">
        <v>26</v>
      </c>
      <c r="C5" s="273">
        <v>0</v>
      </c>
      <c r="D5" s="273">
        <v>0</v>
      </c>
      <c r="E5" s="273">
        <v>0</v>
      </c>
      <c r="F5" s="333"/>
      <c r="G5" s="273">
        <v>0</v>
      </c>
      <c r="H5" s="333"/>
    </row>
    <row r="6" spans="1:239" s="501" customFormat="1" ht="17.25" customHeight="1">
      <c r="A6" s="378">
        <v>2010101</v>
      </c>
      <c r="B6" s="459" t="s">
        <v>28</v>
      </c>
      <c r="C6" s="273">
        <v>9601</v>
      </c>
      <c r="D6" s="273">
        <v>11839</v>
      </c>
      <c r="E6" s="273">
        <v>11589</v>
      </c>
      <c r="F6" s="333">
        <v>0.97888335163442863</v>
      </c>
      <c r="G6" s="273">
        <v>14960</v>
      </c>
      <c r="H6" s="333">
        <v>-0.22533422459893049</v>
      </c>
    </row>
    <row r="7" spans="1:239" s="501" customFormat="1" ht="17.25" customHeight="1">
      <c r="A7" s="378">
        <v>2010102</v>
      </c>
      <c r="B7" s="459" t="s">
        <v>30</v>
      </c>
      <c r="C7" s="273">
        <v>3317899</v>
      </c>
      <c r="D7" s="273">
        <v>3020298</v>
      </c>
      <c r="E7" s="273">
        <v>2902905</v>
      </c>
      <c r="F7" s="333">
        <v>0.9611319810164427</v>
      </c>
      <c r="G7" s="273">
        <v>2670136</v>
      </c>
      <c r="H7" s="333">
        <v>8.7174960376550148E-2</v>
      </c>
    </row>
    <row r="8" spans="1:239" s="501" customFormat="1" ht="17.25" customHeight="1">
      <c r="A8" s="378"/>
      <c r="B8" s="459" t="s">
        <v>32</v>
      </c>
      <c r="C8" s="273">
        <v>6371926</v>
      </c>
      <c r="D8" s="273">
        <v>6146076</v>
      </c>
      <c r="E8" s="273">
        <v>5845062</v>
      </c>
      <c r="F8" s="333">
        <v>0.95102338467666203</v>
      </c>
      <c r="G8" s="273">
        <v>5090971</v>
      </c>
      <c r="H8" s="333">
        <v>0.14812321657302707</v>
      </c>
    </row>
    <row r="9" spans="1:239" s="501" customFormat="1" ht="17.25" customHeight="1">
      <c r="A9" s="378">
        <v>2010103</v>
      </c>
      <c r="B9" s="459" t="s">
        <v>34</v>
      </c>
      <c r="C9" s="273">
        <v>3170571</v>
      </c>
      <c r="D9" s="273">
        <v>5668807</v>
      </c>
      <c r="E9" s="273">
        <v>5549818</v>
      </c>
      <c r="F9" s="333">
        <v>0.97900986927231781</v>
      </c>
      <c r="G9" s="273">
        <v>3518252</v>
      </c>
      <c r="H9" s="333">
        <v>0.57743618137643349</v>
      </c>
    </row>
    <row r="10" spans="1:239" s="501" customFormat="1" ht="17.25" customHeight="1">
      <c r="A10" s="378">
        <v>2010104</v>
      </c>
      <c r="B10" s="459" t="s">
        <v>36</v>
      </c>
      <c r="C10" s="273">
        <v>609970</v>
      </c>
      <c r="D10" s="273">
        <v>673353</v>
      </c>
      <c r="E10" s="273">
        <v>659109</v>
      </c>
      <c r="F10" s="333">
        <v>0.97884616241406808</v>
      </c>
      <c r="G10" s="273">
        <v>571218</v>
      </c>
      <c r="H10" s="333">
        <v>0.15386594960242839</v>
      </c>
    </row>
    <row r="11" spans="1:239" s="501" customFormat="1" ht="17.25" customHeight="1">
      <c r="A11" s="378">
        <v>2010105</v>
      </c>
      <c r="B11" s="459" t="s">
        <v>38</v>
      </c>
      <c r="C11" s="273">
        <v>1771671</v>
      </c>
      <c r="D11" s="273">
        <v>1995878</v>
      </c>
      <c r="E11" s="273">
        <v>1977496</v>
      </c>
      <c r="F11" s="333">
        <v>0.99079001822756707</v>
      </c>
      <c r="G11" s="273">
        <v>2397159</v>
      </c>
      <c r="H11" s="333">
        <v>-0.17506681867994567</v>
      </c>
    </row>
    <row r="12" spans="1:239" s="501" customFormat="1" ht="17.25" customHeight="1">
      <c r="A12" s="378">
        <v>2010106</v>
      </c>
      <c r="B12" s="459" t="s">
        <v>40</v>
      </c>
      <c r="C12" s="273">
        <v>2917339</v>
      </c>
      <c r="D12" s="273">
        <v>2885406</v>
      </c>
      <c r="E12" s="273">
        <v>2814988</v>
      </c>
      <c r="F12" s="333">
        <v>0.97559511555739464</v>
      </c>
      <c r="G12" s="273">
        <v>2442264</v>
      </c>
      <c r="H12" s="333">
        <v>0.15261413180557049</v>
      </c>
    </row>
    <row r="13" spans="1:239" s="501" customFormat="1" ht="17.25" customHeight="1">
      <c r="A13" s="378">
        <v>2010107</v>
      </c>
      <c r="B13" s="459" t="s">
        <v>42</v>
      </c>
      <c r="C13" s="273">
        <v>1751533</v>
      </c>
      <c r="D13" s="273">
        <v>2544556</v>
      </c>
      <c r="E13" s="273">
        <v>2524860</v>
      </c>
      <c r="F13" s="333">
        <v>0.99225955333661353</v>
      </c>
      <c r="G13" s="273">
        <v>2130427</v>
      </c>
      <c r="H13" s="333">
        <v>0.18514269674576966</v>
      </c>
    </row>
    <row r="14" spans="1:239" s="501" customFormat="1" ht="17.25" customHeight="1">
      <c r="A14" s="378">
        <v>2010108</v>
      </c>
      <c r="B14" s="459" t="s">
        <v>44</v>
      </c>
      <c r="C14" s="273">
        <v>8223717</v>
      </c>
      <c r="D14" s="273">
        <v>8368759</v>
      </c>
      <c r="E14" s="273">
        <v>8213591</v>
      </c>
      <c r="F14" s="333">
        <v>0.98145866071660082</v>
      </c>
      <c r="G14" s="273">
        <v>9829642</v>
      </c>
      <c r="H14" s="333">
        <v>-0.1644058857891264</v>
      </c>
    </row>
    <row r="15" spans="1:239" s="501" customFormat="1" ht="17.25" customHeight="1">
      <c r="A15" s="378">
        <v>2010109</v>
      </c>
      <c r="B15" s="459" t="s">
        <v>46</v>
      </c>
      <c r="C15" s="273">
        <v>910204</v>
      </c>
      <c r="D15" s="273">
        <v>803493</v>
      </c>
      <c r="E15" s="273">
        <v>788779</v>
      </c>
      <c r="F15" s="333">
        <v>0.98168745714026129</v>
      </c>
      <c r="G15" s="273">
        <v>763260</v>
      </c>
      <c r="H15" s="333">
        <v>3.3434216387600468E-2</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row>
    <row r="16" spans="1:239" s="501" customFormat="1" ht="17.25" customHeight="1">
      <c r="A16" s="378">
        <v>2010109</v>
      </c>
      <c r="B16" s="459" t="s">
        <v>48</v>
      </c>
      <c r="C16" s="273">
        <v>2091620</v>
      </c>
      <c r="D16" s="273">
        <v>2399902</v>
      </c>
      <c r="E16" s="273">
        <v>2266757</v>
      </c>
      <c r="F16" s="333">
        <v>0.94452065125992646</v>
      </c>
      <c r="G16" s="273">
        <v>3182690</v>
      </c>
      <c r="H16" s="333">
        <v>-0.28778580383260699</v>
      </c>
    </row>
    <row r="17" spans="1:8" customFormat="1" ht="17.25" customHeight="1">
      <c r="A17" s="378"/>
      <c r="B17" s="459" t="s">
        <v>50</v>
      </c>
      <c r="C17" s="273">
        <v>1291812</v>
      </c>
      <c r="D17" s="273">
        <v>1224683</v>
      </c>
      <c r="E17" s="273">
        <v>1182516</v>
      </c>
      <c r="F17" s="333">
        <v>0.9655690492968384</v>
      </c>
      <c r="G17" s="273">
        <v>2216429</v>
      </c>
      <c r="H17" s="333">
        <v>-0.46647693203797636</v>
      </c>
    </row>
    <row r="18" spans="1:8" customFormat="1" ht="17.25" customHeight="1">
      <c r="A18" s="378"/>
      <c r="B18" s="459" t="s">
        <v>52</v>
      </c>
      <c r="C18" s="273">
        <v>377675</v>
      </c>
      <c r="D18" s="273">
        <v>243480</v>
      </c>
      <c r="E18" s="273">
        <v>196519</v>
      </c>
      <c r="F18" s="333">
        <v>0.80712584195827175</v>
      </c>
      <c r="G18" s="273">
        <v>437290</v>
      </c>
      <c r="H18" s="333">
        <v>-0.55059800132635095</v>
      </c>
    </row>
    <row r="19" spans="1:8" customFormat="1" ht="17.25" customHeight="1">
      <c r="A19" s="378"/>
      <c r="B19" s="459" t="s">
        <v>54</v>
      </c>
      <c r="C19" s="273">
        <v>89670</v>
      </c>
      <c r="D19" s="273">
        <v>264499</v>
      </c>
      <c r="E19" s="273">
        <v>263644</v>
      </c>
      <c r="F19" s="333">
        <v>0.99676747360103446</v>
      </c>
      <c r="G19" s="273">
        <v>110491</v>
      </c>
      <c r="H19" s="333">
        <v>1.3861128960729832</v>
      </c>
    </row>
    <row r="20" spans="1:8" s="502" customFormat="1" ht="17.25" customHeight="1">
      <c r="A20" s="459">
        <v>2010150</v>
      </c>
      <c r="B20" s="459" t="s">
        <v>56</v>
      </c>
      <c r="C20" s="273">
        <v>218993</v>
      </c>
      <c r="D20" s="273">
        <v>434377</v>
      </c>
      <c r="E20" s="273">
        <v>434377</v>
      </c>
      <c r="F20" s="333">
        <v>1</v>
      </c>
      <c r="G20" s="273">
        <v>689370</v>
      </c>
      <c r="H20" s="333">
        <v>-0.36989280067307828</v>
      </c>
    </row>
    <row r="21" spans="1:8" s="501" customFormat="1" ht="17.25" customHeight="1">
      <c r="A21" s="378">
        <v>2010199</v>
      </c>
      <c r="B21" s="459" t="s">
        <v>58</v>
      </c>
      <c r="C21" s="273">
        <v>160599</v>
      </c>
      <c r="D21" s="273">
        <v>216286</v>
      </c>
      <c r="E21" s="273">
        <v>210736</v>
      </c>
      <c r="F21" s="333">
        <v>0.97433953191607414</v>
      </c>
      <c r="G21" s="273">
        <v>171155</v>
      </c>
      <c r="H21" s="333">
        <v>0.23125821623674447</v>
      </c>
    </row>
    <row r="22" spans="1:8" s="501" customFormat="1" ht="17.25" customHeight="1">
      <c r="A22" s="378">
        <v>20102</v>
      </c>
      <c r="B22" s="459" t="s">
        <v>60</v>
      </c>
      <c r="C22" s="273">
        <v>2811551</v>
      </c>
      <c r="D22" s="273">
        <v>2642174</v>
      </c>
      <c r="E22" s="273">
        <v>2632245</v>
      </c>
      <c r="F22" s="333">
        <v>0.99624210971722527</v>
      </c>
      <c r="G22" s="273">
        <v>5565458</v>
      </c>
      <c r="H22" s="333">
        <v>-0.52703892473898817</v>
      </c>
    </row>
    <row r="23" spans="1:8" s="501" customFormat="1" ht="17.25" customHeight="1">
      <c r="A23" s="378">
        <v>2010201</v>
      </c>
      <c r="B23" s="459" t="s">
        <v>62</v>
      </c>
      <c r="C23" s="273">
        <v>114356</v>
      </c>
      <c r="D23" s="273">
        <v>113582</v>
      </c>
      <c r="E23" s="273">
        <v>113582</v>
      </c>
      <c r="F23" s="333">
        <v>1</v>
      </c>
      <c r="G23" s="273">
        <v>114653</v>
      </c>
      <c r="H23" s="333">
        <v>-9.3412296232980863E-3</v>
      </c>
    </row>
    <row r="24" spans="1:8" s="501" customFormat="1" ht="17.25" customHeight="1">
      <c r="A24" s="378">
        <v>2010202</v>
      </c>
      <c r="B24" s="459" t="s">
        <v>64</v>
      </c>
      <c r="C24" s="273">
        <v>510778</v>
      </c>
      <c r="D24" s="273">
        <v>0</v>
      </c>
      <c r="E24" s="273">
        <v>0</v>
      </c>
      <c r="F24" s="333"/>
      <c r="G24" s="273">
        <v>0</v>
      </c>
      <c r="H24" s="333"/>
    </row>
    <row r="25" spans="1:8" s="501" customFormat="1" ht="17.25" customHeight="1">
      <c r="A25" s="378">
        <v>2010203</v>
      </c>
      <c r="B25" s="459" t="s">
        <v>65</v>
      </c>
      <c r="C25" s="273">
        <v>2029204</v>
      </c>
      <c r="D25" s="273">
        <v>647952</v>
      </c>
      <c r="E25" s="273">
        <v>614116</v>
      </c>
      <c r="F25" s="333">
        <v>0.94778008247524503</v>
      </c>
      <c r="G25" s="273">
        <v>1134432</v>
      </c>
      <c r="H25" s="333">
        <v>-0.45865772474683364</v>
      </c>
    </row>
    <row r="26" spans="1:8" s="501" customFormat="1" ht="17.25" customHeight="1">
      <c r="A26" s="378">
        <v>2010204</v>
      </c>
      <c r="B26" s="459" t="s">
        <v>66</v>
      </c>
      <c r="C26" s="273">
        <v>49137</v>
      </c>
      <c r="D26" s="273">
        <v>38818</v>
      </c>
      <c r="E26" s="273">
        <v>38818</v>
      </c>
      <c r="F26" s="333">
        <v>1</v>
      </c>
      <c r="G26" s="273">
        <v>51416</v>
      </c>
      <c r="H26" s="333">
        <v>-0.24502100513458847</v>
      </c>
    </row>
    <row r="27" spans="1:8" s="501" customFormat="1" ht="17.25" customHeight="1">
      <c r="A27" s="378">
        <v>2010205</v>
      </c>
      <c r="B27" s="459" t="s">
        <v>67</v>
      </c>
      <c r="C27" s="273">
        <v>0</v>
      </c>
      <c r="D27" s="273">
        <v>110</v>
      </c>
      <c r="E27" s="273">
        <v>110</v>
      </c>
      <c r="F27" s="333">
        <v>1</v>
      </c>
      <c r="G27" s="273">
        <v>0</v>
      </c>
      <c r="H27" s="330"/>
    </row>
    <row r="28" spans="1:8" s="501" customFormat="1" ht="17.25" customHeight="1">
      <c r="A28" s="378">
        <v>2010206</v>
      </c>
      <c r="B28" s="507"/>
      <c r="C28" s="508"/>
      <c r="D28" s="508"/>
      <c r="E28" s="508"/>
      <c r="F28" s="509"/>
      <c r="G28" s="508"/>
      <c r="H28" s="509"/>
    </row>
    <row r="29" spans="1:8" s="501" customFormat="1" ht="17.25" customHeight="1">
      <c r="A29" s="378">
        <v>2010250</v>
      </c>
      <c r="B29" s="378"/>
      <c r="C29" s="273"/>
      <c r="D29" s="273"/>
      <c r="E29" s="273"/>
      <c r="F29" s="333"/>
      <c r="G29" s="273"/>
      <c r="H29" s="333"/>
    </row>
    <row r="30" spans="1:8" s="501" customFormat="1" ht="17.25" customHeight="1">
      <c r="A30" s="378">
        <v>2010299</v>
      </c>
      <c r="B30" s="510"/>
      <c r="C30" s="458"/>
      <c r="D30" s="458"/>
      <c r="E30" s="458"/>
      <c r="F30" s="511"/>
      <c r="G30" s="458"/>
      <c r="H30" s="511"/>
    </row>
    <row r="31" spans="1:8" s="501" customFormat="1" ht="17.25" customHeight="1">
      <c r="A31" s="378">
        <v>20103</v>
      </c>
      <c r="B31" s="510" t="s">
        <v>69</v>
      </c>
      <c r="C31" s="458">
        <v>42344314</v>
      </c>
      <c r="D31" s="458">
        <v>43987640</v>
      </c>
      <c r="E31" s="458">
        <v>42825598</v>
      </c>
      <c r="F31" s="330">
        <v>0.97358253363899494</v>
      </c>
      <c r="G31" s="458">
        <v>45938003</v>
      </c>
      <c r="H31" s="330">
        <v>-6.775229214905143E-2</v>
      </c>
    </row>
    <row r="32" spans="1:8" s="501" customFormat="1" ht="17.25" customHeight="1">
      <c r="A32" s="512">
        <v>2010301</v>
      </c>
      <c r="B32" s="470"/>
      <c r="C32" s="513"/>
      <c r="D32" s="513"/>
      <c r="E32" s="513"/>
      <c r="F32" s="330"/>
      <c r="G32" s="513"/>
      <c r="H32" s="330"/>
    </row>
    <row r="33" spans="1:8" s="501" customFormat="1" ht="17.25" customHeight="1">
      <c r="A33" s="514">
        <v>2010302</v>
      </c>
      <c r="B33" s="515" t="s">
        <v>71</v>
      </c>
      <c r="C33" s="472">
        <v>5783272.0600000005</v>
      </c>
      <c r="D33" s="472">
        <v>7195489</v>
      </c>
      <c r="E33" s="472">
        <v>9833645</v>
      </c>
      <c r="F33" s="330">
        <v>1.3666402658665728</v>
      </c>
      <c r="G33" s="472">
        <v>10177203</v>
      </c>
      <c r="H33" s="330">
        <v>-3.3757605110166344E-2</v>
      </c>
    </row>
    <row r="34" spans="1:8" s="502" customFormat="1" ht="17.25" customHeight="1">
      <c r="A34" s="516"/>
      <c r="B34" s="473" t="s">
        <v>73</v>
      </c>
      <c r="C34" s="494">
        <v>1600000</v>
      </c>
      <c r="D34" s="494">
        <v>1600000</v>
      </c>
      <c r="E34" s="494">
        <v>1512634</v>
      </c>
      <c r="F34" s="333">
        <v>0.94539625000000005</v>
      </c>
      <c r="G34" s="494">
        <v>1532283</v>
      </c>
      <c r="H34" s="333">
        <v>-1.282334921160122E-2</v>
      </c>
    </row>
    <row r="35" spans="1:8" s="501" customFormat="1" ht="17.25" customHeight="1">
      <c r="A35" s="513"/>
      <c r="B35" s="473" t="s">
        <v>75</v>
      </c>
      <c r="C35" s="494">
        <v>1405249</v>
      </c>
      <c r="D35" s="494">
        <v>1405249</v>
      </c>
      <c r="E35" s="494">
        <v>737862</v>
      </c>
      <c r="F35" s="333">
        <v>0.52507562716643097</v>
      </c>
      <c r="G35" s="494">
        <v>754781</v>
      </c>
      <c r="H35" s="333">
        <v>-2.241577358200586E-2</v>
      </c>
    </row>
    <row r="36" spans="1:8" s="502" customFormat="1" ht="17.25" customHeight="1">
      <c r="A36" s="516"/>
      <c r="B36" s="473" t="s">
        <v>77</v>
      </c>
      <c r="C36" s="494">
        <v>230000</v>
      </c>
      <c r="D36" s="494">
        <v>230000</v>
      </c>
      <c r="E36" s="494">
        <v>230000</v>
      </c>
      <c r="F36" s="333">
        <v>1</v>
      </c>
      <c r="G36" s="494">
        <v>260000</v>
      </c>
      <c r="H36" s="333">
        <v>-0.11538461538461542</v>
      </c>
    </row>
    <row r="37" spans="1:8" s="501" customFormat="1" ht="17.25" customHeight="1">
      <c r="A37" s="513"/>
      <c r="B37" s="476" t="s">
        <v>79</v>
      </c>
      <c r="C37" s="494">
        <v>53517</v>
      </c>
      <c r="D37" s="494">
        <v>53517</v>
      </c>
      <c r="E37" s="494">
        <v>6168362</v>
      </c>
      <c r="F37" s="333">
        <v>115.25986135246744</v>
      </c>
      <c r="G37" s="494">
        <v>6152002</v>
      </c>
      <c r="H37" s="333">
        <v>2.6592969248060427E-3</v>
      </c>
    </row>
    <row r="38" spans="1:8" s="501" customFormat="1" ht="17.25" customHeight="1">
      <c r="A38" s="513"/>
      <c r="B38" s="473" t="s">
        <v>81</v>
      </c>
      <c r="C38" s="494">
        <v>2402305.7000000002</v>
      </c>
      <c r="D38" s="494">
        <v>2402305.7000000002</v>
      </c>
      <c r="E38" s="494">
        <v>545</v>
      </c>
      <c r="F38" s="333">
        <v>2.2686538187042556E-4</v>
      </c>
      <c r="G38" s="494">
        <v>1129</v>
      </c>
      <c r="H38" s="333">
        <v>-0.51727192205491579</v>
      </c>
    </row>
    <row r="39" spans="1:8" s="501" customFormat="1" ht="17.25" customHeight="1">
      <c r="A39" s="513"/>
      <c r="B39" s="476" t="s">
        <v>83</v>
      </c>
      <c r="C39" s="494">
        <v>92200</v>
      </c>
      <c r="D39" s="494">
        <v>92200</v>
      </c>
      <c r="E39" s="494">
        <v>22200</v>
      </c>
      <c r="F39" s="333">
        <v>0.24078091106290672</v>
      </c>
      <c r="G39" s="494">
        <v>120000</v>
      </c>
      <c r="H39" s="333">
        <v>-0.81499999999999995</v>
      </c>
    </row>
    <row r="40" spans="1:8" s="501" customFormat="1" ht="17.25" customHeight="1">
      <c r="A40" s="513"/>
      <c r="B40" s="476" t="s">
        <v>84</v>
      </c>
      <c r="C40" s="517">
        <v>0.36</v>
      </c>
      <c r="D40" s="517">
        <v>1412217.2999999998</v>
      </c>
      <c r="E40" s="494">
        <v>1162042</v>
      </c>
      <c r="F40" s="333">
        <v>0.82284928813717273</v>
      </c>
      <c r="G40" s="494">
        <v>1357008</v>
      </c>
      <c r="H40" s="333">
        <v>-0.14367343449707004</v>
      </c>
    </row>
    <row r="41" spans="1:8" s="501" customFormat="1" ht="17.25" customHeight="1">
      <c r="A41" s="513"/>
      <c r="B41" s="476" t="s">
        <v>85</v>
      </c>
      <c r="C41" s="273"/>
      <c r="D41" s="273"/>
      <c r="E41" s="273"/>
      <c r="F41" s="333"/>
      <c r="G41" s="273"/>
      <c r="H41" s="333"/>
    </row>
    <row r="42" spans="1:8" s="501" customFormat="1" ht="17.25" customHeight="1">
      <c r="A42" s="513"/>
      <c r="B42" s="476"/>
      <c r="C42" s="273"/>
      <c r="D42" s="273"/>
      <c r="E42" s="273"/>
      <c r="F42" s="333"/>
      <c r="G42" s="273"/>
      <c r="H42" s="333"/>
    </row>
    <row r="43" spans="1:8" s="501" customFormat="1" ht="17.25" customHeight="1">
      <c r="A43" s="503"/>
      <c r="B43" s="480" t="s">
        <v>87</v>
      </c>
      <c r="C43" s="472">
        <v>48127586.060000002</v>
      </c>
      <c r="D43" s="472">
        <v>51183129</v>
      </c>
      <c r="E43" s="472">
        <v>52659243</v>
      </c>
      <c r="F43" s="330">
        <v>1.0288398546325686</v>
      </c>
      <c r="G43" s="472">
        <v>56115206</v>
      </c>
      <c r="H43" s="330">
        <v>-6.1586925297930861E-2</v>
      </c>
    </row>
    <row r="44" spans="1:8" s="501" customFormat="1" ht="17.25" customHeight="1">
      <c r="A44" s="503"/>
    </row>
    <row r="45" spans="1:8" s="501" customFormat="1" ht="17.25" customHeight="1">
      <c r="A45" s="503"/>
      <c r="B45" s="502"/>
      <c r="C45" s="502"/>
      <c r="D45" s="502"/>
      <c r="E45" s="502"/>
      <c r="F45" s="502"/>
      <c r="G45" s="502"/>
      <c r="H45" s="502"/>
    </row>
    <row r="46" spans="1:8" s="501" customFormat="1" ht="17.25" customHeight="1">
      <c r="A46" s="503"/>
    </row>
    <row r="47" spans="1:8" s="502" customFormat="1" ht="19.149999999999999" customHeight="1">
      <c r="A47" s="518"/>
      <c r="B47" s="501"/>
      <c r="C47" s="501"/>
      <c r="D47" s="501"/>
      <c r="E47" s="501"/>
      <c r="F47" s="501"/>
      <c r="G47" s="501"/>
      <c r="H47" s="501"/>
    </row>
  </sheetData>
  <mergeCells count="1">
    <mergeCell ref="B1:H1"/>
  </mergeCells>
  <phoneticPr fontId="62" type="noConversion"/>
  <pageMargins left="0.75" right="0.75" top="1" bottom="1" header="0.5" footer="0.5"/>
</worksheet>
</file>

<file path=xl/worksheets/sheet50.xml><?xml version="1.0" encoding="utf-8"?>
<worksheet xmlns="http://schemas.openxmlformats.org/spreadsheetml/2006/main" xmlns:r="http://schemas.openxmlformats.org/officeDocument/2006/relationships">
  <sheetPr>
    <pageSetUpPr fitToPage="1"/>
  </sheetPr>
  <dimension ref="A1:F20"/>
  <sheetViews>
    <sheetView workbookViewId="0">
      <selection activeCell="F2" sqref="F2"/>
    </sheetView>
  </sheetViews>
  <sheetFormatPr defaultColWidth="8" defaultRowHeight="14.25" customHeight="1"/>
  <cols>
    <col min="1" max="1" width="33.125" style="2" customWidth="1"/>
    <col min="2" max="2" width="10.75" style="2" customWidth="1"/>
    <col min="3" max="3" width="25" style="2" customWidth="1"/>
    <col min="4" max="4" width="59.125" style="2" customWidth="1"/>
    <col min="5" max="5" width="6.25" style="2" customWidth="1"/>
    <col min="6" max="6" width="25" style="2" customWidth="1"/>
    <col min="7" max="16384" width="8" style="2"/>
  </cols>
  <sheetData>
    <row r="1" spans="1:6" ht="37.5" customHeight="1">
      <c r="A1" s="632" t="s">
        <v>1896</v>
      </c>
      <c r="B1" s="632"/>
      <c r="C1" s="632"/>
      <c r="D1" s="632"/>
      <c r="E1" s="632"/>
      <c r="F1" s="632"/>
    </row>
    <row r="2" spans="1:6" ht="15" customHeight="1">
      <c r="A2" s="121" t="s">
        <v>1503</v>
      </c>
      <c r="B2" s="121"/>
      <c r="C2" s="121"/>
      <c r="D2" s="121"/>
      <c r="E2" s="145"/>
      <c r="F2" s="122"/>
    </row>
    <row r="3" spans="1:6" ht="37.5" customHeight="1">
      <c r="A3" s="123" t="s">
        <v>1897</v>
      </c>
      <c r="B3" s="123" t="s">
        <v>1774</v>
      </c>
      <c r="C3" s="123" t="s">
        <v>1898</v>
      </c>
      <c r="D3" s="123" t="s">
        <v>1897</v>
      </c>
      <c r="E3" s="123" t="s">
        <v>1774</v>
      </c>
      <c r="F3" s="124" t="s">
        <v>1898</v>
      </c>
    </row>
    <row r="4" spans="1:6" ht="22.5" customHeight="1">
      <c r="A4" s="128" t="s">
        <v>1899</v>
      </c>
      <c r="B4" s="123" t="s">
        <v>1523</v>
      </c>
      <c r="C4" s="123" t="s">
        <v>1523</v>
      </c>
      <c r="D4" s="128" t="s">
        <v>1900</v>
      </c>
      <c r="E4" s="177" t="s">
        <v>1523</v>
      </c>
      <c r="F4" s="183" t="s">
        <v>1523</v>
      </c>
    </row>
    <row r="5" spans="1:6" ht="22.5" customHeight="1">
      <c r="A5" s="128" t="s">
        <v>1901</v>
      </c>
      <c r="B5" s="123" t="s">
        <v>1778</v>
      </c>
      <c r="C5" s="131">
        <v>2716744</v>
      </c>
      <c r="D5" s="128" t="s">
        <v>1780</v>
      </c>
      <c r="E5" s="123" t="s">
        <v>1778</v>
      </c>
      <c r="F5" s="159">
        <v>0</v>
      </c>
    </row>
    <row r="6" spans="1:6" ht="22.5" customHeight="1">
      <c r="A6" s="128" t="s">
        <v>1902</v>
      </c>
      <c r="B6" s="123" t="s">
        <v>1778</v>
      </c>
      <c r="C6" s="131">
        <v>0</v>
      </c>
      <c r="D6" s="128" t="s">
        <v>1903</v>
      </c>
      <c r="E6" s="123" t="s">
        <v>1778</v>
      </c>
      <c r="F6" s="159">
        <v>0</v>
      </c>
    </row>
    <row r="7" spans="1:6" ht="22.5" customHeight="1">
      <c r="A7" s="128" t="s">
        <v>1904</v>
      </c>
      <c r="B7" s="123" t="s">
        <v>1854</v>
      </c>
      <c r="C7" s="131">
        <v>1861706</v>
      </c>
      <c r="D7" s="128" t="s">
        <v>1905</v>
      </c>
      <c r="E7" s="123" t="s">
        <v>1778</v>
      </c>
      <c r="F7" s="159">
        <v>0</v>
      </c>
    </row>
    <row r="8" spans="1:6" ht="22.5" customHeight="1">
      <c r="A8" s="184" t="s">
        <v>1906</v>
      </c>
      <c r="B8" s="123" t="s">
        <v>1778</v>
      </c>
      <c r="C8" s="131">
        <v>0</v>
      </c>
      <c r="D8" s="128" t="s">
        <v>1907</v>
      </c>
      <c r="E8" s="123" t="s">
        <v>1778</v>
      </c>
      <c r="F8" s="159">
        <v>0</v>
      </c>
    </row>
    <row r="9" spans="1:6" ht="22.5" customHeight="1">
      <c r="A9" s="184" t="s">
        <v>1908</v>
      </c>
      <c r="B9" s="124" t="s">
        <v>1854</v>
      </c>
      <c r="C9" s="132">
        <v>0</v>
      </c>
      <c r="D9" s="128" t="s">
        <v>1909</v>
      </c>
      <c r="E9" s="123" t="s">
        <v>1778</v>
      </c>
      <c r="F9" s="159">
        <v>0</v>
      </c>
    </row>
    <row r="10" spans="1:6" ht="22.5" customHeight="1">
      <c r="A10" s="185" t="s">
        <v>1910</v>
      </c>
      <c r="B10" s="186" t="s">
        <v>1785</v>
      </c>
      <c r="C10" s="187">
        <v>0</v>
      </c>
      <c r="D10" s="128" t="s">
        <v>1911</v>
      </c>
      <c r="E10" s="123" t="s">
        <v>1854</v>
      </c>
      <c r="F10" s="159">
        <v>0</v>
      </c>
    </row>
    <row r="11" spans="1:6" ht="22.5" customHeight="1">
      <c r="A11" s="161" t="s">
        <v>1523</v>
      </c>
      <c r="B11" s="161" t="s">
        <v>1523</v>
      </c>
      <c r="C11" s="186" t="s">
        <v>1523</v>
      </c>
      <c r="D11" s="128" t="s">
        <v>1912</v>
      </c>
      <c r="E11" s="123" t="s">
        <v>1778</v>
      </c>
      <c r="F11" s="159">
        <v>0</v>
      </c>
    </row>
    <row r="12" spans="1:6" ht="22.5" customHeight="1">
      <c r="A12" s="188" t="s">
        <v>1913</v>
      </c>
      <c r="B12" s="161" t="s">
        <v>1523</v>
      </c>
      <c r="C12" s="189" t="s">
        <v>1523</v>
      </c>
      <c r="D12" s="128" t="s">
        <v>1914</v>
      </c>
      <c r="E12" s="123" t="s">
        <v>1854</v>
      </c>
      <c r="F12" s="163">
        <v>0</v>
      </c>
    </row>
    <row r="13" spans="1:6" ht="22.5" customHeight="1">
      <c r="A13" s="188" t="s">
        <v>1915</v>
      </c>
      <c r="B13" s="186" t="s">
        <v>1778</v>
      </c>
      <c r="C13" s="131">
        <v>0</v>
      </c>
      <c r="D13" s="128" t="s">
        <v>1916</v>
      </c>
      <c r="E13" s="123" t="s">
        <v>1785</v>
      </c>
      <c r="F13" s="190">
        <v>0</v>
      </c>
    </row>
    <row r="14" spans="1:6" ht="22.5" customHeight="1">
      <c r="A14" s="188" t="s">
        <v>1902</v>
      </c>
      <c r="B14" s="186" t="s">
        <v>1778</v>
      </c>
      <c r="C14" s="131">
        <v>0</v>
      </c>
      <c r="D14" s="128" t="s">
        <v>1917</v>
      </c>
      <c r="E14" s="123" t="s">
        <v>1523</v>
      </c>
      <c r="F14" s="123" t="s">
        <v>1523</v>
      </c>
    </row>
    <row r="15" spans="1:6" ht="22.5" customHeight="1">
      <c r="A15" s="188" t="s">
        <v>1904</v>
      </c>
      <c r="B15" s="186" t="s">
        <v>1854</v>
      </c>
      <c r="C15" s="131">
        <v>0</v>
      </c>
      <c r="D15" s="128" t="s">
        <v>1780</v>
      </c>
      <c r="E15" s="123" t="s">
        <v>1778</v>
      </c>
      <c r="F15" s="159">
        <v>0</v>
      </c>
    </row>
    <row r="16" spans="1:6" ht="22.5" customHeight="1">
      <c r="A16" s="188" t="s">
        <v>1906</v>
      </c>
      <c r="B16" s="186" t="s">
        <v>1778</v>
      </c>
      <c r="C16" s="132">
        <v>0</v>
      </c>
      <c r="D16" s="128" t="s">
        <v>1918</v>
      </c>
      <c r="E16" s="123" t="s">
        <v>1778</v>
      </c>
      <c r="F16" s="159">
        <v>0</v>
      </c>
    </row>
    <row r="17" spans="1:6" ht="22.5" customHeight="1">
      <c r="A17" s="188" t="s">
        <v>1919</v>
      </c>
      <c r="B17" s="161" t="s">
        <v>1854</v>
      </c>
      <c r="C17" s="191">
        <v>0</v>
      </c>
      <c r="D17" s="128" t="s">
        <v>1911</v>
      </c>
      <c r="E17" s="123" t="s">
        <v>1854</v>
      </c>
      <c r="F17" s="159">
        <v>0</v>
      </c>
    </row>
    <row r="18" spans="1:6" ht="22.5" customHeight="1">
      <c r="A18" s="192" t="s">
        <v>1910</v>
      </c>
      <c r="B18" s="165" t="s">
        <v>1785</v>
      </c>
      <c r="C18" s="187">
        <v>0</v>
      </c>
      <c r="D18" s="128" t="s">
        <v>1912</v>
      </c>
      <c r="E18" s="123" t="s">
        <v>1778</v>
      </c>
      <c r="F18" s="159">
        <v>0</v>
      </c>
    </row>
    <row r="19" spans="1:6" ht="26.25" customHeight="1">
      <c r="A19" s="193" t="s">
        <v>1920</v>
      </c>
      <c r="B19" s="157" t="s">
        <v>1785</v>
      </c>
      <c r="C19" s="194">
        <v>0</v>
      </c>
      <c r="D19" s="133" t="s">
        <v>1914</v>
      </c>
      <c r="E19" s="124" t="s">
        <v>1854</v>
      </c>
      <c r="F19" s="163">
        <v>0</v>
      </c>
    </row>
    <row r="20" spans="1:6" ht="16.5" customHeight="1">
      <c r="A20" s="195"/>
      <c r="B20" s="195"/>
      <c r="C20" s="195"/>
      <c r="D20" s="196"/>
      <c r="E20" s="196"/>
      <c r="F20" s="143" t="s">
        <v>1921</v>
      </c>
    </row>
  </sheetData>
  <mergeCells count="1">
    <mergeCell ref="A1:F1"/>
  </mergeCells>
  <phoneticPr fontId="62" type="noConversion"/>
  <printOptions horizontalCentered="1"/>
  <pageMargins left="7.8472222222222221E-2" right="7.8472222222222221E-2" top="0.74791666666666667" bottom="0.74791666666666667" header="0.31458333333333333" footer="0.31458333333333333"/>
  <pageSetup paperSize="9" scale="85" orientation="landscape"/>
  <headerFooter scaleWithDoc="0" alignWithMargins="0">
    <oddFooter>第 &amp;P 页，共 &amp;N 页</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F25"/>
  <sheetViews>
    <sheetView workbookViewId="0">
      <selection activeCell="F3" sqref="F3"/>
    </sheetView>
  </sheetViews>
  <sheetFormatPr defaultColWidth="8" defaultRowHeight="14.25" customHeight="1"/>
  <cols>
    <col min="1" max="1" width="33.5" style="2" customWidth="1"/>
    <col min="2" max="2" width="6.25" style="2" customWidth="1"/>
    <col min="3" max="3" width="25" style="2" customWidth="1"/>
    <col min="4" max="4" width="38" style="2" customWidth="1"/>
    <col min="5" max="5" width="6.25" style="2" customWidth="1"/>
    <col min="6" max="6" width="25" style="2" customWidth="1"/>
    <col min="7" max="16384" width="8" style="2"/>
  </cols>
  <sheetData>
    <row r="1" spans="1:6" ht="37.5" customHeight="1">
      <c r="A1" s="633" t="s">
        <v>1922</v>
      </c>
      <c r="B1" s="633"/>
      <c r="C1" s="633"/>
      <c r="D1" s="633"/>
      <c r="E1" s="633"/>
      <c r="F1" s="633"/>
    </row>
    <row r="2" spans="1:6" ht="15" customHeight="1">
      <c r="A2" s="144"/>
      <c r="B2" s="144"/>
      <c r="C2" s="144"/>
      <c r="D2" s="3"/>
      <c r="E2" s="3"/>
      <c r="F2" s="3"/>
    </row>
    <row r="3" spans="1:6" ht="15" customHeight="1">
      <c r="A3" s="121" t="s">
        <v>1503</v>
      </c>
      <c r="B3" s="145"/>
      <c r="C3" s="121"/>
      <c r="D3" s="121"/>
      <c r="E3" s="121"/>
      <c r="F3" s="122"/>
    </row>
    <row r="4" spans="1:6" ht="37.5" customHeight="1">
      <c r="A4" s="146" t="s">
        <v>1505</v>
      </c>
      <c r="B4" s="123" t="s">
        <v>1774</v>
      </c>
      <c r="C4" s="146" t="s">
        <v>1775</v>
      </c>
      <c r="D4" s="147" t="s">
        <v>1505</v>
      </c>
      <c r="E4" s="147" t="s">
        <v>1774</v>
      </c>
      <c r="F4" s="147" t="s">
        <v>1775</v>
      </c>
    </row>
    <row r="5" spans="1:6" ht="22.5" customHeight="1">
      <c r="A5" s="128" t="s">
        <v>1923</v>
      </c>
      <c r="B5" s="123" t="s">
        <v>1778</v>
      </c>
      <c r="C5" s="159">
        <v>11273563</v>
      </c>
      <c r="D5" s="160" t="s">
        <v>1924</v>
      </c>
      <c r="E5" s="161" t="s">
        <v>1778</v>
      </c>
      <c r="F5" s="162">
        <v>0</v>
      </c>
    </row>
    <row r="6" spans="1:6" ht="22.5" customHeight="1">
      <c r="A6" s="133" t="s">
        <v>1925</v>
      </c>
      <c r="B6" s="124" t="s">
        <v>1778</v>
      </c>
      <c r="C6" s="163">
        <v>11273563</v>
      </c>
      <c r="D6" s="160" t="s">
        <v>1926</v>
      </c>
      <c r="E6" s="161" t="s">
        <v>1778</v>
      </c>
      <c r="F6" s="162">
        <v>0</v>
      </c>
    </row>
    <row r="7" spans="1:6" ht="22.5" customHeight="1">
      <c r="A7" s="164" t="s">
        <v>1927</v>
      </c>
      <c r="B7" s="165" t="s">
        <v>1523</v>
      </c>
      <c r="C7" s="166" t="s">
        <v>1523</v>
      </c>
      <c r="D7" s="160" t="s">
        <v>1928</v>
      </c>
      <c r="E7" s="161" t="s">
        <v>1778</v>
      </c>
      <c r="F7" s="162">
        <v>16685</v>
      </c>
    </row>
    <row r="8" spans="1:6" ht="22.5" customHeight="1">
      <c r="A8" s="164" t="s">
        <v>1929</v>
      </c>
      <c r="B8" s="165" t="s">
        <v>1785</v>
      </c>
      <c r="C8" s="167">
        <v>286294512275</v>
      </c>
      <c r="D8" s="168" t="s">
        <v>1930</v>
      </c>
      <c r="E8" s="169" t="s">
        <v>1523</v>
      </c>
      <c r="F8" s="161" t="s">
        <v>1523</v>
      </c>
    </row>
    <row r="9" spans="1:6" ht="22.5" customHeight="1">
      <c r="A9" s="164" t="s">
        <v>1931</v>
      </c>
      <c r="B9" s="165" t="s">
        <v>1785</v>
      </c>
      <c r="C9" s="167">
        <v>286294512275</v>
      </c>
      <c r="D9" s="168" t="s">
        <v>1932</v>
      </c>
      <c r="E9" s="169" t="s">
        <v>1785</v>
      </c>
      <c r="F9" s="170">
        <v>0</v>
      </c>
    </row>
    <row r="10" spans="1:6" ht="22.5" customHeight="1">
      <c r="A10" s="139" t="s">
        <v>1933</v>
      </c>
      <c r="B10" s="157" t="s">
        <v>1523</v>
      </c>
      <c r="C10" s="157" t="s">
        <v>1523</v>
      </c>
      <c r="D10" s="168" t="s">
        <v>1934</v>
      </c>
      <c r="E10" s="171" t="s">
        <v>1785</v>
      </c>
      <c r="F10" s="172">
        <v>0</v>
      </c>
    </row>
    <row r="11" spans="1:6" ht="22.5" customHeight="1">
      <c r="A11" s="128" t="s">
        <v>1935</v>
      </c>
      <c r="B11" s="123" t="s">
        <v>1785</v>
      </c>
      <c r="C11" s="155">
        <v>0</v>
      </c>
      <c r="D11" s="168" t="s">
        <v>1936</v>
      </c>
      <c r="E11" s="171" t="s">
        <v>1785</v>
      </c>
      <c r="F11" s="155">
        <v>0</v>
      </c>
    </row>
    <row r="12" spans="1:6" ht="22.5" customHeight="1">
      <c r="A12" s="128" t="s">
        <v>1937</v>
      </c>
      <c r="B12" s="123" t="s">
        <v>1785</v>
      </c>
      <c r="C12" s="155">
        <v>0</v>
      </c>
      <c r="D12" s="168" t="s">
        <v>1938</v>
      </c>
      <c r="E12" s="171" t="s">
        <v>1785</v>
      </c>
      <c r="F12" s="155">
        <v>0</v>
      </c>
    </row>
    <row r="13" spans="1:6" ht="22.5" customHeight="1">
      <c r="A13" s="128" t="s">
        <v>1939</v>
      </c>
      <c r="B13" s="123" t="s">
        <v>1785</v>
      </c>
      <c r="C13" s="155">
        <v>0</v>
      </c>
      <c r="D13" s="173" t="s">
        <v>1940</v>
      </c>
      <c r="E13" s="174" t="s">
        <v>1785</v>
      </c>
      <c r="F13" s="155">
        <v>0</v>
      </c>
    </row>
    <row r="14" spans="1:6" ht="22.5" customHeight="1">
      <c r="A14" s="128" t="s">
        <v>1941</v>
      </c>
      <c r="B14" s="123" t="s">
        <v>1785</v>
      </c>
      <c r="C14" s="155">
        <v>0</v>
      </c>
      <c r="D14" s="128" t="s">
        <v>1942</v>
      </c>
      <c r="E14" s="146" t="s">
        <v>1523</v>
      </c>
      <c r="F14" s="175" t="s">
        <v>1523</v>
      </c>
    </row>
    <row r="15" spans="1:6" ht="22.5" customHeight="1">
      <c r="A15" s="128" t="s">
        <v>1943</v>
      </c>
      <c r="B15" s="123" t="s">
        <v>1523</v>
      </c>
      <c r="C15" s="123" t="s">
        <v>1523</v>
      </c>
      <c r="D15" s="128" t="s">
        <v>1944</v>
      </c>
      <c r="E15" s="146" t="s">
        <v>1785</v>
      </c>
      <c r="F15" s="155">
        <v>0</v>
      </c>
    </row>
    <row r="16" spans="1:6" ht="22.5" customHeight="1">
      <c r="A16" s="128" t="s">
        <v>1945</v>
      </c>
      <c r="B16" s="123" t="s">
        <v>1778</v>
      </c>
      <c r="C16" s="131">
        <v>35976</v>
      </c>
      <c r="D16" s="128" t="s">
        <v>1946</v>
      </c>
      <c r="E16" s="146" t="s">
        <v>1785</v>
      </c>
      <c r="F16" s="137">
        <v>0</v>
      </c>
    </row>
    <row r="17" spans="1:6" ht="22.5" customHeight="1">
      <c r="A17" s="133" t="s">
        <v>1947</v>
      </c>
      <c r="B17" s="124" t="s">
        <v>1778</v>
      </c>
      <c r="C17" s="132">
        <v>102177</v>
      </c>
      <c r="D17" s="128" t="s">
        <v>1948</v>
      </c>
      <c r="E17" s="154" t="s">
        <v>1785</v>
      </c>
      <c r="F17" s="170">
        <v>0</v>
      </c>
    </row>
    <row r="18" spans="1:6" ht="22.5" customHeight="1">
      <c r="A18" s="139" t="s">
        <v>1949</v>
      </c>
      <c r="B18" s="157" t="s">
        <v>1950</v>
      </c>
      <c r="C18" s="176">
        <v>384148</v>
      </c>
      <c r="D18" s="128" t="s">
        <v>1951</v>
      </c>
      <c r="E18" s="146" t="s">
        <v>1785</v>
      </c>
      <c r="F18" s="172">
        <v>0</v>
      </c>
    </row>
    <row r="19" spans="1:6" ht="22.5" customHeight="1">
      <c r="A19" s="128" t="s">
        <v>1952</v>
      </c>
      <c r="B19" s="123" t="s">
        <v>1953</v>
      </c>
      <c r="C19" s="155">
        <v>1884.46</v>
      </c>
      <c r="D19" s="128" t="s">
        <v>1954</v>
      </c>
      <c r="E19" s="146" t="s">
        <v>1785</v>
      </c>
      <c r="F19" s="155">
        <v>0</v>
      </c>
    </row>
    <row r="20" spans="1:6" ht="22.5" customHeight="1">
      <c r="A20" s="128" t="s">
        <v>1955</v>
      </c>
      <c r="B20" s="123" t="s">
        <v>1523</v>
      </c>
      <c r="C20" s="124" t="s">
        <v>1523</v>
      </c>
      <c r="D20" s="128" t="s">
        <v>1956</v>
      </c>
      <c r="E20" s="146" t="s">
        <v>1785</v>
      </c>
      <c r="F20" s="155">
        <v>12689210.16</v>
      </c>
    </row>
    <row r="21" spans="1:6" ht="22.5" customHeight="1">
      <c r="A21" s="128" t="s">
        <v>1957</v>
      </c>
      <c r="B21" s="177" t="s">
        <v>1950</v>
      </c>
      <c r="C21" s="178">
        <v>384148</v>
      </c>
      <c r="D21" s="128" t="s">
        <v>1958</v>
      </c>
      <c r="E21" s="146" t="s">
        <v>1785</v>
      </c>
      <c r="F21" s="155">
        <v>12689210.16</v>
      </c>
    </row>
    <row r="22" spans="1:6" ht="22.5" customHeight="1">
      <c r="A22" s="128" t="s">
        <v>1959</v>
      </c>
      <c r="B22" s="177" t="s">
        <v>1778</v>
      </c>
      <c r="C22" s="178">
        <v>0</v>
      </c>
      <c r="D22" s="133" t="s">
        <v>1960</v>
      </c>
      <c r="E22" s="147" t="s">
        <v>1785</v>
      </c>
      <c r="F22" s="137">
        <v>0</v>
      </c>
    </row>
    <row r="23" spans="1:6" ht="22.5" customHeight="1">
      <c r="A23" s="128" t="s">
        <v>1961</v>
      </c>
      <c r="B23" s="123" t="s">
        <v>1778</v>
      </c>
      <c r="C23" s="179">
        <v>0</v>
      </c>
      <c r="D23" s="180" t="s">
        <v>1962</v>
      </c>
      <c r="E23" s="171" t="s">
        <v>1785</v>
      </c>
      <c r="F23" s="167">
        <v>0</v>
      </c>
    </row>
    <row r="24" spans="1:6" ht="22.5" customHeight="1">
      <c r="A24" s="133" t="s">
        <v>1963</v>
      </c>
      <c r="B24" s="181" t="s">
        <v>1778</v>
      </c>
      <c r="C24" s="182">
        <v>6893342</v>
      </c>
      <c r="D24" s="130" t="s">
        <v>1523</v>
      </c>
      <c r="E24" s="130" t="s">
        <v>1523</v>
      </c>
      <c r="F24" s="130" t="s">
        <v>1523</v>
      </c>
    </row>
    <row r="25" spans="1:6" ht="16.5" customHeight="1">
      <c r="A25" s="142"/>
      <c r="B25" s="142"/>
      <c r="C25" s="142"/>
      <c r="D25" s="142"/>
      <c r="E25" s="142"/>
      <c r="F25" s="143" t="s">
        <v>1964</v>
      </c>
    </row>
  </sheetData>
  <mergeCells count="1">
    <mergeCell ref="A1:F1"/>
  </mergeCells>
  <phoneticPr fontId="62" type="noConversion"/>
  <printOptions horizontalCentered="1"/>
  <pageMargins left="7.8472222222222221E-2" right="7.8472222222222221E-2" top="0.74791666666666667" bottom="0.74791666666666667" header="0.31458333333333333" footer="0.31458333333333333"/>
  <pageSetup paperSize="9" scale="83" orientation="landscape"/>
  <headerFooter scaleWithDoc="0" alignWithMargins="0">
    <oddFooter>第 &amp;P 页，共 &amp;N 页</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E20"/>
  <sheetViews>
    <sheetView workbookViewId="0">
      <selection activeCell="E3" sqref="E3"/>
    </sheetView>
  </sheetViews>
  <sheetFormatPr defaultColWidth="8" defaultRowHeight="14.25" customHeight="1"/>
  <cols>
    <col min="1" max="1" width="34.25" style="2" customWidth="1"/>
    <col min="2" max="2" width="6.25" style="2" customWidth="1"/>
    <col min="3" max="5" width="20" style="2" customWidth="1"/>
    <col min="6" max="16384" width="8" style="2"/>
  </cols>
  <sheetData>
    <row r="1" spans="1:5" ht="37.5" customHeight="1">
      <c r="A1" s="623" t="s">
        <v>1965</v>
      </c>
      <c r="B1" s="623"/>
      <c r="C1" s="624"/>
      <c r="D1" s="623"/>
      <c r="E1" s="623"/>
    </row>
    <row r="2" spans="1:5" ht="15" customHeight="1">
      <c r="A2" s="144"/>
      <c r="B2" s="144"/>
      <c r="C2" s="151"/>
      <c r="D2" s="144"/>
      <c r="E2" s="144"/>
    </row>
    <row r="3" spans="1:5" ht="15" customHeight="1">
      <c r="A3" s="121" t="s">
        <v>1503</v>
      </c>
      <c r="B3" s="145"/>
      <c r="C3" s="152"/>
      <c r="D3" s="153"/>
      <c r="E3" s="122"/>
    </row>
    <row r="4" spans="1:5" ht="37.5" customHeight="1">
      <c r="A4" s="146" t="s">
        <v>1505</v>
      </c>
      <c r="B4" s="146" t="s">
        <v>1774</v>
      </c>
      <c r="C4" s="154" t="s">
        <v>1966</v>
      </c>
      <c r="D4" s="127" t="s">
        <v>1967</v>
      </c>
      <c r="E4" s="146" t="s">
        <v>1968</v>
      </c>
    </row>
    <row r="5" spans="1:5" ht="22.5" customHeight="1">
      <c r="A5" s="128" t="s">
        <v>1969</v>
      </c>
      <c r="B5" s="123" t="s">
        <v>1523</v>
      </c>
      <c r="C5" s="123" t="s">
        <v>1523</v>
      </c>
      <c r="D5" s="123" t="s">
        <v>1523</v>
      </c>
      <c r="E5" s="123" t="s">
        <v>1523</v>
      </c>
    </row>
    <row r="6" spans="1:5" ht="22.5" customHeight="1">
      <c r="A6" s="128" t="s">
        <v>1970</v>
      </c>
      <c r="B6" s="123" t="s">
        <v>1785</v>
      </c>
      <c r="C6" s="155">
        <v>6595684648.3500004</v>
      </c>
      <c r="D6" s="155">
        <v>0</v>
      </c>
      <c r="E6" s="155">
        <v>0</v>
      </c>
    </row>
    <row r="7" spans="1:5" ht="22.5" customHeight="1">
      <c r="A7" s="128" t="s">
        <v>1971</v>
      </c>
      <c r="B7" s="123" t="s">
        <v>1785</v>
      </c>
      <c r="C7" s="155">
        <v>3692390610.6999998</v>
      </c>
      <c r="D7" s="155">
        <v>0</v>
      </c>
      <c r="E7" s="155">
        <v>0</v>
      </c>
    </row>
    <row r="8" spans="1:5" ht="22.5" customHeight="1">
      <c r="A8" s="128" t="s">
        <v>1972</v>
      </c>
      <c r="B8" s="123" t="s">
        <v>1785</v>
      </c>
      <c r="C8" s="155">
        <v>3563915862.5900002</v>
      </c>
      <c r="D8" s="155">
        <v>0</v>
      </c>
      <c r="E8" s="155">
        <v>0</v>
      </c>
    </row>
    <row r="9" spans="1:5" ht="22.5" customHeight="1">
      <c r="A9" s="128" t="s">
        <v>1973</v>
      </c>
      <c r="B9" s="123" t="s">
        <v>1785</v>
      </c>
      <c r="C9" s="155">
        <v>128357245.3</v>
      </c>
      <c r="D9" s="155">
        <v>0</v>
      </c>
      <c r="E9" s="155">
        <v>0</v>
      </c>
    </row>
    <row r="10" spans="1:5" ht="22.5" customHeight="1">
      <c r="A10" s="128" t="s">
        <v>1974</v>
      </c>
      <c r="B10" s="123" t="s">
        <v>1785</v>
      </c>
      <c r="C10" s="155">
        <v>128357245.3</v>
      </c>
      <c r="D10" s="123" t="s">
        <v>1523</v>
      </c>
      <c r="E10" s="123" t="s">
        <v>1523</v>
      </c>
    </row>
    <row r="11" spans="1:5" ht="22.5" customHeight="1">
      <c r="A11" s="128" t="s">
        <v>1975</v>
      </c>
      <c r="B11" s="123" t="s">
        <v>1785</v>
      </c>
      <c r="C11" s="155">
        <v>0</v>
      </c>
      <c r="D11" s="155">
        <v>0</v>
      </c>
      <c r="E11" s="155">
        <v>0</v>
      </c>
    </row>
    <row r="12" spans="1:5" ht="22.5" customHeight="1">
      <c r="A12" s="128" t="s">
        <v>1976</v>
      </c>
      <c r="B12" s="123" t="s">
        <v>1785</v>
      </c>
      <c r="C12" s="155">
        <v>0</v>
      </c>
      <c r="D12" s="155">
        <v>0</v>
      </c>
      <c r="E12" s="155">
        <v>0</v>
      </c>
    </row>
    <row r="13" spans="1:5" ht="22.5" customHeight="1">
      <c r="A13" s="128" t="s">
        <v>1977</v>
      </c>
      <c r="B13" s="123" t="s">
        <v>1785</v>
      </c>
      <c r="C13" s="155">
        <v>3692390610.6999998</v>
      </c>
      <c r="D13" s="155">
        <v>0</v>
      </c>
      <c r="E13" s="155">
        <v>0</v>
      </c>
    </row>
    <row r="14" spans="1:5" ht="22.5" customHeight="1">
      <c r="A14" s="128" t="s">
        <v>1978</v>
      </c>
      <c r="B14" s="123" t="s">
        <v>1785</v>
      </c>
      <c r="C14" s="155">
        <v>10288075259.049999</v>
      </c>
      <c r="D14" s="155">
        <v>0</v>
      </c>
      <c r="E14" s="155">
        <v>0</v>
      </c>
    </row>
    <row r="15" spans="1:5" ht="22.5" customHeight="1">
      <c r="A15" s="133" t="s">
        <v>1979</v>
      </c>
      <c r="B15" s="124" t="s">
        <v>1778</v>
      </c>
      <c r="C15" s="155">
        <v>161738</v>
      </c>
      <c r="D15" s="131">
        <v>0</v>
      </c>
      <c r="E15" s="156">
        <v>0</v>
      </c>
    </row>
    <row r="16" spans="1:5" ht="25.5" customHeight="1">
      <c r="A16" s="139" t="s">
        <v>1980</v>
      </c>
      <c r="B16" s="157" t="s">
        <v>1778</v>
      </c>
      <c r="C16" s="155">
        <v>161738</v>
      </c>
      <c r="D16" s="155">
        <v>0</v>
      </c>
      <c r="E16" s="155">
        <v>0</v>
      </c>
    </row>
    <row r="17" spans="1:5" ht="24.75" customHeight="1">
      <c r="A17" s="128" t="s">
        <v>1981</v>
      </c>
      <c r="B17" s="123" t="s">
        <v>1778</v>
      </c>
      <c r="C17" s="137">
        <v>0</v>
      </c>
      <c r="D17" s="137">
        <v>0</v>
      </c>
      <c r="E17" s="137">
        <v>0</v>
      </c>
    </row>
    <row r="18" spans="1:5" ht="15" customHeight="1">
      <c r="A18" s="158"/>
      <c r="B18" s="158"/>
      <c r="C18" s="158"/>
      <c r="D18" s="158"/>
      <c r="E18" s="158"/>
    </row>
    <row r="19" spans="1:5" ht="15" customHeight="1">
      <c r="A19" s="158"/>
      <c r="B19" s="158"/>
      <c r="C19" s="158"/>
      <c r="D19" s="158"/>
      <c r="E19" s="158"/>
    </row>
    <row r="20" spans="1:5" ht="15" customHeight="1">
      <c r="A20" s="35"/>
      <c r="B20" s="57"/>
      <c r="C20" s="158"/>
      <c r="D20" s="35"/>
      <c r="E20" s="34" t="s">
        <v>1982</v>
      </c>
    </row>
  </sheetData>
  <mergeCells count="1">
    <mergeCell ref="A1:E1"/>
  </mergeCells>
  <phoneticPr fontId="62" type="noConversion"/>
  <printOptions horizontalCentered="1"/>
  <pageMargins left="7.8472222222222221E-2" right="7.8472222222222221E-2" top="0.74791666666666667" bottom="0.74791666666666667" header="0.31458333333333333" footer="0.31458333333333333"/>
  <pageSetup paperSize="9" orientation="landscape"/>
  <headerFooter scaleWithDoc="0" alignWithMargins="0">
    <oddFooter>第 &amp;P 页，共 &amp;N 页</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F25"/>
  <sheetViews>
    <sheetView workbookViewId="0">
      <selection activeCell="F3" sqref="F3"/>
    </sheetView>
  </sheetViews>
  <sheetFormatPr defaultColWidth="8" defaultRowHeight="14.25" customHeight="1"/>
  <cols>
    <col min="1" max="1" width="33" style="2" customWidth="1"/>
    <col min="2" max="2" width="6.25" style="2" customWidth="1"/>
    <col min="3" max="3" width="25" style="2" customWidth="1"/>
    <col min="4" max="4" width="33" style="2" customWidth="1"/>
    <col min="5" max="5" width="6.25" style="2" customWidth="1"/>
    <col min="6" max="6" width="25" style="2" customWidth="1"/>
    <col min="7" max="16384" width="8" style="2"/>
  </cols>
  <sheetData>
    <row r="1" spans="1:6" ht="37.5" customHeight="1">
      <c r="A1" s="623" t="s">
        <v>1983</v>
      </c>
      <c r="B1" s="623"/>
      <c r="C1" s="623"/>
      <c r="D1" s="623"/>
      <c r="E1" s="623"/>
      <c r="F1" s="623"/>
    </row>
    <row r="2" spans="1:6" ht="15" customHeight="1">
      <c r="A2" s="144"/>
      <c r="B2" s="144"/>
      <c r="C2" s="144"/>
      <c r="D2" s="144"/>
      <c r="E2" s="144"/>
      <c r="F2" s="6"/>
    </row>
    <row r="3" spans="1:6" ht="15" customHeight="1">
      <c r="A3" s="121" t="s">
        <v>1503</v>
      </c>
      <c r="B3" s="145"/>
      <c r="C3" s="145"/>
      <c r="D3" s="121"/>
      <c r="E3" s="121"/>
      <c r="F3" s="122"/>
    </row>
    <row r="4" spans="1:6" ht="37.5" customHeight="1">
      <c r="A4" s="146" t="s">
        <v>1505</v>
      </c>
      <c r="B4" s="146" t="s">
        <v>1774</v>
      </c>
      <c r="C4" s="146" t="s">
        <v>1775</v>
      </c>
      <c r="D4" s="146" t="s">
        <v>1505</v>
      </c>
      <c r="E4" s="147" t="s">
        <v>1774</v>
      </c>
      <c r="F4" s="147" t="s">
        <v>1775</v>
      </c>
    </row>
    <row r="5" spans="1:6" ht="22.5" customHeight="1">
      <c r="A5" s="133" t="s">
        <v>1984</v>
      </c>
      <c r="B5" s="124" t="s">
        <v>1523</v>
      </c>
      <c r="C5" s="124" t="s">
        <v>1523</v>
      </c>
      <c r="D5" s="125" t="s">
        <v>1985</v>
      </c>
      <c r="E5" s="130" t="s">
        <v>1523</v>
      </c>
      <c r="F5" s="130" t="s">
        <v>1523</v>
      </c>
    </row>
    <row r="6" spans="1:6" ht="22.5" customHeight="1">
      <c r="A6" s="90" t="s">
        <v>1986</v>
      </c>
      <c r="B6" s="130" t="s">
        <v>1523</v>
      </c>
      <c r="C6" s="135" t="s">
        <v>1523</v>
      </c>
      <c r="D6" s="125" t="s">
        <v>1986</v>
      </c>
      <c r="E6" s="130" t="s">
        <v>1523</v>
      </c>
      <c r="F6" s="130" t="s">
        <v>1523</v>
      </c>
    </row>
    <row r="7" spans="1:6" ht="22.5" customHeight="1">
      <c r="A7" s="90" t="s">
        <v>1987</v>
      </c>
      <c r="B7" s="81" t="s">
        <v>1785</v>
      </c>
      <c r="C7" s="148">
        <v>0</v>
      </c>
      <c r="D7" s="125" t="s">
        <v>1987</v>
      </c>
      <c r="E7" s="130" t="s">
        <v>1785</v>
      </c>
      <c r="F7" s="93">
        <v>0</v>
      </c>
    </row>
    <row r="8" spans="1:6" ht="22.5" customHeight="1">
      <c r="A8" s="90" t="s">
        <v>1988</v>
      </c>
      <c r="B8" s="81" t="s">
        <v>1785</v>
      </c>
      <c r="C8" s="148">
        <v>0</v>
      </c>
      <c r="D8" s="125" t="s">
        <v>1988</v>
      </c>
      <c r="E8" s="130" t="s">
        <v>1785</v>
      </c>
      <c r="F8" s="93">
        <v>0</v>
      </c>
    </row>
    <row r="9" spans="1:6" ht="22.5" customHeight="1">
      <c r="A9" s="90" t="s">
        <v>1989</v>
      </c>
      <c r="B9" s="81" t="s">
        <v>1785</v>
      </c>
      <c r="C9" s="148">
        <v>0</v>
      </c>
      <c r="D9" s="125" t="s">
        <v>1990</v>
      </c>
      <c r="E9" s="130" t="s">
        <v>1785</v>
      </c>
      <c r="F9" s="93">
        <v>0</v>
      </c>
    </row>
    <row r="10" spans="1:6" ht="22.5" customHeight="1">
      <c r="A10" s="90" t="s">
        <v>1990</v>
      </c>
      <c r="B10" s="81" t="s">
        <v>1785</v>
      </c>
      <c r="C10" s="148">
        <v>0</v>
      </c>
      <c r="D10" s="125" t="s">
        <v>1991</v>
      </c>
      <c r="E10" s="130" t="s">
        <v>1785</v>
      </c>
      <c r="F10" s="93">
        <v>0</v>
      </c>
    </row>
    <row r="11" spans="1:6" ht="22.5" customHeight="1">
      <c r="A11" s="90" t="s">
        <v>1991</v>
      </c>
      <c r="B11" s="81" t="s">
        <v>1785</v>
      </c>
      <c r="C11" s="148">
        <v>0</v>
      </c>
      <c r="D11" s="125" t="s">
        <v>1992</v>
      </c>
      <c r="E11" s="130" t="s">
        <v>1785</v>
      </c>
      <c r="F11" s="93">
        <v>0</v>
      </c>
    </row>
    <row r="12" spans="1:6" ht="22.5" customHeight="1">
      <c r="A12" s="90" t="s">
        <v>1992</v>
      </c>
      <c r="B12" s="81" t="s">
        <v>1785</v>
      </c>
      <c r="C12" s="148">
        <v>0</v>
      </c>
      <c r="D12" s="149" t="s">
        <v>1993</v>
      </c>
      <c r="E12" s="130" t="s">
        <v>1778</v>
      </c>
      <c r="F12" s="150">
        <v>0</v>
      </c>
    </row>
    <row r="13" spans="1:6" ht="22.5" customHeight="1">
      <c r="A13" s="90" t="s">
        <v>1994</v>
      </c>
      <c r="B13" s="130" t="s">
        <v>1523</v>
      </c>
      <c r="C13" s="130" t="s">
        <v>1523</v>
      </c>
      <c r="D13" s="130" t="s">
        <v>1523</v>
      </c>
      <c r="E13" s="130" t="s">
        <v>1523</v>
      </c>
      <c r="F13" s="130" t="s">
        <v>1523</v>
      </c>
    </row>
    <row r="14" spans="1:6" ht="22.5" customHeight="1">
      <c r="A14" s="90" t="s">
        <v>1995</v>
      </c>
      <c r="B14" s="130" t="s">
        <v>1778</v>
      </c>
      <c r="C14" s="150">
        <v>0</v>
      </c>
      <c r="D14" s="130" t="s">
        <v>1523</v>
      </c>
      <c r="E14" s="130" t="s">
        <v>1523</v>
      </c>
      <c r="F14" s="130" t="s">
        <v>1523</v>
      </c>
    </row>
    <row r="15" spans="1:6" ht="22.5" customHeight="1">
      <c r="A15" s="90" t="s">
        <v>1996</v>
      </c>
      <c r="B15" s="130" t="s">
        <v>1778</v>
      </c>
      <c r="C15" s="150">
        <v>0</v>
      </c>
      <c r="D15" s="126" t="s">
        <v>1523</v>
      </c>
      <c r="E15" s="130" t="s">
        <v>1523</v>
      </c>
      <c r="F15" s="130" t="s">
        <v>1523</v>
      </c>
    </row>
    <row r="16" spans="1:6" ht="22.5" customHeight="1">
      <c r="A16" s="90" t="s">
        <v>1997</v>
      </c>
      <c r="B16" s="130" t="s">
        <v>1523</v>
      </c>
      <c r="C16" s="135" t="s">
        <v>1523</v>
      </c>
      <c r="D16" s="125" t="s">
        <v>1998</v>
      </c>
      <c r="E16" s="130" t="s">
        <v>1523</v>
      </c>
      <c r="F16" s="130" t="s">
        <v>1523</v>
      </c>
    </row>
    <row r="17" spans="1:6" ht="22.5" customHeight="1">
      <c r="A17" s="90" t="s">
        <v>1986</v>
      </c>
      <c r="B17" s="130" t="s">
        <v>1523</v>
      </c>
      <c r="C17" s="135" t="s">
        <v>1523</v>
      </c>
      <c r="D17" s="125" t="s">
        <v>1999</v>
      </c>
      <c r="E17" s="130" t="s">
        <v>1523</v>
      </c>
      <c r="F17" s="130" t="s">
        <v>1523</v>
      </c>
    </row>
    <row r="18" spans="1:6" ht="22.5" customHeight="1">
      <c r="A18" s="90" t="s">
        <v>1987</v>
      </c>
      <c r="B18" s="81" t="s">
        <v>1785</v>
      </c>
      <c r="C18" s="148">
        <v>47806092.630000003</v>
      </c>
      <c r="D18" s="125" t="s">
        <v>1987</v>
      </c>
      <c r="E18" s="130" t="s">
        <v>1785</v>
      </c>
      <c r="F18" s="93">
        <v>7052009086.8999996</v>
      </c>
    </row>
    <row r="19" spans="1:6" ht="22.5" customHeight="1">
      <c r="A19" s="90" t="s">
        <v>1988</v>
      </c>
      <c r="B19" s="81" t="s">
        <v>1785</v>
      </c>
      <c r="C19" s="148">
        <v>27559866.559999999</v>
      </c>
      <c r="D19" s="125" t="s">
        <v>1988</v>
      </c>
      <c r="E19" s="130" t="s">
        <v>1785</v>
      </c>
      <c r="F19" s="93">
        <v>1728174849.6300001</v>
      </c>
    </row>
    <row r="20" spans="1:6" ht="22.5" customHeight="1">
      <c r="A20" s="90" t="s">
        <v>1989</v>
      </c>
      <c r="B20" s="81" t="s">
        <v>1785</v>
      </c>
      <c r="C20" s="148">
        <v>0</v>
      </c>
      <c r="D20" s="125" t="s">
        <v>1990</v>
      </c>
      <c r="E20" s="130" t="s">
        <v>1785</v>
      </c>
      <c r="F20" s="93">
        <v>315664642.37</v>
      </c>
    </row>
    <row r="21" spans="1:6" ht="22.5" customHeight="1">
      <c r="A21" s="90" t="s">
        <v>1990</v>
      </c>
      <c r="B21" s="81" t="s">
        <v>1785</v>
      </c>
      <c r="C21" s="148">
        <v>10496301.449999999</v>
      </c>
      <c r="D21" s="125" t="s">
        <v>1991</v>
      </c>
      <c r="E21" s="130" t="s">
        <v>1785</v>
      </c>
      <c r="F21" s="93">
        <v>1412510207.2600002</v>
      </c>
    </row>
    <row r="22" spans="1:6" ht="24" customHeight="1">
      <c r="A22" s="90" t="s">
        <v>1991</v>
      </c>
      <c r="B22" s="81" t="s">
        <v>1785</v>
      </c>
      <c r="C22" s="148">
        <v>17063565.109999999</v>
      </c>
      <c r="D22" s="125" t="s">
        <v>1992</v>
      </c>
      <c r="E22" s="130" t="s">
        <v>1785</v>
      </c>
      <c r="F22" s="93">
        <v>8464519294.1599998</v>
      </c>
    </row>
    <row r="23" spans="1:6" ht="24" customHeight="1">
      <c r="A23" s="90" t="s">
        <v>1992</v>
      </c>
      <c r="B23" s="81" t="s">
        <v>1785</v>
      </c>
      <c r="C23" s="148">
        <v>64869657.740000002</v>
      </c>
      <c r="D23" s="149" t="s">
        <v>2000</v>
      </c>
      <c r="E23" s="130" t="s">
        <v>1778</v>
      </c>
      <c r="F23" s="150">
        <v>14669195</v>
      </c>
    </row>
    <row r="24" spans="1:6" ht="24" customHeight="1">
      <c r="A24" s="90" t="s">
        <v>2000</v>
      </c>
      <c r="B24" s="81" t="s">
        <v>1778</v>
      </c>
      <c r="C24" s="150">
        <v>56467</v>
      </c>
      <c r="D24" s="130" t="s">
        <v>1523</v>
      </c>
      <c r="E24" s="130" t="s">
        <v>1523</v>
      </c>
      <c r="F24" s="130" t="s">
        <v>1523</v>
      </c>
    </row>
    <row r="25" spans="1:6" ht="15" customHeight="1">
      <c r="A25" s="142"/>
      <c r="B25" s="142"/>
      <c r="C25" s="142"/>
      <c r="D25" s="142"/>
      <c r="E25" s="142"/>
      <c r="F25" s="143" t="s">
        <v>2001</v>
      </c>
    </row>
  </sheetData>
  <mergeCells count="1">
    <mergeCell ref="A1:F1"/>
  </mergeCells>
  <phoneticPr fontId="62" type="noConversion"/>
  <printOptions horizontalCentered="1"/>
  <pageMargins left="7.8472222222222221E-2" right="7.8472222222222221E-2" top="0.74791666666666667" bottom="0.74791666666666667" header="0.31458333333333333" footer="0.31458333333333333"/>
  <pageSetup paperSize="9" scale="82" orientation="landscape"/>
  <headerFooter scaleWithDoc="0" alignWithMargins="0">
    <oddFooter>第 &amp;P 页，共 &amp;N 页</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F32"/>
  <sheetViews>
    <sheetView workbookViewId="0">
      <selection activeCell="F2" sqref="F2"/>
    </sheetView>
  </sheetViews>
  <sheetFormatPr defaultColWidth="8" defaultRowHeight="14.25" customHeight="1"/>
  <cols>
    <col min="1" max="1" width="33" style="2" customWidth="1"/>
    <col min="2" max="3" width="20" style="2" customWidth="1"/>
    <col min="4" max="4" width="41.125" style="2" customWidth="1"/>
    <col min="5" max="6" width="20" style="2" customWidth="1"/>
    <col min="7" max="16384" width="8" style="2"/>
  </cols>
  <sheetData>
    <row r="1" spans="1:6" ht="42" customHeight="1">
      <c r="A1" s="616" t="s">
        <v>2002</v>
      </c>
      <c r="B1" s="616"/>
      <c r="C1" s="616"/>
      <c r="D1" s="616"/>
      <c r="E1" s="616"/>
      <c r="F1" s="616"/>
    </row>
    <row r="2" spans="1:6" ht="16.5" customHeight="1">
      <c r="A2" s="35"/>
      <c r="B2" s="35"/>
      <c r="C2" s="35"/>
      <c r="D2" s="35"/>
      <c r="E2" s="35"/>
      <c r="F2" s="34"/>
    </row>
    <row r="3" spans="1:6" ht="16.5" customHeight="1">
      <c r="A3" s="120" t="s">
        <v>1503</v>
      </c>
      <c r="B3" s="121"/>
      <c r="C3" s="121"/>
      <c r="D3" s="121"/>
      <c r="E3" s="121"/>
      <c r="F3" s="122" t="s">
        <v>2003</v>
      </c>
    </row>
    <row r="4" spans="1:6" ht="37.5" customHeight="1">
      <c r="A4" s="123" t="s">
        <v>1505</v>
      </c>
      <c r="B4" s="124" t="s">
        <v>1516</v>
      </c>
      <c r="C4" s="124" t="s">
        <v>2004</v>
      </c>
      <c r="D4" s="123" t="s">
        <v>1505</v>
      </c>
      <c r="E4" s="123" t="s">
        <v>1516</v>
      </c>
      <c r="F4" s="124" t="s">
        <v>2004</v>
      </c>
    </row>
    <row r="5" spans="1:6" ht="21" customHeight="1">
      <c r="A5" s="125" t="s">
        <v>1776</v>
      </c>
      <c r="B5" s="126" t="s">
        <v>1523</v>
      </c>
      <c r="C5" s="127" t="s">
        <v>1523</v>
      </c>
      <c r="D5" s="128" t="s">
        <v>2005</v>
      </c>
      <c r="E5" s="129">
        <v>2.94</v>
      </c>
      <c r="F5" s="130" t="s">
        <v>1523</v>
      </c>
    </row>
    <row r="6" spans="1:6" ht="21" customHeight="1">
      <c r="A6" s="128" t="s">
        <v>2006</v>
      </c>
      <c r="B6" s="131">
        <v>11373366</v>
      </c>
      <c r="C6" s="131">
        <v>11362559</v>
      </c>
      <c r="D6" s="128" t="s">
        <v>2007</v>
      </c>
      <c r="E6" s="129">
        <v>2.2000000000000002</v>
      </c>
      <c r="F6" s="130" t="s">
        <v>1523</v>
      </c>
    </row>
    <row r="7" spans="1:6" ht="21" customHeight="1">
      <c r="A7" s="128" t="s">
        <v>2008</v>
      </c>
      <c r="B7" s="131">
        <v>11049389</v>
      </c>
      <c r="C7" s="131">
        <v>11049858</v>
      </c>
      <c r="D7" s="128" t="s">
        <v>2009</v>
      </c>
      <c r="E7" s="129">
        <v>0.74</v>
      </c>
      <c r="F7" s="130" t="s">
        <v>1523</v>
      </c>
    </row>
    <row r="8" spans="1:6" ht="21" customHeight="1">
      <c r="A8" s="128" t="s">
        <v>2010</v>
      </c>
      <c r="B8" s="131">
        <v>437144</v>
      </c>
      <c r="C8" s="131">
        <v>423155</v>
      </c>
      <c r="D8" s="128" t="s">
        <v>2011</v>
      </c>
      <c r="E8" s="129">
        <v>1215.55</v>
      </c>
      <c r="F8" s="130" t="s">
        <v>1523</v>
      </c>
    </row>
    <row r="9" spans="1:6" ht="21" customHeight="1">
      <c r="A9" s="128" t="s">
        <v>2012</v>
      </c>
      <c r="B9" s="131">
        <v>323977</v>
      </c>
      <c r="C9" s="131">
        <v>312701</v>
      </c>
      <c r="D9" s="128" t="s">
        <v>2013</v>
      </c>
      <c r="E9" s="129">
        <v>728.06</v>
      </c>
      <c r="F9" s="130" t="s">
        <v>1523</v>
      </c>
    </row>
    <row r="10" spans="1:6" ht="21" customHeight="1">
      <c r="A10" s="128" t="s">
        <v>2014</v>
      </c>
      <c r="B10" s="131">
        <v>395</v>
      </c>
      <c r="C10" s="131">
        <v>430</v>
      </c>
      <c r="D10" s="128" t="s">
        <v>2015</v>
      </c>
      <c r="E10" s="129">
        <v>487.49</v>
      </c>
      <c r="F10" s="130" t="s">
        <v>1523</v>
      </c>
    </row>
    <row r="11" spans="1:6" ht="21" customHeight="1">
      <c r="A11" s="128" t="s">
        <v>2016</v>
      </c>
      <c r="B11" s="131">
        <v>323582</v>
      </c>
      <c r="C11" s="131">
        <v>312271</v>
      </c>
      <c r="D11" s="128" t="s">
        <v>2017</v>
      </c>
      <c r="E11" s="129">
        <v>0</v>
      </c>
      <c r="F11" s="130" t="s">
        <v>1523</v>
      </c>
    </row>
    <row r="12" spans="1:6" ht="21" customHeight="1">
      <c r="A12" s="128" t="s">
        <v>2018</v>
      </c>
      <c r="B12" s="131">
        <v>10344168</v>
      </c>
      <c r="C12" s="131">
        <v>10000980</v>
      </c>
      <c r="D12" s="128" t="s">
        <v>2013</v>
      </c>
      <c r="E12" s="129">
        <v>0</v>
      </c>
      <c r="F12" s="130" t="s">
        <v>1523</v>
      </c>
    </row>
    <row r="13" spans="1:6" ht="21" customHeight="1">
      <c r="A13" s="128" t="s">
        <v>2019</v>
      </c>
      <c r="B13" s="131">
        <v>437144</v>
      </c>
      <c r="C13" s="132">
        <v>423155</v>
      </c>
      <c r="D13" s="128" t="s">
        <v>2015</v>
      </c>
      <c r="E13" s="129">
        <v>0</v>
      </c>
      <c r="F13" s="130" t="s">
        <v>1523</v>
      </c>
    </row>
    <row r="14" spans="1:6" ht="21" customHeight="1">
      <c r="A14" s="133" t="s">
        <v>2005</v>
      </c>
      <c r="B14" s="134">
        <v>21</v>
      </c>
      <c r="C14" s="135" t="s">
        <v>1523</v>
      </c>
      <c r="D14" s="128" t="s">
        <v>2020</v>
      </c>
      <c r="E14" s="129">
        <v>0</v>
      </c>
      <c r="F14" s="130" t="s">
        <v>1523</v>
      </c>
    </row>
    <row r="15" spans="1:6" ht="21" customHeight="1">
      <c r="A15" s="136" t="s">
        <v>1845</v>
      </c>
      <c r="B15" s="126" t="s">
        <v>1523</v>
      </c>
      <c r="C15" s="135" t="s">
        <v>1523</v>
      </c>
      <c r="D15" s="128" t="s">
        <v>2013</v>
      </c>
      <c r="E15" s="129">
        <v>0</v>
      </c>
      <c r="F15" s="130" t="s">
        <v>1523</v>
      </c>
    </row>
    <row r="16" spans="1:6" ht="21" customHeight="1">
      <c r="A16" s="128" t="s">
        <v>2013</v>
      </c>
      <c r="B16" s="129">
        <v>8788.32</v>
      </c>
      <c r="C16" s="135" t="s">
        <v>1523</v>
      </c>
      <c r="D16" s="128" t="s">
        <v>2015</v>
      </c>
      <c r="E16" s="134">
        <v>0</v>
      </c>
      <c r="F16" s="130" t="s">
        <v>1523</v>
      </c>
    </row>
    <row r="17" spans="1:6" ht="21" customHeight="1">
      <c r="A17" s="128" t="s">
        <v>2021</v>
      </c>
      <c r="B17" s="129">
        <v>4735.07</v>
      </c>
      <c r="C17" s="135" t="s">
        <v>1523</v>
      </c>
      <c r="D17" s="125" t="s">
        <v>2022</v>
      </c>
      <c r="E17" s="126" t="s">
        <v>1523</v>
      </c>
      <c r="F17" s="126" t="s">
        <v>1523</v>
      </c>
    </row>
    <row r="18" spans="1:6" ht="21" customHeight="1">
      <c r="A18" s="128" t="s">
        <v>2023</v>
      </c>
      <c r="B18" s="129">
        <v>254.99</v>
      </c>
      <c r="C18" s="127" t="s">
        <v>1523</v>
      </c>
      <c r="D18" s="128" t="s">
        <v>2006</v>
      </c>
      <c r="E18" s="131">
        <v>11403799</v>
      </c>
      <c r="F18" s="131">
        <v>11085195</v>
      </c>
    </row>
    <row r="19" spans="1:6" ht="21" customHeight="1">
      <c r="A19" s="133" t="s">
        <v>2024</v>
      </c>
      <c r="B19" s="137">
        <v>6667</v>
      </c>
      <c r="C19" s="137">
        <v>6594</v>
      </c>
      <c r="D19" s="133" t="s">
        <v>2018</v>
      </c>
      <c r="E19" s="131">
        <v>11403799</v>
      </c>
      <c r="F19" s="132">
        <v>11085195</v>
      </c>
    </row>
    <row r="20" spans="1:6" ht="21" customHeight="1">
      <c r="A20" s="138" t="s">
        <v>1796</v>
      </c>
      <c r="B20" s="126" t="s">
        <v>1523</v>
      </c>
      <c r="C20" s="127" t="s">
        <v>1523</v>
      </c>
      <c r="D20" s="139" t="s">
        <v>2005</v>
      </c>
      <c r="E20" s="134">
        <v>0.3</v>
      </c>
      <c r="F20" s="130" t="s">
        <v>1523</v>
      </c>
    </row>
    <row r="21" spans="1:6" ht="21" customHeight="1">
      <c r="A21" s="139" t="s">
        <v>2006</v>
      </c>
      <c r="B21" s="131">
        <v>184638</v>
      </c>
      <c r="C21" s="131">
        <v>166606</v>
      </c>
      <c r="D21" s="125" t="s">
        <v>2025</v>
      </c>
      <c r="E21" s="126" t="s">
        <v>1523</v>
      </c>
      <c r="F21" s="126" t="s">
        <v>1523</v>
      </c>
    </row>
    <row r="22" spans="1:6" ht="21" customHeight="1">
      <c r="A22" s="128" t="s">
        <v>2026</v>
      </c>
      <c r="B22" s="131">
        <v>158439</v>
      </c>
      <c r="C22" s="131">
        <v>154860</v>
      </c>
      <c r="D22" s="128" t="s">
        <v>2006</v>
      </c>
      <c r="E22" s="131">
        <v>11273563</v>
      </c>
      <c r="F22" s="131">
        <v>11045226</v>
      </c>
    </row>
    <row r="23" spans="1:6" ht="21" customHeight="1">
      <c r="A23" s="128" t="s">
        <v>2027</v>
      </c>
      <c r="B23" s="131">
        <v>26199</v>
      </c>
      <c r="C23" s="131">
        <v>11746</v>
      </c>
      <c r="D23" s="128" t="s">
        <v>2018</v>
      </c>
      <c r="E23" s="131">
        <v>11273563</v>
      </c>
      <c r="F23" s="132">
        <v>11045226</v>
      </c>
    </row>
    <row r="24" spans="1:6" ht="21" customHeight="1">
      <c r="A24" s="128" t="s">
        <v>2018</v>
      </c>
      <c r="B24" s="131">
        <v>158439</v>
      </c>
      <c r="C24" s="132">
        <v>154860</v>
      </c>
      <c r="D24" s="128" t="s">
        <v>2005</v>
      </c>
      <c r="E24" s="134">
        <v>1</v>
      </c>
      <c r="F24" s="130" t="s">
        <v>1523</v>
      </c>
    </row>
    <row r="25" spans="1:6" ht="21" customHeight="1">
      <c r="A25" s="128" t="s">
        <v>2005</v>
      </c>
      <c r="B25" s="134">
        <v>27</v>
      </c>
      <c r="C25" s="135" t="s">
        <v>1523</v>
      </c>
      <c r="D25" s="125" t="s">
        <v>2028</v>
      </c>
      <c r="E25" s="126" t="s">
        <v>1523</v>
      </c>
      <c r="F25" s="126" t="s">
        <v>1523</v>
      </c>
    </row>
    <row r="26" spans="1:6" ht="21" customHeight="1">
      <c r="A26" s="125" t="s">
        <v>2029</v>
      </c>
      <c r="B26" s="126" t="s">
        <v>1523</v>
      </c>
      <c r="C26" s="127" t="s">
        <v>1523</v>
      </c>
      <c r="D26" s="128" t="s">
        <v>2006</v>
      </c>
      <c r="E26" s="131">
        <v>12026177</v>
      </c>
      <c r="F26" s="131">
        <v>11776446</v>
      </c>
    </row>
    <row r="27" spans="1:6" ht="21" customHeight="1">
      <c r="A27" s="128" t="s">
        <v>2006</v>
      </c>
      <c r="B27" s="131">
        <v>11952451</v>
      </c>
      <c r="C27" s="131">
        <v>11685192</v>
      </c>
      <c r="D27" s="128" t="s">
        <v>2030</v>
      </c>
      <c r="E27" s="131">
        <v>12026177</v>
      </c>
      <c r="F27" s="132">
        <v>11776446</v>
      </c>
    </row>
    <row r="28" spans="1:6" ht="21" customHeight="1">
      <c r="A28" s="128" t="s">
        <v>2026</v>
      </c>
      <c r="B28" s="131">
        <v>11575661</v>
      </c>
      <c r="C28" s="131">
        <v>11339104</v>
      </c>
      <c r="D28" s="128" t="s">
        <v>2005</v>
      </c>
      <c r="E28" s="129">
        <v>0.45</v>
      </c>
      <c r="F28" s="126" t="s">
        <v>1523</v>
      </c>
    </row>
    <row r="29" spans="1:6" ht="21" customHeight="1">
      <c r="A29" s="128" t="s">
        <v>2031</v>
      </c>
      <c r="B29" s="131">
        <v>376790</v>
      </c>
      <c r="C29" s="131">
        <v>346088</v>
      </c>
      <c r="D29" s="128" t="s">
        <v>2032</v>
      </c>
      <c r="E29" s="131">
        <v>14669195</v>
      </c>
      <c r="F29" s="132">
        <v>14257571</v>
      </c>
    </row>
    <row r="30" spans="1:6" ht="21" customHeight="1">
      <c r="A30" s="133" t="s">
        <v>2018</v>
      </c>
      <c r="B30" s="132">
        <v>11952451</v>
      </c>
      <c r="C30" s="132">
        <v>11685192</v>
      </c>
      <c r="D30" s="133" t="s">
        <v>2033</v>
      </c>
      <c r="E30" s="134">
        <v>100173</v>
      </c>
      <c r="F30" s="130" t="s">
        <v>1523</v>
      </c>
    </row>
    <row r="31" spans="1:6" ht="13.5" customHeight="1">
      <c r="A31" s="140"/>
      <c r="B31" s="140"/>
      <c r="C31" s="140"/>
      <c r="D31" s="140"/>
      <c r="E31" s="141"/>
      <c r="F31" s="141" t="s">
        <v>2034</v>
      </c>
    </row>
    <row r="32" spans="1:6" ht="270" customHeight="1">
      <c r="A32" s="634" t="s">
        <v>2035</v>
      </c>
      <c r="B32" s="635"/>
      <c r="C32" s="635"/>
      <c r="D32" s="635"/>
      <c r="E32" s="636"/>
      <c r="F32" s="636"/>
    </row>
  </sheetData>
  <mergeCells count="2">
    <mergeCell ref="A1:F1"/>
    <mergeCell ref="A32:F32"/>
  </mergeCells>
  <phoneticPr fontId="62" type="noConversion"/>
  <printOptions horizontalCentered="1"/>
  <pageMargins left="7.8472222222222221E-2" right="7.8472222222222221E-2" top="0.74791666666666667" bottom="0.74791666666666667" header="0.31458333333333333" footer="0.31458333333333333"/>
  <pageSetup paperSize="9" scale="50" orientation="landscape"/>
  <headerFooter scaleWithDoc="0" alignWithMargins="0">
    <oddFooter>第 &amp;P 页，共 &amp;N 页</oddFooter>
  </headerFooter>
</worksheet>
</file>

<file path=xl/worksheets/sheet55.xml><?xml version="1.0" encoding="utf-8"?>
<worksheet xmlns="http://schemas.openxmlformats.org/spreadsheetml/2006/main" xmlns:r="http://schemas.openxmlformats.org/officeDocument/2006/relationships">
  <dimension ref="B19"/>
  <sheetViews>
    <sheetView workbookViewId="0">
      <selection activeCell="V37" sqref="V37"/>
    </sheetView>
  </sheetViews>
  <sheetFormatPr defaultColWidth="9" defaultRowHeight="14.25"/>
  <sheetData>
    <row r="19" spans="2:2" ht="35.25">
      <c r="B19" s="252" t="s">
        <v>2419</v>
      </c>
    </row>
  </sheetData>
  <phoneticPr fontId="62"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sheetPr>
    <pageSetUpPr fitToPage="1"/>
  </sheetPr>
  <dimension ref="A1:I33"/>
  <sheetViews>
    <sheetView workbookViewId="0">
      <selection activeCell="I19" sqref="I19"/>
    </sheetView>
  </sheetViews>
  <sheetFormatPr defaultColWidth="8" defaultRowHeight="12"/>
  <cols>
    <col min="1" max="1" width="23" style="2" bestFit="1" customWidth="1"/>
    <col min="2" max="9" width="12.875" style="2" customWidth="1"/>
    <col min="10" max="16384" width="8" style="2"/>
  </cols>
  <sheetData>
    <row r="1" spans="1:9" ht="36.75" customHeight="1">
      <c r="A1" s="637" t="s">
        <v>2036</v>
      </c>
      <c r="B1" s="637"/>
      <c r="C1" s="637"/>
      <c r="D1" s="637"/>
      <c r="E1" s="637"/>
      <c r="F1" s="637"/>
      <c r="G1" s="637"/>
      <c r="H1" s="637"/>
      <c r="I1" s="637"/>
    </row>
    <row r="2" spans="1:9" s="73" customFormat="1" ht="18.75" customHeight="1">
      <c r="A2" s="98"/>
      <c r="B2" s="98"/>
      <c r="C2" s="98"/>
      <c r="D2" s="98"/>
      <c r="E2" s="98"/>
      <c r="F2" s="98"/>
      <c r="G2" s="98"/>
      <c r="H2" s="638" t="s">
        <v>2037</v>
      </c>
      <c r="I2" s="638"/>
    </row>
    <row r="3" spans="1:9" s="96" customFormat="1" ht="18.75" customHeight="1">
      <c r="A3" s="56" t="s">
        <v>2038</v>
      </c>
      <c r="B3" s="99"/>
      <c r="C3" s="100"/>
      <c r="D3" s="101"/>
      <c r="E3" s="101"/>
      <c r="F3" s="101"/>
      <c r="G3" s="101"/>
      <c r="H3" s="638" t="s">
        <v>1504</v>
      </c>
      <c r="I3" s="638"/>
    </row>
    <row r="4" spans="1:9" s="97" customFormat="1" ht="33" customHeight="1">
      <c r="A4" s="643" t="s">
        <v>2039</v>
      </c>
      <c r="B4" s="639" t="s">
        <v>2040</v>
      </c>
      <c r="C4" s="640"/>
      <c r="D4" s="641" t="s">
        <v>1539</v>
      </c>
      <c r="E4" s="642"/>
      <c r="F4" s="641" t="s">
        <v>2041</v>
      </c>
      <c r="G4" s="642"/>
      <c r="H4" s="641" t="s">
        <v>2042</v>
      </c>
      <c r="I4" s="640"/>
    </row>
    <row r="5" spans="1:9" s="97" customFormat="1" ht="27.75" customHeight="1">
      <c r="A5" s="644"/>
      <c r="B5" s="102" t="s">
        <v>1515</v>
      </c>
      <c r="C5" s="103" t="s">
        <v>1516</v>
      </c>
      <c r="D5" s="104" t="s">
        <v>1515</v>
      </c>
      <c r="E5" s="104" t="s">
        <v>1516</v>
      </c>
      <c r="F5" s="104" t="s">
        <v>1515</v>
      </c>
      <c r="G5" s="104" t="s">
        <v>1516</v>
      </c>
      <c r="H5" s="104" t="s">
        <v>1515</v>
      </c>
      <c r="I5" s="103" t="s">
        <v>1516</v>
      </c>
    </row>
    <row r="6" spans="1:9" s="97" customFormat="1" ht="30" customHeight="1">
      <c r="A6" s="105" t="s">
        <v>1517</v>
      </c>
      <c r="B6" s="106">
        <f t="shared" ref="B6:B15" si="0">D6+F6+H6</f>
        <v>16832754293.000002</v>
      </c>
      <c r="C6" s="107">
        <f t="shared" ref="C6:C15" si="1">E6+G6+I6</f>
        <v>19583758699.440002</v>
      </c>
      <c r="D6" s="108">
        <f t="shared" ref="D6:I6" si="2">SUM(D7:D10)+D12</f>
        <v>764293549.02999997</v>
      </c>
      <c r="E6" s="108">
        <f t="shared" si="2"/>
        <v>82596539.670000002</v>
      </c>
      <c r="F6" s="108">
        <f t="shared" si="2"/>
        <v>8985409304.5700016</v>
      </c>
      <c r="G6" s="108">
        <f t="shared" si="2"/>
        <v>11036598635.66</v>
      </c>
      <c r="H6" s="108">
        <f t="shared" si="2"/>
        <v>7083051439.3999996</v>
      </c>
      <c r="I6" s="107">
        <f t="shared" si="2"/>
        <v>8464563524.1100006</v>
      </c>
    </row>
    <row r="7" spans="1:9" s="97" customFormat="1" ht="30" customHeight="1">
      <c r="A7" s="109" t="s">
        <v>2043</v>
      </c>
      <c r="B7" s="110">
        <f t="shared" si="0"/>
        <v>0</v>
      </c>
      <c r="C7" s="111">
        <f t="shared" si="1"/>
        <v>0</v>
      </c>
      <c r="D7" s="112"/>
      <c r="E7" s="112"/>
      <c r="F7" s="112"/>
      <c r="G7" s="112"/>
      <c r="H7" s="112"/>
      <c r="I7" s="111"/>
    </row>
    <row r="8" spans="1:9" s="97" customFormat="1" ht="30" customHeight="1">
      <c r="A8" s="109" t="s">
        <v>2044</v>
      </c>
      <c r="B8" s="110">
        <f t="shared" si="0"/>
        <v>236058769.84999999</v>
      </c>
      <c r="C8" s="111">
        <f t="shared" si="1"/>
        <v>242005881.53</v>
      </c>
      <c r="D8" s="112">
        <v>74726650.920000002</v>
      </c>
      <c r="E8" s="112">
        <v>74181098.129999995</v>
      </c>
      <c r="F8" s="112">
        <v>61151284.93</v>
      </c>
      <c r="G8" s="112">
        <v>46056826.340000004</v>
      </c>
      <c r="H8" s="112">
        <v>100180834</v>
      </c>
      <c r="I8" s="111">
        <f>121706502.03+61455.03</f>
        <v>121767957.06</v>
      </c>
    </row>
    <row r="9" spans="1:9" s="97" customFormat="1" ht="30" customHeight="1">
      <c r="A9" s="109" t="s">
        <v>2045</v>
      </c>
      <c r="B9" s="110">
        <f t="shared" si="0"/>
        <v>16565653170.650002</v>
      </c>
      <c r="C9" s="111">
        <f t="shared" si="1"/>
        <v>19341747569.25</v>
      </c>
      <c r="D9" s="112">
        <v>689566898.11000001</v>
      </c>
      <c r="E9" s="112">
        <f>8412677.32+2764.22</f>
        <v>8415441.540000001</v>
      </c>
      <c r="F9" s="112">
        <v>8924258019.6400013</v>
      </c>
      <c r="G9" s="112">
        <f>5578794+10984957766.66</f>
        <v>10990536560.66</v>
      </c>
      <c r="H9" s="112">
        <v>6951828252.8999996</v>
      </c>
      <c r="I9" s="111">
        <f>5457465.68+8167080922.58+65575.19+170191603.6</f>
        <v>8342795567.0500002</v>
      </c>
    </row>
    <row r="10" spans="1:9" s="97" customFormat="1" ht="30" customHeight="1">
      <c r="A10" s="109" t="s">
        <v>2046</v>
      </c>
      <c r="B10" s="110">
        <f t="shared" si="0"/>
        <v>31042352.5</v>
      </c>
      <c r="C10" s="111">
        <f t="shared" si="1"/>
        <v>5248.66</v>
      </c>
      <c r="D10" s="112"/>
      <c r="E10" s="112"/>
      <c r="F10" s="112"/>
      <c r="G10" s="112">
        <v>5248.66</v>
      </c>
      <c r="H10" s="112">
        <v>31042352.5</v>
      </c>
      <c r="I10" s="111"/>
    </row>
    <row r="11" spans="1:9" s="97" customFormat="1" ht="30" customHeight="1">
      <c r="A11" s="109" t="s">
        <v>2047</v>
      </c>
      <c r="B11" s="110">
        <f t="shared" si="0"/>
        <v>0</v>
      </c>
      <c r="C11" s="111">
        <f t="shared" si="1"/>
        <v>0</v>
      </c>
      <c r="D11" s="113"/>
      <c r="E11" s="113"/>
      <c r="F11" s="113"/>
      <c r="G11" s="113"/>
      <c r="H11" s="113"/>
      <c r="I11" s="119"/>
    </row>
    <row r="12" spans="1:9" s="97" customFormat="1" ht="30" customHeight="1">
      <c r="A12" s="109" t="s">
        <v>2048</v>
      </c>
      <c r="B12" s="110">
        <f t="shared" si="0"/>
        <v>0</v>
      </c>
      <c r="C12" s="111">
        <f t="shared" si="1"/>
        <v>0</v>
      </c>
      <c r="D12" s="112">
        <v>0</v>
      </c>
      <c r="E12" s="112">
        <v>0</v>
      </c>
      <c r="F12" s="112"/>
      <c r="G12" s="112"/>
      <c r="H12" s="112">
        <v>0</v>
      </c>
      <c r="I12" s="111"/>
    </row>
    <row r="13" spans="1:9" s="97" customFormat="1" ht="30" customHeight="1">
      <c r="A13" s="114" t="s">
        <v>1527</v>
      </c>
      <c r="B13" s="110">
        <f t="shared" si="0"/>
        <v>257259971.78999999</v>
      </c>
      <c r="C13" s="111">
        <f t="shared" si="1"/>
        <v>229472815.86999997</v>
      </c>
      <c r="D13" s="112">
        <f t="shared" ref="D13:I13" si="3">SUM(D14:D15)</f>
        <v>4500119.37</v>
      </c>
      <c r="E13" s="112">
        <f t="shared" si="3"/>
        <v>5397505.9699999997</v>
      </c>
      <c r="F13" s="112">
        <f t="shared" si="3"/>
        <v>221717499.91999999</v>
      </c>
      <c r="G13" s="112">
        <f t="shared" si="3"/>
        <v>224031079.94999999</v>
      </c>
      <c r="H13" s="112">
        <f t="shared" si="3"/>
        <v>31042352.5</v>
      </c>
      <c r="I13" s="111">
        <f t="shared" si="3"/>
        <v>44229.95</v>
      </c>
    </row>
    <row r="14" spans="1:9" s="97" customFormat="1" ht="30" customHeight="1">
      <c r="A14" s="109" t="s">
        <v>2049</v>
      </c>
      <c r="B14" s="110">
        <f t="shared" si="0"/>
        <v>0</v>
      </c>
      <c r="C14" s="111">
        <f t="shared" si="1"/>
        <v>0</v>
      </c>
      <c r="D14" s="112"/>
      <c r="E14" s="112"/>
      <c r="F14" s="112"/>
      <c r="G14" s="112"/>
      <c r="H14" s="112"/>
      <c r="I14" s="111"/>
    </row>
    <row r="15" spans="1:9" s="97" customFormat="1" ht="30" customHeight="1">
      <c r="A15" s="109" t="s">
        <v>2050</v>
      </c>
      <c r="B15" s="110">
        <f t="shared" si="0"/>
        <v>257259971.78999999</v>
      </c>
      <c r="C15" s="111">
        <f t="shared" si="1"/>
        <v>229472815.86999997</v>
      </c>
      <c r="D15" s="112">
        <v>4500119.37</v>
      </c>
      <c r="E15" s="112">
        <v>5397505.9699999997</v>
      </c>
      <c r="F15" s="112">
        <v>221717499.91999999</v>
      </c>
      <c r="G15" s="112">
        <v>224031079.94999999</v>
      </c>
      <c r="H15" s="112">
        <v>31042352.5</v>
      </c>
      <c r="I15" s="111">
        <v>44229.95</v>
      </c>
    </row>
    <row r="16" spans="1:9" s="97" customFormat="1" ht="30" customHeight="1">
      <c r="A16" s="115" t="s">
        <v>1532</v>
      </c>
      <c r="B16" s="116">
        <f t="shared" ref="B16:I16" si="4">B6-B13</f>
        <v>16575494321.210001</v>
      </c>
      <c r="C16" s="117">
        <f t="shared" si="4"/>
        <v>19354285883.570004</v>
      </c>
      <c r="D16" s="118">
        <f t="shared" si="4"/>
        <v>759793429.65999997</v>
      </c>
      <c r="E16" s="118">
        <f t="shared" si="4"/>
        <v>77199033.700000003</v>
      </c>
      <c r="F16" s="118">
        <f t="shared" si="4"/>
        <v>8763691804.6500015</v>
      </c>
      <c r="G16" s="118">
        <f t="shared" si="4"/>
        <v>10812567555.709999</v>
      </c>
      <c r="H16" s="118">
        <f t="shared" si="4"/>
        <v>7052009086.8999996</v>
      </c>
      <c r="I16" s="117">
        <f t="shared" si="4"/>
        <v>8464519294.1600008</v>
      </c>
    </row>
    <row r="17" s="97" customFormat="1" ht="14.25" customHeight="1"/>
    <row r="18" s="97" customFormat="1" ht="14.25" customHeight="1"/>
    <row r="19" s="97" customFormat="1" ht="14.25" customHeight="1"/>
    <row r="20" s="97" customFormat="1" ht="14.25" customHeight="1"/>
    <row r="21" s="97" customFormat="1" ht="14.25" customHeight="1"/>
    <row r="22" s="97" customFormat="1" ht="14.25" customHeight="1"/>
    <row r="23" s="97" customFormat="1" ht="14.25" customHeight="1"/>
    <row r="24" s="97" customFormat="1" ht="14.25" customHeight="1"/>
    <row r="25" s="97" customFormat="1" ht="14.25" customHeight="1"/>
    <row r="26" s="97" customFormat="1" ht="14.25" customHeight="1"/>
    <row r="27" s="97" customFormat="1" ht="14.25" customHeight="1"/>
    <row r="28" s="97" customFormat="1" ht="14.25" customHeight="1"/>
    <row r="29" s="97" customFormat="1" ht="14.25" customHeight="1"/>
    <row r="30" s="97" customFormat="1" ht="14.25" customHeight="1"/>
    <row r="31" s="97" customFormat="1" ht="14.25" customHeight="1"/>
    <row r="32" s="97" customFormat="1" ht="14.25" customHeight="1"/>
    <row r="33" s="97" customFormat="1" ht="14.25" customHeight="1"/>
  </sheetData>
  <mergeCells count="8">
    <mergeCell ref="A1:I1"/>
    <mergeCell ref="H2:I2"/>
    <mergeCell ref="H3:I3"/>
    <mergeCell ref="B4:C4"/>
    <mergeCell ref="D4:E4"/>
    <mergeCell ref="F4:G4"/>
    <mergeCell ref="H4:I4"/>
    <mergeCell ref="A4:A5"/>
  </mergeCells>
  <phoneticPr fontId="62" type="noConversion"/>
  <printOptions horizontalCentered="1"/>
  <pageMargins left="7.8472222222222221E-2" right="7.8472222222222221E-2" top="0.74791666666666667" bottom="0.74791666666666667" header="0.31458333333333333" footer="0.31458333333333333"/>
  <pageSetup paperSize="9" orientation="landscape"/>
  <headerFooter scaleWithDoc="0" alignWithMargins="0">
    <oddFooter>第 &amp;P 页，共 &amp;N 页</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D16"/>
  <sheetViews>
    <sheetView workbookViewId="0">
      <selection activeCell="F22" sqref="F22"/>
    </sheetView>
  </sheetViews>
  <sheetFormatPr defaultColWidth="8" defaultRowHeight="14.25" customHeight="1"/>
  <cols>
    <col min="1" max="1" width="37.25" style="2" customWidth="1"/>
    <col min="2" max="2" width="24.5" style="2" customWidth="1"/>
    <col min="3" max="3" width="37.25" style="2" customWidth="1"/>
    <col min="4" max="4" width="24.5" style="2" customWidth="1"/>
    <col min="5" max="16384" width="8" style="2"/>
  </cols>
  <sheetData>
    <row r="1" spans="1:4" ht="36.75" customHeight="1">
      <c r="A1" s="645" t="s">
        <v>1618</v>
      </c>
      <c r="B1" s="645"/>
      <c r="C1" s="645"/>
      <c r="D1" s="645"/>
    </row>
    <row r="2" spans="1:4" ht="18.75" customHeight="1">
      <c r="A2" s="35"/>
      <c r="B2" s="55"/>
      <c r="C2" s="35"/>
      <c r="D2" s="34" t="s">
        <v>2051</v>
      </c>
    </row>
    <row r="3" spans="1:4" ht="18.75" customHeight="1">
      <c r="A3" s="56" t="s">
        <v>2038</v>
      </c>
      <c r="B3" s="34"/>
      <c r="C3" s="57"/>
      <c r="D3" s="34" t="s">
        <v>1504</v>
      </c>
    </row>
    <row r="4" spans="1:4" ht="30" customHeight="1">
      <c r="A4" s="58" t="s">
        <v>1505</v>
      </c>
      <c r="B4" s="59" t="s">
        <v>1565</v>
      </c>
      <c r="C4" s="87" t="s">
        <v>1505</v>
      </c>
      <c r="D4" s="88" t="s">
        <v>1565</v>
      </c>
    </row>
    <row r="5" spans="1:4" ht="28.15" customHeight="1">
      <c r="A5" s="61" t="s">
        <v>1566</v>
      </c>
      <c r="B5" s="89">
        <v>59634507.590000004</v>
      </c>
      <c r="C5" s="90" t="s">
        <v>1567</v>
      </c>
      <c r="D5" s="91">
        <v>740122564.26999998</v>
      </c>
    </row>
    <row r="6" spans="1:4" ht="28.15" customHeight="1">
      <c r="A6" s="64" t="s">
        <v>1568</v>
      </c>
      <c r="B6" s="92">
        <v>44999245.549999997</v>
      </c>
      <c r="C6" s="90" t="s">
        <v>1571</v>
      </c>
      <c r="D6" s="93">
        <v>47153379.68</v>
      </c>
    </row>
    <row r="7" spans="1:4" ht="28.15" customHeight="1">
      <c r="A7" s="64" t="s">
        <v>1570</v>
      </c>
      <c r="B7" s="92"/>
      <c r="C7" s="90" t="s">
        <v>1573</v>
      </c>
      <c r="D7" s="93"/>
    </row>
    <row r="8" spans="1:4" ht="28.15" customHeight="1">
      <c r="A8" s="64" t="s">
        <v>1645</v>
      </c>
      <c r="B8" s="92">
        <v>8108.92</v>
      </c>
      <c r="C8" s="90" t="s">
        <v>1369</v>
      </c>
      <c r="D8" s="91"/>
    </row>
    <row r="9" spans="1:4" ht="28.15" customHeight="1">
      <c r="A9" s="64" t="s">
        <v>1646</v>
      </c>
      <c r="B9" s="92">
        <v>39685.93</v>
      </c>
      <c r="C9" s="90" t="s">
        <v>1577</v>
      </c>
      <c r="D9" s="91"/>
    </row>
    <row r="10" spans="1:4" ht="28.15" customHeight="1">
      <c r="A10" s="64" t="s">
        <v>1647</v>
      </c>
      <c r="B10" s="92">
        <f>SUM(B5:B9)</f>
        <v>104681547.99000001</v>
      </c>
      <c r="C10" s="90" t="s">
        <v>1579</v>
      </c>
      <c r="D10" s="91">
        <f>SUM(D5:D9)</f>
        <v>787275943.94999993</v>
      </c>
    </row>
    <row r="11" spans="1:4" ht="28.15" customHeight="1">
      <c r="A11" s="64"/>
      <c r="B11" s="92"/>
      <c r="C11" s="90"/>
      <c r="D11" s="91"/>
    </row>
    <row r="12" spans="1:4" ht="28.15" customHeight="1">
      <c r="A12" s="64"/>
      <c r="B12" s="92"/>
      <c r="C12" s="90"/>
      <c r="D12" s="91"/>
    </row>
    <row r="13" spans="1:4" ht="28.15" customHeight="1">
      <c r="A13" s="64" t="s">
        <v>2052</v>
      </c>
      <c r="B13" s="92">
        <f>SUM(B10:B12)</f>
        <v>104681547.99000001</v>
      </c>
      <c r="C13" s="90" t="s">
        <v>1625</v>
      </c>
      <c r="D13" s="91">
        <f>SUM(D10:D12)</f>
        <v>787275943.94999993</v>
      </c>
    </row>
    <row r="14" spans="1:4" ht="28.15" customHeight="1">
      <c r="A14" s="48" t="s">
        <v>1523</v>
      </c>
      <c r="B14" s="68" t="s">
        <v>1523</v>
      </c>
      <c r="C14" s="94" t="s">
        <v>1626</v>
      </c>
      <c r="D14" s="95">
        <f>B13-D13</f>
        <v>-682594395.95999992</v>
      </c>
    </row>
    <row r="15" spans="1:4" ht="28.15" customHeight="1">
      <c r="A15" s="69" t="s">
        <v>2053</v>
      </c>
      <c r="B15" s="65">
        <v>759793429.65999997</v>
      </c>
      <c r="C15" s="70" t="s">
        <v>1627</v>
      </c>
      <c r="D15" s="71">
        <f>B15+D14</f>
        <v>77199033.700000048</v>
      </c>
    </row>
    <row r="16" spans="1:4" ht="30" customHeight="1">
      <c r="A16" s="58" t="s">
        <v>1652</v>
      </c>
      <c r="B16" s="72">
        <f>B13+B15</f>
        <v>864474977.64999998</v>
      </c>
      <c r="C16" s="60" t="s">
        <v>1652</v>
      </c>
      <c r="D16" s="72">
        <f>D13+D15</f>
        <v>864474977.64999998</v>
      </c>
    </row>
  </sheetData>
  <mergeCells count="1">
    <mergeCell ref="A1:D1"/>
  </mergeCells>
  <phoneticPr fontId="62" type="noConversion"/>
  <printOptions horizontalCentered="1"/>
  <pageMargins left="7.8472222222222221E-2" right="7.8472222222222221E-2" top="0.74791666666666667" bottom="0.74791666666666667" header="0.31458333333333333" footer="0.31458333333333333"/>
  <pageSetup paperSize="9" orientation="landscape"/>
  <headerFooter scaleWithDoc="0" alignWithMargins="0">
    <oddFooter>第 &amp;P 页，共 &amp;N 页</oddFooter>
  </headerFooter>
  <legacyDrawing r:id="rId1"/>
</worksheet>
</file>

<file path=xl/worksheets/sheet58.xml><?xml version="1.0" encoding="utf-8"?>
<worksheet xmlns="http://schemas.openxmlformats.org/spreadsheetml/2006/main" xmlns:r="http://schemas.openxmlformats.org/officeDocument/2006/relationships">
  <dimension ref="A1:D6247"/>
  <sheetViews>
    <sheetView zoomScaleSheetLayoutView="100" workbookViewId="0">
      <selection sqref="A1:IV65536"/>
    </sheetView>
  </sheetViews>
  <sheetFormatPr defaultColWidth="18.625" defaultRowHeight="18" customHeight="1"/>
  <cols>
    <col min="1" max="1" width="36.25" style="2" customWidth="1"/>
    <col min="2" max="2" width="69.875" style="75" customWidth="1"/>
    <col min="3" max="3" width="18.625" style="2" customWidth="1"/>
    <col min="4" max="16384" width="18.625" style="2"/>
  </cols>
  <sheetData>
    <row r="1" spans="1:2" s="73" customFormat="1" ht="18" customHeight="1">
      <c r="A1" s="76"/>
      <c r="B1" s="77"/>
    </row>
    <row r="2" spans="1:2" ht="42.75" customHeight="1">
      <c r="A2" s="646" t="s">
        <v>2054</v>
      </c>
      <c r="B2" s="647"/>
    </row>
    <row r="3" spans="1:2" ht="24.95" customHeight="1">
      <c r="A3" s="78"/>
      <c r="B3" s="79" t="s">
        <v>1504</v>
      </c>
    </row>
    <row r="4" spans="1:2" s="74" customFormat="1" ht="24.95" customHeight="1">
      <c r="A4" s="80" t="s">
        <v>1560</v>
      </c>
      <c r="B4" s="80" t="s">
        <v>1561</v>
      </c>
    </row>
    <row r="5" spans="1:2" ht="24.95" customHeight="1">
      <c r="A5" s="81" t="s">
        <v>1509</v>
      </c>
      <c r="B5" s="82">
        <v>104681547.99000001</v>
      </c>
    </row>
    <row r="6" spans="1:2" ht="24.95" customHeight="1">
      <c r="A6" s="83" t="s">
        <v>2055</v>
      </c>
      <c r="B6" s="82">
        <v>3749332593.0700002</v>
      </c>
    </row>
    <row r="7" spans="1:2" ht="24.95" customHeight="1">
      <c r="A7" s="83" t="s">
        <v>2056</v>
      </c>
      <c r="B7" s="82">
        <v>1728174849.6300001</v>
      </c>
    </row>
    <row r="8" spans="1:2" ht="24.95" customHeight="1">
      <c r="A8" s="80" t="s">
        <v>1562</v>
      </c>
      <c r="B8" s="84">
        <f>SUM(B5:B7)</f>
        <v>5582188990.6900005</v>
      </c>
    </row>
    <row r="9" spans="1:2" s="73" customFormat="1" ht="18" customHeight="1">
      <c r="A9" s="85"/>
      <c r="B9" s="86"/>
    </row>
    <row r="10" spans="1:2" s="73" customFormat="1" ht="18" customHeight="1">
      <c r="B10" s="86"/>
    </row>
    <row r="11" spans="1:2" s="73" customFormat="1" ht="18" customHeight="1">
      <c r="B11" s="86"/>
    </row>
    <row r="12" spans="1:2" s="73" customFormat="1" ht="18" customHeight="1">
      <c r="B12" s="86"/>
    </row>
    <row r="13" spans="1:2" s="73" customFormat="1" ht="18" customHeight="1">
      <c r="B13" s="86"/>
    </row>
    <row r="14" spans="1:2" s="73" customFormat="1" ht="18" customHeight="1">
      <c r="B14" s="86"/>
    </row>
    <row r="15" spans="1:2" s="73" customFormat="1" ht="18" customHeight="1">
      <c r="B15" s="86"/>
    </row>
    <row r="16" spans="1:2" s="73" customFormat="1" ht="18" customHeight="1">
      <c r="B16" s="86"/>
    </row>
    <row r="17" spans="2:2" s="73" customFormat="1" ht="18" customHeight="1">
      <c r="B17" s="86"/>
    </row>
    <row r="18" spans="2:2" s="73" customFormat="1" ht="18" customHeight="1">
      <c r="B18" s="86"/>
    </row>
    <row r="19" spans="2:2" s="73" customFormat="1" ht="18" customHeight="1">
      <c r="B19" s="86"/>
    </row>
    <row r="20" spans="2:2" s="73" customFormat="1" ht="18" customHeight="1">
      <c r="B20" s="86"/>
    </row>
    <row r="21" spans="2:2" s="73" customFormat="1" ht="18" customHeight="1">
      <c r="B21" s="86"/>
    </row>
    <row r="22" spans="2:2" s="73" customFormat="1" ht="18" customHeight="1">
      <c r="B22" s="86"/>
    </row>
    <row r="23" spans="2:2" s="73" customFormat="1" ht="18" customHeight="1">
      <c r="B23" s="86"/>
    </row>
    <row r="24" spans="2:2" s="73" customFormat="1" ht="18" customHeight="1">
      <c r="B24" s="86"/>
    </row>
    <row r="25" spans="2:2" s="73" customFormat="1" ht="18" customHeight="1">
      <c r="B25" s="86"/>
    </row>
    <row r="26" spans="2:2" s="73" customFormat="1" ht="18" customHeight="1">
      <c r="B26" s="86"/>
    </row>
    <row r="27" spans="2:2" s="73" customFormat="1" ht="18" customHeight="1">
      <c r="B27" s="86"/>
    </row>
    <row r="28" spans="2:2" s="73" customFormat="1" ht="18" customHeight="1">
      <c r="B28" s="86"/>
    </row>
    <row r="29" spans="2:2" s="73" customFormat="1" ht="18" customHeight="1">
      <c r="B29" s="86"/>
    </row>
    <row r="30" spans="2:2" s="73" customFormat="1" ht="18" customHeight="1">
      <c r="B30" s="86"/>
    </row>
    <row r="31" spans="2:2" s="73" customFormat="1" ht="18" customHeight="1">
      <c r="B31" s="86"/>
    </row>
    <row r="32" spans="2:2" s="73" customFormat="1" ht="18" customHeight="1">
      <c r="B32" s="86"/>
    </row>
    <row r="33" spans="2:2" s="73" customFormat="1" ht="18" customHeight="1">
      <c r="B33" s="86"/>
    </row>
    <row r="34" spans="2:2" s="73" customFormat="1" ht="18" customHeight="1">
      <c r="B34" s="86"/>
    </row>
    <row r="35" spans="2:2" s="73" customFormat="1" ht="18" customHeight="1">
      <c r="B35" s="86"/>
    </row>
    <row r="36" spans="2:2" s="73" customFormat="1" ht="18" customHeight="1">
      <c r="B36" s="86"/>
    </row>
    <row r="37" spans="2:2" s="73" customFormat="1" ht="18" customHeight="1">
      <c r="B37" s="86"/>
    </row>
    <row r="38" spans="2:2" s="73" customFormat="1" ht="18" customHeight="1">
      <c r="B38" s="86"/>
    </row>
    <row r="39" spans="2:2" s="73" customFormat="1" ht="18" customHeight="1">
      <c r="B39" s="86"/>
    </row>
    <row r="40" spans="2:2" s="73" customFormat="1" ht="18" customHeight="1">
      <c r="B40" s="86"/>
    </row>
    <row r="41" spans="2:2" s="73" customFormat="1" ht="18" customHeight="1">
      <c r="B41" s="86"/>
    </row>
    <row r="42" spans="2:2" s="73" customFormat="1" ht="18" customHeight="1">
      <c r="B42" s="86"/>
    </row>
    <row r="43" spans="2:2" s="73" customFormat="1" ht="18" customHeight="1">
      <c r="B43" s="86"/>
    </row>
    <row r="44" spans="2:2" s="73" customFormat="1" ht="18" customHeight="1">
      <c r="B44" s="86"/>
    </row>
    <row r="45" spans="2:2" s="73" customFormat="1" ht="18" customHeight="1">
      <c r="B45" s="86"/>
    </row>
    <row r="46" spans="2:2" s="73" customFormat="1" ht="18" customHeight="1">
      <c r="B46" s="86"/>
    </row>
    <row r="47" spans="2:2" s="73" customFormat="1" ht="18" customHeight="1">
      <c r="B47" s="86"/>
    </row>
    <row r="48" spans="2:2" s="73" customFormat="1" ht="18" customHeight="1">
      <c r="B48" s="86"/>
    </row>
    <row r="49" spans="2:2" s="73" customFormat="1" ht="18" customHeight="1">
      <c r="B49" s="86"/>
    </row>
    <row r="50" spans="2:2" s="73" customFormat="1" ht="18" customHeight="1">
      <c r="B50" s="86"/>
    </row>
    <row r="51" spans="2:2" s="73" customFormat="1" ht="18" customHeight="1">
      <c r="B51" s="86"/>
    </row>
    <row r="52" spans="2:2" s="73" customFormat="1" ht="18" customHeight="1">
      <c r="B52" s="86"/>
    </row>
    <row r="53" spans="2:2" s="73" customFormat="1" ht="18" customHeight="1">
      <c r="B53" s="86"/>
    </row>
    <row r="54" spans="2:2" s="73" customFormat="1" ht="18" customHeight="1">
      <c r="B54" s="86"/>
    </row>
    <row r="55" spans="2:2" s="73" customFormat="1" ht="18" customHeight="1">
      <c r="B55" s="86"/>
    </row>
    <row r="56" spans="2:2" s="73" customFormat="1" ht="18" customHeight="1">
      <c r="B56" s="86"/>
    </row>
    <row r="57" spans="2:2" s="73" customFormat="1" ht="18" customHeight="1">
      <c r="B57" s="86"/>
    </row>
    <row r="58" spans="2:2" s="73" customFormat="1" ht="18" customHeight="1">
      <c r="B58" s="86"/>
    </row>
    <row r="59" spans="2:2" s="73" customFormat="1" ht="18" customHeight="1">
      <c r="B59" s="86"/>
    </row>
    <row r="60" spans="2:2" s="73" customFormat="1" ht="18" customHeight="1">
      <c r="B60" s="86"/>
    </row>
    <row r="61" spans="2:2" s="73" customFormat="1" ht="18" customHeight="1">
      <c r="B61" s="86"/>
    </row>
    <row r="62" spans="2:2" s="73" customFormat="1" ht="18" customHeight="1">
      <c r="B62" s="86"/>
    </row>
    <row r="63" spans="2:2" s="73" customFormat="1" ht="18" customHeight="1">
      <c r="B63" s="86"/>
    </row>
    <row r="64" spans="2:2" s="73" customFormat="1" ht="18" customHeight="1">
      <c r="B64" s="86"/>
    </row>
    <row r="65" spans="2:2" s="73" customFormat="1" ht="18" customHeight="1">
      <c r="B65" s="86"/>
    </row>
    <row r="66" spans="2:2" s="73" customFormat="1" ht="18" customHeight="1">
      <c r="B66" s="86"/>
    </row>
    <row r="67" spans="2:2" s="73" customFormat="1" ht="18" customHeight="1">
      <c r="B67" s="86"/>
    </row>
    <row r="68" spans="2:2" s="73" customFormat="1" ht="18" customHeight="1">
      <c r="B68" s="86"/>
    </row>
    <row r="69" spans="2:2" s="73" customFormat="1" ht="18" customHeight="1">
      <c r="B69" s="86"/>
    </row>
    <row r="70" spans="2:2" s="73" customFormat="1" ht="18" customHeight="1">
      <c r="B70" s="86"/>
    </row>
    <row r="71" spans="2:2" s="73" customFormat="1" ht="18" customHeight="1">
      <c r="B71" s="86"/>
    </row>
    <row r="72" spans="2:2" s="73" customFormat="1" ht="18" customHeight="1">
      <c r="B72" s="86"/>
    </row>
    <row r="73" spans="2:2" s="73" customFormat="1" ht="18" customHeight="1">
      <c r="B73" s="86"/>
    </row>
    <row r="74" spans="2:2" s="73" customFormat="1" ht="18" customHeight="1">
      <c r="B74" s="86"/>
    </row>
    <row r="75" spans="2:2" s="73" customFormat="1" ht="18" customHeight="1">
      <c r="B75" s="86"/>
    </row>
    <row r="76" spans="2:2" s="73" customFormat="1" ht="18" customHeight="1">
      <c r="B76" s="86"/>
    </row>
    <row r="77" spans="2:2" s="73" customFormat="1" ht="18" customHeight="1">
      <c r="B77" s="86"/>
    </row>
    <row r="78" spans="2:2" s="73" customFormat="1" ht="18" customHeight="1">
      <c r="B78" s="86"/>
    </row>
    <row r="79" spans="2:2" s="73" customFormat="1" ht="18" customHeight="1">
      <c r="B79" s="86"/>
    </row>
    <row r="80" spans="2:2" s="73" customFormat="1" ht="18" customHeight="1">
      <c r="B80" s="86"/>
    </row>
    <row r="81" spans="2:2" s="73" customFormat="1" ht="18" customHeight="1">
      <c r="B81" s="86"/>
    </row>
    <row r="82" spans="2:2" s="73" customFormat="1" ht="18" customHeight="1">
      <c r="B82" s="86"/>
    </row>
    <row r="83" spans="2:2" s="73" customFormat="1" ht="18" customHeight="1">
      <c r="B83" s="86"/>
    </row>
    <row r="84" spans="2:2" s="73" customFormat="1" ht="18" customHeight="1">
      <c r="B84" s="86"/>
    </row>
    <row r="85" spans="2:2" s="73" customFormat="1" ht="18" customHeight="1">
      <c r="B85" s="86"/>
    </row>
    <row r="86" spans="2:2" s="73" customFormat="1" ht="18" customHeight="1">
      <c r="B86" s="86"/>
    </row>
    <row r="87" spans="2:2" s="73" customFormat="1" ht="18" customHeight="1">
      <c r="B87" s="86"/>
    </row>
    <row r="88" spans="2:2" s="73" customFormat="1" ht="18" customHeight="1">
      <c r="B88" s="86"/>
    </row>
    <row r="89" spans="2:2" s="73" customFormat="1" ht="18" customHeight="1">
      <c r="B89" s="86"/>
    </row>
    <row r="90" spans="2:2" s="73" customFormat="1" ht="18" customHeight="1">
      <c r="B90" s="86"/>
    </row>
    <row r="91" spans="2:2" s="73" customFormat="1" ht="18" customHeight="1">
      <c r="B91" s="86"/>
    </row>
    <row r="92" spans="2:2" s="73" customFormat="1" ht="18" customHeight="1">
      <c r="B92" s="86"/>
    </row>
    <row r="93" spans="2:2" s="73" customFormat="1" ht="18" customHeight="1">
      <c r="B93" s="86"/>
    </row>
    <row r="94" spans="2:2" s="73" customFormat="1" ht="18" customHeight="1">
      <c r="B94" s="86"/>
    </row>
    <row r="95" spans="2:2" s="73" customFormat="1" ht="18" customHeight="1">
      <c r="B95" s="86"/>
    </row>
    <row r="96" spans="2:2" s="73" customFormat="1" ht="18" customHeight="1">
      <c r="B96" s="86"/>
    </row>
    <row r="97" spans="2:2" s="73" customFormat="1" ht="18" customHeight="1">
      <c r="B97" s="86"/>
    </row>
    <row r="98" spans="2:2" s="73" customFormat="1" ht="18" customHeight="1">
      <c r="B98" s="86"/>
    </row>
    <row r="99" spans="2:2" s="73" customFormat="1" ht="18" customHeight="1">
      <c r="B99" s="86"/>
    </row>
    <row r="100" spans="2:2" s="73" customFormat="1" ht="18" customHeight="1">
      <c r="B100" s="86"/>
    </row>
    <row r="101" spans="2:2" s="73" customFormat="1" ht="18" customHeight="1">
      <c r="B101" s="86"/>
    </row>
    <row r="102" spans="2:2" s="73" customFormat="1" ht="18" customHeight="1">
      <c r="B102" s="86"/>
    </row>
    <row r="103" spans="2:2" s="73" customFormat="1" ht="18" customHeight="1">
      <c r="B103" s="86"/>
    </row>
    <row r="104" spans="2:2" s="73" customFormat="1" ht="18" customHeight="1">
      <c r="B104" s="86"/>
    </row>
    <row r="105" spans="2:2" s="73" customFormat="1" ht="18" customHeight="1">
      <c r="B105" s="86"/>
    </row>
    <row r="106" spans="2:2" s="73" customFormat="1" ht="18" customHeight="1">
      <c r="B106" s="86"/>
    </row>
    <row r="107" spans="2:2" s="73" customFormat="1" ht="18" customHeight="1">
      <c r="B107" s="86"/>
    </row>
    <row r="108" spans="2:2" s="73" customFormat="1" ht="18" customHeight="1">
      <c r="B108" s="86"/>
    </row>
    <row r="109" spans="2:2" s="73" customFormat="1" ht="18" customHeight="1">
      <c r="B109" s="86"/>
    </row>
    <row r="110" spans="2:2" s="73" customFormat="1" ht="18" customHeight="1">
      <c r="B110" s="86"/>
    </row>
    <row r="111" spans="2:2" s="73" customFormat="1" ht="18" customHeight="1">
      <c r="B111" s="86"/>
    </row>
    <row r="112" spans="2:2" s="73" customFormat="1" ht="18" customHeight="1">
      <c r="B112" s="86"/>
    </row>
    <row r="113" spans="2:2" s="73" customFormat="1" ht="18" customHeight="1">
      <c r="B113" s="86"/>
    </row>
    <row r="114" spans="2:2" s="73" customFormat="1" ht="18" customHeight="1">
      <c r="B114" s="86"/>
    </row>
    <row r="115" spans="2:2" s="73" customFormat="1" ht="18" customHeight="1">
      <c r="B115" s="86"/>
    </row>
    <row r="116" spans="2:2" s="73" customFormat="1" ht="18" customHeight="1">
      <c r="B116" s="86"/>
    </row>
    <row r="117" spans="2:2" s="73" customFormat="1" ht="18" customHeight="1">
      <c r="B117" s="86"/>
    </row>
    <row r="118" spans="2:2" s="73" customFormat="1" ht="18" customHeight="1">
      <c r="B118" s="86"/>
    </row>
    <row r="119" spans="2:2" s="73" customFormat="1" ht="18" customHeight="1">
      <c r="B119" s="86"/>
    </row>
    <row r="120" spans="2:2" s="73" customFormat="1" ht="18" customHeight="1">
      <c r="B120" s="86"/>
    </row>
    <row r="121" spans="2:2" s="73" customFormat="1" ht="18" customHeight="1">
      <c r="B121" s="86"/>
    </row>
    <row r="122" spans="2:2" s="73" customFormat="1" ht="18" customHeight="1">
      <c r="B122" s="86"/>
    </row>
    <row r="123" spans="2:2" s="73" customFormat="1" ht="18" customHeight="1">
      <c r="B123" s="86"/>
    </row>
    <row r="124" spans="2:2" s="73" customFormat="1" ht="18" customHeight="1">
      <c r="B124" s="86"/>
    </row>
    <row r="125" spans="2:2" s="73" customFormat="1" ht="18" customHeight="1">
      <c r="B125" s="86"/>
    </row>
    <row r="126" spans="2:2" s="73" customFormat="1" ht="18" customHeight="1">
      <c r="B126" s="86"/>
    </row>
    <row r="127" spans="2:2" s="73" customFormat="1" ht="18" customHeight="1">
      <c r="B127" s="86"/>
    </row>
    <row r="128" spans="2:2" s="73" customFormat="1" ht="18" customHeight="1">
      <c r="B128" s="86"/>
    </row>
    <row r="129" spans="2:2" s="73" customFormat="1" ht="18" customHeight="1">
      <c r="B129" s="86"/>
    </row>
    <row r="130" spans="2:2" s="73" customFormat="1" ht="18" customHeight="1">
      <c r="B130" s="86"/>
    </row>
    <row r="131" spans="2:2" s="73" customFormat="1" ht="18" customHeight="1">
      <c r="B131" s="86"/>
    </row>
    <row r="132" spans="2:2" s="73" customFormat="1" ht="18" customHeight="1">
      <c r="B132" s="86"/>
    </row>
    <row r="133" spans="2:2" s="73" customFormat="1" ht="18" customHeight="1">
      <c r="B133" s="86"/>
    </row>
    <row r="134" spans="2:2" s="73" customFormat="1" ht="18" customHeight="1">
      <c r="B134" s="86"/>
    </row>
    <row r="135" spans="2:2" s="73" customFormat="1" ht="18" customHeight="1">
      <c r="B135" s="86"/>
    </row>
    <row r="136" spans="2:2" s="73" customFormat="1" ht="18" customHeight="1">
      <c r="B136" s="86"/>
    </row>
    <row r="137" spans="2:2" s="73" customFormat="1" ht="18" customHeight="1">
      <c r="B137" s="86"/>
    </row>
    <row r="138" spans="2:2" s="73" customFormat="1" ht="18" customHeight="1">
      <c r="B138" s="86"/>
    </row>
    <row r="139" spans="2:2" s="73" customFormat="1" ht="18" customHeight="1">
      <c r="B139" s="86"/>
    </row>
    <row r="140" spans="2:2" s="73" customFormat="1" ht="18" customHeight="1">
      <c r="B140" s="86"/>
    </row>
    <row r="141" spans="2:2" s="73" customFormat="1" ht="18" customHeight="1">
      <c r="B141" s="86"/>
    </row>
    <row r="142" spans="2:2" s="73" customFormat="1" ht="18" customHeight="1">
      <c r="B142" s="86"/>
    </row>
    <row r="143" spans="2:2" s="73" customFormat="1" ht="18" customHeight="1">
      <c r="B143" s="86"/>
    </row>
    <row r="144" spans="2:2" s="73" customFormat="1" ht="18" customHeight="1">
      <c r="B144" s="86"/>
    </row>
    <row r="145" spans="2:2" s="73" customFormat="1" ht="18" customHeight="1">
      <c r="B145" s="86"/>
    </row>
    <row r="146" spans="2:2" s="73" customFormat="1" ht="18" customHeight="1">
      <c r="B146" s="86"/>
    </row>
    <row r="147" spans="2:2" s="73" customFormat="1" ht="18" customHeight="1">
      <c r="B147" s="86"/>
    </row>
    <row r="148" spans="2:2" s="73" customFormat="1" ht="18" customHeight="1">
      <c r="B148" s="86"/>
    </row>
    <row r="149" spans="2:2" s="73" customFormat="1" ht="18" customHeight="1">
      <c r="B149" s="86"/>
    </row>
    <row r="150" spans="2:2" s="73" customFormat="1" ht="18" customHeight="1">
      <c r="B150" s="86"/>
    </row>
    <row r="151" spans="2:2" s="73" customFormat="1" ht="18" customHeight="1">
      <c r="B151" s="86"/>
    </row>
    <row r="152" spans="2:2" s="73" customFormat="1" ht="18" customHeight="1">
      <c r="B152" s="86"/>
    </row>
    <row r="153" spans="2:2" s="73" customFormat="1" ht="18" customHeight="1">
      <c r="B153" s="86"/>
    </row>
    <row r="154" spans="2:2" s="73" customFormat="1" ht="18" customHeight="1">
      <c r="B154" s="86"/>
    </row>
    <row r="155" spans="2:2" s="73" customFormat="1" ht="18" customHeight="1">
      <c r="B155" s="86"/>
    </row>
    <row r="156" spans="2:2" s="73" customFormat="1" ht="18" customHeight="1">
      <c r="B156" s="86"/>
    </row>
    <row r="157" spans="2:2" s="73" customFormat="1" ht="18" customHeight="1">
      <c r="B157" s="86"/>
    </row>
    <row r="158" spans="2:2" s="73" customFormat="1" ht="18" customHeight="1">
      <c r="B158" s="86"/>
    </row>
    <row r="159" spans="2:2" s="73" customFormat="1" ht="18" customHeight="1">
      <c r="B159" s="86"/>
    </row>
    <row r="160" spans="2:2" s="73" customFormat="1" ht="18" customHeight="1">
      <c r="B160" s="86"/>
    </row>
    <row r="161" spans="2:2" s="73" customFormat="1" ht="18" customHeight="1">
      <c r="B161" s="86"/>
    </row>
    <row r="162" spans="2:2" s="73" customFormat="1" ht="18" customHeight="1">
      <c r="B162" s="86"/>
    </row>
    <row r="163" spans="2:2" s="73" customFormat="1" ht="18" customHeight="1">
      <c r="B163" s="86"/>
    </row>
    <row r="164" spans="2:2" s="73" customFormat="1" ht="18" customHeight="1">
      <c r="B164" s="86"/>
    </row>
    <row r="165" spans="2:2" s="73" customFormat="1" ht="18" customHeight="1">
      <c r="B165" s="86"/>
    </row>
    <row r="166" spans="2:2" s="73" customFormat="1" ht="18" customHeight="1">
      <c r="B166" s="86"/>
    </row>
    <row r="167" spans="2:2" s="73" customFormat="1" ht="18" customHeight="1">
      <c r="B167" s="86"/>
    </row>
    <row r="168" spans="2:2" s="73" customFormat="1" ht="18" customHeight="1">
      <c r="B168" s="86"/>
    </row>
    <row r="169" spans="2:2" s="73" customFormat="1" ht="18" customHeight="1">
      <c r="B169" s="86"/>
    </row>
    <row r="170" spans="2:2" s="73" customFormat="1" ht="18" customHeight="1">
      <c r="B170" s="86"/>
    </row>
    <row r="171" spans="2:2" s="73" customFormat="1" ht="18" customHeight="1">
      <c r="B171" s="86"/>
    </row>
    <row r="172" spans="2:2" s="73" customFormat="1" ht="18" customHeight="1">
      <c r="B172" s="86"/>
    </row>
    <row r="173" spans="2:2" s="73" customFormat="1" ht="18" customHeight="1">
      <c r="B173" s="86"/>
    </row>
    <row r="174" spans="2:2" s="73" customFormat="1" ht="18" customHeight="1">
      <c r="B174" s="86"/>
    </row>
    <row r="175" spans="2:2" s="73" customFormat="1" ht="18" customHeight="1">
      <c r="B175" s="86"/>
    </row>
    <row r="176" spans="2:2" s="73" customFormat="1" ht="18" customHeight="1">
      <c r="B176" s="86"/>
    </row>
    <row r="177" spans="2:2" s="73" customFormat="1" ht="18" customHeight="1">
      <c r="B177" s="86"/>
    </row>
    <row r="178" spans="2:2" s="73" customFormat="1" ht="18" customHeight="1">
      <c r="B178" s="86"/>
    </row>
    <row r="179" spans="2:2" s="73" customFormat="1" ht="18" customHeight="1">
      <c r="B179" s="86"/>
    </row>
    <row r="180" spans="2:2" s="73" customFormat="1" ht="18" customHeight="1">
      <c r="B180" s="86"/>
    </row>
    <row r="181" spans="2:2" s="73" customFormat="1" ht="18" customHeight="1">
      <c r="B181" s="86"/>
    </row>
    <row r="182" spans="2:2" s="73" customFormat="1" ht="18" customHeight="1">
      <c r="B182" s="86"/>
    </row>
    <row r="183" spans="2:2" s="73" customFormat="1" ht="18" customHeight="1">
      <c r="B183" s="86"/>
    </row>
    <row r="184" spans="2:2" s="73" customFormat="1" ht="18" customHeight="1">
      <c r="B184" s="86"/>
    </row>
    <row r="185" spans="2:2" s="73" customFormat="1" ht="18" customHeight="1">
      <c r="B185" s="86"/>
    </row>
    <row r="186" spans="2:2" s="73" customFormat="1" ht="18" customHeight="1">
      <c r="B186" s="86"/>
    </row>
    <row r="187" spans="2:2" s="73" customFormat="1" ht="18" customHeight="1">
      <c r="B187" s="86"/>
    </row>
    <row r="188" spans="2:2" s="73" customFormat="1" ht="18" customHeight="1">
      <c r="B188" s="86"/>
    </row>
    <row r="189" spans="2:2" s="73" customFormat="1" ht="18" customHeight="1">
      <c r="B189" s="86"/>
    </row>
    <row r="190" spans="2:2" s="73" customFormat="1" ht="18" customHeight="1">
      <c r="B190" s="86"/>
    </row>
    <row r="191" spans="2:2" s="73" customFormat="1" ht="18" customHeight="1">
      <c r="B191" s="86"/>
    </row>
    <row r="192" spans="2:2" s="73" customFormat="1" ht="18" customHeight="1">
      <c r="B192" s="86"/>
    </row>
    <row r="193" spans="2:2" s="73" customFormat="1" ht="18" customHeight="1">
      <c r="B193" s="86"/>
    </row>
    <row r="194" spans="2:2" s="73" customFormat="1" ht="18" customHeight="1">
      <c r="B194" s="86"/>
    </row>
    <row r="195" spans="2:2" s="73" customFormat="1" ht="18" customHeight="1">
      <c r="B195" s="86"/>
    </row>
    <row r="196" spans="2:2" s="73" customFormat="1" ht="18" customHeight="1">
      <c r="B196" s="86"/>
    </row>
    <row r="197" spans="2:2" s="73" customFormat="1" ht="18" customHeight="1">
      <c r="B197" s="86"/>
    </row>
    <row r="198" spans="2:2" s="73" customFormat="1" ht="18" customHeight="1">
      <c r="B198" s="86"/>
    </row>
    <row r="199" spans="2:2" s="73" customFormat="1" ht="18" customHeight="1">
      <c r="B199" s="86"/>
    </row>
    <row r="200" spans="2:2" s="73" customFormat="1" ht="18" customHeight="1">
      <c r="B200" s="86"/>
    </row>
    <row r="201" spans="2:2" s="73" customFormat="1" ht="18" customHeight="1">
      <c r="B201" s="86"/>
    </row>
    <row r="202" spans="2:2" s="73" customFormat="1" ht="18" customHeight="1">
      <c r="B202" s="86"/>
    </row>
    <row r="203" spans="2:2" s="73" customFormat="1" ht="18" customHeight="1">
      <c r="B203" s="86"/>
    </row>
    <row r="204" spans="2:2" s="73" customFormat="1" ht="18" customHeight="1">
      <c r="B204" s="86"/>
    </row>
    <row r="205" spans="2:2" s="73" customFormat="1" ht="18" customHeight="1">
      <c r="B205" s="86"/>
    </row>
    <row r="206" spans="2:2" s="73" customFormat="1" ht="18" customHeight="1">
      <c r="B206" s="86"/>
    </row>
    <row r="207" spans="2:2" s="73" customFormat="1" ht="18" customHeight="1">
      <c r="B207" s="86"/>
    </row>
    <row r="208" spans="2:2" s="73" customFormat="1" ht="18" customHeight="1">
      <c r="B208" s="86"/>
    </row>
    <row r="209" spans="2:2" s="73" customFormat="1" ht="18" customHeight="1">
      <c r="B209" s="86"/>
    </row>
    <row r="210" spans="2:2" s="73" customFormat="1" ht="18" customHeight="1">
      <c r="B210" s="86"/>
    </row>
    <row r="211" spans="2:2" s="73" customFormat="1" ht="18" customHeight="1">
      <c r="B211" s="86"/>
    </row>
    <row r="212" spans="2:2" s="73" customFormat="1" ht="18" customHeight="1">
      <c r="B212" s="86"/>
    </row>
    <row r="213" spans="2:2" s="73" customFormat="1" ht="18" customHeight="1">
      <c r="B213" s="86"/>
    </row>
    <row r="214" spans="2:2" s="73" customFormat="1" ht="18" customHeight="1">
      <c r="B214" s="86"/>
    </row>
    <row r="215" spans="2:2" s="73" customFormat="1" ht="18" customHeight="1">
      <c r="B215" s="86"/>
    </row>
    <row r="216" spans="2:2" s="73" customFormat="1" ht="18" customHeight="1">
      <c r="B216" s="86"/>
    </row>
    <row r="217" spans="2:2" s="73" customFormat="1" ht="18" customHeight="1">
      <c r="B217" s="86"/>
    </row>
    <row r="218" spans="2:2" s="73" customFormat="1" ht="18" customHeight="1">
      <c r="B218" s="86"/>
    </row>
    <row r="219" spans="2:2" s="73" customFormat="1" ht="18" customHeight="1">
      <c r="B219" s="86"/>
    </row>
    <row r="220" spans="2:2" s="73" customFormat="1" ht="18" customHeight="1">
      <c r="B220" s="86"/>
    </row>
    <row r="221" spans="2:2" s="73" customFormat="1" ht="18" customHeight="1">
      <c r="B221" s="86"/>
    </row>
    <row r="222" spans="2:2" s="73" customFormat="1" ht="18" customHeight="1">
      <c r="B222" s="86"/>
    </row>
    <row r="223" spans="2:2" s="73" customFormat="1" ht="18" customHeight="1">
      <c r="B223" s="86"/>
    </row>
    <row r="224" spans="2:2" s="73" customFormat="1" ht="18" customHeight="1">
      <c r="B224" s="86"/>
    </row>
    <row r="225" spans="2:2" s="73" customFormat="1" ht="18" customHeight="1">
      <c r="B225" s="86"/>
    </row>
    <row r="226" spans="2:2" s="73" customFormat="1" ht="18" customHeight="1">
      <c r="B226" s="86"/>
    </row>
    <row r="227" spans="2:2" s="73" customFormat="1" ht="18" customHeight="1">
      <c r="B227" s="86"/>
    </row>
    <row r="228" spans="2:2" s="73" customFormat="1" ht="18" customHeight="1">
      <c r="B228" s="86"/>
    </row>
    <row r="229" spans="2:2" s="73" customFormat="1" ht="18" customHeight="1">
      <c r="B229" s="86"/>
    </row>
    <row r="230" spans="2:2" s="73" customFormat="1" ht="18" customHeight="1">
      <c r="B230" s="86"/>
    </row>
    <row r="231" spans="2:2" s="73" customFormat="1" ht="18" customHeight="1">
      <c r="B231" s="86"/>
    </row>
    <row r="232" spans="2:2" s="73" customFormat="1" ht="18" customHeight="1">
      <c r="B232" s="86"/>
    </row>
    <row r="233" spans="2:2" s="73" customFormat="1" ht="18" customHeight="1">
      <c r="B233" s="86"/>
    </row>
    <row r="234" spans="2:2" s="73" customFormat="1" ht="18" customHeight="1">
      <c r="B234" s="86"/>
    </row>
    <row r="235" spans="2:2" s="73" customFormat="1" ht="18" customHeight="1">
      <c r="B235" s="86"/>
    </row>
    <row r="236" spans="2:2" s="73" customFormat="1" ht="18" customHeight="1">
      <c r="B236" s="86"/>
    </row>
    <row r="237" spans="2:2" s="73" customFormat="1" ht="18" customHeight="1">
      <c r="B237" s="86"/>
    </row>
    <row r="238" spans="2:2" s="73" customFormat="1" ht="18" customHeight="1">
      <c r="B238" s="86"/>
    </row>
    <row r="239" spans="2:2" s="73" customFormat="1" ht="18" customHeight="1">
      <c r="B239" s="86"/>
    </row>
    <row r="240" spans="2:2" s="73" customFormat="1" ht="18" customHeight="1">
      <c r="B240" s="86"/>
    </row>
    <row r="241" spans="2:2" s="73" customFormat="1" ht="18" customHeight="1">
      <c r="B241" s="86"/>
    </row>
    <row r="242" spans="2:2" s="73" customFormat="1" ht="18" customHeight="1">
      <c r="B242" s="86"/>
    </row>
    <row r="243" spans="2:2" s="73" customFormat="1" ht="18" customHeight="1">
      <c r="B243" s="86"/>
    </row>
    <row r="244" spans="2:2" s="73" customFormat="1" ht="18" customHeight="1">
      <c r="B244" s="86"/>
    </row>
    <row r="245" spans="2:2" s="73" customFormat="1" ht="18" customHeight="1">
      <c r="B245" s="86"/>
    </row>
    <row r="246" spans="2:2" s="73" customFormat="1" ht="18" customHeight="1">
      <c r="B246" s="86"/>
    </row>
    <row r="247" spans="2:2" s="73" customFormat="1" ht="18" customHeight="1">
      <c r="B247" s="86"/>
    </row>
    <row r="248" spans="2:2" s="73" customFormat="1" ht="18" customHeight="1">
      <c r="B248" s="86"/>
    </row>
    <row r="249" spans="2:2" s="73" customFormat="1" ht="18" customHeight="1">
      <c r="B249" s="86"/>
    </row>
    <row r="250" spans="2:2" s="73" customFormat="1" ht="18" customHeight="1">
      <c r="B250" s="86"/>
    </row>
    <row r="251" spans="2:2" s="73" customFormat="1" ht="18" customHeight="1">
      <c r="B251" s="86"/>
    </row>
    <row r="252" spans="2:2" s="73" customFormat="1" ht="18" customHeight="1">
      <c r="B252" s="86"/>
    </row>
    <row r="253" spans="2:2" s="73" customFormat="1" ht="18" customHeight="1">
      <c r="B253" s="86"/>
    </row>
    <row r="254" spans="2:2" s="73" customFormat="1" ht="18" customHeight="1">
      <c r="B254" s="86"/>
    </row>
    <row r="255" spans="2:2" s="73" customFormat="1" ht="18" customHeight="1">
      <c r="B255" s="86"/>
    </row>
    <row r="256" spans="2:2" s="73" customFormat="1" ht="18" customHeight="1">
      <c r="B256" s="86"/>
    </row>
    <row r="257" spans="2:2" s="73" customFormat="1" ht="18" customHeight="1">
      <c r="B257" s="86"/>
    </row>
    <row r="258" spans="2:2" s="73" customFormat="1" ht="18" customHeight="1">
      <c r="B258" s="86"/>
    </row>
    <row r="259" spans="2:2" s="73" customFormat="1" ht="18" customHeight="1">
      <c r="B259" s="86"/>
    </row>
    <row r="260" spans="2:2" s="73" customFormat="1" ht="18" customHeight="1">
      <c r="B260" s="86"/>
    </row>
    <row r="261" spans="2:2" s="73" customFormat="1" ht="18" customHeight="1">
      <c r="B261" s="86"/>
    </row>
    <row r="262" spans="2:2" s="73" customFormat="1" ht="18" customHeight="1">
      <c r="B262" s="86"/>
    </row>
    <row r="263" spans="2:2" s="73" customFormat="1" ht="18" customHeight="1">
      <c r="B263" s="86"/>
    </row>
    <row r="264" spans="2:2" s="73" customFormat="1" ht="18" customHeight="1">
      <c r="B264" s="86"/>
    </row>
    <row r="265" spans="2:2" s="73" customFormat="1" ht="18" customHeight="1">
      <c r="B265" s="86"/>
    </row>
    <row r="266" spans="2:2" s="73" customFormat="1" ht="18" customHeight="1">
      <c r="B266" s="86"/>
    </row>
    <row r="267" spans="2:2" s="73" customFormat="1" ht="18" customHeight="1">
      <c r="B267" s="86"/>
    </row>
    <row r="268" spans="2:2" s="73" customFormat="1" ht="18" customHeight="1">
      <c r="B268" s="86"/>
    </row>
    <row r="269" spans="2:2" s="73" customFormat="1" ht="18" customHeight="1">
      <c r="B269" s="86"/>
    </row>
    <row r="270" spans="2:2" s="73" customFormat="1" ht="18" customHeight="1">
      <c r="B270" s="86"/>
    </row>
    <row r="271" spans="2:2" s="73" customFormat="1" ht="18" customHeight="1">
      <c r="B271" s="86"/>
    </row>
    <row r="272" spans="2:2" s="73" customFormat="1" ht="18" customHeight="1">
      <c r="B272" s="86"/>
    </row>
    <row r="273" spans="2:2" s="73" customFormat="1" ht="18" customHeight="1">
      <c r="B273" s="86"/>
    </row>
    <row r="274" spans="2:2" s="73" customFormat="1" ht="18" customHeight="1">
      <c r="B274" s="86"/>
    </row>
    <row r="275" spans="2:2" s="73" customFormat="1" ht="18" customHeight="1">
      <c r="B275" s="86"/>
    </row>
    <row r="276" spans="2:2" s="73" customFormat="1" ht="18" customHeight="1">
      <c r="B276" s="86"/>
    </row>
    <row r="277" spans="2:2" s="73" customFormat="1" ht="18" customHeight="1">
      <c r="B277" s="86"/>
    </row>
    <row r="278" spans="2:2" s="73" customFormat="1" ht="18" customHeight="1">
      <c r="B278" s="86"/>
    </row>
    <row r="279" spans="2:2" s="73" customFormat="1" ht="18" customHeight="1">
      <c r="B279" s="86"/>
    </row>
    <row r="280" spans="2:2" s="73" customFormat="1" ht="18" customHeight="1">
      <c r="B280" s="86"/>
    </row>
    <row r="281" spans="2:2" s="73" customFormat="1" ht="18" customHeight="1">
      <c r="B281" s="86"/>
    </row>
    <row r="282" spans="2:2" s="73" customFormat="1" ht="18" customHeight="1">
      <c r="B282" s="86"/>
    </row>
    <row r="283" spans="2:2" s="73" customFormat="1" ht="18" customHeight="1">
      <c r="B283" s="86"/>
    </row>
    <row r="284" spans="2:2" s="73" customFormat="1" ht="18" customHeight="1">
      <c r="B284" s="86"/>
    </row>
    <row r="285" spans="2:2" s="73" customFormat="1" ht="18" customHeight="1">
      <c r="B285" s="86"/>
    </row>
    <row r="286" spans="2:2" s="73" customFormat="1" ht="18" customHeight="1">
      <c r="B286" s="86"/>
    </row>
    <row r="287" spans="2:2" s="73" customFormat="1" ht="18" customHeight="1">
      <c r="B287" s="86"/>
    </row>
    <row r="288" spans="2:2" s="73" customFormat="1" ht="18" customHeight="1">
      <c r="B288" s="86"/>
    </row>
    <row r="289" spans="2:2" s="73" customFormat="1" ht="18" customHeight="1">
      <c r="B289" s="86"/>
    </row>
    <row r="290" spans="2:2" s="73" customFormat="1" ht="18" customHeight="1">
      <c r="B290" s="86"/>
    </row>
    <row r="291" spans="2:2" s="73" customFormat="1" ht="18" customHeight="1">
      <c r="B291" s="86"/>
    </row>
    <row r="292" spans="2:2" s="73" customFormat="1" ht="18" customHeight="1">
      <c r="B292" s="86"/>
    </row>
    <row r="293" spans="2:2" s="73" customFormat="1" ht="18" customHeight="1">
      <c r="B293" s="86"/>
    </row>
    <row r="294" spans="2:2" s="73" customFormat="1" ht="18" customHeight="1">
      <c r="B294" s="86"/>
    </row>
    <row r="295" spans="2:2" s="73" customFormat="1" ht="18" customHeight="1">
      <c r="B295" s="86"/>
    </row>
    <row r="296" spans="2:2" s="73" customFormat="1" ht="18" customHeight="1">
      <c r="B296" s="86"/>
    </row>
    <row r="297" spans="2:2" s="73" customFormat="1" ht="18" customHeight="1">
      <c r="B297" s="86"/>
    </row>
    <row r="298" spans="2:2" s="73" customFormat="1" ht="18" customHeight="1">
      <c r="B298" s="86"/>
    </row>
    <row r="299" spans="2:2" s="73" customFormat="1" ht="18" customHeight="1">
      <c r="B299" s="86"/>
    </row>
    <row r="300" spans="2:2" s="73" customFormat="1" ht="18" customHeight="1">
      <c r="B300" s="86"/>
    </row>
    <row r="301" spans="2:2" s="73" customFormat="1" ht="18" customHeight="1">
      <c r="B301" s="86"/>
    </row>
    <row r="302" spans="2:2" s="73" customFormat="1" ht="18" customHeight="1">
      <c r="B302" s="86"/>
    </row>
    <row r="303" spans="2:2" s="73" customFormat="1" ht="18" customHeight="1">
      <c r="B303" s="86"/>
    </row>
    <row r="304" spans="2:2" s="73" customFormat="1" ht="18" customHeight="1">
      <c r="B304" s="86"/>
    </row>
    <row r="305" spans="2:2" s="73" customFormat="1" ht="18" customHeight="1">
      <c r="B305" s="86"/>
    </row>
    <row r="306" spans="2:2" s="73" customFormat="1" ht="18" customHeight="1">
      <c r="B306" s="86"/>
    </row>
    <row r="307" spans="2:2" s="73" customFormat="1" ht="18" customHeight="1">
      <c r="B307" s="86"/>
    </row>
    <row r="308" spans="2:2" s="73" customFormat="1" ht="18" customHeight="1">
      <c r="B308" s="86"/>
    </row>
    <row r="309" spans="2:2" s="73" customFormat="1" ht="18" customHeight="1">
      <c r="B309" s="86"/>
    </row>
    <row r="310" spans="2:2" s="73" customFormat="1" ht="18" customHeight="1">
      <c r="B310" s="86"/>
    </row>
    <row r="311" spans="2:2" s="73" customFormat="1" ht="18" customHeight="1">
      <c r="B311" s="86"/>
    </row>
    <row r="312" spans="2:2" s="73" customFormat="1" ht="18" customHeight="1">
      <c r="B312" s="86"/>
    </row>
    <row r="313" spans="2:2" s="73" customFormat="1" ht="18" customHeight="1">
      <c r="B313" s="86"/>
    </row>
    <row r="314" spans="2:2" s="73" customFormat="1" ht="18" customHeight="1">
      <c r="B314" s="86"/>
    </row>
    <row r="315" spans="2:2" s="73" customFormat="1" ht="18" customHeight="1">
      <c r="B315" s="86"/>
    </row>
    <row r="316" spans="2:2" s="73" customFormat="1" ht="18" customHeight="1">
      <c r="B316" s="86"/>
    </row>
    <row r="317" spans="2:2" s="73" customFormat="1" ht="18" customHeight="1">
      <c r="B317" s="86"/>
    </row>
    <row r="318" spans="2:2" s="73" customFormat="1" ht="18" customHeight="1">
      <c r="B318" s="86"/>
    </row>
    <row r="319" spans="2:2" s="73" customFormat="1" ht="18" customHeight="1">
      <c r="B319" s="86"/>
    </row>
    <row r="320" spans="2:2" s="73" customFormat="1" ht="18" customHeight="1">
      <c r="B320" s="86"/>
    </row>
    <row r="321" spans="2:2" s="73" customFormat="1" ht="18" customHeight="1">
      <c r="B321" s="86"/>
    </row>
    <row r="322" spans="2:2" s="73" customFormat="1" ht="18" customHeight="1">
      <c r="B322" s="86"/>
    </row>
    <row r="323" spans="2:2" s="73" customFormat="1" ht="18" customHeight="1">
      <c r="B323" s="86"/>
    </row>
    <row r="324" spans="2:2" s="73" customFormat="1" ht="18" customHeight="1">
      <c r="B324" s="86"/>
    </row>
    <row r="325" spans="2:2" s="73" customFormat="1" ht="18" customHeight="1">
      <c r="B325" s="86"/>
    </row>
    <row r="326" spans="2:2" s="73" customFormat="1" ht="18" customHeight="1">
      <c r="B326" s="86"/>
    </row>
    <row r="327" spans="2:2" s="73" customFormat="1" ht="18" customHeight="1">
      <c r="B327" s="86"/>
    </row>
    <row r="328" spans="2:2" s="73" customFormat="1" ht="18" customHeight="1">
      <c r="B328" s="86"/>
    </row>
    <row r="329" spans="2:2" s="73" customFormat="1" ht="18" customHeight="1">
      <c r="B329" s="86"/>
    </row>
    <row r="330" spans="2:2" s="73" customFormat="1" ht="18" customHeight="1">
      <c r="B330" s="86"/>
    </row>
    <row r="331" spans="2:2" s="73" customFormat="1" ht="18" customHeight="1">
      <c r="B331" s="86"/>
    </row>
    <row r="332" spans="2:2" s="73" customFormat="1" ht="18" customHeight="1">
      <c r="B332" s="86"/>
    </row>
    <row r="333" spans="2:2" s="73" customFormat="1" ht="18" customHeight="1">
      <c r="B333" s="86"/>
    </row>
    <row r="334" spans="2:2" s="73" customFormat="1" ht="18" customHeight="1">
      <c r="B334" s="86"/>
    </row>
    <row r="335" spans="2:2" s="73" customFormat="1" ht="18" customHeight="1">
      <c r="B335" s="86"/>
    </row>
    <row r="336" spans="2:2" s="73" customFormat="1" ht="18" customHeight="1">
      <c r="B336" s="86"/>
    </row>
    <row r="337" spans="2:2" s="73" customFormat="1" ht="18" customHeight="1">
      <c r="B337" s="86"/>
    </row>
    <row r="338" spans="2:2" s="73" customFormat="1" ht="18" customHeight="1">
      <c r="B338" s="86"/>
    </row>
    <row r="339" spans="2:2" s="73" customFormat="1" ht="18" customHeight="1">
      <c r="B339" s="86"/>
    </row>
    <row r="340" spans="2:2" s="73" customFormat="1" ht="18" customHeight="1">
      <c r="B340" s="86"/>
    </row>
    <row r="341" spans="2:2" s="73" customFormat="1" ht="18" customHeight="1">
      <c r="B341" s="86"/>
    </row>
    <row r="342" spans="2:2" s="73" customFormat="1" ht="18" customHeight="1">
      <c r="B342" s="86"/>
    </row>
    <row r="343" spans="2:2" s="73" customFormat="1" ht="18" customHeight="1">
      <c r="B343" s="86"/>
    </row>
    <row r="344" spans="2:2" s="73" customFormat="1" ht="18" customHeight="1">
      <c r="B344" s="86"/>
    </row>
    <row r="345" spans="2:2" s="73" customFormat="1" ht="18" customHeight="1">
      <c r="B345" s="86"/>
    </row>
    <row r="346" spans="2:2" s="73" customFormat="1" ht="18" customHeight="1">
      <c r="B346" s="86"/>
    </row>
    <row r="347" spans="2:2" s="73" customFormat="1" ht="18" customHeight="1">
      <c r="B347" s="86"/>
    </row>
    <row r="348" spans="2:2" s="73" customFormat="1" ht="18" customHeight="1">
      <c r="B348" s="86"/>
    </row>
    <row r="349" spans="2:2" s="73" customFormat="1" ht="18" customHeight="1">
      <c r="B349" s="86"/>
    </row>
    <row r="350" spans="2:2" s="73" customFormat="1" ht="18" customHeight="1">
      <c r="B350" s="86"/>
    </row>
    <row r="351" spans="2:2" s="73" customFormat="1" ht="18" customHeight="1">
      <c r="B351" s="86"/>
    </row>
    <row r="352" spans="2:2" s="73" customFormat="1" ht="18" customHeight="1">
      <c r="B352" s="86"/>
    </row>
    <row r="353" spans="2:2" s="73" customFormat="1" ht="18" customHeight="1">
      <c r="B353" s="86"/>
    </row>
    <row r="354" spans="2:2" s="73" customFormat="1" ht="18" customHeight="1">
      <c r="B354" s="86"/>
    </row>
    <row r="355" spans="2:2" s="73" customFormat="1" ht="18" customHeight="1">
      <c r="B355" s="86"/>
    </row>
    <row r="356" spans="2:2" s="73" customFormat="1" ht="18" customHeight="1">
      <c r="B356" s="86"/>
    </row>
    <row r="357" spans="2:2" s="73" customFormat="1" ht="18" customHeight="1">
      <c r="B357" s="86"/>
    </row>
    <row r="358" spans="2:2" s="73" customFormat="1" ht="18" customHeight="1">
      <c r="B358" s="86"/>
    </row>
    <row r="359" spans="2:2" s="73" customFormat="1" ht="18" customHeight="1">
      <c r="B359" s="86"/>
    </row>
    <row r="360" spans="2:2" s="73" customFormat="1" ht="18" customHeight="1">
      <c r="B360" s="86"/>
    </row>
    <row r="361" spans="2:2" s="73" customFormat="1" ht="18" customHeight="1">
      <c r="B361" s="86"/>
    </row>
    <row r="362" spans="2:2" s="73" customFormat="1" ht="18" customHeight="1">
      <c r="B362" s="86"/>
    </row>
    <row r="363" spans="2:2" s="73" customFormat="1" ht="18" customHeight="1">
      <c r="B363" s="86"/>
    </row>
    <row r="364" spans="2:2" s="73" customFormat="1" ht="18" customHeight="1">
      <c r="B364" s="86"/>
    </row>
    <row r="365" spans="2:2" s="73" customFormat="1" ht="18" customHeight="1">
      <c r="B365" s="86"/>
    </row>
    <row r="366" spans="2:2" s="73" customFormat="1" ht="18" customHeight="1">
      <c r="B366" s="86"/>
    </row>
    <row r="367" spans="2:2" s="73" customFormat="1" ht="18" customHeight="1">
      <c r="B367" s="86"/>
    </row>
    <row r="368" spans="2:2" s="73" customFormat="1" ht="18" customHeight="1">
      <c r="B368" s="86"/>
    </row>
    <row r="369" spans="2:2" s="73" customFormat="1" ht="18" customHeight="1">
      <c r="B369" s="86"/>
    </row>
    <row r="370" spans="2:2" s="73" customFormat="1" ht="18" customHeight="1">
      <c r="B370" s="86"/>
    </row>
    <row r="371" spans="2:2" s="73" customFormat="1" ht="18" customHeight="1">
      <c r="B371" s="86"/>
    </row>
    <row r="372" spans="2:2" s="73" customFormat="1" ht="18" customHeight="1">
      <c r="B372" s="86"/>
    </row>
    <row r="373" spans="2:2" s="73" customFormat="1" ht="18" customHeight="1">
      <c r="B373" s="86"/>
    </row>
    <row r="374" spans="2:2" s="73" customFormat="1" ht="18" customHeight="1">
      <c r="B374" s="86"/>
    </row>
    <row r="375" spans="2:2" s="73" customFormat="1" ht="18" customHeight="1">
      <c r="B375" s="86"/>
    </row>
    <row r="376" spans="2:2" s="73" customFormat="1" ht="18" customHeight="1">
      <c r="B376" s="86"/>
    </row>
    <row r="377" spans="2:2" s="73" customFormat="1" ht="18" customHeight="1">
      <c r="B377" s="86"/>
    </row>
    <row r="378" spans="2:2" s="73" customFormat="1" ht="18" customHeight="1">
      <c r="B378" s="86"/>
    </row>
    <row r="379" spans="2:2" s="73" customFormat="1" ht="18" customHeight="1">
      <c r="B379" s="86"/>
    </row>
    <row r="380" spans="2:2" s="73" customFormat="1" ht="18" customHeight="1">
      <c r="B380" s="86"/>
    </row>
    <row r="381" spans="2:2" s="73" customFormat="1" ht="18" customHeight="1">
      <c r="B381" s="86"/>
    </row>
    <row r="382" spans="2:2" s="73" customFormat="1" ht="18" customHeight="1">
      <c r="B382" s="86"/>
    </row>
    <row r="383" spans="2:2" s="73" customFormat="1" ht="18" customHeight="1">
      <c r="B383" s="86"/>
    </row>
    <row r="384" spans="2:2" s="73" customFormat="1" ht="18" customHeight="1">
      <c r="B384" s="86"/>
    </row>
    <row r="385" spans="2:2" s="73" customFormat="1" ht="18" customHeight="1">
      <c r="B385" s="86"/>
    </row>
    <row r="386" spans="2:2" s="73" customFormat="1" ht="18" customHeight="1">
      <c r="B386" s="86"/>
    </row>
    <row r="387" spans="2:2" s="73" customFormat="1" ht="18" customHeight="1">
      <c r="B387" s="86"/>
    </row>
    <row r="388" spans="2:2" s="73" customFormat="1" ht="18" customHeight="1">
      <c r="B388" s="86"/>
    </row>
    <row r="389" spans="2:2" s="73" customFormat="1" ht="18" customHeight="1">
      <c r="B389" s="86"/>
    </row>
    <row r="390" spans="2:2" s="73" customFormat="1" ht="18" customHeight="1">
      <c r="B390" s="86"/>
    </row>
    <row r="391" spans="2:2" s="73" customFormat="1" ht="18" customHeight="1">
      <c r="B391" s="86"/>
    </row>
    <row r="392" spans="2:2" s="73" customFormat="1" ht="18" customHeight="1">
      <c r="B392" s="86"/>
    </row>
    <row r="393" spans="2:2" s="73" customFormat="1" ht="18" customHeight="1">
      <c r="B393" s="86"/>
    </row>
    <row r="394" spans="2:2" s="73" customFormat="1" ht="18" customHeight="1">
      <c r="B394" s="86"/>
    </row>
    <row r="395" spans="2:2" s="73" customFormat="1" ht="18" customHeight="1">
      <c r="B395" s="86"/>
    </row>
    <row r="396" spans="2:2" s="73" customFormat="1" ht="18" customHeight="1">
      <c r="B396" s="86"/>
    </row>
    <row r="397" spans="2:2" s="73" customFormat="1" ht="18" customHeight="1">
      <c r="B397" s="86"/>
    </row>
    <row r="398" spans="2:2" s="73" customFormat="1" ht="18" customHeight="1">
      <c r="B398" s="86"/>
    </row>
    <row r="399" spans="2:2" s="73" customFormat="1" ht="18" customHeight="1">
      <c r="B399" s="86"/>
    </row>
    <row r="400" spans="2:2" s="73" customFormat="1" ht="18" customHeight="1">
      <c r="B400" s="86"/>
    </row>
    <row r="401" spans="2:2" s="73" customFormat="1" ht="18" customHeight="1">
      <c r="B401" s="86"/>
    </row>
    <row r="402" spans="2:2" s="73" customFormat="1" ht="18" customHeight="1">
      <c r="B402" s="86"/>
    </row>
    <row r="403" spans="2:2" s="73" customFormat="1" ht="18" customHeight="1">
      <c r="B403" s="86"/>
    </row>
    <row r="404" spans="2:2" s="73" customFormat="1" ht="18" customHeight="1">
      <c r="B404" s="86"/>
    </row>
    <row r="405" spans="2:2" s="73" customFormat="1" ht="18" customHeight="1">
      <c r="B405" s="86"/>
    </row>
    <row r="406" spans="2:2" s="73" customFormat="1" ht="18" customHeight="1">
      <c r="B406" s="86"/>
    </row>
    <row r="407" spans="2:2" s="73" customFormat="1" ht="18" customHeight="1">
      <c r="B407" s="86"/>
    </row>
    <row r="408" spans="2:2" s="73" customFormat="1" ht="18" customHeight="1">
      <c r="B408" s="86"/>
    </row>
    <row r="409" spans="2:2" s="73" customFormat="1" ht="18" customHeight="1">
      <c r="B409" s="86"/>
    </row>
    <row r="410" spans="2:2" s="73" customFormat="1" ht="18" customHeight="1">
      <c r="B410" s="86"/>
    </row>
    <row r="411" spans="2:2" s="73" customFormat="1" ht="18" customHeight="1">
      <c r="B411" s="86"/>
    </row>
    <row r="412" spans="2:2" s="73" customFormat="1" ht="18" customHeight="1">
      <c r="B412" s="86"/>
    </row>
    <row r="413" spans="2:2" s="73" customFormat="1" ht="18" customHeight="1">
      <c r="B413" s="86"/>
    </row>
    <row r="414" spans="2:2" s="73" customFormat="1" ht="18" customHeight="1">
      <c r="B414" s="86"/>
    </row>
    <row r="415" spans="2:2" s="73" customFormat="1" ht="18" customHeight="1">
      <c r="B415" s="86"/>
    </row>
    <row r="416" spans="2:2" s="73" customFormat="1" ht="18" customHeight="1">
      <c r="B416" s="86"/>
    </row>
    <row r="417" spans="2:2" s="73" customFormat="1" ht="18" customHeight="1">
      <c r="B417" s="86"/>
    </row>
    <row r="418" spans="2:2" s="73" customFormat="1" ht="18" customHeight="1">
      <c r="B418" s="86"/>
    </row>
    <row r="419" spans="2:2" s="73" customFormat="1" ht="18" customHeight="1">
      <c r="B419" s="86"/>
    </row>
    <row r="420" spans="2:2" s="73" customFormat="1" ht="18" customHeight="1">
      <c r="B420" s="86"/>
    </row>
    <row r="421" spans="2:2" s="73" customFormat="1" ht="18" customHeight="1">
      <c r="B421" s="86"/>
    </row>
    <row r="422" spans="2:2" s="73" customFormat="1" ht="18" customHeight="1">
      <c r="B422" s="86"/>
    </row>
    <row r="423" spans="2:2" s="73" customFormat="1" ht="18" customHeight="1">
      <c r="B423" s="86"/>
    </row>
    <row r="424" spans="2:2" s="73" customFormat="1" ht="18" customHeight="1">
      <c r="B424" s="86"/>
    </row>
    <row r="425" spans="2:2" s="73" customFormat="1" ht="18" customHeight="1">
      <c r="B425" s="86"/>
    </row>
    <row r="426" spans="2:2" s="73" customFormat="1" ht="18" customHeight="1">
      <c r="B426" s="86"/>
    </row>
    <row r="427" spans="2:2" s="73" customFormat="1" ht="18" customHeight="1">
      <c r="B427" s="86"/>
    </row>
    <row r="428" spans="2:2" s="73" customFormat="1" ht="18" customHeight="1">
      <c r="B428" s="86"/>
    </row>
    <row r="429" spans="2:2" s="73" customFormat="1" ht="18" customHeight="1">
      <c r="B429" s="86"/>
    </row>
    <row r="430" spans="2:2" s="73" customFormat="1" ht="18" customHeight="1">
      <c r="B430" s="86"/>
    </row>
    <row r="431" spans="2:2" s="73" customFormat="1" ht="18" customHeight="1">
      <c r="B431" s="86"/>
    </row>
    <row r="432" spans="2:2" s="73" customFormat="1" ht="18" customHeight="1">
      <c r="B432" s="86"/>
    </row>
    <row r="433" spans="2:2" s="73" customFormat="1" ht="18" customHeight="1">
      <c r="B433" s="86"/>
    </row>
    <row r="434" spans="2:2" s="73" customFormat="1" ht="18" customHeight="1">
      <c r="B434" s="86"/>
    </row>
    <row r="435" spans="2:2" s="73" customFormat="1" ht="18" customHeight="1">
      <c r="B435" s="86"/>
    </row>
    <row r="436" spans="2:2" s="73" customFormat="1" ht="18" customHeight="1">
      <c r="B436" s="86"/>
    </row>
    <row r="437" spans="2:2" s="73" customFormat="1" ht="18" customHeight="1">
      <c r="B437" s="86"/>
    </row>
    <row r="438" spans="2:2" s="73" customFormat="1" ht="18" customHeight="1">
      <c r="B438" s="86"/>
    </row>
    <row r="439" spans="2:2" s="73" customFormat="1" ht="18" customHeight="1">
      <c r="B439" s="86"/>
    </row>
    <row r="440" spans="2:2" s="73" customFormat="1" ht="18" customHeight="1">
      <c r="B440" s="86"/>
    </row>
    <row r="441" spans="2:2" s="73" customFormat="1" ht="18" customHeight="1">
      <c r="B441" s="86"/>
    </row>
    <row r="442" spans="2:2" s="73" customFormat="1" ht="18" customHeight="1">
      <c r="B442" s="86"/>
    </row>
    <row r="443" spans="2:2" s="73" customFormat="1" ht="18" customHeight="1">
      <c r="B443" s="86"/>
    </row>
    <row r="444" spans="2:2" s="73" customFormat="1" ht="18" customHeight="1">
      <c r="B444" s="86"/>
    </row>
    <row r="445" spans="2:2" s="73" customFormat="1" ht="18" customHeight="1">
      <c r="B445" s="86"/>
    </row>
    <row r="446" spans="2:2" s="73" customFormat="1" ht="18" customHeight="1">
      <c r="B446" s="86"/>
    </row>
    <row r="447" spans="2:2" s="73" customFormat="1" ht="18" customHeight="1">
      <c r="B447" s="86"/>
    </row>
    <row r="448" spans="2:2" s="73" customFormat="1" ht="18" customHeight="1">
      <c r="B448" s="86"/>
    </row>
    <row r="449" spans="2:2" s="73" customFormat="1" ht="18" customHeight="1">
      <c r="B449" s="86"/>
    </row>
    <row r="450" spans="2:2" s="73" customFormat="1" ht="18" customHeight="1">
      <c r="B450" s="86"/>
    </row>
    <row r="451" spans="2:2" s="73" customFormat="1" ht="18" customHeight="1">
      <c r="B451" s="86"/>
    </row>
    <row r="452" spans="2:2" s="73" customFormat="1" ht="18" customHeight="1">
      <c r="B452" s="86"/>
    </row>
    <row r="453" spans="2:2" s="73" customFormat="1" ht="18" customHeight="1">
      <c r="B453" s="86"/>
    </row>
    <row r="454" spans="2:2" s="73" customFormat="1" ht="18" customHeight="1">
      <c r="B454" s="86"/>
    </row>
    <row r="455" spans="2:2" s="73" customFormat="1" ht="18" customHeight="1">
      <c r="B455" s="86"/>
    </row>
    <row r="456" spans="2:2" s="73" customFormat="1" ht="18" customHeight="1">
      <c r="B456" s="86"/>
    </row>
    <row r="457" spans="2:2" s="73" customFormat="1" ht="18" customHeight="1">
      <c r="B457" s="86"/>
    </row>
    <row r="458" spans="2:2" s="73" customFormat="1" ht="18" customHeight="1">
      <c r="B458" s="86"/>
    </row>
    <row r="459" spans="2:2" s="73" customFormat="1" ht="18" customHeight="1">
      <c r="B459" s="86"/>
    </row>
    <row r="460" spans="2:2" s="73" customFormat="1" ht="18" customHeight="1">
      <c r="B460" s="86"/>
    </row>
    <row r="461" spans="2:2" s="73" customFormat="1" ht="18" customHeight="1">
      <c r="B461" s="86"/>
    </row>
    <row r="462" spans="2:2" s="73" customFormat="1" ht="18" customHeight="1">
      <c r="B462" s="86"/>
    </row>
    <row r="463" spans="2:2" s="73" customFormat="1" ht="18" customHeight="1">
      <c r="B463" s="86"/>
    </row>
    <row r="464" spans="2:2" s="73" customFormat="1" ht="18" customHeight="1">
      <c r="B464" s="86"/>
    </row>
    <row r="465" spans="2:2" s="73" customFormat="1" ht="18" customHeight="1">
      <c r="B465" s="86"/>
    </row>
    <row r="466" spans="2:2" s="73" customFormat="1" ht="18" customHeight="1">
      <c r="B466" s="86"/>
    </row>
    <row r="467" spans="2:2" s="73" customFormat="1" ht="18" customHeight="1">
      <c r="B467" s="86"/>
    </row>
    <row r="468" spans="2:2" s="73" customFormat="1" ht="18" customHeight="1">
      <c r="B468" s="86"/>
    </row>
    <row r="469" spans="2:2" s="73" customFormat="1" ht="18" customHeight="1">
      <c r="B469" s="86"/>
    </row>
    <row r="470" spans="2:2" s="73" customFormat="1" ht="18" customHeight="1">
      <c r="B470" s="86"/>
    </row>
    <row r="471" spans="2:2" s="73" customFormat="1" ht="18" customHeight="1">
      <c r="B471" s="86"/>
    </row>
    <row r="472" spans="2:2" s="73" customFormat="1" ht="18" customHeight="1">
      <c r="B472" s="86"/>
    </row>
    <row r="473" spans="2:2" s="73" customFormat="1" ht="18" customHeight="1">
      <c r="B473" s="86"/>
    </row>
    <row r="474" spans="2:2" s="73" customFormat="1" ht="18" customHeight="1">
      <c r="B474" s="86"/>
    </row>
    <row r="475" spans="2:2" s="73" customFormat="1" ht="18" customHeight="1">
      <c r="B475" s="86"/>
    </row>
    <row r="476" spans="2:2" s="73" customFormat="1" ht="18" customHeight="1">
      <c r="B476" s="86"/>
    </row>
    <row r="477" spans="2:2" s="73" customFormat="1" ht="18" customHeight="1">
      <c r="B477" s="86"/>
    </row>
    <row r="478" spans="2:2" s="73" customFormat="1" ht="18" customHeight="1">
      <c r="B478" s="86"/>
    </row>
    <row r="479" spans="2:2" s="73" customFormat="1" ht="18" customHeight="1">
      <c r="B479" s="86"/>
    </row>
    <row r="480" spans="2:2" s="73" customFormat="1" ht="18" customHeight="1">
      <c r="B480" s="86"/>
    </row>
    <row r="481" spans="2:2" s="73" customFormat="1" ht="18" customHeight="1">
      <c r="B481" s="86"/>
    </row>
    <row r="482" spans="2:2" s="73" customFormat="1" ht="18" customHeight="1">
      <c r="B482" s="86"/>
    </row>
    <row r="483" spans="2:2" s="73" customFormat="1" ht="18" customHeight="1">
      <c r="B483" s="86"/>
    </row>
    <row r="484" spans="2:2" s="73" customFormat="1" ht="18" customHeight="1">
      <c r="B484" s="86"/>
    </row>
    <row r="485" spans="2:2" s="73" customFormat="1" ht="18" customHeight="1">
      <c r="B485" s="86"/>
    </row>
    <row r="486" spans="2:2" s="73" customFormat="1" ht="18" customHeight="1">
      <c r="B486" s="86"/>
    </row>
    <row r="487" spans="2:2" s="73" customFormat="1" ht="18" customHeight="1">
      <c r="B487" s="86"/>
    </row>
    <row r="488" spans="2:2" s="73" customFormat="1" ht="18" customHeight="1">
      <c r="B488" s="86"/>
    </row>
    <row r="489" spans="2:2" s="73" customFormat="1" ht="18" customHeight="1">
      <c r="B489" s="86"/>
    </row>
    <row r="490" spans="2:2" s="73" customFormat="1" ht="18" customHeight="1">
      <c r="B490" s="86"/>
    </row>
    <row r="491" spans="2:2" s="73" customFormat="1" ht="18" customHeight="1">
      <c r="B491" s="86"/>
    </row>
    <row r="492" spans="2:2" s="73" customFormat="1" ht="18" customHeight="1">
      <c r="B492" s="86"/>
    </row>
    <row r="493" spans="2:2" s="73" customFormat="1" ht="18" customHeight="1">
      <c r="B493" s="86"/>
    </row>
    <row r="494" spans="2:2" s="73" customFormat="1" ht="18" customHeight="1">
      <c r="B494" s="86"/>
    </row>
    <row r="495" spans="2:2" s="73" customFormat="1" ht="18" customHeight="1">
      <c r="B495" s="86"/>
    </row>
    <row r="496" spans="2:2" s="73" customFormat="1" ht="18" customHeight="1">
      <c r="B496" s="86"/>
    </row>
    <row r="497" spans="2:2" s="73" customFormat="1" ht="18" customHeight="1">
      <c r="B497" s="86"/>
    </row>
    <row r="498" spans="2:2" s="73" customFormat="1" ht="18" customHeight="1">
      <c r="B498" s="86"/>
    </row>
    <row r="499" spans="2:2" s="73" customFormat="1" ht="18" customHeight="1">
      <c r="B499" s="86"/>
    </row>
    <row r="500" spans="2:2" s="73" customFormat="1" ht="18" customHeight="1">
      <c r="B500" s="86"/>
    </row>
    <row r="501" spans="2:2" s="73" customFormat="1" ht="18" customHeight="1">
      <c r="B501" s="86"/>
    </row>
    <row r="502" spans="2:2" s="73" customFormat="1" ht="18" customHeight="1">
      <c r="B502" s="86"/>
    </row>
    <row r="503" spans="2:2" s="73" customFormat="1" ht="18" customHeight="1">
      <c r="B503" s="86"/>
    </row>
    <row r="504" spans="2:2" s="73" customFormat="1" ht="18" customHeight="1">
      <c r="B504" s="86"/>
    </row>
    <row r="505" spans="2:2" s="73" customFormat="1" ht="18" customHeight="1">
      <c r="B505" s="86"/>
    </row>
    <row r="506" spans="2:2" s="73" customFormat="1" ht="18" customHeight="1">
      <c r="B506" s="86"/>
    </row>
    <row r="507" spans="2:2" s="73" customFormat="1" ht="18" customHeight="1">
      <c r="B507" s="86"/>
    </row>
    <row r="508" spans="2:2" s="73" customFormat="1" ht="18" customHeight="1">
      <c r="B508" s="86"/>
    </row>
    <row r="509" spans="2:2" s="73" customFormat="1" ht="18" customHeight="1">
      <c r="B509" s="86"/>
    </row>
    <row r="510" spans="2:2" s="73" customFormat="1" ht="18" customHeight="1">
      <c r="B510" s="86"/>
    </row>
    <row r="511" spans="2:2" s="73" customFormat="1" ht="18" customHeight="1">
      <c r="B511" s="86"/>
    </row>
    <row r="512" spans="2:2" s="73" customFormat="1" ht="18" customHeight="1">
      <c r="B512" s="86"/>
    </row>
    <row r="513" spans="2:2" s="73" customFormat="1" ht="18" customHeight="1">
      <c r="B513" s="86"/>
    </row>
    <row r="514" spans="2:2" s="73" customFormat="1" ht="18" customHeight="1">
      <c r="B514" s="86"/>
    </row>
    <row r="515" spans="2:2" s="73" customFormat="1" ht="18" customHeight="1">
      <c r="B515" s="86"/>
    </row>
    <row r="516" spans="2:2" s="73" customFormat="1" ht="18" customHeight="1">
      <c r="B516" s="86"/>
    </row>
    <row r="517" spans="2:2" s="73" customFormat="1" ht="18" customHeight="1">
      <c r="B517" s="86"/>
    </row>
    <row r="518" spans="2:2" s="73" customFormat="1" ht="18" customHeight="1">
      <c r="B518" s="86"/>
    </row>
    <row r="519" spans="2:2" s="73" customFormat="1" ht="18" customHeight="1">
      <c r="B519" s="86"/>
    </row>
    <row r="520" spans="2:2" s="73" customFormat="1" ht="18" customHeight="1">
      <c r="B520" s="86"/>
    </row>
    <row r="521" spans="2:2" s="73" customFormat="1" ht="18" customHeight="1">
      <c r="B521" s="86"/>
    </row>
    <row r="522" spans="2:2" s="73" customFormat="1" ht="18" customHeight="1">
      <c r="B522" s="86"/>
    </row>
    <row r="523" spans="2:2" s="73" customFormat="1" ht="18" customHeight="1">
      <c r="B523" s="86"/>
    </row>
    <row r="524" spans="2:2" s="73" customFormat="1" ht="18" customHeight="1">
      <c r="B524" s="86"/>
    </row>
    <row r="525" spans="2:2" s="73" customFormat="1" ht="18" customHeight="1">
      <c r="B525" s="86"/>
    </row>
    <row r="526" spans="2:2" s="73" customFormat="1" ht="18" customHeight="1">
      <c r="B526" s="86"/>
    </row>
    <row r="527" spans="2:2" s="73" customFormat="1" ht="18" customHeight="1">
      <c r="B527" s="86"/>
    </row>
    <row r="528" spans="2:2" s="73" customFormat="1" ht="18" customHeight="1">
      <c r="B528" s="86"/>
    </row>
    <row r="529" spans="2:2" s="73" customFormat="1" ht="18" customHeight="1">
      <c r="B529" s="86"/>
    </row>
    <row r="530" spans="2:2" s="73" customFormat="1" ht="18" customHeight="1">
      <c r="B530" s="86"/>
    </row>
    <row r="531" spans="2:2" s="73" customFormat="1" ht="18" customHeight="1">
      <c r="B531" s="86"/>
    </row>
    <row r="532" spans="2:2" s="73" customFormat="1" ht="18" customHeight="1">
      <c r="B532" s="86"/>
    </row>
    <row r="533" spans="2:2" s="73" customFormat="1" ht="18" customHeight="1">
      <c r="B533" s="86"/>
    </row>
    <row r="534" spans="2:2" s="73" customFormat="1" ht="18" customHeight="1">
      <c r="B534" s="86"/>
    </row>
    <row r="535" spans="2:2" s="73" customFormat="1" ht="18" customHeight="1">
      <c r="B535" s="86"/>
    </row>
    <row r="536" spans="2:2" s="73" customFormat="1" ht="18" customHeight="1">
      <c r="B536" s="86"/>
    </row>
    <row r="537" spans="2:2" s="73" customFormat="1" ht="18" customHeight="1">
      <c r="B537" s="86"/>
    </row>
    <row r="538" spans="2:2" s="73" customFormat="1" ht="18" customHeight="1">
      <c r="B538" s="86"/>
    </row>
    <row r="539" spans="2:2" s="73" customFormat="1" ht="18" customHeight="1">
      <c r="B539" s="86"/>
    </row>
    <row r="540" spans="2:2" s="73" customFormat="1" ht="18" customHeight="1">
      <c r="B540" s="86"/>
    </row>
    <row r="541" spans="2:2" s="73" customFormat="1" ht="18" customHeight="1">
      <c r="B541" s="86"/>
    </row>
    <row r="542" spans="2:2" s="73" customFormat="1" ht="18" customHeight="1">
      <c r="B542" s="86"/>
    </row>
    <row r="543" spans="2:2" s="73" customFormat="1" ht="18" customHeight="1">
      <c r="B543" s="86"/>
    </row>
    <row r="544" spans="2:2" s="73" customFormat="1" ht="18" customHeight="1">
      <c r="B544" s="86"/>
    </row>
    <row r="545" spans="2:2" s="73" customFormat="1" ht="18" customHeight="1">
      <c r="B545" s="86"/>
    </row>
    <row r="546" spans="2:2" s="73" customFormat="1" ht="18" customHeight="1">
      <c r="B546" s="86"/>
    </row>
    <row r="547" spans="2:2" s="73" customFormat="1" ht="18" customHeight="1">
      <c r="B547" s="86"/>
    </row>
    <row r="548" spans="2:2" s="73" customFormat="1" ht="18" customHeight="1">
      <c r="B548" s="86"/>
    </row>
    <row r="549" spans="2:2" s="73" customFormat="1" ht="18" customHeight="1">
      <c r="B549" s="86"/>
    </row>
    <row r="550" spans="2:2" s="73" customFormat="1" ht="18" customHeight="1">
      <c r="B550" s="86"/>
    </row>
    <row r="551" spans="2:2" s="73" customFormat="1" ht="18" customHeight="1">
      <c r="B551" s="86"/>
    </row>
    <row r="552" spans="2:2" s="73" customFormat="1" ht="18" customHeight="1">
      <c r="B552" s="86"/>
    </row>
    <row r="553" spans="2:2" s="73" customFormat="1" ht="18" customHeight="1">
      <c r="B553" s="86"/>
    </row>
    <row r="554" spans="2:2" s="73" customFormat="1" ht="18" customHeight="1">
      <c r="B554" s="86"/>
    </row>
    <row r="555" spans="2:2" s="73" customFormat="1" ht="18" customHeight="1">
      <c r="B555" s="86"/>
    </row>
    <row r="556" spans="2:2" s="73" customFormat="1" ht="18" customHeight="1">
      <c r="B556" s="86"/>
    </row>
    <row r="557" spans="2:2" s="73" customFormat="1" ht="18" customHeight="1">
      <c r="B557" s="86"/>
    </row>
    <row r="558" spans="2:2" s="73" customFormat="1" ht="18" customHeight="1">
      <c r="B558" s="86"/>
    </row>
    <row r="559" spans="2:2" s="73" customFormat="1" ht="18" customHeight="1">
      <c r="B559" s="86"/>
    </row>
    <row r="560" spans="2:2" s="73" customFormat="1" ht="18" customHeight="1">
      <c r="B560" s="86"/>
    </row>
    <row r="561" spans="2:2" s="73" customFormat="1" ht="18" customHeight="1">
      <c r="B561" s="86"/>
    </row>
    <row r="562" spans="2:2" s="73" customFormat="1" ht="18" customHeight="1">
      <c r="B562" s="86"/>
    </row>
    <row r="563" spans="2:2" s="73" customFormat="1" ht="18" customHeight="1">
      <c r="B563" s="86"/>
    </row>
    <row r="564" spans="2:2" s="73" customFormat="1" ht="18" customHeight="1">
      <c r="B564" s="86"/>
    </row>
    <row r="565" spans="2:2" s="73" customFormat="1" ht="18" customHeight="1">
      <c r="B565" s="86"/>
    </row>
    <row r="566" spans="2:2" s="73" customFormat="1" ht="18" customHeight="1">
      <c r="B566" s="86"/>
    </row>
    <row r="567" spans="2:2" s="73" customFormat="1" ht="18" customHeight="1">
      <c r="B567" s="86"/>
    </row>
    <row r="568" spans="2:2" s="73" customFormat="1" ht="18" customHeight="1">
      <c r="B568" s="86"/>
    </row>
    <row r="569" spans="2:2" s="73" customFormat="1" ht="18" customHeight="1">
      <c r="B569" s="86"/>
    </row>
    <row r="570" spans="2:2" s="73" customFormat="1" ht="18" customHeight="1">
      <c r="B570" s="86"/>
    </row>
    <row r="571" spans="2:2" s="73" customFormat="1" ht="18" customHeight="1">
      <c r="B571" s="86"/>
    </row>
    <row r="572" spans="2:2" s="73" customFormat="1" ht="18" customHeight="1">
      <c r="B572" s="86"/>
    </row>
    <row r="573" spans="2:2" s="73" customFormat="1" ht="18" customHeight="1">
      <c r="B573" s="86"/>
    </row>
    <row r="574" spans="2:2" s="73" customFormat="1" ht="18" customHeight="1">
      <c r="B574" s="86"/>
    </row>
    <row r="575" spans="2:2" s="73" customFormat="1" ht="18" customHeight="1">
      <c r="B575" s="86"/>
    </row>
    <row r="576" spans="2:2" s="73" customFormat="1" ht="18" customHeight="1">
      <c r="B576" s="86"/>
    </row>
    <row r="577" spans="2:2" s="73" customFormat="1" ht="18" customHeight="1">
      <c r="B577" s="86"/>
    </row>
    <row r="578" spans="2:2" s="73" customFormat="1" ht="18" customHeight="1">
      <c r="B578" s="86"/>
    </row>
    <row r="579" spans="2:2" s="73" customFormat="1" ht="18" customHeight="1">
      <c r="B579" s="86"/>
    </row>
    <row r="580" spans="2:2" s="73" customFormat="1" ht="18" customHeight="1">
      <c r="B580" s="86"/>
    </row>
    <row r="581" spans="2:2" s="73" customFormat="1" ht="18" customHeight="1">
      <c r="B581" s="86"/>
    </row>
    <row r="582" spans="2:2" s="73" customFormat="1" ht="18" customHeight="1">
      <c r="B582" s="86"/>
    </row>
    <row r="583" spans="2:2" s="73" customFormat="1" ht="18" customHeight="1">
      <c r="B583" s="86"/>
    </row>
    <row r="584" spans="2:2" s="73" customFormat="1" ht="18" customHeight="1">
      <c r="B584" s="86"/>
    </row>
    <row r="585" spans="2:2" s="73" customFormat="1" ht="18" customHeight="1">
      <c r="B585" s="86"/>
    </row>
    <row r="586" spans="2:2" s="73" customFormat="1" ht="18" customHeight="1">
      <c r="B586" s="86"/>
    </row>
    <row r="587" spans="2:2" s="73" customFormat="1" ht="18" customHeight="1">
      <c r="B587" s="86"/>
    </row>
    <row r="588" spans="2:2" s="73" customFormat="1" ht="18" customHeight="1">
      <c r="B588" s="86"/>
    </row>
    <row r="589" spans="2:2" s="73" customFormat="1" ht="18" customHeight="1">
      <c r="B589" s="86"/>
    </row>
    <row r="590" spans="2:2" s="73" customFormat="1" ht="18" customHeight="1">
      <c r="B590" s="86"/>
    </row>
    <row r="591" spans="2:2" s="73" customFormat="1" ht="18" customHeight="1">
      <c r="B591" s="86"/>
    </row>
    <row r="592" spans="2:2" s="73" customFormat="1" ht="18" customHeight="1">
      <c r="B592" s="86"/>
    </row>
    <row r="593" spans="2:2" s="73" customFormat="1" ht="18" customHeight="1">
      <c r="B593" s="86"/>
    </row>
    <row r="594" spans="2:2" s="73" customFormat="1" ht="18" customHeight="1">
      <c r="B594" s="86"/>
    </row>
    <row r="595" spans="2:2" s="73" customFormat="1" ht="18" customHeight="1">
      <c r="B595" s="86"/>
    </row>
    <row r="596" spans="2:2" s="73" customFormat="1" ht="18" customHeight="1">
      <c r="B596" s="86"/>
    </row>
    <row r="597" spans="2:2" s="73" customFormat="1" ht="18" customHeight="1">
      <c r="B597" s="86"/>
    </row>
    <row r="598" spans="2:2" s="73" customFormat="1" ht="18" customHeight="1">
      <c r="B598" s="86"/>
    </row>
    <row r="599" spans="2:2" s="73" customFormat="1" ht="18" customHeight="1">
      <c r="B599" s="86"/>
    </row>
    <row r="600" spans="2:2" s="73" customFormat="1" ht="18" customHeight="1">
      <c r="B600" s="86"/>
    </row>
    <row r="601" spans="2:2" s="73" customFormat="1" ht="18" customHeight="1">
      <c r="B601" s="86"/>
    </row>
    <row r="602" spans="2:2" s="73" customFormat="1" ht="18" customHeight="1">
      <c r="B602" s="86"/>
    </row>
    <row r="603" spans="2:2" s="73" customFormat="1" ht="18" customHeight="1">
      <c r="B603" s="86"/>
    </row>
    <row r="604" spans="2:2" s="73" customFormat="1" ht="18" customHeight="1">
      <c r="B604" s="86"/>
    </row>
    <row r="605" spans="2:2" s="73" customFormat="1" ht="18" customHeight="1">
      <c r="B605" s="86"/>
    </row>
    <row r="606" spans="2:2" s="73" customFormat="1" ht="18" customHeight="1">
      <c r="B606" s="86"/>
    </row>
    <row r="607" spans="2:2" s="73" customFormat="1" ht="18" customHeight="1">
      <c r="B607" s="86"/>
    </row>
    <row r="608" spans="2:2" s="73" customFormat="1" ht="18" customHeight="1">
      <c r="B608" s="86"/>
    </row>
    <row r="609" spans="2:2" s="73" customFormat="1" ht="18" customHeight="1">
      <c r="B609" s="86"/>
    </row>
    <row r="610" spans="2:2" s="73" customFormat="1" ht="18" customHeight="1">
      <c r="B610" s="86"/>
    </row>
    <row r="611" spans="2:2" s="73" customFormat="1" ht="18" customHeight="1">
      <c r="B611" s="86"/>
    </row>
    <row r="612" spans="2:2" s="73" customFormat="1" ht="18" customHeight="1">
      <c r="B612" s="86"/>
    </row>
    <row r="613" spans="2:2" s="73" customFormat="1" ht="18" customHeight="1">
      <c r="B613" s="86"/>
    </row>
    <row r="614" spans="2:2" s="73" customFormat="1" ht="18" customHeight="1">
      <c r="B614" s="86"/>
    </row>
    <row r="615" spans="2:2" s="73" customFormat="1" ht="18" customHeight="1">
      <c r="B615" s="86"/>
    </row>
    <row r="616" spans="2:2" s="73" customFormat="1" ht="18" customHeight="1">
      <c r="B616" s="86"/>
    </row>
    <row r="617" spans="2:2" s="73" customFormat="1" ht="18" customHeight="1">
      <c r="B617" s="86"/>
    </row>
    <row r="618" spans="2:2" s="73" customFormat="1" ht="18" customHeight="1">
      <c r="B618" s="86"/>
    </row>
    <row r="619" spans="2:2" s="73" customFormat="1" ht="18" customHeight="1">
      <c r="B619" s="86"/>
    </row>
    <row r="620" spans="2:2" s="73" customFormat="1" ht="18" customHeight="1">
      <c r="B620" s="86"/>
    </row>
    <row r="621" spans="2:2" s="73" customFormat="1" ht="18" customHeight="1">
      <c r="B621" s="86"/>
    </row>
    <row r="622" spans="2:2" s="73" customFormat="1" ht="18" customHeight="1">
      <c r="B622" s="86"/>
    </row>
    <row r="623" spans="2:2" s="73" customFormat="1" ht="18" customHeight="1">
      <c r="B623" s="86"/>
    </row>
    <row r="624" spans="2:2" s="73" customFormat="1" ht="18" customHeight="1">
      <c r="B624" s="86"/>
    </row>
    <row r="625" spans="2:2" s="73" customFormat="1" ht="18" customHeight="1">
      <c r="B625" s="86"/>
    </row>
    <row r="626" spans="2:2" s="73" customFormat="1" ht="18" customHeight="1">
      <c r="B626" s="86"/>
    </row>
    <row r="627" spans="2:2" s="73" customFormat="1" ht="18" customHeight="1">
      <c r="B627" s="86"/>
    </row>
    <row r="628" spans="2:2" s="73" customFormat="1" ht="18" customHeight="1">
      <c r="B628" s="86"/>
    </row>
    <row r="629" spans="2:2" s="73" customFormat="1" ht="18" customHeight="1">
      <c r="B629" s="86"/>
    </row>
    <row r="630" spans="2:2" s="73" customFormat="1" ht="18" customHeight="1">
      <c r="B630" s="86"/>
    </row>
    <row r="631" spans="2:2" s="73" customFormat="1" ht="18" customHeight="1">
      <c r="B631" s="86"/>
    </row>
    <row r="632" spans="2:2" s="73" customFormat="1" ht="18" customHeight="1">
      <c r="B632" s="86"/>
    </row>
    <row r="633" spans="2:2" s="73" customFormat="1" ht="18" customHeight="1">
      <c r="B633" s="86"/>
    </row>
    <row r="634" spans="2:2" s="73" customFormat="1" ht="18" customHeight="1">
      <c r="B634" s="86"/>
    </row>
    <row r="635" spans="2:2" s="73" customFormat="1" ht="18" customHeight="1">
      <c r="B635" s="86"/>
    </row>
    <row r="636" spans="2:2" s="73" customFormat="1" ht="18" customHeight="1">
      <c r="B636" s="86"/>
    </row>
    <row r="637" spans="2:2" s="73" customFormat="1" ht="18" customHeight="1">
      <c r="B637" s="86"/>
    </row>
    <row r="638" spans="2:2" s="73" customFormat="1" ht="18" customHeight="1">
      <c r="B638" s="86"/>
    </row>
    <row r="639" spans="2:2" s="73" customFormat="1" ht="18" customHeight="1">
      <c r="B639" s="86"/>
    </row>
    <row r="640" spans="2:2" s="73" customFormat="1" ht="18" customHeight="1">
      <c r="B640" s="86"/>
    </row>
    <row r="641" spans="2:2" s="73" customFormat="1" ht="18" customHeight="1">
      <c r="B641" s="86"/>
    </row>
    <row r="642" spans="2:2" s="73" customFormat="1" ht="18" customHeight="1">
      <c r="B642" s="86"/>
    </row>
    <row r="643" spans="2:2" s="73" customFormat="1" ht="18" customHeight="1">
      <c r="B643" s="86"/>
    </row>
    <row r="644" spans="2:2" s="73" customFormat="1" ht="18" customHeight="1">
      <c r="B644" s="86"/>
    </row>
    <row r="645" spans="2:2" s="73" customFormat="1" ht="18" customHeight="1">
      <c r="B645" s="86"/>
    </row>
    <row r="646" spans="2:2" s="73" customFormat="1" ht="18" customHeight="1">
      <c r="B646" s="86"/>
    </row>
    <row r="647" spans="2:2" s="73" customFormat="1" ht="18" customHeight="1">
      <c r="B647" s="86"/>
    </row>
    <row r="648" spans="2:2" s="73" customFormat="1" ht="18" customHeight="1">
      <c r="B648" s="86"/>
    </row>
    <row r="649" spans="2:2" s="73" customFormat="1" ht="18" customHeight="1">
      <c r="B649" s="86"/>
    </row>
    <row r="650" spans="2:2" s="73" customFormat="1" ht="18" customHeight="1">
      <c r="B650" s="86"/>
    </row>
    <row r="651" spans="2:2" s="73" customFormat="1" ht="18" customHeight="1">
      <c r="B651" s="86"/>
    </row>
    <row r="652" spans="2:2" s="73" customFormat="1" ht="18" customHeight="1">
      <c r="B652" s="86"/>
    </row>
    <row r="653" spans="2:2" s="73" customFormat="1" ht="18" customHeight="1">
      <c r="B653" s="86"/>
    </row>
    <row r="654" spans="2:2" s="73" customFormat="1" ht="18" customHeight="1">
      <c r="B654" s="86"/>
    </row>
    <row r="655" spans="2:2" s="73" customFormat="1" ht="18" customHeight="1">
      <c r="B655" s="86"/>
    </row>
    <row r="656" spans="2:2" s="73" customFormat="1" ht="18" customHeight="1">
      <c r="B656" s="86"/>
    </row>
    <row r="657" spans="2:2" s="73" customFormat="1" ht="18" customHeight="1">
      <c r="B657" s="86"/>
    </row>
    <row r="658" spans="2:2" s="73" customFormat="1" ht="18" customHeight="1">
      <c r="B658" s="86"/>
    </row>
    <row r="659" spans="2:2" s="73" customFormat="1" ht="18" customHeight="1">
      <c r="B659" s="86"/>
    </row>
    <row r="660" spans="2:2" s="73" customFormat="1" ht="18" customHeight="1">
      <c r="B660" s="86"/>
    </row>
    <row r="661" spans="2:2" s="73" customFormat="1" ht="18" customHeight="1">
      <c r="B661" s="86"/>
    </row>
    <row r="662" spans="2:2" s="73" customFormat="1" ht="18" customHeight="1">
      <c r="B662" s="86"/>
    </row>
    <row r="663" spans="2:2" s="73" customFormat="1" ht="18" customHeight="1">
      <c r="B663" s="86"/>
    </row>
    <row r="664" spans="2:2" s="73" customFormat="1" ht="18" customHeight="1">
      <c r="B664" s="86"/>
    </row>
    <row r="665" spans="2:2" s="73" customFormat="1" ht="18" customHeight="1">
      <c r="B665" s="86"/>
    </row>
    <row r="666" spans="2:2" s="73" customFormat="1" ht="18" customHeight="1">
      <c r="B666" s="86"/>
    </row>
    <row r="667" spans="2:2" s="73" customFormat="1" ht="18" customHeight="1">
      <c r="B667" s="86"/>
    </row>
    <row r="668" spans="2:2" s="73" customFormat="1" ht="18" customHeight="1">
      <c r="B668" s="86"/>
    </row>
    <row r="669" spans="2:2" s="73" customFormat="1" ht="18" customHeight="1">
      <c r="B669" s="86"/>
    </row>
    <row r="670" spans="2:2" s="73" customFormat="1" ht="18" customHeight="1">
      <c r="B670" s="86"/>
    </row>
    <row r="671" spans="2:2" s="73" customFormat="1" ht="18" customHeight="1">
      <c r="B671" s="86"/>
    </row>
    <row r="672" spans="2:2" s="73" customFormat="1" ht="18" customHeight="1">
      <c r="B672" s="86"/>
    </row>
    <row r="673" spans="2:2" s="73" customFormat="1" ht="18" customHeight="1">
      <c r="B673" s="86"/>
    </row>
    <row r="674" spans="2:2" s="73" customFormat="1" ht="18" customHeight="1">
      <c r="B674" s="86"/>
    </row>
    <row r="675" spans="2:2" s="73" customFormat="1" ht="18" customHeight="1">
      <c r="B675" s="86"/>
    </row>
    <row r="676" spans="2:2" s="73" customFormat="1" ht="18" customHeight="1">
      <c r="B676" s="86"/>
    </row>
    <row r="677" spans="2:2" s="73" customFormat="1" ht="18" customHeight="1">
      <c r="B677" s="86"/>
    </row>
    <row r="678" spans="2:2" s="73" customFormat="1" ht="18" customHeight="1">
      <c r="B678" s="86"/>
    </row>
    <row r="679" spans="2:2" s="73" customFormat="1" ht="18" customHeight="1">
      <c r="B679" s="86"/>
    </row>
    <row r="680" spans="2:2" s="73" customFormat="1" ht="18" customHeight="1">
      <c r="B680" s="86"/>
    </row>
    <row r="681" spans="2:2" s="73" customFormat="1" ht="18" customHeight="1">
      <c r="B681" s="86"/>
    </row>
    <row r="682" spans="2:2" s="73" customFormat="1" ht="18" customHeight="1">
      <c r="B682" s="86"/>
    </row>
    <row r="683" spans="2:2" s="73" customFormat="1" ht="18" customHeight="1">
      <c r="B683" s="86"/>
    </row>
    <row r="684" spans="2:2" s="73" customFormat="1" ht="18" customHeight="1">
      <c r="B684" s="86"/>
    </row>
    <row r="685" spans="2:2" s="73" customFormat="1" ht="18" customHeight="1">
      <c r="B685" s="86"/>
    </row>
    <row r="686" spans="2:2" s="73" customFormat="1" ht="18" customHeight="1">
      <c r="B686" s="86"/>
    </row>
    <row r="687" spans="2:2" s="73" customFormat="1" ht="18" customHeight="1">
      <c r="B687" s="86"/>
    </row>
    <row r="688" spans="2:2" s="73" customFormat="1" ht="18" customHeight="1">
      <c r="B688" s="86"/>
    </row>
    <row r="689" spans="2:2" s="73" customFormat="1" ht="18" customHeight="1">
      <c r="B689" s="86"/>
    </row>
    <row r="690" spans="2:2" s="73" customFormat="1" ht="18" customHeight="1">
      <c r="B690" s="86"/>
    </row>
    <row r="691" spans="2:2" s="73" customFormat="1" ht="18" customHeight="1">
      <c r="B691" s="86"/>
    </row>
    <row r="692" spans="2:2" s="73" customFormat="1" ht="18" customHeight="1">
      <c r="B692" s="86"/>
    </row>
    <row r="693" spans="2:2" s="73" customFormat="1" ht="18" customHeight="1">
      <c r="B693" s="86"/>
    </row>
    <row r="694" spans="2:2" s="73" customFormat="1" ht="18" customHeight="1">
      <c r="B694" s="86"/>
    </row>
    <row r="695" spans="2:2" s="73" customFormat="1" ht="18" customHeight="1">
      <c r="B695" s="86"/>
    </row>
    <row r="696" spans="2:2" s="73" customFormat="1" ht="18" customHeight="1">
      <c r="B696" s="86"/>
    </row>
    <row r="697" spans="2:2" s="73" customFormat="1" ht="18" customHeight="1">
      <c r="B697" s="86"/>
    </row>
    <row r="698" spans="2:2" s="73" customFormat="1" ht="18" customHeight="1">
      <c r="B698" s="86"/>
    </row>
    <row r="699" spans="2:2" s="73" customFormat="1" ht="18" customHeight="1">
      <c r="B699" s="86"/>
    </row>
    <row r="700" spans="2:2" s="73" customFormat="1" ht="18" customHeight="1">
      <c r="B700" s="86"/>
    </row>
    <row r="701" spans="2:2" s="73" customFormat="1" ht="18" customHeight="1">
      <c r="B701" s="86"/>
    </row>
    <row r="702" spans="2:2" s="73" customFormat="1" ht="18" customHeight="1">
      <c r="B702" s="86"/>
    </row>
    <row r="703" spans="2:2" s="73" customFormat="1" ht="18" customHeight="1">
      <c r="B703" s="86"/>
    </row>
    <row r="704" spans="2:2" s="73" customFormat="1" ht="18" customHeight="1">
      <c r="B704" s="86"/>
    </row>
    <row r="705" spans="2:2" s="73" customFormat="1" ht="18" customHeight="1">
      <c r="B705" s="86"/>
    </row>
    <row r="706" spans="2:2" s="73" customFormat="1" ht="18" customHeight="1">
      <c r="B706" s="86"/>
    </row>
    <row r="707" spans="2:2" s="73" customFormat="1" ht="18" customHeight="1">
      <c r="B707" s="86"/>
    </row>
    <row r="708" spans="2:2" s="73" customFormat="1" ht="18" customHeight="1">
      <c r="B708" s="86"/>
    </row>
    <row r="709" spans="2:2" s="73" customFormat="1" ht="18" customHeight="1">
      <c r="B709" s="86"/>
    </row>
    <row r="710" spans="2:2" s="73" customFormat="1" ht="18" customHeight="1">
      <c r="B710" s="86"/>
    </row>
    <row r="711" spans="2:2" s="73" customFormat="1" ht="18" customHeight="1">
      <c r="B711" s="86"/>
    </row>
    <row r="712" spans="2:2" s="73" customFormat="1" ht="18" customHeight="1">
      <c r="B712" s="86"/>
    </row>
    <row r="713" spans="2:2" s="73" customFormat="1" ht="18" customHeight="1">
      <c r="B713" s="86"/>
    </row>
    <row r="714" spans="2:2" s="73" customFormat="1" ht="18" customHeight="1">
      <c r="B714" s="86"/>
    </row>
    <row r="715" spans="2:2" s="73" customFormat="1" ht="18" customHeight="1">
      <c r="B715" s="86"/>
    </row>
    <row r="716" spans="2:2" s="73" customFormat="1" ht="18" customHeight="1">
      <c r="B716" s="86"/>
    </row>
    <row r="717" spans="2:2" s="73" customFormat="1" ht="18" customHeight="1">
      <c r="B717" s="86"/>
    </row>
    <row r="718" spans="2:2" s="73" customFormat="1" ht="18" customHeight="1">
      <c r="B718" s="86"/>
    </row>
    <row r="719" spans="2:2" s="73" customFormat="1" ht="18" customHeight="1">
      <c r="B719" s="86"/>
    </row>
    <row r="720" spans="2:2" s="73" customFormat="1" ht="18" customHeight="1">
      <c r="B720" s="86"/>
    </row>
    <row r="721" spans="2:2" s="73" customFormat="1" ht="18" customHeight="1">
      <c r="B721" s="86"/>
    </row>
    <row r="722" spans="2:2" s="73" customFormat="1" ht="18" customHeight="1">
      <c r="B722" s="86"/>
    </row>
    <row r="723" spans="2:2" s="73" customFormat="1" ht="18" customHeight="1">
      <c r="B723" s="86"/>
    </row>
    <row r="724" spans="2:2" s="73" customFormat="1" ht="18" customHeight="1">
      <c r="B724" s="86"/>
    </row>
    <row r="725" spans="2:2" s="73" customFormat="1" ht="18" customHeight="1">
      <c r="B725" s="86"/>
    </row>
    <row r="726" spans="2:2" s="73" customFormat="1" ht="18" customHeight="1">
      <c r="B726" s="86"/>
    </row>
    <row r="727" spans="2:2" s="73" customFormat="1" ht="18" customHeight="1">
      <c r="B727" s="86"/>
    </row>
    <row r="728" spans="2:2" s="73" customFormat="1" ht="18" customHeight="1">
      <c r="B728" s="86"/>
    </row>
    <row r="729" spans="2:2" s="73" customFormat="1" ht="18" customHeight="1">
      <c r="B729" s="86"/>
    </row>
    <row r="730" spans="2:2" s="73" customFormat="1" ht="18" customHeight="1">
      <c r="B730" s="86"/>
    </row>
    <row r="731" spans="2:2" s="73" customFormat="1" ht="18" customHeight="1">
      <c r="B731" s="86"/>
    </row>
    <row r="732" spans="2:2" s="73" customFormat="1" ht="18" customHeight="1">
      <c r="B732" s="86"/>
    </row>
    <row r="733" spans="2:2" s="73" customFormat="1" ht="18" customHeight="1">
      <c r="B733" s="86"/>
    </row>
    <row r="734" spans="2:2" s="73" customFormat="1" ht="18" customHeight="1">
      <c r="B734" s="86"/>
    </row>
    <row r="735" spans="2:2" s="73" customFormat="1" ht="18" customHeight="1">
      <c r="B735" s="86"/>
    </row>
    <row r="736" spans="2:2" s="73" customFormat="1" ht="18" customHeight="1">
      <c r="B736" s="86"/>
    </row>
    <row r="737" spans="2:2" s="73" customFormat="1" ht="18" customHeight="1">
      <c r="B737" s="86"/>
    </row>
    <row r="738" spans="2:2" s="73" customFormat="1" ht="18" customHeight="1">
      <c r="B738" s="86"/>
    </row>
    <row r="739" spans="2:2" s="73" customFormat="1" ht="18" customHeight="1">
      <c r="B739" s="86"/>
    </row>
    <row r="740" spans="2:2" s="73" customFormat="1" ht="18" customHeight="1">
      <c r="B740" s="86"/>
    </row>
    <row r="741" spans="2:2" s="73" customFormat="1" ht="18" customHeight="1">
      <c r="B741" s="86"/>
    </row>
    <row r="742" spans="2:2" s="73" customFormat="1" ht="18" customHeight="1">
      <c r="B742" s="86"/>
    </row>
    <row r="743" spans="2:2" s="73" customFormat="1" ht="18" customHeight="1">
      <c r="B743" s="86"/>
    </row>
    <row r="744" spans="2:2" s="73" customFormat="1" ht="18" customHeight="1">
      <c r="B744" s="86"/>
    </row>
    <row r="745" spans="2:2" s="73" customFormat="1" ht="18" customHeight="1">
      <c r="B745" s="86"/>
    </row>
    <row r="746" spans="2:2" s="73" customFormat="1" ht="18" customHeight="1">
      <c r="B746" s="86"/>
    </row>
    <row r="747" spans="2:2" s="73" customFormat="1" ht="18" customHeight="1">
      <c r="B747" s="86"/>
    </row>
    <row r="748" spans="2:2" s="73" customFormat="1" ht="18" customHeight="1">
      <c r="B748" s="86"/>
    </row>
    <row r="749" spans="2:2" s="73" customFormat="1" ht="18" customHeight="1">
      <c r="B749" s="86"/>
    </row>
    <row r="750" spans="2:2" s="73" customFormat="1" ht="18" customHeight="1">
      <c r="B750" s="86"/>
    </row>
    <row r="751" spans="2:2" s="73" customFormat="1" ht="18" customHeight="1">
      <c r="B751" s="86"/>
    </row>
    <row r="752" spans="2:2" s="73" customFormat="1" ht="18" customHeight="1">
      <c r="B752" s="86"/>
    </row>
    <row r="753" spans="2:2" s="73" customFormat="1" ht="18" customHeight="1">
      <c r="B753" s="86"/>
    </row>
    <row r="754" spans="2:2" s="73" customFormat="1" ht="18" customHeight="1">
      <c r="B754" s="86"/>
    </row>
    <row r="755" spans="2:2" s="73" customFormat="1" ht="18" customHeight="1">
      <c r="B755" s="86"/>
    </row>
    <row r="756" spans="2:2" s="73" customFormat="1" ht="18" customHeight="1">
      <c r="B756" s="86"/>
    </row>
    <row r="757" spans="2:2" s="73" customFormat="1" ht="18" customHeight="1">
      <c r="B757" s="86"/>
    </row>
    <row r="758" spans="2:2" s="73" customFormat="1" ht="18" customHeight="1">
      <c r="B758" s="86"/>
    </row>
    <row r="759" spans="2:2" s="73" customFormat="1" ht="18" customHeight="1">
      <c r="B759" s="86"/>
    </row>
    <row r="760" spans="2:2" s="73" customFormat="1" ht="18" customHeight="1">
      <c r="B760" s="86"/>
    </row>
    <row r="761" spans="2:2" s="73" customFormat="1" ht="18" customHeight="1">
      <c r="B761" s="86"/>
    </row>
    <row r="762" spans="2:2" s="73" customFormat="1" ht="18" customHeight="1">
      <c r="B762" s="86"/>
    </row>
    <row r="763" spans="2:2" s="73" customFormat="1" ht="18" customHeight="1">
      <c r="B763" s="86"/>
    </row>
    <row r="764" spans="2:2" s="73" customFormat="1" ht="18" customHeight="1">
      <c r="B764" s="86"/>
    </row>
    <row r="765" spans="2:2" s="73" customFormat="1" ht="18" customHeight="1">
      <c r="B765" s="86"/>
    </row>
    <row r="766" spans="2:2" s="73" customFormat="1" ht="18" customHeight="1">
      <c r="B766" s="86"/>
    </row>
    <row r="767" spans="2:2" s="73" customFormat="1" ht="18" customHeight="1">
      <c r="B767" s="86"/>
    </row>
    <row r="768" spans="2:2" s="73" customFormat="1" ht="18" customHeight="1">
      <c r="B768" s="86"/>
    </row>
    <row r="769" spans="2:2" s="73" customFormat="1" ht="18" customHeight="1">
      <c r="B769" s="86"/>
    </row>
    <row r="770" spans="2:2" s="73" customFormat="1" ht="18" customHeight="1">
      <c r="B770" s="86"/>
    </row>
    <row r="771" spans="2:2" s="73" customFormat="1" ht="18" customHeight="1">
      <c r="B771" s="86"/>
    </row>
    <row r="772" spans="2:2" s="73" customFormat="1" ht="18" customHeight="1">
      <c r="B772" s="86"/>
    </row>
    <row r="773" spans="2:2" s="73" customFormat="1" ht="18" customHeight="1">
      <c r="B773" s="86"/>
    </row>
    <row r="774" spans="2:2" s="73" customFormat="1" ht="18" customHeight="1">
      <c r="B774" s="86"/>
    </row>
    <row r="775" spans="2:2" s="73" customFormat="1" ht="18" customHeight="1">
      <c r="B775" s="86"/>
    </row>
    <row r="776" spans="2:2" s="73" customFormat="1" ht="18" customHeight="1">
      <c r="B776" s="86"/>
    </row>
    <row r="777" spans="2:2" s="73" customFormat="1" ht="18" customHeight="1">
      <c r="B777" s="86"/>
    </row>
    <row r="778" spans="2:2" s="73" customFormat="1" ht="18" customHeight="1">
      <c r="B778" s="86"/>
    </row>
    <row r="779" spans="2:2" s="73" customFormat="1" ht="18" customHeight="1">
      <c r="B779" s="86"/>
    </row>
    <row r="780" spans="2:2" s="73" customFormat="1" ht="18" customHeight="1">
      <c r="B780" s="86"/>
    </row>
    <row r="781" spans="2:2" s="73" customFormat="1" ht="18" customHeight="1">
      <c r="B781" s="86"/>
    </row>
    <row r="782" spans="2:2" s="73" customFormat="1" ht="18" customHeight="1">
      <c r="B782" s="86"/>
    </row>
    <row r="783" spans="2:2" s="73" customFormat="1" ht="18" customHeight="1">
      <c r="B783" s="86"/>
    </row>
    <row r="784" spans="2:2" s="73" customFormat="1" ht="18" customHeight="1">
      <c r="B784" s="86"/>
    </row>
    <row r="785" spans="2:2" s="73" customFormat="1" ht="18" customHeight="1">
      <c r="B785" s="86"/>
    </row>
    <row r="786" spans="2:2" s="73" customFormat="1" ht="18" customHeight="1">
      <c r="B786" s="86"/>
    </row>
    <row r="787" spans="2:2" s="73" customFormat="1" ht="18" customHeight="1">
      <c r="B787" s="86"/>
    </row>
    <row r="788" spans="2:2" s="73" customFormat="1" ht="18" customHeight="1">
      <c r="B788" s="86"/>
    </row>
    <row r="789" spans="2:2" s="73" customFormat="1" ht="18" customHeight="1">
      <c r="B789" s="86"/>
    </row>
    <row r="790" spans="2:2" s="73" customFormat="1" ht="18" customHeight="1">
      <c r="B790" s="86"/>
    </row>
    <row r="791" spans="2:2" s="73" customFormat="1" ht="18" customHeight="1">
      <c r="B791" s="86"/>
    </row>
    <row r="792" spans="2:2" s="73" customFormat="1" ht="18" customHeight="1">
      <c r="B792" s="86"/>
    </row>
    <row r="793" spans="2:2" s="73" customFormat="1" ht="18" customHeight="1">
      <c r="B793" s="86"/>
    </row>
    <row r="794" spans="2:2" s="73" customFormat="1" ht="18" customHeight="1">
      <c r="B794" s="86"/>
    </row>
    <row r="795" spans="2:2" s="73" customFormat="1" ht="18" customHeight="1">
      <c r="B795" s="86"/>
    </row>
    <row r="796" spans="2:2" s="73" customFormat="1" ht="18" customHeight="1">
      <c r="B796" s="86"/>
    </row>
    <row r="797" spans="2:2" s="73" customFormat="1" ht="18" customHeight="1">
      <c r="B797" s="86"/>
    </row>
    <row r="798" spans="2:2" s="73" customFormat="1" ht="18" customHeight="1">
      <c r="B798" s="86"/>
    </row>
    <row r="799" spans="2:2" s="73" customFormat="1" ht="18" customHeight="1">
      <c r="B799" s="86"/>
    </row>
    <row r="800" spans="2:2" s="73" customFormat="1" ht="18" customHeight="1">
      <c r="B800" s="86"/>
    </row>
    <row r="801" spans="2:2" s="73" customFormat="1" ht="18" customHeight="1">
      <c r="B801" s="86"/>
    </row>
    <row r="802" spans="2:2" s="73" customFormat="1" ht="18" customHeight="1">
      <c r="B802" s="86"/>
    </row>
    <row r="803" spans="2:2" s="73" customFormat="1" ht="18" customHeight="1">
      <c r="B803" s="86"/>
    </row>
    <row r="804" spans="2:2" s="73" customFormat="1" ht="18" customHeight="1">
      <c r="B804" s="86"/>
    </row>
    <row r="805" spans="2:2" s="73" customFormat="1" ht="18" customHeight="1">
      <c r="B805" s="86"/>
    </row>
    <row r="806" spans="2:2" s="73" customFormat="1" ht="18" customHeight="1">
      <c r="B806" s="86"/>
    </row>
    <row r="807" spans="2:2" s="73" customFormat="1" ht="18" customHeight="1">
      <c r="B807" s="86"/>
    </row>
    <row r="808" spans="2:2" s="73" customFormat="1" ht="18" customHeight="1">
      <c r="B808" s="86"/>
    </row>
    <row r="809" spans="2:2" s="73" customFormat="1" ht="18" customHeight="1">
      <c r="B809" s="86"/>
    </row>
    <row r="810" spans="2:2" s="73" customFormat="1" ht="18" customHeight="1">
      <c r="B810" s="86"/>
    </row>
    <row r="811" spans="2:2" s="73" customFormat="1" ht="18" customHeight="1">
      <c r="B811" s="86"/>
    </row>
    <row r="812" spans="2:2" s="73" customFormat="1" ht="18" customHeight="1">
      <c r="B812" s="86"/>
    </row>
    <row r="813" spans="2:2" s="73" customFormat="1" ht="18" customHeight="1">
      <c r="B813" s="86"/>
    </row>
    <row r="814" spans="2:2" s="73" customFormat="1" ht="18" customHeight="1">
      <c r="B814" s="86"/>
    </row>
    <row r="815" spans="2:2" s="73" customFormat="1" ht="18" customHeight="1">
      <c r="B815" s="86"/>
    </row>
    <row r="816" spans="2:2" s="73" customFormat="1" ht="18" customHeight="1">
      <c r="B816" s="86"/>
    </row>
    <row r="817" spans="2:2" s="73" customFormat="1" ht="18" customHeight="1">
      <c r="B817" s="86"/>
    </row>
    <row r="818" spans="2:2" s="73" customFormat="1" ht="18" customHeight="1">
      <c r="B818" s="86"/>
    </row>
    <row r="819" spans="2:2" s="73" customFormat="1" ht="18" customHeight="1">
      <c r="B819" s="86"/>
    </row>
    <row r="820" spans="2:2" s="73" customFormat="1" ht="18" customHeight="1">
      <c r="B820" s="86"/>
    </row>
    <row r="821" spans="2:2" s="73" customFormat="1" ht="18" customHeight="1">
      <c r="B821" s="86"/>
    </row>
    <row r="822" spans="2:2" s="73" customFormat="1" ht="18" customHeight="1">
      <c r="B822" s="86"/>
    </row>
    <row r="823" spans="2:2" s="73" customFormat="1" ht="18" customHeight="1">
      <c r="B823" s="86"/>
    </row>
    <row r="824" spans="2:2" s="73" customFormat="1" ht="18" customHeight="1">
      <c r="B824" s="86"/>
    </row>
    <row r="825" spans="2:2" s="73" customFormat="1" ht="18" customHeight="1">
      <c r="B825" s="86"/>
    </row>
    <row r="826" spans="2:2" s="73" customFormat="1" ht="18" customHeight="1">
      <c r="B826" s="86"/>
    </row>
    <row r="827" spans="2:2" s="73" customFormat="1" ht="18" customHeight="1">
      <c r="B827" s="86"/>
    </row>
    <row r="828" spans="2:2" s="73" customFormat="1" ht="18" customHeight="1">
      <c r="B828" s="86"/>
    </row>
    <row r="829" spans="2:2" s="73" customFormat="1" ht="18" customHeight="1">
      <c r="B829" s="86"/>
    </row>
    <row r="830" spans="2:2" s="73" customFormat="1" ht="18" customHeight="1">
      <c r="B830" s="86"/>
    </row>
    <row r="831" spans="2:2" s="73" customFormat="1" ht="18" customHeight="1">
      <c r="B831" s="86"/>
    </row>
    <row r="832" spans="2:2" s="73" customFormat="1" ht="18" customHeight="1">
      <c r="B832" s="86"/>
    </row>
    <row r="833" spans="2:2" s="73" customFormat="1" ht="18" customHeight="1">
      <c r="B833" s="86"/>
    </row>
    <row r="834" spans="2:2" s="73" customFormat="1" ht="18" customHeight="1">
      <c r="B834" s="86"/>
    </row>
    <row r="835" spans="2:2" s="73" customFormat="1" ht="18" customHeight="1">
      <c r="B835" s="86"/>
    </row>
    <row r="836" spans="2:2" s="73" customFormat="1" ht="18" customHeight="1">
      <c r="B836" s="86"/>
    </row>
    <row r="837" spans="2:2" s="73" customFormat="1" ht="18" customHeight="1">
      <c r="B837" s="86"/>
    </row>
    <row r="838" spans="2:2" s="73" customFormat="1" ht="18" customHeight="1">
      <c r="B838" s="86"/>
    </row>
    <row r="839" spans="2:2" s="73" customFormat="1" ht="18" customHeight="1">
      <c r="B839" s="86"/>
    </row>
    <row r="840" spans="2:2" s="73" customFormat="1" ht="18" customHeight="1">
      <c r="B840" s="86"/>
    </row>
    <row r="841" spans="2:2" s="73" customFormat="1" ht="18" customHeight="1">
      <c r="B841" s="86"/>
    </row>
    <row r="842" spans="2:2" s="73" customFormat="1" ht="18" customHeight="1">
      <c r="B842" s="86"/>
    </row>
    <row r="843" spans="2:2" s="73" customFormat="1" ht="18" customHeight="1">
      <c r="B843" s="86"/>
    </row>
    <row r="844" spans="2:2" s="73" customFormat="1" ht="18" customHeight="1">
      <c r="B844" s="86"/>
    </row>
    <row r="845" spans="2:2" s="73" customFormat="1" ht="18" customHeight="1">
      <c r="B845" s="86"/>
    </row>
    <row r="846" spans="2:2" s="73" customFormat="1" ht="18" customHeight="1">
      <c r="B846" s="86"/>
    </row>
    <row r="847" spans="2:2" s="73" customFormat="1" ht="18" customHeight="1">
      <c r="B847" s="86"/>
    </row>
    <row r="848" spans="2:2" s="73" customFormat="1" ht="18" customHeight="1">
      <c r="B848" s="86"/>
    </row>
    <row r="849" spans="2:2" s="73" customFormat="1" ht="18" customHeight="1">
      <c r="B849" s="86"/>
    </row>
    <row r="850" spans="2:2" s="73" customFormat="1" ht="18" customHeight="1">
      <c r="B850" s="86"/>
    </row>
    <row r="851" spans="2:2" s="73" customFormat="1" ht="18" customHeight="1">
      <c r="B851" s="86"/>
    </row>
    <row r="852" spans="2:2" s="73" customFormat="1" ht="18" customHeight="1">
      <c r="B852" s="86"/>
    </row>
    <row r="853" spans="2:2" s="73" customFormat="1" ht="18" customHeight="1">
      <c r="B853" s="86"/>
    </row>
    <row r="854" spans="2:2" s="73" customFormat="1" ht="18" customHeight="1">
      <c r="B854" s="86"/>
    </row>
    <row r="855" spans="2:2" s="73" customFormat="1" ht="18" customHeight="1">
      <c r="B855" s="86"/>
    </row>
    <row r="856" spans="2:2" s="73" customFormat="1" ht="18" customHeight="1">
      <c r="B856" s="86"/>
    </row>
    <row r="857" spans="2:2" s="73" customFormat="1" ht="18" customHeight="1">
      <c r="B857" s="86"/>
    </row>
    <row r="858" spans="2:2" s="73" customFormat="1" ht="18" customHeight="1">
      <c r="B858" s="86"/>
    </row>
    <row r="859" spans="2:2" s="73" customFormat="1" ht="18" customHeight="1">
      <c r="B859" s="86"/>
    </row>
    <row r="860" spans="2:2" s="73" customFormat="1" ht="18" customHeight="1">
      <c r="B860" s="86"/>
    </row>
    <row r="861" spans="2:2" s="73" customFormat="1" ht="18" customHeight="1">
      <c r="B861" s="86"/>
    </row>
    <row r="862" spans="2:2" s="73" customFormat="1" ht="18" customHeight="1">
      <c r="B862" s="86"/>
    </row>
    <row r="863" spans="2:2" s="73" customFormat="1" ht="18" customHeight="1">
      <c r="B863" s="86"/>
    </row>
    <row r="864" spans="2:2" s="73" customFormat="1" ht="18" customHeight="1">
      <c r="B864" s="86"/>
    </row>
    <row r="865" spans="2:2" s="73" customFormat="1" ht="18" customHeight="1">
      <c r="B865" s="86"/>
    </row>
    <row r="866" spans="2:2" s="73" customFormat="1" ht="18" customHeight="1">
      <c r="B866" s="86"/>
    </row>
    <row r="867" spans="2:2" s="73" customFormat="1" ht="18" customHeight="1">
      <c r="B867" s="86"/>
    </row>
    <row r="868" spans="2:2" s="73" customFormat="1" ht="18" customHeight="1">
      <c r="B868" s="86"/>
    </row>
    <row r="869" spans="2:2" s="73" customFormat="1" ht="18" customHeight="1">
      <c r="B869" s="86"/>
    </row>
    <row r="870" spans="2:2" s="73" customFormat="1" ht="18" customHeight="1">
      <c r="B870" s="86"/>
    </row>
    <row r="871" spans="2:2" s="73" customFormat="1" ht="18" customHeight="1">
      <c r="B871" s="86"/>
    </row>
    <row r="872" spans="2:2" s="73" customFormat="1" ht="18" customHeight="1">
      <c r="B872" s="86"/>
    </row>
    <row r="873" spans="2:2" s="73" customFormat="1" ht="18" customHeight="1">
      <c r="B873" s="86"/>
    </row>
    <row r="874" spans="2:2" s="73" customFormat="1" ht="18" customHeight="1">
      <c r="B874" s="86"/>
    </row>
    <row r="875" spans="2:2" s="73" customFormat="1" ht="18" customHeight="1">
      <c r="B875" s="86"/>
    </row>
    <row r="876" spans="2:2" s="73" customFormat="1" ht="18" customHeight="1">
      <c r="B876" s="86"/>
    </row>
    <row r="877" spans="2:2" s="73" customFormat="1" ht="18" customHeight="1">
      <c r="B877" s="86"/>
    </row>
    <row r="878" spans="2:2" s="73" customFormat="1" ht="18" customHeight="1">
      <c r="B878" s="86"/>
    </row>
    <row r="879" spans="2:2" s="73" customFormat="1" ht="18" customHeight="1">
      <c r="B879" s="86"/>
    </row>
    <row r="880" spans="2:2" s="73" customFormat="1" ht="18" customHeight="1">
      <c r="B880" s="86"/>
    </row>
    <row r="881" spans="2:2" s="73" customFormat="1" ht="18" customHeight="1">
      <c r="B881" s="86"/>
    </row>
    <row r="882" spans="2:2" s="73" customFormat="1" ht="18" customHeight="1">
      <c r="B882" s="86"/>
    </row>
    <row r="883" spans="2:2" s="73" customFormat="1" ht="18" customHeight="1">
      <c r="B883" s="86"/>
    </row>
    <row r="884" spans="2:2" s="73" customFormat="1" ht="18" customHeight="1">
      <c r="B884" s="86"/>
    </row>
    <row r="885" spans="2:2" s="73" customFormat="1" ht="18" customHeight="1">
      <c r="B885" s="86"/>
    </row>
    <row r="886" spans="2:2" s="73" customFormat="1" ht="18" customHeight="1">
      <c r="B886" s="86"/>
    </row>
    <row r="887" spans="2:2" s="73" customFormat="1" ht="18" customHeight="1">
      <c r="B887" s="86"/>
    </row>
    <row r="888" spans="2:2" s="73" customFormat="1" ht="18" customHeight="1">
      <c r="B888" s="86"/>
    </row>
    <row r="889" spans="2:2" s="73" customFormat="1" ht="18" customHeight="1">
      <c r="B889" s="86"/>
    </row>
    <row r="890" spans="2:2" s="73" customFormat="1" ht="18" customHeight="1">
      <c r="B890" s="86"/>
    </row>
    <row r="891" spans="2:2" s="73" customFormat="1" ht="18" customHeight="1">
      <c r="B891" s="86"/>
    </row>
    <row r="892" spans="2:2" s="73" customFormat="1" ht="18" customHeight="1">
      <c r="B892" s="86"/>
    </row>
    <row r="893" spans="2:2" s="73" customFormat="1" ht="18" customHeight="1">
      <c r="B893" s="86"/>
    </row>
    <row r="894" spans="2:2" s="73" customFormat="1" ht="18" customHeight="1">
      <c r="B894" s="86"/>
    </row>
    <row r="895" spans="2:2" s="73" customFormat="1" ht="18" customHeight="1">
      <c r="B895" s="86"/>
    </row>
    <row r="896" spans="2:2" s="73" customFormat="1" ht="18" customHeight="1">
      <c r="B896" s="86"/>
    </row>
    <row r="897" spans="2:2" s="73" customFormat="1" ht="18" customHeight="1">
      <c r="B897" s="86"/>
    </row>
    <row r="898" spans="2:2" s="73" customFormat="1" ht="18" customHeight="1">
      <c r="B898" s="86"/>
    </row>
    <row r="899" spans="2:2" s="73" customFormat="1" ht="18" customHeight="1">
      <c r="B899" s="86"/>
    </row>
    <row r="900" spans="2:2" s="73" customFormat="1" ht="18" customHeight="1">
      <c r="B900" s="86"/>
    </row>
    <row r="901" spans="2:2" s="73" customFormat="1" ht="18" customHeight="1">
      <c r="B901" s="86"/>
    </row>
    <row r="902" spans="2:2" s="73" customFormat="1" ht="18" customHeight="1">
      <c r="B902" s="86"/>
    </row>
    <row r="903" spans="2:2" s="73" customFormat="1" ht="18" customHeight="1">
      <c r="B903" s="86"/>
    </row>
    <row r="904" spans="2:2" s="73" customFormat="1" ht="18" customHeight="1">
      <c r="B904" s="86"/>
    </row>
    <row r="905" spans="2:2" s="73" customFormat="1" ht="18" customHeight="1">
      <c r="B905" s="86"/>
    </row>
    <row r="906" spans="2:2" s="73" customFormat="1" ht="18" customHeight="1">
      <c r="B906" s="86"/>
    </row>
    <row r="907" spans="2:2" s="73" customFormat="1" ht="18" customHeight="1">
      <c r="B907" s="86"/>
    </row>
    <row r="908" spans="2:2" s="73" customFormat="1" ht="18" customHeight="1">
      <c r="B908" s="86"/>
    </row>
    <row r="909" spans="2:2" s="73" customFormat="1" ht="18" customHeight="1">
      <c r="B909" s="86"/>
    </row>
    <row r="910" spans="2:2" s="73" customFormat="1" ht="18" customHeight="1">
      <c r="B910" s="86"/>
    </row>
    <row r="911" spans="2:2" s="73" customFormat="1" ht="18" customHeight="1">
      <c r="B911" s="86"/>
    </row>
    <row r="912" spans="2:2" s="73" customFormat="1" ht="18" customHeight="1">
      <c r="B912" s="86"/>
    </row>
    <row r="913" spans="2:2" s="73" customFormat="1" ht="18" customHeight="1">
      <c r="B913" s="86"/>
    </row>
    <row r="914" spans="2:2" s="73" customFormat="1" ht="18" customHeight="1">
      <c r="B914" s="86"/>
    </row>
    <row r="915" spans="2:2" s="73" customFormat="1" ht="18" customHeight="1">
      <c r="B915" s="86"/>
    </row>
    <row r="916" spans="2:2" s="73" customFormat="1" ht="18" customHeight="1">
      <c r="B916" s="86"/>
    </row>
    <row r="917" spans="2:2" s="73" customFormat="1" ht="18" customHeight="1">
      <c r="B917" s="86"/>
    </row>
    <row r="918" spans="2:2" s="73" customFormat="1" ht="18" customHeight="1">
      <c r="B918" s="86"/>
    </row>
    <row r="919" spans="2:2" s="73" customFormat="1" ht="18" customHeight="1">
      <c r="B919" s="86"/>
    </row>
    <row r="920" spans="2:2" s="73" customFormat="1" ht="18" customHeight="1">
      <c r="B920" s="86"/>
    </row>
    <row r="921" spans="2:2" s="73" customFormat="1" ht="18" customHeight="1">
      <c r="B921" s="86"/>
    </row>
    <row r="922" spans="2:2" s="73" customFormat="1" ht="18" customHeight="1">
      <c r="B922" s="86"/>
    </row>
    <row r="923" spans="2:2" s="73" customFormat="1" ht="18" customHeight="1">
      <c r="B923" s="86"/>
    </row>
    <row r="924" spans="2:2" s="73" customFormat="1" ht="18" customHeight="1">
      <c r="B924" s="86"/>
    </row>
    <row r="925" spans="2:2" s="73" customFormat="1" ht="18" customHeight="1">
      <c r="B925" s="86"/>
    </row>
    <row r="926" spans="2:2" s="73" customFormat="1" ht="18" customHeight="1">
      <c r="B926" s="86"/>
    </row>
    <row r="927" spans="2:2" s="73" customFormat="1" ht="18" customHeight="1">
      <c r="B927" s="86"/>
    </row>
    <row r="928" spans="2:2" s="73" customFormat="1" ht="18" customHeight="1">
      <c r="B928" s="86"/>
    </row>
    <row r="929" spans="2:2" s="73" customFormat="1" ht="18" customHeight="1">
      <c r="B929" s="86"/>
    </row>
    <row r="930" spans="2:2" s="73" customFormat="1" ht="18" customHeight="1">
      <c r="B930" s="86"/>
    </row>
    <row r="931" spans="2:2" s="73" customFormat="1" ht="18" customHeight="1">
      <c r="B931" s="86"/>
    </row>
    <row r="932" spans="2:2" s="73" customFormat="1" ht="18" customHeight="1">
      <c r="B932" s="86"/>
    </row>
    <row r="933" spans="2:2" s="73" customFormat="1" ht="18" customHeight="1">
      <c r="B933" s="86"/>
    </row>
    <row r="934" spans="2:2" s="73" customFormat="1" ht="18" customHeight="1">
      <c r="B934" s="86"/>
    </row>
    <row r="935" spans="2:2" s="73" customFormat="1" ht="18" customHeight="1">
      <c r="B935" s="86"/>
    </row>
    <row r="936" spans="2:2" s="73" customFormat="1" ht="18" customHeight="1">
      <c r="B936" s="86"/>
    </row>
    <row r="937" spans="2:2" s="73" customFormat="1" ht="18" customHeight="1">
      <c r="B937" s="86"/>
    </row>
    <row r="938" spans="2:2" s="73" customFormat="1" ht="18" customHeight="1">
      <c r="B938" s="86"/>
    </row>
    <row r="939" spans="2:2" s="73" customFormat="1" ht="18" customHeight="1">
      <c r="B939" s="86"/>
    </row>
    <row r="940" spans="2:2" s="73" customFormat="1" ht="18" customHeight="1">
      <c r="B940" s="86"/>
    </row>
    <row r="941" spans="2:2" s="73" customFormat="1" ht="18" customHeight="1">
      <c r="B941" s="86"/>
    </row>
    <row r="942" spans="2:2" s="73" customFormat="1" ht="18" customHeight="1">
      <c r="B942" s="86"/>
    </row>
    <row r="943" spans="2:2" s="73" customFormat="1" ht="18" customHeight="1">
      <c r="B943" s="86"/>
    </row>
    <row r="944" spans="2:2" s="73" customFormat="1" ht="18" customHeight="1">
      <c r="B944" s="86"/>
    </row>
    <row r="945" spans="2:2" s="73" customFormat="1" ht="18" customHeight="1">
      <c r="B945" s="86"/>
    </row>
    <row r="946" spans="2:2" s="73" customFormat="1" ht="18" customHeight="1">
      <c r="B946" s="86"/>
    </row>
    <row r="947" spans="2:2" s="73" customFormat="1" ht="18" customHeight="1">
      <c r="B947" s="86"/>
    </row>
    <row r="948" spans="2:2" s="73" customFormat="1" ht="18" customHeight="1">
      <c r="B948" s="86"/>
    </row>
    <row r="949" spans="2:2" s="73" customFormat="1" ht="18" customHeight="1">
      <c r="B949" s="86"/>
    </row>
    <row r="950" spans="2:2" s="73" customFormat="1" ht="18" customHeight="1">
      <c r="B950" s="86"/>
    </row>
    <row r="951" spans="2:2" s="73" customFormat="1" ht="18" customHeight="1">
      <c r="B951" s="86"/>
    </row>
    <row r="952" spans="2:2" s="73" customFormat="1" ht="18" customHeight="1">
      <c r="B952" s="86"/>
    </row>
    <row r="953" spans="2:2" s="73" customFormat="1" ht="18" customHeight="1">
      <c r="B953" s="86"/>
    </row>
    <row r="954" spans="2:2" s="73" customFormat="1" ht="18" customHeight="1">
      <c r="B954" s="86"/>
    </row>
    <row r="955" spans="2:2" s="73" customFormat="1" ht="18" customHeight="1">
      <c r="B955" s="86"/>
    </row>
    <row r="956" spans="2:2" s="73" customFormat="1" ht="18" customHeight="1">
      <c r="B956" s="86"/>
    </row>
    <row r="957" spans="2:2" s="73" customFormat="1" ht="18" customHeight="1">
      <c r="B957" s="86"/>
    </row>
    <row r="958" spans="2:2" s="73" customFormat="1" ht="18" customHeight="1">
      <c r="B958" s="86"/>
    </row>
    <row r="959" spans="2:2" s="73" customFormat="1" ht="18" customHeight="1">
      <c r="B959" s="86"/>
    </row>
    <row r="960" spans="2:2" s="73" customFormat="1" ht="18" customHeight="1">
      <c r="B960" s="86"/>
    </row>
    <row r="961" spans="2:2" s="73" customFormat="1" ht="18" customHeight="1">
      <c r="B961" s="86"/>
    </row>
    <row r="962" spans="2:2" s="73" customFormat="1" ht="18" customHeight="1">
      <c r="B962" s="86"/>
    </row>
    <row r="963" spans="2:2" s="73" customFormat="1" ht="18" customHeight="1">
      <c r="B963" s="86"/>
    </row>
    <row r="964" spans="2:2" s="73" customFormat="1" ht="18" customHeight="1">
      <c r="B964" s="86"/>
    </row>
    <row r="965" spans="2:2" s="73" customFormat="1" ht="18" customHeight="1">
      <c r="B965" s="86"/>
    </row>
    <row r="966" spans="2:2" s="73" customFormat="1" ht="18" customHeight="1">
      <c r="B966" s="86"/>
    </row>
    <row r="967" spans="2:2" s="73" customFormat="1" ht="18" customHeight="1">
      <c r="B967" s="86"/>
    </row>
    <row r="968" spans="2:2" s="73" customFormat="1" ht="18" customHeight="1">
      <c r="B968" s="86"/>
    </row>
    <row r="969" spans="2:2" s="73" customFormat="1" ht="18" customHeight="1">
      <c r="B969" s="86"/>
    </row>
    <row r="970" spans="2:2" s="73" customFormat="1" ht="18" customHeight="1">
      <c r="B970" s="86"/>
    </row>
    <row r="971" spans="2:2" s="73" customFormat="1" ht="18" customHeight="1">
      <c r="B971" s="86"/>
    </row>
    <row r="972" spans="2:2" s="73" customFormat="1" ht="18" customHeight="1">
      <c r="B972" s="86"/>
    </row>
    <row r="973" spans="2:2" s="73" customFormat="1" ht="18" customHeight="1">
      <c r="B973" s="86"/>
    </row>
    <row r="974" spans="2:2" s="73" customFormat="1" ht="18" customHeight="1">
      <c r="B974" s="86"/>
    </row>
    <row r="975" spans="2:2" s="73" customFormat="1" ht="18" customHeight="1">
      <c r="B975" s="86"/>
    </row>
    <row r="976" spans="2:2" s="73" customFormat="1" ht="18" customHeight="1">
      <c r="B976" s="86"/>
    </row>
    <row r="977" spans="2:2" s="73" customFormat="1" ht="18" customHeight="1">
      <c r="B977" s="86"/>
    </row>
    <row r="978" spans="2:2" s="73" customFormat="1" ht="18" customHeight="1">
      <c r="B978" s="86"/>
    </row>
    <row r="979" spans="2:2" s="73" customFormat="1" ht="18" customHeight="1">
      <c r="B979" s="86"/>
    </row>
    <row r="980" spans="2:2" s="73" customFormat="1" ht="18" customHeight="1">
      <c r="B980" s="86"/>
    </row>
    <row r="981" spans="2:2" s="73" customFormat="1" ht="18" customHeight="1">
      <c r="B981" s="86"/>
    </row>
    <row r="982" spans="2:2" s="73" customFormat="1" ht="18" customHeight="1">
      <c r="B982" s="86"/>
    </row>
    <row r="983" spans="2:2" s="73" customFormat="1" ht="18" customHeight="1">
      <c r="B983" s="86"/>
    </row>
    <row r="984" spans="2:2" s="73" customFormat="1" ht="18" customHeight="1">
      <c r="B984" s="86"/>
    </row>
    <row r="985" spans="2:2" s="73" customFormat="1" ht="18" customHeight="1">
      <c r="B985" s="86"/>
    </row>
    <row r="986" spans="2:2" s="73" customFormat="1" ht="18" customHeight="1">
      <c r="B986" s="86"/>
    </row>
    <row r="987" spans="2:2" s="73" customFormat="1" ht="18" customHeight="1">
      <c r="B987" s="86"/>
    </row>
    <row r="988" spans="2:2" s="73" customFormat="1" ht="18" customHeight="1">
      <c r="B988" s="86"/>
    </row>
    <row r="989" spans="2:2" s="73" customFormat="1" ht="18" customHeight="1">
      <c r="B989" s="86"/>
    </row>
    <row r="990" spans="2:2" s="73" customFormat="1" ht="18" customHeight="1">
      <c r="B990" s="86"/>
    </row>
    <row r="991" spans="2:2" s="73" customFormat="1" ht="18" customHeight="1">
      <c r="B991" s="86"/>
    </row>
    <row r="992" spans="2:2" s="73" customFormat="1" ht="18" customHeight="1">
      <c r="B992" s="86"/>
    </row>
    <row r="993" spans="2:2" s="73" customFormat="1" ht="18" customHeight="1">
      <c r="B993" s="86"/>
    </row>
    <row r="994" spans="2:2" s="73" customFormat="1" ht="18" customHeight="1">
      <c r="B994" s="86"/>
    </row>
    <row r="995" spans="2:2" s="73" customFormat="1" ht="18" customHeight="1">
      <c r="B995" s="86"/>
    </row>
    <row r="996" spans="2:2" s="73" customFormat="1" ht="18" customHeight="1">
      <c r="B996" s="86"/>
    </row>
    <row r="997" spans="2:2" s="73" customFormat="1" ht="18" customHeight="1">
      <c r="B997" s="86"/>
    </row>
    <row r="998" spans="2:2" s="73" customFormat="1" ht="18" customHeight="1">
      <c r="B998" s="86"/>
    </row>
    <row r="999" spans="2:2" s="73" customFormat="1" ht="18" customHeight="1">
      <c r="B999" s="86"/>
    </row>
    <row r="1000" spans="2:2" s="73" customFormat="1" ht="18" customHeight="1">
      <c r="B1000" s="86"/>
    </row>
    <row r="1001" spans="2:2" s="73" customFormat="1" ht="18" customHeight="1">
      <c r="B1001" s="86"/>
    </row>
    <row r="1002" spans="2:2" s="73" customFormat="1" ht="18" customHeight="1">
      <c r="B1002" s="86"/>
    </row>
    <row r="1003" spans="2:2" s="73" customFormat="1" ht="18" customHeight="1">
      <c r="B1003" s="86"/>
    </row>
    <row r="1004" spans="2:2" s="73" customFormat="1" ht="18" customHeight="1">
      <c r="B1004" s="86"/>
    </row>
    <row r="1005" spans="2:2" s="73" customFormat="1" ht="18" customHeight="1">
      <c r="B1005" s="86"/>
    </row>
    <row r="1006" spans="2:2" s="73" customFormat="1" ht="18" customHeight="1">
      <c r="B1006" s="86"/>
    </row>
    <row r="1007" spans="2:2" s="73" customFormat="1" ht="18" customHeight="1">
      <c r="B1007" s="86"/>
    </row>
    <row r="1008" spans="2:2" s="73" customFormat="1" ht="18" customHeight="1">
      <c r="B1008" s="86"/>
    </row>
    <row r="1009" spans="2:2" s="73" customFormat="1" ht="18" customHeight="1">
      <c r="B1009" s="86"/>
    </row>
    <row r="1010" spans="2:2" s="73" customFormat="1" ht="18" customHeight="1">
      <c r="B1010" s="86"/>
    </row>
    <row r="1011" spans="2:2" s="73" customFormat="1" ht="18" customHeight="1">
      <c r="B1011" s="86"/>
    </row>
    <row r="1012" spans="2:2" s="73" customFormat="1" ht="18" customHeight="1">
      <c r="B1012" s="86"/>
    </row>
    <row r="1013" spans="2:2" s="73" customFormat="1" ht="18" customHeight="1">
      <c r="B1013" s="86"/>
    </row>
    <row r="1014" spans="2:2" s="73" customFormat="1" ht="18" customHeight="1">
      <c r="B1014" s="86"/>
    </row>
    <row r="1015" spans="2:2" s="73" customFormat="1" ht="18" customHeight="1">
      <c r="B1015" s="86"/>
    </row>
    <row r="1016" spans="2:2" s="73" customFormat="1" ht="18" customHeight="1">
      <c r="B1016" s="86"/>
    </row>
    <row r="1017" spans="2:2" s="73" customFormat="1" ht="18" customHeight="1">
      <c r="B1017" s="86"/>
    </row>
    <row r="1018" spans="2:2" s="73" customFormat="1" ht="18" customHeight="1">
      <c r="B1018" s="86"/>
    </row>
    <row r="1019" spans="2:2" s="73" customFormat="1" ht="18" customHeight="1">
      <c r="B1019" s="86"/>
    </row>
    <row r="1020" spans="2:2" s="73" customFormat="1" ht="18" customHeight="1">
      <c r="B1020" s="86"/>
    </row>
    <row r="1021" spans="2:2" s="73" customFormat="1" ht="18" customHeight="1">
      <c r="B1021" s="86"/>
    </row>
    <row r="1022" spans="2:2" s="73" customFormat="1" ht="18" customHeight="1">
      <c r="B1022" s="86"/>
    </row>
    <row r="1023" spans="2:2" s="73" customFormat="1" ht="18" customHeight="1">
      <c r="B1023" s="86"/>
    </row>
    <row r="1024" spans="2:2" s="73" customFormat="1" ht="18" customHeight="1">
      <c r="B1024" s="86"/>
    </row>
    <row r="1025" spans="2:2" s="73" customFormat="1" ht="18" customHeight="1">
      <c r="B1025" s="86"/>
    </row>
    <row r="1026" spans="2:2" s="73" customFormat="1" ht="18" customHeight="1">
      <c r="B1026" s="86"/>
    </row>
    <row r="1027" spans="2:2" s="73" customFormat="1" ht="18" customHeight="1">
      <c r="B1027" s="86"/>
    </row>
    <row r="1028" spans="2:2" s="73" customFormat="1" ht="18" customHeight="1">
      <c r="B1028" s="86"/>
    </row>
    <row r="1029" spans="2:2" s="73" customFormat="1" ht="18" customHeight="1">
      <c r="B1029" s="86"/>
    </row>
    <row r="1030" spans="2:2" s="73" customFormat="1" ht="18" customHeight="1">
      <c r="B1030" s="86"/>
    </row>
    <row r="1031" spans="2:2" s="73" customFormat="1" ht="18" customHeight="1">
      <c r="B1031" s="86"/>
    </row>
    <row r="1032" spans="2:2" s="73" customFormat="1" ht="18" customHeight="1">
      <c r="B1032" s="86"/>
    </row>
    <row r="1033" spans="2:2" s="73" customFormat="1" ht="18" customHeight="1">
      <c r="B1033" s="86"/>
    </row>
    <row r="1034" spans="2:2" s="73" customFormat="1" ht="18" customHeight="1">
      <c r="B1034" s="86"/>
    </row>
    <row r="1035" spans="2:2" s="73" customFormat="1" ht="18" customHeight="1">
      <c r="B1035" s="86"/>
    </row>
    <row r="1036" spans="2:2" s="73" customFormat="1" ht="18" customHeight="1">
      <c r="B1036" s="86"/>
    </row>
    <row r="1037" spans="2:2" s="73" customFormat="1" ht="18" customHeight="1">
      <c r="B1037" s="86"/>
    </row>
    <row r="1038" spans="2:2" s="73" customFormat="1" ht="18" customHeight="1">
      <c r="B1038" s="86"/>
    </row>
    <row r="1039" spans="2:2" s="73" customFormat="1" ht="18" customHeight="1">
      <c r="B1039" s="86"/>
    </row>
    <row r="1040" spans="2:2" s="73" customFormat="1" ht="18" customHeight="1">
      <c r="B1040" s="86"/>
    </row>
    <row r="1041" spans="2:2" s="73" customFormat="1" ht="18" customHeight="1">
      <c r="B1041" s="86"/>
    </row>
    <row r="1042" spans="2:2" s="73" customFormat="1" ht="18" customHeight="1">
      <c r="B1042" s="86"/>
    </row>
    <row r="1043" spans="2:2" s="73" customFormat="1" ht="18" customHeight="1">
      <c r="B1043" s="86"/>
    </row>
    <row r="1044" spans="2:2" s="73" customFormat="1" ht="18" customHeight="1">
      <c r="B1044" s="86"/>
    </row>
    <row r="1045" spans="2:2" s="73" customFormat="1" ht="18" customHeight="1">
      <c r="B1045" s="86"/>
    </row>
    <row r="1046" spans="2:2" s="73" customFormat="1" ht="18" customHeight="1">
      <c r="B1046" s="86"/>
    </row>
    <row r="1047" spans="2:2" s="73" customFormat="1" ht="18" customHeight="1">
      <c r="B1047" s="86"/>
    </row>
    <row r="1048" spans="2:2" s="73" customFormat="1" ht="18" customHeight="1">
      <c r="B1048" s="86"/>
    </row>
    <row r="1049" spans="2:2" s="73" customFormat="1" ht="18" customHeight="1">
      <c r="B1049" s="86"/>
    </row>
    <row r="1050" spans="2:2" s="73" customFormat="1" ht="18" customHeight="1">
      <c r="B1050" s="86"/>
    </row>
    <row r="1051" spans="2:2" s="73" customFormat="1" ht="18" customHeight="1">
      <c r="B1051" s="86"/>
    </row>
    <row r="1052" spans="2:2" s="73" customFormat="1" ht="18" customHeight="1">
      <c r="B1052" s="86"/>
    </row>
    <row r="1053" spans="2:2" s="73" customFormat="1" ht="18" customHeight="1">
      <c r="B1053" s="86"/>
    </row>
    <row r="1054" spans="2:2" s="73" customFormat="1" ht="18" customHeight="1">
      <c r="B1054" s="86"/>
    </row>
    <row r="1055" spans="2:2" s="73" customFormat="1" ht="18" customHeight="1">
      <c r="B1055" s="86"/>
    </row>
    <row r="1056" spans="2:2" s="73" customFormat="1" ht="18" customHeight="1">
      <c r="B1056" s="86"/>
    </row>
    <row r="1057" spans="2:2" s="73" customFormat="1" ht="18" customHeight="1">
      <c r="B1057" s="86"/>
    </row>
    <row r="1058" spans="2:2" s="73" customFormat="1" ht="18" customHeight="1">
      <c r="B1058" s="86"/>
    </row>
    <row r="1059" spans="2:2" s="73" customFormat="1" ht="18" customHeight="1">
      <c r="B1059" s="86"/>
    </row>
    <row r="1060" spans="2:2" s="73" customFormat="1" ht="18" customHeight="1">
      <c r="B1060" s="86"/>
    </row>
    <row r="1061" spans="2:2" s="73" customFormat="1" ht="18" customHeight="1">
      <c r="B1061" s="86"/>
    </row>
    <row r="1062" spans="2:2" s="73" customFormat="1" ht="18" customHeight="1">
      <c r="B1062" s="86"/>
    </row>
    <row r="1063" spans="2:2" s="73" customFormat="1" ht="18" customHeight="1">
      <c r="B1063" s="86"/>
    </row>
    <row r="1064" spans="2:2" s="73" customFormat="1" ht="18" customHeight="1">
      <c r="B1064" s="86"/>
    </row>
    <row r="1065" spans="2:2" s="73" customFormat="1" ht="18" customHeight="1">
      <c r="B1065" s="86"/>
    </row>
    <row r="1066" spans="2:2" s="73" customFormat="1" ht="18" customHeight="1">
      <c r="B1066" s="86"/>
    </row>
    <row r="1067" spans="2:2" s="73" customFormat="1" ht="18" customHeight="1">
      <c r="B1067" s="86"/>
    </row>
    <row r="1068" spans="2:2" s="73" customFormat="1" ht="18" customHeight="1">
      <c r="B1068" s="86"/>
    </row>
    <row r="1069" spans="2:2" s="73" customFormat="1" ht="18" customHeight="1">
      <c r="B1069" s="86"/>
    </row>
    <row r="1070" spans="2:2" s="73" customFormat="1" ht="18" customHeight="1">
      <c r="B1070" s="86"/>
    </row>
    <row r="1071" spans="2:2" s="73" customFormat="1" ht="18" customHeight="1">
      <c r="B1071" s="86"/>
    </row>
    <row r="1072" spans="2:2" s="73" customFormat="1" ht="18" customHeight="1">
      <c r="B1072" s="86"/>
    </row>
    <row r="1073" spans="2:2" s="73" customFormat="1" ht="18" customHeight="1">
      <c r="B1073" s="86"/>
    </row>
    <row r="1074" spans="2:2" s="73" customFormat="1" ht="18" customHeight="1">
      <c r="B1074" s="86"/>
    </row>
    <row r="1075" spans="2:2" s="73" customFormat="1" ht="18" customHeight="1">
      <c r="B1075" s="86"/>
    </row>
    <row r="1076" spans="2:2" s="73" customFormat="1" ht="18" customHeight="1">
      <c r="B1076" s="86"/>
    </row>
    <row r="1077" spans="2:2" s="73" customFormat="1" ht="18" customHeight="1">
      <c r="B1077" s="86"/>
    </row>
    <row r="1078" spans="2:2" s="73" customFormat="1" ht="18" customHeight="1">
      <c r="B1078" s="86"/>
    </row>
    <row r="1079" spans="2:2" s="73" customFormat="1" ht="18" customHeight="1">
      <c r="B1079" s="86"/>
    </row>
    <row r="1080" spans="2:2" s="73" customFormat="1" ht="18" customHeight="1">
      <c r="B1080" s="86"/>
    </row>
    <row r="1081" spans="2:2" s="73" customFormat="1" ht="18" customHeight="1">
      <c r="B1081" s="86"/>
    </row>
    <row r="1082" spans="2:2" s="73" customFormat="1" ht="18" customHeight="1">
      <c r="B1082" s="86"/>
    </row>
    <row r="1083" spans="2:2" s="73" customFormat="1" ht="18" customHeight="1">
      <c r="B1083" s="86"/>
    </row>
    <row r="1084" spans="2:2" s="73" customFormat="1" ht="18" customHeight="1">
      <c r="B1084" s="86"/>
    </row>
    <row r="1085" spans="2:2" s="73" customFormat="1" ht="18" customHeight="1">
      <c r="B1085" s="86"/>
    </row>
    <row r="1086" spans="2:2" s="73" customFormat="1" ht="18" customHeight="1">
      <c r="B1086" s="86"/>
    </row>
    <row r="1087" spans="2:2" s="73" customFormat="1" ht="18" customHeight="1">
      <c r="B1087" s="86"/>
    </row>
    <row r="1088" spans="2:2" s="73" customFormat="1" ht="18" customHeight="1">
      <c r="B1088" s="86"/>
    </row>
    <row r="1089" spans="2:2" s="73" customFormat="1" ht="18" customHeight="1">
      <c r="B1089" s="86"/>
    </row>
    <row r="1090" spans="2:2" s="73" customFormat="1" ht="18" customHeight="1">
      <c r="B1090" s="86"/>
    </row>
    <row r="1091" spans="2:2" s="73" customFormat="1" ht="18" customHeight="1">
      <c r="B1091" s="86"/>
    </row>
    <row r="1092" spans="2:2" s="73" customFormat="1" ht="18" customHeight="1">
      <c r="B1092" s="86"/>
    </row>
    <row r="1093" spans="2:2" s="73" customFormat="1" ht="18" customHeight="1">
      <c r="B1093" s="86"/>
    </row>
    <row r="1094" spans="2:2" s="73" customFormat="1" ht="18" customHeight="1">
      <c r="B1094" s="86"/>
    </row>
    <row r="1095" spans="2:2" s="73" customFormat="1" ht="18" customHeight="1">
      <c r="B1095" s="86"/>
    </row>
    <row r="1096" spans="2:2" s="73" customFormat="1" ht="18" customHeight="1">
      <c r="B1096" s="86"/>
    </row>
    <row r="1097" spans="2:2" s="73" customFormat="1" ht="18" customHeight="1">
      <c r="B1097" s="86"/>
    </row>
    <row r="1098" spans="2:2" s="73" customFormat="1" ht="18" customHeight="1">
      <c r="B1098" s="86"/>
    </row>
    <row r="1099" spans="2:2" s="73" customFormat="1" ht="18" customHeight="1">
      <c r="B1099" s="86"/>
    </row>
    <row r="1100" spans="2:2" s="73" customFormat="1" ht="18" customHeight="1">
      <c r="B1100" s="86"/>
    </row>
    <row r="1101" spans="2:2" s="73" customFormat="1" ht="18" customHeight="1">
      <c r="B1101" s="86"/>
    </row>
    <row r="1102" spans="2:2" s="73" customFormat="1" ht="18" customHeight="1">
      <c r="B1102" s="86"/>
    </row>
    <row r="1103" spans="2:2" s="73" customFormat="1" ht="18" customHeight="1">
      <c r="B1103" s="86"/>
    </row>
    <row r="1104" spans="2:2" s="73" customFormat="1" ht="18" customHeight="1">
      <c r="B1104" s="86"/>
    </row>
    <row r="1105" spans="2:2" s="73" customFormat="1" ht="18" customHeight="1">
      <c r="B1105" s="86"/>
    </row>
    <row r="1106" spans="2:2" s="73" customFormat="1" ht="18" customHeight="1">
      <c r="B1106" s="86"/>
    </row>
    <row r="1107" spans="2:2" s="73" customFormat="1" ht="18" customHeight="1">
      <c r="B1107" s="86"/>
    </row>
    <row r="1108" spans="2:2" s="73" customFormat="1" ht="18" customHeight="1">
      <c r="B1108" s="86"/>
    </row>
    <row r="1109" spans="2:2" s="73" customFormat="1" ht="18" customHeight="1">
      <c r="B1109" s="86"/>
    </row>
    <row r="1110" spans="2:2" s="73" customFormat="1" ht="18" customHeight="1">
      <c r="B1110" s="86"/>
    </row>
    <row r="1111" spans="2:2" s="73" customFormat="1" ht="18" customHeight="1">
      <c r="B1111" s="86"/>
    </row>
    <row r="1112" spans="2:2" s="73" customFormat="1" ht="18" customHeight="1">
      <c r="B1112" s="86"/>
    </row>
    <row r="1113" spans="2:2" s="73" customFormat="1" ht="18" customHeight="1">
      <c r="B1113" s="86"/>
    </row>
    <row r="1114" spans="2:2" s="73" customFormat="1" ht="18" customHeight="1">
      <c r="B1114" s="86"/>
    </row>
    <row r="1115" spans="2:2" s="73" customFormat="1" ht="18" customHeight="1">
      <c r="B1115" s="86"/>
    </row>
    <row r="1116" spans="2:2" s="73" customFormat="1" ht="18" customHeight="1">
      <c r="B1116" s="86"/>
    </row>
    <row r="1117" spans="2:2" s="73" customFormat="1" ht="18" customHeight="1">
      <c r="B1117" s="86"/>
    </row>
    <row r="1118" spans="2:2" s="73" customFormat="1" ht="18" customHeight="1">
      <c r="B1118" s="86"/>
    </row>
    <row r="1119" spans="2:2" s="73" customFormat="1" ht="18" customHeight="1">
      <c r="B1119" s="86"/>
    </row>
    <row r="1120" spans="2:2" s="73" customFormat="1" ht="18" customHeight="1">
      <c r="B1120" s="86"/>
    </row>
    <row r="1121" spans="2:2" s="73" customFormat="1" ht="18" customHeight="1">
      <c r="B1121" s="86"/>
    </row>
    <row r="1122" spans="2:2" s="73" customFormat="1" ht="18" customHeight="1">
      <c r="B1122" s="86"/>
    </row>
    <row r="1123" spans="2:2" s="73" customFormat="1" ht="18" customHeight="1">
      <c r="B1123" s="86"/>
    </row>
    <row r="1124" spans="2:2" s="73" customFormat="1" ht="18" customHeight="1">
      <c r="B1124" s="86"/>
    </row>
    <row r="1125" spans="2:2" s="73" customFormat="1" ht="18" customHeight="1">
      <c r="B1125" s="86"/>
    </row>
    <row r="1126" spans="2:2" s="73" customFormat="1" ht="18" customHeight="1">
      <c r="B1126" s="86"/>
    </row>
    <row r="1127" spans="2:2" s="73" customFormat="1" ht="18" customHeight="1">
      <c r="B1127" s="86"/>
    </row>
    <row r="1128" spans="2:2" s="73" customFormat="1" ht="18" customHeight="1">
      <c r="B1128" s="86"/>
    </row>
    <row r="1129" spans="2:2" s="73" customFormat="1" ht="18" customHeight="1">
      <c r="B1129" s="86"/>
    </row>
    <row r="1130" spans="2:2" s="73" customFormat="1" ht="18" customHeight="1">
      <c r="B1130" s="86"/>
    </row>
    <row r="1131" spans="2:2" s="73" customFormat="1" ht="18" customHeight="1">
      <c r="B1131" s="86"/>
    </row>
    <row r="1132" spans="2:2" s="73" customFormat="1" ht="18" customHeight="1">
      <c r="B1132" s="86"/>
    </row>
    <row r="1133" spans="2:2" s="73" customFormat="1" ht="18" customHeight="1">
      <c r="B1133" s="86"/>
    </row>
    <row r="1134" spans="2:2" s="73" customFormat="1" ht="18" customHeight="1">
      <c r="B1134" s="86"/>
    </row>
    <row r="1135" spans="2:2" s="73" customFormat="1" ht="18" customHeight="1">
      <c r="B1135" s="86"/>
    </row>
    <row r="1136" spans="2:2" s="73" customFormat="1" ht="18" customHeight="1">
      <c r="B1136" s="86"/>
    </row>
    <row r="1137" spans="2:2" s="73" customFormat="1" ht="18" customHeight="1">
      <c r="B1137" s="86"/>
    </row>
    <row r="1138" spans="2:2" s="73" customFormat="1" ht="18" customHeight="1">
      <c r="B1138" s="86"/>
    </row>
    <row r="1139" spans="2:2" s="73" customFormat="1" ht="18" customHeight="1">
      <c r="B1139" s="86"/>
    </row>
    <row r="1140" spans="2:2" s="73" customFormat="1" ht="18" customHeight="1">
      <c r="B1140" s="86"/>
    </row>
    <row r="1141" spans="2:2" s="73" customFormat="1" ht="18" customHeight="1">
      <c r="B1141" s="86"/>
    </row>
    <row r="1142" spans="2:2" s="73" customFormat="1" ht="18" customHeight="1">
      <c r="B1142" s="86"/>
    </row>
    <row r="1143" spans="2:2" s="73" customFormat="1" ht="18" customHeight="1">
      <c r="B1143" s="86"/>
    </row>
    <row r="1144" spans="2:2" s="73" customFormat="1" ht="18" customHeight="1">
      <c r="B1144" s="86"/>
    </row>
    <row r="1145" spans="2:2" s="73" customFormat="1" ht="18" customHeight="1">
      <c r="B1145" s="86"/>
    </row>
    <row r="1146" spans="2:2" s="73" customFormat="1" ht="18" customHeight="1">
      <c r="B1146" s="86"/>
    </row>
    <row r="1147" spans="2:2" s="73" customFormat="1" ht="18" customHeight="1">
      <c r="B1147" s="86"/>
    </row>
    <row r="1148" spans="2:2" s="73" customFormat="1" ht="18" customHeight="1">
      <c r="B1148" s="86"/>
    </row>
    <row r="1149" spans="2:2" s="73" customFormat="1" ht="18" customHeight="1">
      <c r="B1149" s="86"/>
    </row>
    <row r="1150" spans="2:2" s="73" customFormat="1" ht="18" customHeight="1">
      <c r="B1150" s="86"/>
    </row>
    <row r="1151" spans="2:2" s="73" customFormat="1" ht="18" customHeight="1">
      <c r="B1151" s="86"/>
    </row>
    <row r="1152" spans="2:2" s="73" customFormat="1" ht="18" customHeight="1">
      <c r="B1152" s="86"/>
    </row>
    <row r="1153" spans="2:2" s="73" customFormat="1" ht="18" customHeight="1">
      <c r="B1153" s="86"/>
    </row>
    <row r="1154" spans="2:2" s="73" customFormat="1" ht="18" customHeight="1">
      <c r="B1154" s="86"/>
    </row>
    <row r="1155" spans="2:2" s="73" customFormat="1" ht="18" customHeight="1">
      <c r="B1155" s="86"/>
    </row>
    <row r="1156" spans="2:2" s="73" customFormat="1" ht="18" customHeight="1">
      <c r="B1156" s="86"/>
    </row>
    <row r="1157" spans="2:2" s="73" customFormat="1" ht="18" customHeight="1">
      <c r="B1157" s="86"/>
    </row>
    <row r="1158" spans="2:2" s="73" customFormat="1" ht="18" customHeight="1">
      <c r="B1158" s="86"/>
    </row>
    <row r="1159" spans="2:2" s="73" customFormat="1" ht="18" customHeight="1">
      <c r="B1159" s="86"/>
    </row>
    <row r="1160" spans="2:2" s="73" customFormat="1" ht="18" customHeight="1">
      <c r="B1160" s="86"/>
    </row>
    <row r="1161" spans="2:2" s="73" customFormat="1" ht="18" customHeight="1">
      <c r="B1161" s="86"/>
    </row>
    <row r="1162" spans="2:2" s="73" customFormat="1" ht="18" customHeight="1">
      <c r="B1162" s="86"/>
    </row>
    <row r="1163" spans="2:2" s="73" customFormat="1" ht="18" customHeight="1">
      <c r="B1163" s="86"/>
    </row>
    <row r="1164" spans="2:2" s="73" customFormat="1" ht="18" customHeight="1">
      <c r="B1164" s="86"/>
    </row>
    <row r="1165" spans="2:2" s="73" customFormat="1" ht="18" customHeight="1">
      <c r="B1165" s="86"/>
    </row>
    <row r="1166" spans="2:2" s="73" customFormat="1" ht="18" customHeight="1">
      <c r="B1166" s="86"/>
    </row>
    <row r="1167" spans="2:2" s="73" customFormat="1" ht="18" customHeight="1">
      <c r="B1167" s="86"/>
    </row>
    <row r="1168" spans="2:2" s="73" customFormat="1" ht="18" customHeight="1">
      <c r="B1168" s="86"/>
    </row>
    <row r="1169" spans="2:2" s="73" customFormat="1" ht="18" customHeight="1">
      <c r="B1169" s="86"/>
    </row>
    <row r="1170" spans="2:2" s="73" customFormat="1" ht="18" customHeight="1">
      <c r="B1170" s="86"/>
    </row>
    <row r="1171" spans="2:2" s="73" customFormat="1" ht="18" customHeight="1">
      <c r="B1171" s="86"/>
    </row>
    <row r="1172" spans="2:2" s="73" customFormat="1" ht="18" customHeight="1">
      <c r="B1172" s="86"/>
    </row>
    <row r="1173" spans="2:2" s="73" customFormat="1" ht="18" customHeight="1">
      <c r="B1173" s="86"/>
    </row>
    <row r="1174" spans="2:2" s="73" customFormat="1" ht="18" customHeight="1">
      <c r="B1174" s="86"/>
    </row>
    <row r="1175" spans="2:2" s="73" customFormat="1" ht="18" customHeight="1">
      <c r="B1175" s="86"/>
    </row>
    <row r="1176" spans="2:2" s="73" customFormat="1" ht="18" customHeight="1">
      <c r="B1176" s="86"/>
    </row>
    <row r="1177" spans="2:2" s="73" customFormat="1" ht="18" customHeight="1">
      <c r="B1177" s="86"/>
    </row>
    <row r="1178" spans="2:2" s="73" customFormat="1" ht="18" customHeight="1">
      <c r="B1178" s="86"/>
    </row>
    <row r="1179" spans="2:2" s="73" customFormat="1" ht="18" customHeight="1">
      <c r="B1179" s="86"/>
    </row>
    <row r="1180" spans="2:2" s="73" customFormat="1" ht="18" customHeight="1">
      <c r="B1180" s="86"/>
    </row>
    <row r="1181" spans="2:2" s="73" customFormat="1" ht="18" customHeight="1">
      <c r="B1181" s="86"/>
    </row>
    <row r="1182" spans="2:2" s="73" customFormat="1" ht="18" customHeight="1">
      <c r="B1182" s="86"/>
    </row>
    <row r="1183" spans="2:2" s="73" customFormat="1" ht="18" customHeight="1">
      <c r="B1183" s="86"/>
    </row>
    <row r="1184" spans="2:2" s="73" customFormat="1" ht="18" customHeight="1">
      <c r="B1184" s="86"/>
    </row>
    <row r="1185" spans="2:2" s="73" customFormat="1" ht="18" customHeight="1">
      <c r="B1185" s="86"/>
    </row>
    <row r="1186" spans="2:2" s="73" customFormat="1" ht="18" customHeight="1">
      <c r="B1186" s="86"/>
    </row>
    <row r="1187" spans="2:2" s="73" customFormat="1" ht="18" customHeight="1">
      <c r="B1187" s="86"/>
    </row>
    <row r="1188" spans="2:2" s="73" customFormat="1" ht="18" customHeight="1">
      <c r="B1188" s="86"/>
    </row>
    <row r="1189" spans="2:2" s="73" customFormat="1" ht="18" customHeight="1">
      <c r="B1189" s="86"/>
    </row>
    <row r="1190" spans="2:2" s="73" customFormat="1" ht="18" customHeight="1">
      <c r="B1190" s="86"/>
    </row>
    <row r="1191" spans="2:2" s="73" customFormat="1" ht="18" customHeight="1">
      <c r="B1191" s="86"/>
    </row>
    <row r="1192" spans="2:2" s="73" customFormat="1" ht="18" customHeight="1">
      <c r="B1192" s="86"/>
    </row>
    <row r="1193" spans="2:2" s="73" customFormat="1" ht="18" customHeight="1">
      <c r="B1193" s="86"/>
    </row>
    <row r="1194" spans="2:2" s="73" customFormat="1" ht="18" customHeight="1">
      <c r="B1194" s="86"/>
    </row>
    <row r="1195" spans="2:2" s="73" customFormat="1" ht="18" customHeight="1">
      <c r="B1195" s="86"/>
    </row>
    <row r="1196" spans="2:2" s="73" customFormat="1" ht="18" customHeight="1">
      <c r="B1196" s="86"/>
    </row>
    <row r="1197" spans="2:2" s="73" customFormat="1" ht="18" customHeight="1">
      <c r="B1197" s="86"/>
    </row>
    <row r="1198" spans="2:2" s="73" customFormat="1" ht="18" customHeight="1">
      <c r="B1198" s="86"/>
    </row>
    <row r="1199" spans="2:2" s="73" customFormat="1" ht="18" customHeight="1">
      <c r="B1199" s="86"/>
    </row>
    <row r="1200" spans="2:2" s="73" customFormat="1" ht="18" customHeight="1">
      <c r="B1200" s="86"/>
    </row>
    <row r="1201" spans="2:2" s="73" customFormat="1" ht="18" customHeight="1">
      <c r="B1201" s="86"/>
    </row>
    <row r="1202" spans="2:2" s="73" customFormat="1" ht="18" customHeight="1">
      <c r="B1202" s="86"/>
    </row>
    <row r="1203" spans="2:2" s="73" customFormat="1" ht="18" customHeight="1">
      <c r="B1203" s="86"/>
    </row>
    <row r="1204" spans="2:2" s="73" customFormat="1" ht="18" customHeight="1">
      <c r="B1204" s="86"/>
    </row>
    <row r="1205" spans="2:2" s="73" customFormat="1" ht="18" customHeight="1">
      <c r="B1205" s="86"/>
    </row>
    <row r="1206" spans="2:2" s="73" customFormat="1" ht="18" customHeight="1">
      <c r="B1206" s="86"/>
    </row>
    <row r="1207" spans="2:2" s="73" customFormat="1" ht="18" customHeight="1">
      <c r="B1207" s="86"/>
    </row>
    <row r="1208" spans="2:2" s="73" customFormat="1" ht="18" customHeight="1">
      <c r="B1208" s="86"/>
    </row>
    <row r="1209" spans="2:2" s="73" customFormat="1" ht="18" customHeight="1">
      <c r="B1209" s="86"/>
    </row>
    <row r="1210" spans="2:2" s="73" customFormat="1" ht="18" customHeight="1">
      <c r="B1210" s="86"/>
    </row>
    <row r="1211" spans="2:2" s="73" customFormat="1" ht="18" customHeight="1">
      <c r="B1211" s="86"/>
    </row>
    <row r="1212" spans="2:2" s="73" customFormat="1" ht="18" customHeight="1">
      <c r="B1212" s="86"/>
    </row>
    <row r="1213" spans="2:2" s="73" customFormat="1" ht="18" customHeight="1">
      <c r="B1213" s="86"/>
    </row>
    <row r="1214" spans="2:2" s="73" customFormat="1" ht="18" customHeight="1">
      <c r="B1214" s="86"/>
    </row>
    <row r="1215" spans="2:2" s="73" customFormat="1" ht="18" customHeight="1">
      <c r="B1215" s="86"/>
    </row>
    <row r="1216" spans="2:2" s="73" customFormat="1" ht="18" customHeight="1">
      <c r="B1216" s="86"/>
    </row>
    <row r="1217" spans="2:2" s="73" customFormat="1" ht="18" customHeight="1">
      <c r="B1217" s="86"/>
    </row>
    <row r="1218" spans="2:2" s="73" customFormat="1" ht="18" customHeight="1">
      <c r="B1218" s="86"/>
    </row>
    <row r="1219" spans="2:2" s="73" customFormat="1" ht="18" customHeight="1">
      <c r="B1219" s="86"/>
    </row>
    <row r="1220" spans="2:2" s="73" customFormat="1" ht="18" customHeight="1">
      <c r="B1220" s="86"/>
    </row>
    <row r="1221" spans="2:2" s="73" customFormat="1" ht="18" customHeight="1">
      <c r="B1221" s="86"/>
    </row>
    <row r="1222" spans="2:2" s="73" customFormat="1" ht="18" customHeight="1">
      <c r="B1222" s="86"/>
    </row>
    <row r="1223" spans="2:2" s="73" customFormat="1" ht="18" customHeight="1">
      <c r="B1223" s="86"/>
    </row>
    <row r="1224" spans="2:2" s="73" customFormat="1" ht="18" customHeight="1">
      <c r="B1224" s="86"/>
    </row>
    <row r="1225" spans="2:2" s="73" customFormat="1" ht="18" customHeight="1">
      <c r="B1225" s="86"/>
    </row>
    <row r="1226" spans="2:2" s="73" customFormat="1" ht="18" customHeight="1">
      <c r="B1226" s="86"/>
    </row>
    <row r="1227" spans="2:2" s="73" customFormat="1" ht="18" customHeight="1">
      <c r="B1227" s="86"/>
    </row>
    <row r="1228" spans="2:2" s="73" customFormat="1" ht="18" customHeight="1">
      <c r="B1228" s="86"/>
    </row>
    <row r="1229" spans="2:2" s="73" customFormat="1" ht="18" customHeight="1">
      <c r="B1229" s="86"/>
    </row>
    <row r="1230" spans="2:2" s="73" customFormat="1" ht="18" customHeight="1">
      <c r="B1230" s="86"/>
    </row>
    <row r="1231" spans="2:2" s="73" customFormat="1" ht="18" customHeight="1">
      <c r="B1231" s="86"/>
    </row>
    <row r="1232" spans="2:2" s="73" customFormat="1" ht="18" customHeight="1">
      <c r="B1232" s="86"/>
    </row>
    <row r="1233" spans="2:2" s="73" customFormat="1" ht="18" customHeight="1">
      <c r="B1233" s="86"/>
    </row>
    <row r="1234" spans="2:2" s="73" customFormat="1" ht="18" customHeight="1">
      <c r="B1234" s="86"/>
    </row>
    <row r="1235" spans="2:2" s="73" customFormat="1" ht="18" customHeight="1">
      <c r="B1235" s="86"/>
    </row>
    <row r="1236" spans="2:2" s="73" customFormat="1" ht="18" customHeight="1">
      <c r="B1236" s="86"/>
    </row>
    <row r="1237" spans="2:2" s="73" customFormat="1" ht="18" customHeight="1">
      <c r="B1237" s="86"/>
    </row>
    <row r="1238" spans="2:2" s="73" customFormat="1" ht="18" customHeight="1">
      <c r="B1238" s="86"/>
    </row>
    <row r="1239" spans="2:2" s="73" customFormat="1" ht="18" customHeight="1">
      <c r="B1239" s="86"/>
    </row>
    <row r="1240" spans="2:2" s="73" customFormat="1" ht="18" customHeight="1">
      <c r="B1240" s="86"/>
    </row>
    <row r="1241" spans="2:2" s="73" customFormat="1" ht="18" customHeight="1">
      <c r="B1241" s="86"/>
    </row>
    <row r="1242" spans="2:2" s="73" customFormat="1" ht="18" customHeight="1">
      <c r="B1242" s="86"/>
    </row>
    <row r="1243" spans="2:2" s="73" customFormat="1" ht="18" customHeight="1">
      <c r="B1243" s="86"/>
    </row>
    <row r="1244" spans="2:2" s="73" customFormat="1" ht="18" customHeight="1">
      <c r="B1244" s="86"/>
    </row>
    <row r="1245" spans="2:2" s="73" customFormat="1" ht="18" customHeight="1">
      <c r="B1245" s="86"/>
    </row>
    <row r="1246" spans="2:2" s="73" customFormat="1" ht="18" customHeight="1">
      <c r="B1246" s="86"/>
    </row>
    <row r="1247" spans="2:2" s="73" customFormat="1" ht="18" customHeight="1">
      <c r="B1247" s="86"/>
    </row>
    <row r="1248" spans="2:2" s="73" customFormat="1" ht="18" customHeight="1">
      <c r="B1248" s="86"/>
    </row>
    <row r="1249" spans="2:2" s="73" customFormat="1" ht="18" customHeight="1">
      <c r="B1249" s="86"/>
    </row>
    <row r="1250" spans="2:2" s="73" customFormat="1" ht="18" customHeight="1">
      <c r="B1250" s="86"/>
    </row>
    <row r="1251" spans="2:2" s="73" customFormat="1" ht="18" customHeight="1">
      <c r="B1251" s="86"/>
    </row>
    <row r="1252" spans="2:2" s="73" customFormat="1" ht="18" customHeight="1">
      <c r="B1252" s="86"/>
    </row>
    <row r="1253" spans="2:2" s="73" customFormat="1" ht="18" customHeight="1">
      <c r="B1253" s="86"/>
    </row>
    <row r="1254" spans="2:2" s="73" customFormat="1" ht="18" customHeight="1">
      <c r="B1254" s="86"/>
    </row>
    <row r="1255" spans="2:2" s="73" customFormat="1" ht="18" customHeight="1">
      <c r="B1255" s="86"/>
    </row>
    <row r="1256" spans="2:2" s="73" customFormat="1" ht="18" customHeight="1">
      <c r="B1256" s="86"/>
    </row>
    <row r="1257" spans="2:2" s="73" customFormat="1" ht="18" customHeight="1">
      <c r="B1257" s="86"/>
    </row>
    <row r="1258" spans="2:2" s="73" customFormat="1" ht="18" customHeight="1">
      <c r="B1258" s="86"/>
    </row>
    <row r="1259" spans="2:2" s="73" customFormat="1" ht="18" customHeight="1">
      <c r="B1259" s="86"/>
    </row>
    <row r="1260" spans="2:2" s="73" customFormat="1" ht="18" customHeight="1">
      <c r="B1260" s="86"/>
    </row>
    <row r="1261" spans="2:2" s="73" customFormat="1" ht="18" customHeight="1">
      <c r="B1261" s="86"/>
    </row>
    <row r="1262" spans="2:2" s="73" customFormat="1" ht="18" customHeight="1">
      <c r="B1262" s="86"/>
    </row>
    <row r="1263" spans="2:2" s="73" customFormat="1" ht="18" customHeight="1">
      <c r="B1263" s="86"/>
    </row>
    <row r="1264" spans="2:2" s="73" customFormat="1" ht="18" customHeight="1">
      <c r="B1264" s="86"/>
    </row>
    <row r="1265" spans="2:2" s="73" customFormat="1" ht="18" customHeight="1">
      <c r="B1265" s="86"/>
    </row>
    <row r="1266" spans="2:2" s="73" customFormat="1" ht="18" customHeight="1">
      <c r="B1266" s="86"/>
    </row>
    <row r="1267" spans="2:2" s="73" customFormat="1" ht="18" customHeight="1">
      <c r="B1267" s="86"/>
    </row>
    <row r="1268" spans="2:2" s="73" customFormat="1" ht="18" customHeight="1">
      <c r="B1268" s="86"/>
    </row>
    <row r="1269" spans="2:2" s="73" customFormat="1" ht="18" customHeight="1">
      <c r="B1269" s="86"/>
    </row>
    <row r="1270" spans="2:2" s="73" customFormat="1" ht="18" customHeight="1">
      <c r="B1270" s="86"/>
    </row>
    <row r="1271" spans="2:2" s="73" customFormat="1" ht="18" customHeight="1">
      <c r="B1271" s="86"/>
    </row>
    <row r="1272" spans="2:2" s="73" customFormat="1" ht="18" customHeight="1">
      <c r="B1272" s="86"/>
    </row>
    <row r="1273" spans="2:2" s="73" customFormat="1" ht="18" customHeight="1">
      <c r="B1273" s="86"/>
    </row>
    <row r="1274" spans="2:2" s="73" customFormat="1" ht="18" customHeight="1">
      <c r="B1274" s="86"/>
    </row>
    <row r="1275" spans="2:2" s="73" customFormat="1" ht="18" customHeight="1">
      <c r="B1275" s="86"/>
    </row>
    <row r="1276" spans="2:2" s="73" customFormat="1" ht="18" customHeight="1">
      <c r="B1276" s="86"/>
    </row>
    <row r="1277" spans="2:2" s="73" customFormat="1" ht="18" customHeight="1">
      <c r="B1277" s="86"/>
    </row>
    <row r="1278" spans="2:2" s="73" customFormat="1" ht="18" customHeight="1">
      <c r="B1278" s="86"/>
    </row>
    <row r="1279" spans="2:2" s="73" customFormat="1" ht="18" customHeight="1">
      <c r="B1279" s="86"/>
    </row>
    <row r="1280" spans="2:2" s="73" customFormat="1" ht="18" customHeight="1">
      <c r="B1280" s="86"/>
    </row>
    <row r="1281" spans="2:2" s="73" customFormat="1" ht="18" customHeight="1">
      <c r="B1281" s="86"/>
    </row>
    <row r="1282" spans="2:2" s="73" customFormat="1" ht="18" customHeight="1">
      <c r="B1282" s="86"/>
    </row>
    <row r="1283" spans="2:2" s="73" customFormat="1" ht="18" customHeight="1">
      <c r="B1283" s="86"/>
    </row>
    <row r="1284" spans="2:2" s="73" customFormat="1" ht="18" customHeight="1">
      <c r="B1284" s="86"/>
    </row>
    <row r="1285" spans="2:2" s="73" customFormat="1" ht="18" customHeight="1">
      <c r="B1285" s="86"/>
    </row>
    <row r="1286" spans="2:2" s="73" customFormat="1" ht="18" customHeight="1">
      <c r="B1286" s="86"/>
    </row>
    <row r="1287" spans="2:2" s="73" customFormat="1" ht="18" customHeight="1">
      <c r="B1287" s="86"/>
    </row>
    <row r="1288" spans="2:2" s="73" customFormat="1" ht="18" customHeight="1">
      <c r="B1288" s="86"/>
    </row>
    <row r="1289" spans="2:2" s="73" customFormat="1" ht="18" customHeight="1">
      <c r="B1289" s="86"/>
    </row>
    <row r="1290" spans="2:2" s="73" customFormat="1" ht="18" customHeight="1">
      <c r="B1290" s="86"/>
    </row>
    <row r="1291" spans="2:2" s="73" customFormat="1" ht="18" customHeight="1">
      <c r="B1291" s="86"/>
    </row>
    <row r="1292" spans="2:2" s="73" customFormat="1" ht="18" customHeight="1">
      <c r="B1292" s="86"/>
    </row>
    <row r="1293" spans="2:2" s="73" customFormat="1" ht="18" customHeight="1">
      <c r="B1293" s="86"/>
    </row>
    <row r="1294" spans="2:2" s="73" customFormat="1" ht="18" customHeight="1">
      <c r="B1294" s="86"/>
    </row>
    <row r="1295" spans="2:2" s="73" customFormat="1" ht="18" customHeight="1">
      <c r="B1295" s="86"/>
    </row>
    <row r="1296" spans="2:2" s="73" customFormat="1" ht="18" customHeight="1">
      <c r="B1296" s="86"/>
    </row>
    <row r="1297" spans="2:2" s="73" customFormat="1" ht="18" customHeight="1">
      <c r="B1297" s="86"/>
    </row>
    <row r="1298" spans="2:2" s="73" customFormat="1" ht="18" customHeight="1">
      <c r="B1298" s="86"/>
    </row>
    <row r="1299" spans="2:2" s="73" customFormat="1" ht="18" customHeight="1">
      <c r="B1299" s="86"/>
    </row>
    <row r="1300" spans="2:2" s="73" customFormat="1" ht="18" customHeight="1">
      <c r="B1300" s="86"/>
    </row>
    <row r="1301" spans="2:2" s="73" customFormat="1" ht="18" customHeight="1">
      <c r="B1301" s="86"/>
    </row>
    <row r="1302" spans="2:2" s="73" customFormat="1" ht="18" customHeight="1">
      <c r="B1302" s="86"/>
    </row>
    <row r="1303" spans="2:2" s="73" customFormat="1" ht="18" customHeight="1">
      <c r="B1303" s="86"/>
    </row>
    <row r="1304" spans="2:2" s="73" customFormat="1" ht="18" customHeight="1">
      <c r="B1304" s="86"/>
    </row>
    <row r="1305" spans="2:2" s="73" customFormat="1" ht="18" customHeight="1">
      <c r="B1305" s="86"/>
    </row>
    <row r="1306" spans="2:2" s="73" customFormat="1" ht="18" customHeight="1">
      <c r="B1306" s="86"/>
    </row>
    <row r="1307" spans="2:2" s="73" customFormat="1" ht="18" customHeight="1">
      <c r="B1307" s="86"/>
    </row>
    <row r="1308" spans="2:2" s="73" customFormat="1" ht="18" customHeight="1">
      <c r="B1308" s="86"/>
    </row>
    <row r="1309" spans="2:2" s="73" customFormat="1" ht="18" customHeight="1">
      <c r="B1309" s="86"/>
    </row>
    <row r="1310" spans="2:2" s="73" customFormat="1" ht="18" customHeight="1">
      <c r="B1310" s="86"/>
    </row>
    <row r="1311" spans="2:2" s="73" customFormat="1" ht="18" customHeight="1">
      <c r="B1311" s="86"/>
    </row>
    <row r="1312" spans="2:2" s="73" customFormat="1" ht="18" customHeight="1">
      <c r="B1312" s="86"/>
    </row>
    <row r="1313" spans="2:2" s="73" customFormat="1" ht="18" customHeight="1">
      <c r="B1313" s="86"/>
    </row>
    <row r="1314" spans="2:2" s="73" customFormat="1" ht="18" customHeight="1">
      <c r="B1314" s="86"/>
    </row>
    <row r="1315" spans="2:2" s="73" customFormat="1" ht="18" customHeight="1">
      <c r="B1315" s="86"/>
    </row>
    <row r="1316" spans="2:2" s="73" customFormat="1" ht="18" customHeight="1">
      <c r="B1316" s="86"/>
    </row>
    <row r="1317" spans="2:2" s="73" customFormat="1" ht="18" customHeight="1">
      <c r="B1317" s="86"/>
    </row>
    <row r="1318" spans="2:2" s="73" customFormat="1" ht="18" customHeight="1">
      <c r="B1318" s="86"/>
    </row>
    <row r="1319" spans="2:2" s="73" customFormat="1" ht="18" customHeight="1">
      <c r="B1319" s="86"/>
    </row>
    <row r="1320" spans="2:2" s="73" customFormat="1" ht="18" customHeight="1">
      <c r="B1320" s="86"/>
    </row>
    <row r="1321" spans="2:2" s="73" customFormat="1" ht="18" customHeight="1">
      <c r="B1321" s="86"/>
    </row>
    <row r="1322" spans="2:2" s="73" customFormat="1" ht="18" customHeight="1">
      <c r="B1322" s="86"/>
    </row>
    <row r="1323" spans="2:2" s="73" customFormat="1" ht="18" customHeight="1">
      <c r="B1323" s="86"/>
    </row>
    <row r="1324" spans="2:2" s="73" customFormat="1" ht="18" customHeight="1">
      <c r="B1324" s="86"/>
    </row>
    <row r="1325" spans="2:2" s="73" customFormat="1" ht="18" customHeight="1">
      <c r="B1325" s="86"/>
    </row>
    <row r="1326" spans="2:2" s="73" customFormat="1" ht="18" customHeight="1">
      <c r="B1326" s="86"/>
    </row>
    <row r="1327" spans="2:2" s="73" customFormat="1" ht="18" customHeight="1">
      <c r="B1327" s="86"/>
    </row>
    <row r="1328" spans="2:2" s="73" customFormat="1" ht="18" customHeight="1">
      <c r="B1328" s="86"/>
    </row>
    <row r="1329" spans="2:2" s="73" customFormat="1" ht="18" customHeight="1">
      <c r="B1329" s="86"/>
    </row>
    <row r="1330" spans="2:2" s="73" customFormat="1" ht="18" customHeight="1">
      <c r="B1330" s="86"/>
    </row>
    <row r="1331" spans="2:2" s="73" customFormat="1" ht="18" customHeight="1">
      <c r="B1331" s="86"/>
    </row>
    <row r="1332" spans="2:2" s="73" customFormat="1" ht="18" customHeight="1">
      <c r="B1332" s="86"/>
    </row>
    <row r="1333" spans="2:2" s="73" customFormat="1" ht="18" customHeight="1">
      <c r="B1333" s="86"/>
    </row>
    <row r="1334" spans="2:2" s="73" customFormat="1" ht="18" customHeight="1">
      <c r="B1334" s="86"/>
    </row>
    <row r="1335" spans="2:2" s="73" customFormat="1" ht="18" customHeight="1">
      <c r="B1335" s="86"/>
    </row>
    <row r="1336" spans="2:2" s="73" customFormat="1" ht="18" customHeight="1">
      <c r="B1336" s="86"/>
    </row>
    <row r="1337" spans="2:2" s="73" customFormat="1" ht="18" customHeight="1">
      <c r="B1337" s="86"/>
    </row>
    <row r="1338" spans="2:2" s="73" customFormat="1" ht="18" customHeight="1">
      <c r="B1338" s="86"/>
    </row>
    <row r="1339" spans="2:2" s="73" customFormat="1" ht="18" customHeight="1">
      <c r="B1339" s="86"/>
    </row>
    <row r="1340" spans="2:2" s="73" customFormat="1" ht="18" customHeight="1">
      <c r="B1340" s="86"/>
    </row>
    <row r="1341" spans="2:2" s="73" customFormat="1" ht="18" customHeight="1">
      <c r="B1341" s="86"/>
    </row>
    <row r="1342" spans="2:2" s="73" customFormat="1" ht="18" customHeight="1">
      <c r="B1342" s="86"/>
    </row>
    <row r="1343" spans="2:2" s="73" customFormat="1" ht="18" customHeight="1">
      <c r="B1343" s="86"/>
    </row>
    <row r="1344" spans="2:2" s="73" customFormat="1" ht="18" customHeight="1">
      <c r="B1344" s="86"/>
    </row>
    <row r="1345" spans="2:2" s="73" customFormat="1" ht="18" customHeight="1">
      <c r="B1345" s="86"/>
    </row>
    <row r="1346" spans="2:2" s="73" customFormat="1" ht="18" customHeight="1">
      <c r="B1346" s="86"/>
    </row>
    <row r="1347" spans="2:2" s="73" customFormat="1" ht="18" customHeight="1">
      <c r="B1347" s="86"/>
    </row>
    <row r="1348" spans="2:2" s="73" customFormat="1" ht="18" customHeight="1">
      <c r="B1348" s="86"/>
    </row>
    <row r="1349" spans="2:2" s="73" customFormat="1" ht="18" customHeight="1">
      <c r="B1349" s="86"/>
    </row>
    <row r="1350" spans="2:2" s="73" customFormat="1" ht="18" customHeight="1">
      <c r="B1350" s="86"/>
    </row>
    <row r="1351" spans="2:2" s="73" customFormat="1" ht="18" customHeight="1">
      <c r="B1351" s="86"/>
    </row>
    <row r="1352" spans="2:2" s="73" customFormat="1" ht="18" customHeight="1">
      <c r="B1352" s="86"/>
    </row>
    <row r="1353" spans="2:2" s="73" customFormat="1" ht="18" customHeight="1">
      <c r="B1353" s="86"/>
    </row>
    <row r="1354" spans="2:2" s="73" customFormat="1" ht="18" customHeight="1">
      <c r="B1354" s="86"/>
    </row>
    <row r="1355" spans="2:2" s="73" customFormat="1" ht="18" customHeight="1">
      <c r="B1355" s="86"/>
    </row>
    <row r="1356" spans="2:2" s="73" customFormat="1" ht="18" customHeight="1">
      <c r="B1356" s="86"/>
    </row>
    <row r="1357" spans="2:2" s="73" customFormat="1" ht="18" customHeight="1">
      <c r="B1357" s="86"/>
    </row>
    <row r="1358" spans="2:2" s="73" customFormat="1" ht="18" customHeight="1">
      <c r="B1358" s="86"/>
    </row>
    <row r="1359" spans="2:2" s="73" customFormat="1" ht="18" customHeight="1">
      <c r="B1359" s="86"/>
    </row>
    <row r="1360" spans="2:2" s="73" customFormat="1" ht="18" customHeight="1">
      <c r="B1360" s="86"/>
    </row>
    <row r="1361" spans="2:2" s="73" customFormat="1" ht="18" customHeight="1">
      <c r="B1361" s="86"/>
    </row>
    <row r="1362" spans="2:2" s="73" customFormat="1" ht="18" customHeight="1">
      <c r="B1362" s="86"/>
    </row>
    <row r="1363" spans="2:2" s="73" customFormat="1" ht="18" customHeight="1">
      <c r="B1363" s="86"/>
    </row>
    <row r="1364" spans="2:2" s="73" customFormat="1" ht="18" customHeight="1">
      <c r="B1364" s="86"/>
    </row>
    <row r="1365" spans="2:2" s="73" customFormat="1" ht="18" customHeight="1">
      <c r="B1365" s="86"/>
    </row>
    <row r="1366" spans="2:2" s="73" customFormat="1" ht="18" customHeight="1">
      <c r="B1366" s="86"/>
    </row>
    <row r="1367" spans="2:2" s="73" customFormat="1" ht="18" customHeight="1">
      <c r="B1367" s="86"/>
    </row>
    <row r="1368" spans="2:2" s="73" customFormat="1" ht="18" customHeight="1">
      <c r="B1368" s="86"/>
    </row>
    <row r="1369" spans="2:2" s="73" customFormat="1" ht="18" customHeight="1">
      <c r="B1369" s="86"/>
    </row>
    <row r="1370" spans="2:2" s="73" customFormat="1" ht="18" customHeight="1">
      <c r="B1370" s="86"/>
    </row>
    <row r="1371" spans="2:2" s="73" customFormat="1" ht="18" customHeight="1">
      <c r="B1371" s="86"/>
    </row>
    <row r="1372" spans="2:2" s="73" customFormat="1" ht="18" customHeight="1">
      <c r="B1372" s="86"/>
    </row>
    <row r="1373" spans="2:2" s="73" customFormat="1" ht="18" customHeight="1">
      <c r="B1373" s="86"/>
    </row>
    <row r="1374" spans="2:2" s="73" customFormat="1" ht="18" customHeight="1">
      <c r="B1374" s="86"/>
    </row>
    <row r="1375" spans="2:2" s="73" customFormat="1" ht="18" customHeight="1">
      <c r="B1375" s="86"/>
    </row>
    <row r="1376" spans="2:2" s="73" customFormat="1" ht="18" customHeight="1">
      <c r="B1376" s="86"/>
    </row>
    <row r="1377" spans="2:2" s="73" customFormat="1" ht="18" customHeight="1">
      <c r="B1377" s="86"/>
    </row>
    <row r="1378" spans="2:2" s="73" customFormat="1" ht="18" customHeight="1">
      <c r="B1378" s="86"/>
    </row>
    <row r="1379" spans="2:2" s="73" customFormat="1" ht="18" customHeight="1">
      <c r="B1379" s="86"/>
    </row>
    <row r="1380" spans="2:2" s="73" customFormat="1" ht="18" customHeight="1">
      <c r="B1380" s="86"/>
    </row>
    <row r="1381" spans="2:2" s="73" customFormat="1" ht="18" customHeight="1">
      <c r="B1381" s="86"/>
    </row>
    <row r="1382" spans="2:2" s="73" customFormat="1" ht="18" customHeight="1">
      <c r="B1382" s="86"/>
    </row>
    <row r="1383" spans="2:2" s="73" customFormat="1" ht="18" customHeight="1">
      <c r="B1383" s="86"/>
    </row>
    <row r="1384" spans="2:2" s="73" customFormat="1" ht="18" customHeight="1">
      <c r="B1384" s="86"/>
    </row>
    <row r="1385" spans="2:2" s="73" customFormat="1" ht="18" customHeight="1">
      <c r="B1385" s="86"/>
    </row>
    <row r="1386" spans="2:2" s="73" customFormat="1" ht="18" customHeight="1">
      <c r="B1386" s="86"/>
    </row>
    <row r="1387" spans="2:2" s="73" customFormat="1" ht="18" customHeight="1">
      <c r="B1387" s="86"/>
    </row>
    <row r="1388" spans="2:2" s="73" customFormat="1" ht="18" customHeight="1">
      <c r="B1388" s="86"/>
    </row>
    <row r="1389" spans="2:2" s="73" customFormat="1" ht="18" customHeight="1">
      <c r="B1389" s="86"/>
    </row>
    <row r="1390" spans="2:2" s="73" customFormat="1" ht="18" customHeight="1">
      <c r="B1390" s="86"/>
    </row>
    <row r="1391" spans="2:2" s="73" customFormat="1" ht="18" customHeight="1">
      <c r="B1391" s="86"/>
    </row>
    <row r="1392" spans="2:2" s="73" customFormat="1" ht="18" customHeight="1">
      <c r="B1392" s="86"/>
    </row>
    <row r="1393" spans="2:2" s="73" customFormat="1" ht="18" customHeight="1">
      <c r="B1393" s="86"/>
    </row>
    <row r="1394" spans="2:2" s="73" customFormat="1" ht="18" customHeight="1">
      <c r="B1394" s="86"/>
    </row>
    <row r="1395" spans="2:2" s="73" customFormat="1" ht="18" customHeight="1">
      <c r="B1395" s="86"/>
    </row>
    <row r="1396" spans="2:2" s="73" customFormat="1" ht="18" customHeight="1">
      <c r="B1396" s="86"/>
    </row>
    <row r="1397" spans="2:2" s="73" customFormat="1" ht="18" customHeight="1">
      <c r="B1397" s="86"/>
    </row>
    <row r="1398" spans="2:2" s="73" customFormat="1" ht="18" customHeight="1">
      <c r="B1398" s="86"/>
    </row>
    <row r="1399" spans="2:2" s="73" customFormat="1" ht="18" customHeight="1">
      <c r="B1399" s="86"/>
    </row>
    <row r="1400" spans="2:2" s="73" customFormat="1" ht="18" customHeight="1">
      <c r="B1400" s="86"/>
    </row>
    <row r="1401" spans="2:2" s="73" customFormat="1" ht="18" customHeight="1">
      <c r="B1401" s="86"/>
    </row>
    <row r="1402" spans="2:2" s="73" customFormat="1" ht="18" customHeight="1">
      <c r="B1402" s="86"/>
    </row>
    <row r="1403" spans="2:2" s="73" customFormat="1" ht="18" customHeight="1">
      <c r="B1403" s="86"/>
    </row>
    <row r="1404" spans="2:2" s="73" customFormat="1" ht="18" customHeight="1">
      <c r="B1404" s="86"/>
    </row>
    <row r="1405" spans="2:2" s="73" customFormat="1" ht="18" customHeight="1">
      <c r="B1405" s="86"/>
    </row>
    <row r="1406" spans="2:2" s="73" customFormat="1" ht="18" customHeight="1">
      <c r="B1406" s="86"/>
    </row>
    <row r="1407" spans="2:2" s="73" customFormat="1" ht="18" customHeight="1">
      <c r="B1407" s="86"/>
    </row>
    <row r="1408" spans="2:2" s="73" customFormat="1" ht="18" customHeight="1">
      <c r="B1408" s="86"/>
    </row>
    <row r="1409" spans="2:2" s="73" customFormat="1" ht="18" customHeight="1">
      <c r="B1409" s="86"/>
    </row>
    <row r="1410" spans="2:2" s="73" customFormat="1" ht="18" customHeight="1">
      <c r="B1410" s="86"/>
    </row>
    <row r="1411" spans="2:2" s="73" customFormat="1" ht="18" customHeight="1">
      <c r="B1411" s="86"/>
    </row>
    <row r="1412" spans="2:2" s="73" customFormat="1" ht="18" customHeight="1">
      <c r="B1412" s="86"/>
    </row>
    <row r="1413" spans="2:2" s="73" customFormat="1" ht="18" customHeight="1">
      <c r="B1413" s="86"/>
    </row>
    <row r="1414" spans="2:2" s="73" customFormat="1" ht="18" customHeight="1">
      <c r="B1414" s="86"/>
    </row>
    <row r="1415" spans="2:2" s="73" customFormat="1" ht="18" customHeight="1">
      <c r="B1415" s="86"/>
    </row>
    <row r="1416" spans="2:2" s="73" customFormat="1" ht="18" customHeight="1">
      <c r="B1416" s="86"/>
    </row>
    <row r="1417" spans="2:2" s="73" customFormat="1" ht="18" customHeight="1">
      <c r="B1417" s="86"/>
    </row>
    <row r="1418" spans="2:2" s="73" customFormat="1" ht="18" customHeight="1">
      <c r="B1418" s="86"/>
    </row>
    <row r="1419" spans="2:2" s="73" customFormat="1" ht="18" customHeight="1">
      <c r="B1419" s="86"/>
    </row>
    <row r="1420" spans="2:2" s="73" customFormat="1" ht="18" customHeight="1">
      <c r="B1420" s="86"/>
    </row>
    <row r="1421" spans="2:2" s="73" customFormat="1" ht="18" customHeight="1">
      <c r="B1421" s="86"/>
    </row>
    <row r="1422" spans="2:2" s="73" customFormat="1" ht="18" customHeight="1">
      <c r="B1422" s="86"/>
    </row>
    <row r="1423" spans="2:2" s="73" customFormat="1" ht="18" customHeight="1">
      <c r="B1423" s="86"/>
    </row>
    <row r="1424" spans="2:2" s="73" customFormat="1" ht="18" customHeight="1">
      <c r="B1424" s="86"/>
    </row>
    <row r="1425" spans="2:2" s="73" customFormat="1" ht="18" customHeight="1">
      <c r="B1425" s="86"/>
    </row>
    <row r="1426" spans="2:2" s="73" customFormat="1" ht="18" customHeight="1">
      <c r="B1426" s="86"/>
    </row>
    <row r="1427" spans="2:2" s="73" customFormat="1" ht="18" customHeight="1">
      <c r="B1427" s="86"/>
    </row>
    <row r="1428" spans="2:2" s="73" customFormat="1" ht="18" customHeight="1">
      <c r="B1428" s="86"/>
    </row>
    <row r="1429" spans="2:2" s="73" customFormat="1" ht="18" customHeight="1">
      <c r="B1429" s="86"/>
    </row>
    <row r="1430" spans="2:2" s="73" customFormat="1" ht="18" customHeight="1">
      <c r="B1430" s="86"/>
    </row>
    <row r="1431" spans="2:2" s="73" customFormat="1" ht="18" customHeight="1">
      <c r="B1431" s="86"/>
    </row>
    <row r="1432" spans="2:2" s="73" customFormat="1" ht="18" customHeight="1">
      <c r="B1432" s="86"/>
    </row>
    <row r="1433" spans="2:2" s="73" customFormat="1" ht="18" customHeight="1">
      <c r="B1433" s="86"/>
    </row>
    <row r="1434" spans="2:2" s="73" customFormat="1" ht="18" customHeight="1">
      <c r="B1434" s="86"/>
    </row>
    <row r="1435" spans="2:2" s="73" customFormat="1" ht="18" customHeight="1">
      <c r="B1435" s="86"/>
    </row>
    <row r="1436" spans="2:2" s="73" customFormat="1" ht="18" customHeight="1">
      <c r="B1436" s="86"/>
    </row>
    <row r="1437" spans="2:2" s="73" customFormat="1" ht="18" customHeight="1">
      <c r="B1437" s="86"/>
    </row>
    <row r="1438" spans="2:2" s="73" customFormat="1" ht="18" customHeight="1">
      <c r="B1438" s="86"/>
    </row>
    <row r="1439" spans="2:2" s="73" customFormat="1" ht="18" customHeight="1">
      <c r="B1439" s="86"/>
    </row>
    <row r="1440" spans="2:2" s="73" customFormat="1" ht="18" customHeight="1">
      <c r="B1440" s="86"/>
    </row>
    <row r="1441" spans="2:2" s="73" customFormat="1" ht="18" customHeight="1">
      <c r="B1441" s="86"/>
    </row>
    <row r="1442" spans="2:2" s="73" customFormat="1" ht="18" customHeight="1">
      <c r="B1442" s="86"/>
    </row>
    <row r="1443" spans="2:2" s="73" customFormat="1" ht="18" customHeight="1">
      <c r="B1443" s="86"/>
    </row>
    <row r="1444" spans="2:2" s="73" customFormat="1" ht="18" customHeight="1">
      <c r="B1444" s="86"/>
    </row>
    <row r="1445" spans="2:2" s="73" customFormat="1" ht="18" customHeight="1">
      <c r="B1445" s="86"/>
    </row>
    <row r="1446" spans="2:2" s="73" customFormat="1" ht="18" customHeight="1">
      <c r="B1446" s="86"/>
    </row>
    <row r="1447" spans="2:2" s="73" customFormat="1" ht="18" customHeight="1">
      <c r="B1447" s="86"/>
    </row>
    <row r="1448" spans="2:2" s="73" customFormat="1" ht="18" customHeight="1">
      <c r="B1448" s="86"/>
    </row>
    <row r="1449" spans="2:2" s="73" customFormat="1" ht="18" customHeight="1">
      <c r="B1449" s="86"/>
    </row>
    <row r="1450" spans="2:2" s="73" customFormat="1" ht="18" customHeight="1">
      <c r="B1450" s="86"/>
    </row>
    <row r="1451" spans="2:2" s="73" customFormat="1" ht="18" customHeight="1">
      <c r="B1451" s="86"/>
    </row>
    <row r="1452" spans="2:2" s="73" customFormat="1" ht="18" customHeight="1">
      <c r="B1452" s="86"/>
    </row>
    <row r="1453" spans="2:2" s="73" customFormat="1" ht="18" customHeight="1">
      <c r="B1453" s="86"/>
    </row>
    <row r="1454" spans="2:2" s="73" customFormat="1" ht="18" customHeight="1">
      <c r="B1454" s="86"/>
    </row>
    <row r="1455" spans="2:2" s="73" customFormat="1" ht="18" customHeight="1">
      <c r="B1455" s="86"/>
    </row>
    <row r="1456" spans="2:2" s="73" customFormat="1" ht="18" customHeight="1">
      <c r="B1456" s="86"/>
    </row>
    <row r="1457" spans="2:2" s="73" customFormat="1" ht="18" customHeight="1">
      <c r="B1457" s="86"/>
    </row>
    <row r="1458" spans="2:2" s="73" customFormat="1" ht="18" customHeight="1">
      <c r="B1458" s="86"/>
    </row>
    <row r="1459" spans="2:2" s="73" customFormat="1" ht="18" customHeight="1">
      <c r="B1459" s="86"/>
    </row>
    <row r="1460" spans="2:2" s="73" customFormat="1" ht="18" customHeight="1">
      <c r="B1460" s="86"/>
    </row>
    <row r="1461" spans="2:2" s="73" customFormat="1" ht="18" customHeight="1">
      <c r="B1461" s="86"/>
    </row>
    <row r="1462" spans="2:2" s="73" customFormat="1" ht="18" customHeight="1">
      <c r="B1462" s="86"/>
    </row>
    <row r="1463" spans="2:2" s="73" customFormat="1" ht="18" customHeight="1">
      <c r="B1463" s="86"/>
    </row>
    <row r="1464" spans="2:2" s="73" customFormat="1" ht="18" customHeight="1">
      <c r="B1464" s="86"/>
    </row>
    <row r="1465" spans="2:2" s="73" customFormat="1" ht="18" customHeight="1">
      <c r="B1465" s="86"/>
    </row>
    <row r="1466" spans="2:2" s="73" customFormat="1" ht="18" customHeight="1">
      <c r="B1466" s="86"/>
    </row>
    <row r="1467" spans="2:2" s="73" customFormat="1" ht="18" customHeight="1">
      <c r="B1467" s="86"/>
    </row>
    <row r="1468" spans="2:2" s="73" customFormat="1" ht="18" customHeight="1">
      <c r="B1468" s="86"/>
    </row>
    <row r="1469" spans="2:2" s="73" customFormat="1" ht="18" customHeight="1">
      <c r="B1469" s="86"/>
    </row>
    <row r="1470" spans="2:2" s="73" customFormat="1" ht="18" customHeight="1">
      <c r="B1470" s="86"/>
    </row>
    <row r="1471" spans="2:2" s="73" customFormat="1" ht="18" customHeight="1">
      <c r="B1471" s="86"/>
    </row>
    <row r="1472" spans="2:2" s="73" customFormat="1" ht="18" customHeight="1">
      <c r="B1472" s="86"/>
    </row>
    <row r="1473" spans="2:2" s="73" customFormat="1" ht="18" customHeight="1">
      <c r="B1473" s="86"/>
    </row>
    <row r="1474" spans="2:2" s="73" customFormat="1" ht="18" customHeight="1">
      <c r="B1474" s="86"/>
    </row>
    <row r="1475" spans="2:2" s="73" customFormat="1" ht="18" customHeight="1">
      <c r="B1475" s="86"/>
    </row>
    <row r="1476" spans="2:2" s="73" customFormat="1" ht="18" customHeight="1">
      <c r="B1476" s="86"/>
    </row>
    <row r="1477" spans="2:2" s="73" customFormat="1" ht="18" customHeight="1">
      <c r="B1477" s="86"/>
    </row>
    <row r="1478" spans="2:2" s="73" customFormat="1" ht="18" customHeight="1">
      <c r="B1478" s="86"/>
    </row>
    <row r="1479" spans="2:2" s="73" customFormat="1" ht="18" customHeight="1">
      <c r="B1479" s="86"/>
    </row>
    <row r="1480" spans="2:2" s="73" customFormat="1" ht="18" customHeight="1">
      <c r="B1480" s="86"/>
    </row>
    <row r="1481" spans="2:2" s="73" customFormat="1" ht="18" customHeight="1">
      <c r="B1481" s="86"/>
    </row>
    <row r="1482" spans="2:2" s="73" customFormat="1" ht="18" customHeight="1">
      <c r="B1482" s="86"/>
    </row>
    <row r="1483" spans="2:2" s="73" customFormat="1" ht="18" customHeight="1">
      <c r="B1483" s="86"/>
    </row>
    <row r="1484" spans="2:2" s="73" customFormat="1" ht="18" customHeight="1">
      <c r="B1484" s="86"/>
    </row>
    <row r="1485" spans="2:2" s="73" customFormat="1" ht="18" customHeight="1">
      <c r="B1485" s="86"/>
    </row>
    <row r="1486" spans="2:2" s="73" customFormat="1" ht="18" customHeight="1">
      <c r="B1486" s="86"/>
    </row>
    <row r="1487" spans="2:2" s="73" customFormat="1" ht="18" customHeight="1">
      <c r="B1487" s="86"/>
    </row>
    <row r="1488" spans="2:2" s="73" customFormat="1" ht="18" customHeight="1">
      <c r="B1488" s="86"/>
    </row>
    <row r="1489" spans="2:2" s="73" customFormat="1" ht="18" customHeight="1">
      <c r="B1489" s="86"/>
    </row>
    <row r="1490" spans="2:2" s="73" customFormat="1" ht="18" customHeight="1">
      <c r="B1490" s="86"/>
    </row>
    <row r="1491" spans="2:2" s="73" customFormat="1" ht="18" customHeight="1">
      <c r="B1491" s="86"/>
    </row>
    <row r="1492" spans="2:2" s="73" customFormat="1" ht="18" customHeight="1">
      <c r="B1492" s="86"/>
    </row>
    <row r="1493" spans="2:2" s="73" customFormat="1" ht="18" customHeight="1">
      <c r="B1493" s="86"/>
    </row>
    <row r="1494" spans="2:2" s="73" customFormat="1" ht="18" customHeight="1">
      <c r="B1494" s="86"/>
    </row>
    <row r="1495" spans="2:2" s="73" customFormat="1" ht="18" customHeight="1">
      <c r="B1495" s="86"/>
    </row>
    <row r="1496" spans="2:2" s="73" customFormat="1" ht="18" customHeight="1">
      <c r="B1496" s="86"/>
    </row>
    <row r="1497" spans="2:2" s="73" customFormat="1" ht="18" customHeight="1">
      <c r="B1497" s="86"/>
    </row>
    <row r="1498" spans="2:2" s="73" customFormat="1" ht="18" customHeight="1">
      <c r="B1498" s="86"/>
    </row>
    <row r="1499" spans="2:2" s="73" customFormat="1" ht="18" customHeight="1">
      <c r="B1499" s="86"/>
    </row>
    <row r="1500" spans="2:2" s="73" customFormat="1" ht="18" customHeight="1">
      <c r="B1500" s="86"/>
    </row>
    <row r="1501" spans="2:2" s="73" customFormat="1" ht="18" customHeight="1">
      <c r="B1501" s="86"/>
    </row>
    <row r="1502" spans="2:2" s="73" customFormat="1" ht="18" customHeight="1">
      <c r="B1502" s="86"/>
    </row>
    <row r="1503" spans="2:2" s="73" customFormat="1" ht="18" customHeight="1">
      <c r="B1503" s="86"/>
    </row>
    <row r="1504" spans="2:2" s="73" customFormat="1" ht="18" customHeight="1">
      <c r="B1504" s="86"/>
    </row>
    <row r="1505" spans="2:2" s="73" customFormat="1" ht="18" customHeight="1">
      <c r="B1505" s="86"/>
    </row>
    <row r="1506" spans="2:2" s="73" customFormat="1" ht="18" customHeight="1">
      <c r="B1506" s="86"/>
    </row>
    <row r="1507" spans="2:2" s="73" customFormat="1" ht="18" customHeight="1">
      <c r="B1507" s="86"/>
    </row>
    <row r="1508" spans="2:2" s="73" customFormat="1" ht="18" customHeight="1">
      <c r="B1508" s="86"/>
    </row>
    <row r="1509" spans="2:2" s="73" customFormat="1" ht="18" customHeight="1">
      <c r="B1509" s="86"/>
    </row>
    <row r="1510" spans="2:2" s="73" customFormat="1" ht="18" customHeight="1">
      <c r="B1510" s="86"/>
    </row>
    <row r="1511" spans="2:2" s="73" customFormat="1" ht="18" customHeight="1">
      <c r="B1511" s="86"/>
    </row>
    <row r="1512" spans="2:2" s="73" customFormat="1" ht="18" customHeight="1">
      <c r="B1512" s="86"/>
    </row>
    <row r="1513" spans="2:2" s="73" customFormat="1" ht="18" customHeight="1">
      <c r="B1513" s="86"/>
    </row>
    <row r="1514" spans="2:2" s="73" customFormat="1" ht="18" customHeight="1">
      <c r="B1514" s="86"/>
    </row>
    <row r="1515" spans="2:2" s="73" customFormat="1" ht="18" customHeight="1">
      <c r="B1515" s="86"/>
    </row>
    <row r="1516" spans="2:2" s="73" customFormat="1" ht="18" customHeight="1">
      <c r="B1516" s="86"/>
    </row>
    <row r="1517" spans="2:2" s="73" customFormat="1" ht="18" customHeight="1">
      <c r="B1517" s="86"/>
    </row>
    <row r="1518" spans="2:2" s="73" customFormat="1" ht="18" customHeight="1">
      <c r="B1518" s="86"/>
    </row>
    <row r="1519" spans="2:2" s="73" customFormat="1" ht="18" customHeight="1">
      <c r="B1519" s="86"/>
    </row>
    <row r="1520" spans="2:2" s="73" customFormat="1" ht="18" customHeight="1">
      <c r="B1520" s="86"/>
    </row>
    <row r="1521" spans="2:2" s="73" customFormat="1" ht="18" customHeight="1">
      <c r="B1521" s="86"/>
    </row>
    <row r="1522" spans="2:2" s="73" customFormat="1" ht="18" customHeight="1">
      <c r="B1522" s="86"/>
    </row>
    <row r="1523" spans="2:2" s="73" customFormat="1" ht="18" customHeight="1">
      <c r="B1523" s="86"/>
    </row>
    <row r="1524" spans="2:2" s="73" customFormat="1" ht="18" customHeight="1">
      <c r="B1524" s="86"/>
    </row>
    <row r="1525" spans="2:2" s="73" customFormat="1" ht="18" customHeight="1">
      <c r="B1525" s="86"/>
    </row>
    <row r="1526" spans="2:2" s="73" customFormat="1" ht="18" customHeight="1">
      <c r="B1526" s="86"/>
    </row>
    <row r="1527" spans="2:2" s="73" customFormat="1" ht="18" customHeight="1">
      <c r="B1527" s="86"/>
    </row>
    <row r="1528" spans="2:2" s="73" customFormat="1" ht="18" customHeight="1">
      <c r="B1528" s="86"/>
    </row>
    <row r="1529" spans="2:2" s="73" customFormat="1" ht="18" customHeight="1">
      <c r="B1529" s="86"/>
    </row>
    <row r="1530" spans="2:2" s="73" customFormat="1" ht="18" customHeight="1">
      <c r="B1530" s="86"/>
    </row>
    <row r="1531" spans="2:2" s="73" customFormat="1" ht="18" customHeight="1">
      <c r="B1531" s="86"/>
    </row>
    <row r="1532" spans="2:2" s="73" customFormat="1" ht="18" customHeight="1">
      <c r="B1532" s="86"/>
    </row>
    <row r="1533" spans="2:2" s="73" customFormat="1" ht="18" customHeight="1">
      <c r="B1533" s="86"/>
    </row>
    <row r="1534" spans="2:2" s="73" customFormat="1" ht="18" customHeight="1">
      <c r="B1534" s="86"/>
    </row>
    <row r="1535" spans="2:2" s="73" customFormat="1" ht="18" customHeight="1">
      <c r="B1535" s="86"/>
    </row>
    <row r="1536" spans="2:2" s="73" customFormat="1" ht="18" customHeight="1">
      <c r="B1536" s="86"/>
    </row>
    <row r="1537" spans="2:2" s="73" customFormat="1" ht="18" customHeight="1">
      <c r="B1537" s="86"/>
    </row>
    <row r="1538" spans="2:2" s="73" customFormat="1" ht="18" customHeight="1">
      <c r="B1538" s="86"/>
    </row>
    <row r="1539" spans="2:2" s="73" customFormat="1" ht="18" customHeight="1">
      <c r="B1539" s="86"/>
    </row>
    <row r="1540" spans="2:2" s="73" customFormat="1" ht="18" customHeight="1">
      <c r="B1540" s="86"/>
    </row>
    <row r="1541" spans="2:2" s="73" customFormat="1" ht="18" customHeight="1">
      <c r="B1541" s="86"/>
    </row>
    <row r="1542" spans="2:2" s="73" customFormat="1" ht="18" customHeight="1">
      <c r="B1542" s="86"/>
    </row>
    <row r="1543" spans="2:2" s="73" customFormat="1" ht="18" customHeight="1">
      <c r="B1543" s="86"/>
    </row>
    <row r="1544" spans="2:2" s="73" customFormat="1" ht="18" customHeight="1">
      <c r="B1544" s="86"/>
    </row>
    <row r="1545" spans="2:2" s="73" customFormat="1" ht="18" customHeight="1">
      <c r="B1545" s="86"/>
    </row>
    <row r="1546" spans="2:2" s="73" customFormat="1" ht="18" customHeight="1">
      <c r="B1546" s="86"/>
    </row>
    <row r="1547" spans="2:2" s="73" customFormat="1" ht="18" customHeight="1">
      <c r="B1547" s="86"/>
    </row>
    <row r="1548" spans="2:2" s="73" customFormat="1" ht="18" customHeight="1">
      <c r="B1548" s="86"/>
    </row>
    <row r="1549" spans="2:2" s="73" customFormat="1" ht="18" customHeight="1">
      <c r="B1549" s="86"/>
    </row>
    <row r="1550" spans="2:2" s="73" customFormat="1" ht="18" customHeight="1">
      <c r="B1550" s="86"/>
    </row>
    <row r="1551" spans="2:2" s="73" customFormat="1" ht="18" customHeight="1">
      <c r="B1551" s="86"/>
    </row>
    <row r="1552" spans="2:2" s="73" customFormat="1" ht="18" customHeight="1">
      <c r="B1552" s="86"/>
    </row>
    <row r="1553" spans="2:2" s="73" customFormat="1" ht="18" customHeight="1">
      <c r="B1553" s="86"/>
    </row>
    <row r="1554" spans="2:2" s="73" customFormat="1" ht="18" customHeight="1">
      <c r="B1554" s="86"/>
    </row>
    <row r="1555" spans="2:2" s="73" customFormat="1" ht="18" customHeight="1">
      <c r="B1555" s="86"/>
    </row>
    <row r="1556" spans="2:2" s="73" customFormat="1" ht="18" customHeight="1">
      <c r="B1556" s="86"/>
    </row>
    <row r="1557" spans="2:2" s="73" customFormat="1" ht="18" customHeight="1">
      <c r="B1557" s="86"/>
    </row>
    <row r="1558" spans="2:2" s="73" customFormat="1" ht="18" customHeight="1">
      <c r="B1558" s="86"/>
    </row>
    <row r="1559" spans="2:2" s="73" customFormat="1" ht="18" customHeight="1">
      <c r="B1559" s="86"/>
    </row>
    <row r="1560" spans="2:2" s="73" customFormat="1" ht="18" customHeight="1">
      <c r="B1560" s="86"/>
    </row>
    <row r="1561" spans="2:2" s="73" customFormat="1" ht="18" customHeight="1">
      <c r="B1561" s="86"/>
    </row>
    <row r="1562" spans="2:2" s="73" customFormat="1" ht="18" customHeight="1">
      <c r="B1562" s="86"/>
    </row>
    <row r="1563" spans="2:2" s="73" customFormat="1" ht="18" customHeight="1">
      <c r="B1563" s="86"/>
    </row>
    <row r="1564" spans="2:2" s="73" customFormat="1" ht="18" customHeight="1">
      <c r="B1564" s="86"/>
    </row>
    <row r="1565" spans="2:2" s="73" customFormat="1" ht="18" customHeight="1">
      <c r="B1565" s="86"/>
    </row>
    <row r="1566" spans="2:2" s="73" customFormat="1" ht="18" customHeight="1">
      <c r="B1566" s="86"/>
    </row>
    <row r="1567" spans="2:2" s="73" customFormat="1" ht="18" customHeight="1">
      <c r="B1567" s="86"/>
    </row>
    <row r="1568" spans="2:2" s="73" customFormat="1" ht="18" customHeight="1">
      <c r="B1568" s="86"/>
    </row>
    <row r="1569" spans="2:2" s="73" customFormat="1" ht="18" customHeight="1">
      <c r="B1569" s="86"/>
    </row>
    <row r="1570" spans="2:2" s="73" customFormat="1" ht="18" customHeight="1">
      <c r="B1570" s="86"/>
    </row>
    <row r="1571" spans="2:2" s="73" customFormat="1" ht="18" customHeight="1">
      <c r="B1571" s="86"/>
    </row>
    <row r="1572" spans="2:2" s="73" customFormat="1" ht="18" customHeight="1">
      <c r="B1572" s="86"/>
    </row>
    <row r="1573" spans="2:2" s="73" customFormat="1" ht="18" customHeight="1">
      <c r="B1573" s="86"/>
    </row>
    <row r="1574" spans="2:2" s="73" customFormat="1" ht="18" customHeight="1">
      <c r="B1574" s="86"/>
    </row>
    <row r="1575" spans="2:2" s="73" customFormat="1" ht="18" customHeight="1">
      <c r="B1575" s="86"/>
    </row>
    <row r="1576" spans="2:2" s="73" customFormat="1" ht="18" customHeight="1">
      <c r="B1576" s="86"/>
    </row>
    <row r="1577" spans="2:2" s="73" customFormat="1" ht="18" customHeight="1">
      <c r="B1577" s="86"/>
    </row>
    <row r="1578" spans="2:2" s="73" customFormat="1" ht="18" customHeight="1">
      <c r="B1578" s="86"/>
    </row>
    <row r="1579" spans="2:2" s="73" customFormat="1" ht="18" customHeight="1">
      <c r="B1579" s="86"/>
    </row>
    <row r="1580" spans="2:2" s="73" customFormat="1" ht="18" customHeight="1">
      <c r="B1580" s="86"/>
    </row>
    <row r="1581" spans="2:2" s="73" customFormat="1" ht="18" customHeight="1">
      <c r="B1581" s="86"/>
    </row>
    <row r="1582" spans="2:2" s="73" customFormat="1" ht="18" customHeight="1">
      <c r="B1582" s="86"/>
    </row>
    <row r="1583" spans="2:2" s="73" customFormat="1" ht="18" customHeight="1">
      <c r="B1583" s="86"/>
    </row>
    <row r="1584" spans="2:2" s="73" customFormat="1" ht="18" customHeight="1">
      <c r="B1584" s="86"/>
    </row>
    <row r="1585" spans="2:2" s="73" customFormat="1" ht="18" customHeight="1">
      <c r="B1585" s="86"/>
    </row>
    <row r="1586" spans="2:2" s="73" customFormat="1" ht="18" customHeight="1">
      <c r="B1586" s="86"/>
    </row>
    <row r="1587" spans="2:2" s="73" customFormat="1" ht="18" customHeight="1">
      <c r="B1587" s="86"/>
    </row>
    <row r="1588" spans="2:2" s="73" customFormat="1" ht="18" customHeight="1">
      <c r="B1588" s="86"/>
    </row>
    <row r="1589" spans="2:2" s="73" customFormat="1" ht="18" customHeight="1">
      <c r="B1589" s="86"/>
    </row>
    <row r="1590" spans="2:2" s="73" customFormat="1" ht="18" customHeight="1">
      <c r="B1590" s="86"/>
    </row>
    <row r="1591" spans="2:2" s="73" customFormat="1" ht="18" customHeight="1">
      <c r="B1591" s="86"/>
    </row>
    <row r="1592" spans="2:2" s="73" customFormat="1" ht="18" customHeight="1">
      <c r="B1592" s="86"/>
    </row>
    <row r="1593" spans="2:2" s="73" customFormat="1" ht="18" customHeight="1">
      <c r="B1593" s="86"/>
    </row>
    <row r="1594" spans="2:2" s="73" customFormat="1" ht="18" customHeight="1">
      <c r="B1594" s="86"/>
    </row>
    <row r="1595" spans="2:2" s="73" customFormat="1" ht="18" customHeight="1">
      <c r="B1595" s="86"/>
    </row>
    <row r="1596" spans="2:2" s="73" customFormat="1" ht="18" customHeight="1">
      <c r="B1596" s="86"/>
    </row>
    <row r="1597" spans="2:2" s="73" customFormat="1" ht="18" customHeight="1">
      <c r="B1597" s="86"/>
    </row>
    <row r="1598" spans="2:2" s="73" customFormat="1" ht="18" customHeight="1">
      <c r="B1598" s="86"/>
    </row>
    <row r="1599" spans="2:2" s="73" customFormat="1" ht="18" customHeight="1">
      <c r="B1599" s="86"/>
    </row>
    <row r="1600" spans="2:2" s="73" customFormat="1" ht="18" customHeight="1">
      <c r="B1600" s="86"/>
    </row>
    <row r="1601" spans="2:2" s="73" customFormat="1" ht="18" customHeight="1">
      <c r="B1601" s="86"/>
    </row>
    <row r="1602" spans="2:2" s="73" customFormat="1" ht="18" customHeight="1">
      <c r="B1602" s="86"/>
    </row>
    <row r="1603" spans="2:2" s="73" customFormat="1" ht="18" customHeight="1">
      <c r="B1603" s="86"/>
    </row>
    <row r="1604" spans="2:2" s="73" customFormat="1" ht="18" customHeight="1">
      <c r="B1604" s="86"/>
    </row>
    <row r="1605" spans="2:2" s="73" customFormat="1" ht="18" customHeight="1">
      <c r="B1605" s="86"/>
    </row>
    <row r="1606" spans="2:2" s="73" customFormat="1" ht="18" customHeight="1">
      <c r="B1606" s="86"/>
    </row>
    <row r="1607" spans="2:2" s="73" customFormat="1" ht="18" customHeight="1">
      <c r="B1607" s="86"/>
    </row>
    <row r="1608" spans="2:2" s="73" customFormat="1" ht="18" customHeight="1">
      <c r="B1608" s="86"/>
    </row>
    <row r="1609" spans="2:2" s="73" customFormat="1" ht="18" customHeight="1">
      <c r="B1609" s="86"/>
    </row>
    <row r="1610" spans="2:2" s="73" customFormat="1" ht="18" customHeight="1">
      <c r="B1610" s="86"/>
    </row>
    <row r="1611" spans="2:2" s="73" customFormat="1" ht="18" customHeight="1">
      <c r="B1611" s="86"/>
    </row>
    <row r="1612" spans="2:2" s="73" customFormat="1" ht="18" customHeight="1">
      <c r="B1612" s="86"/>
    </row>
    <row r="1613" spans="2:2" s="73" customFormat="1" ht="18" customHeight="1">
      <c r="B1613" s="86"/>
    </row>
    <row r="1614" spans="2:2" s="73" customFormat="1" ht="18" customHeight="1">
      <c r="B1614" s="86"/>
    </row>
    <row r="1615" spans="2:2" s="73" customFormat="1" ht="18" customHeight="1">
      <c r="B1615" s="86"/>
    </row>
    <row r="1616" spans="2:2" s="73" customFormat="1" ht="18" customHeight="1">
      <c r="B1616" s="86"/>
    </row>
    <row r="1617" spans="2:2" s="73" customFormat="1" ht="18" customHeight="1">
      <c r="B1617" s="86"/>
    </row>
    <row r="1618" spans="2:2" s="73" customFormat="1" ht="18" customHeight="1">
      <c r="B1618" s="86"/>
    </row>
    <row r="1619" spans="2:2" s="73" customFormat="1" ht="18" customHeight="1">
      <c r="B1619" s="86"/>
    </row>
    <row r="1620" spans="2:2" s="73" customFormat="1" ht="18" customHeight="1">
      <c r="B1620" s="86"/>
    </row>
    <row r="1621" spans="2:2" s="73" customFormat="1" ht="18" customHeight="1">
      <c r="B1621" s="86"/>
    </row>
    <row r="1622" spans="2:2" s="73" customFormat="1" ht="18" customHeight="1">
      <c r="B1622" s="86"/>
    </row>
    <row r="1623" spans="2:2" s="73" customFormat="1" ht="18" customHeight="1">
      <c r="B1623" s="86"/>
    </row>
    <row r="1624" spans="2:2" s="73" customFormat="1" ht="18" customHeight="1">
      <c r="B1624" s="86"/>
    </row>
    <row r="1625" spans="2:2" s="73" customFormat="1" ht="18" customHeight="1">
      <c r="B1625" s="86"/>
    </row>
    <row r="1626" spans="2:2" s="73" customFormat="1" ht="18" customHeight="1">
      <c r="B1626" s="86"/>
    </row>
    <row r="1627" spans="2:2" s="73" customFormat="1" ht="18" customHeight="1">
      <c r="B1627" s="86"/>
    </row>
    <row r="1628" spans="2:2" s="73" customFormat="1" ht="18" customHeight="1">
      <c r="B1628" s="86"/>
    </row>
    <row r="1629" spans="2:2" s="73" customFormat="1" ht="18" customHeight="1">
      <c r="B1629" s="86"/>
    </row>
    <row r="1630" spans="2:2" s="73" customFormat="1" ht="18" customHeight="1">
      <c r="B1630" s="86"/>
    </row>
    <row r="1631" spans="2:2" s="73" customFormat="1" ht="18" customHeight="1">
      <c r="B1631" s="86"/>
    </row>
    <row r="1632" spans="2:2" s="73" customFormat="1" ht="18" customHeight="1">
      <c r="B1632" s="86"/>
    </row>
    <row r="1633" spans="2:2" s="73" customFormat="1" ht="18" customHeight="1">
      <c r="B1633" s="86"/>
    </row>
    <row r="1634" spans="2:2" s="73" customFormat="1" ht="18" customHeight="1">
      <c r="B1634" s="86"/>
    </row>
    <row r="1635" spans="2:2" s="73" customFormat="1" ht="18" customHeight="1">
      <c r="B1635" s="86"/>
    </row>
    <row r="1636" spans="2:2" s="73" customFormat="1" ht="18" customHeight="1">
      <c r="B1636" s="86"/>
    </row>
    <row r="1637" spans="2:2" s="73" customFormat="1" ht="18" customHeight="1">
      <c r="B1637" s="86"/>
    </row>
    <row r="1638" spans="2:2" s="73" customFormat="1" ht="18" customHeight="1">
      <c r="B1638" s="86"/>
    </row>
    <row r="1639" spans="2:2" s="73" customFormat="1" ht="18" customHeight="1">
      <c r="B1639" s="86"/>
    </row>
    <row r="1640" spans="2:2" s="73" customFormat="1" ht="18" customHeight="1">
      <c r="B1640" s="86"/>
    </row>
    <row r="1641" spans="2:2" s="73" customFormat="1" ht="18" customHeight="1">
      <c r="B1641" s="86"/>
    </row>
    <row r="1642" spans="2:2" s="73" customFormat="1" ht="18" customHeight="1">
      <c r="B1642" s="86"/>
    </row>
    <row r="1643" spans="2:2" s="73" customFormat="1" ht="18" customHeight="1">
      <c r="B1643" s="86"/>
    </row>
    <row r="1644" spans="2:2" s="73" customFormat="1" ht="18" customHeight="1">
      <c r="B1644" s="86"/>
    </row>
    <row r="1645" spans="2:2" s="73" customFormat="1" ht="18" customHeight="1">
      <c r="B1645" s="86"/>
    </row>
    <row r="1646" spans="2:2" s="73" customFormat="1" ht="18" customHeight="1">
      <c r="B1646" s="86"/>
    </row>
    <row r="1647" spans="2:2" s="73" customFormat="1" ht="18" customHeight="1">
      <c r="B1647" s="86"/>
    </row>
    <row r="1648" spans="2:2" s="73" customFormat="1" ht="18" customHeight="1">
      <c r="B1648" s="86"/>
    </row>
    <row r="1649" spans="2:2" s="73" customFormat="1" ht="18" customHeight="1">
      <c r="B1649" s="86"/>
    </row>
    <row r="1650" spans="2:2" s="73" customFormat="1" ht="18" customHeight="1">
      <c r="B1650" s="86"/>
    </row>
    <row r="1651" spans="2:2" s="73" customFormat="1" ht="18" customHeight="1">
      <c r="B1651" s="86"/>
    </row>
    <row r="1652" spans="2:2" s="73" customFormat="1" ht="18" customHeight="1">
      <c r="B1652" s="86"/>
    </row>
    <row r="1653" spans="2:2" s="73" customFormat="1" ht="18" customHeight="1">
      <c r="B1653" s="86"/>
    </row>
    <row r="1654" spans="2:2" s="73" customFormat="1" ht="18" customHeight="1">
      <c r="B1654" s="86"/>
    </row>
    <row r="1655" spans="2:2" s="73" customFormat="1" ht="18" customHeight="1">
      <c r="B1655" s="86"/>
    </row>
    <row r="1656" spans="2:2" s="73" customFormat="1" ht="18" customHeight="1">
      <c r="B1656" s="86"/>
    </row>
    <row r="1657" spans="2:2" s="73" customFormat="1" ht="18" customHeight="1">
      <c r="B1657" s="86"/>
    </row>
    <row r="1658" spans="2:2" s="73" customFormat="1" ht="18" customHeight="1">
      <c r="B1658" s="86"/>
    </row>
    <row r="1659" spans="2:2" s="73" customFormat="1" ht="18" customHeight="1">
      <c r="B1659" s="86"/>
    </row>
    <row r="1660" spans="2:2" s="73" customFormat="1" ht="18" customHeight="1">
      <c r="B1660" s="86"/>
    </row>
    <row r="1661" spans="2:2" s="73" customFormat="1" ht="18" customHeight="1">
      <c r="B1661" s="86"/>
    </row>
    <row r="1662" spans="2:2" s="73" customFormat="1" ht="18" customHeight="1">
      <c r="B1662" s="86"/>
    </row>
    <row r="1663" spans="2:2" s="73" customFormat="1" ht="18" customHeight="1">
      <c r="B1663" s="86"/>
    </row>
    <row r="1664" spans="2:2" s="73" customFormat="1" ht="18" customHeight="1">
      <c r="B1664" s="86"/>
    </row>
    <row r="1665" spans="2:2" s="73" customFormat="1" ht="18" customHeight="1">
      <c r="B1665" s="86"/>
    </row>
    <row r="1666" spans="2:2" s="73" customFormat="1" ht="18" customHeight="1">
      <c r="B1666" s="86"/>
    </row>
    <row r="1667" spans="2:2" s="73" customFormat="1" ht="18" customHeight="1">
      <c r="B1667" s="86"/>
    </row>
    <row r="1668" spans="2:2" s="73" customFormat="1" ht="18" customHeight="1">
      <c r="B1668" s="86"/>
    </row>
    <row r="1669" spans="2:2" s="73" customFormat="1" ht="18" customHeight="1">
      <c r="B1669" s="86"/>
    </row>
    <row r="1670" spans="2:2" s="73" customFormat="1" ht="18" customHeight="1">
      <c r="B1670" s="86"/>
    </row>
    <row r="1671" spans="2:2" s="73" customFormat="1" ht="18" customHeight="1">
      <c r="B1671" s="86"/>
    </row>
    <row r="1672" spans="2:2" s="73" customFormat="1" ht="18" customHeight="1">
      <c r="B1672" s="86"/>
    </row>
    <row r="1673" spans="2:2" s="73" customFormat="1" ht="18" customHeight="1">
      <c r="B1673" s="86"/>
    </row>
    <row r="1674" spans="2:2" s="73" customFormat="1" ht="18" customHeight="1">
      <c r="B1674" s="86"/>
    </row>
    <row r="1675" spans="2:2" s="73" customFormat="1" ht="18" customHeight="1">
      <c r="B1675" s="86"/>
    </row>
    <row r="1676" spans="2:2" s="73" customFormat="1" ht="18" customHeight="1">
      <c r="B1676" s="86"/>
    </row>
    <row r="1677" spans="2:2" s="73" customFormat="1" ht="18" customHeight="1">
      <c r="B1677" s="86"/>
    </row>
    <row r="1678" spans="2:2" s="73" customFormat="1" ht="18" customHeight="1">
      <c r="B1678" s="86"/>
    </row>
    <row r="1679" spans="2:2" s="73" customFormat="1" ht="18" customHeight="1">
      <c r="B1679" s="86"/>
    </row>
    <row r="1680" spans="2:2" s="73" customFormat="1" ht="18" customHeight="1">
      <c r="B1680" s="86"/>
    </row>
    <row r="1681" spans="2:2" s="73" customFormat="1" ht="18" customHeight="1">
      <c r="B1681" s="86"/>
    </row>
    <row r="1682" spans="2:2" s="73" customFormat="1" ht="18" customHeight="1">
      <c r="B1682" s="86"/>
    </row>
    <row r="1683" spans="2:2" s="73" customFormat="1" ht="18" customHeight="1">
      <c r="B1683" s="86"/>
    </row>
    <row r="1684" spans="2:2" s="73" customFormat="1" ht="18" customHeight="1">
      <c r="B1684" s="86"/>
    </row>
    <row r="1685" spans="2:2" s="73" customFormat="1" ht="18" customHeight="1">
      <c r="B1685" s="86"/>
    </row>
    <row r="1686" spans="2:2" s="73" customFormat="1" ht="18" customHeight="1">
      <c r="B1686" s="86"/>
    </row>
    <row r="1687" spans="2:2" s="73" customFormat="1" ht="18" customHeight="1">
      <c r="B1687" s="86"/>
    </row>
    <row r="1688" spans="2:2" s="73" customFormat="1" ht="18" customHeight="1">
      <c r="B1688" s="86"/>
    </row>
    <row r="1689" spans="2:2" s="73" customFormat="1" ht="18" customHeight="1">
      <c r="B1689" s="86"/>
    </row>
    <row r="1690" spans="2:2" s="73" customFormat="1" ht="18" customHeight="1">
      <c r="B1690" s="86"/>
    </row>
    <row r="1691" spans="2:2" s="73" customFormat="1" ht="18" customHeight="1">
      <c r="B1691" s="86"/>
    </row>
    <row r="1692" spans="2:2" s="73" customFormat="1" ht="18" customHeight="1">
      <c r="B1692" s="86"/>
    </row>
    <row r="1693" spans="2:2" s="73" customFormat="1" ht="18" customHeight="1">
      <c r="B1693" s="86"/>
    </row>
    <row r="1694" spans="2:2" s="73" customFormat="1" ht="18" customHeight="1">
      <c r="B1694" s="86"/>
    </row>
    <row r="1695" spans="2:2" s="73" customFormat="1" ht="18" customHeight="1">
      <c r="B1695" s="86"/>
    </row>
    <row r="1696" spans="2:2" s="73" customFormat="1" ht="18" customHeight="1">
      <c r="B1696" s="86"/>
    </row>
    <row r="1697" spans="2:2" s="73" customFormat="1" ht="18" customHeight="1">
      <c r="B1697" s="86"/>
    </row>
    <row r="1698" spans="2:2" s="73" customFormat="1" ht="18" customHeight="1">
      <c r="B1698" s="86"/>
    </row>
    <row r="1699" spans="2:2" s="73" customFormat="1" ht="18" customHeight="1">
      <c r="B1699" s="86"/>
    </row>
    <row r="1700" spans="2:2" s="73" customFormat="1" ht="18" customHeight="1">
      <c r="B1700" s="86"/>
    </row>
    <row r="1701" spans="2:2" s="73" customFormat="1" ht="18" customHeight="1">
      <c r="B1701" s="86"/>
    </row>
    <row r="1702" spans="2:2" s="73" customFormat="1" ht="18" customHeight="1">
      <c r="B1702" s="86"/>
    </row>
    <row r="1703" spans="2:2" s="73" customFormat="1" ht="18" customHeight="1">
      <c r="B1703" s="86"/>
    </row>
    <row r="1704" spans="2:2" s="73" customFormat="1" ht="18" customHeight="1">
      <c r="B1704" s="86"/>
    </row>
    <row r="1705" spans="2:2" s="73" customFormat="1" ht="18" customHeight="1">
      <c r="B1705" s="86"/>
    </row>
    <row r="1706" spans="2:2" s="73" customFormat="1" ht="18" customHeight="1">
      <c r="B1706" s="86"/>
    </row>
    <row r="1707" spans="2:2" s="73" customFormat="1" ht="18" customHeight="1">
      <c r="B1707" s="86"/>
    </row>
    <row r="1708" spans="2:2" s="73" customFormat="1" ht="18" customHeight="1">
      <c r="B1708" s="86"/>
    </row>
    <row r="1709" spans="2:2" s="73" customFormat="1" ht="18" customHeight="1">
      <c r="B1709" s="86"/>
    </row>
    <row r="1710" spans="2:2" s="73" customFormat="1" ht="18" customHeight="1">
      <c r="B1710" s="86"/>
    </row>
    <row r="1711" spans="2:2" s="73" customFormat="1" ht="18" customHeight="1">
      <c r="B1711" s="86"/>
    </row>
    <row r="1712" spans="2:2" s="73" customFormat="1" ht="18" customHeight="1">
      <c r="B1712" s="86"/>
    </row>
    <row r="1713" spans="2:2" s="73" customFormat="1" ht="18" customHeight="1">
      <c r="B1713" s="86"/>
    </row>
    <row r="1714" spans="2:2" s="73" customFormat="1" ht="18" customHeight="1">
      <c r="B1714" s="86"/>
    </row>
    <row r="1715" spans="2:2" s="73" customFormat="1" ht="18" customHeight="1">
      <c r="B1715" s="86"/>
    </row>
    <row r="1716" spans="2:2" s="73" customFormat="1" ht="18" customHeight="1">
      <c r="B1716" s="86"/>
    </row>
    <row r="1717" spans="2:2" s="73" customFormat="1" ht="18" customHeight="1">
      <c r="B1717" s="86"/>
    </row>
    <row r="1718" spans="2:2" s="73" customFormat="1" ht="18" customHeight="1">
      <c r="B1718" s="86"/>
    </row>
    <row r="1719" spans="2:2" s="73" customFormat="1" ht="18" customHeight="1">
      <c r="B1719" s="86"/>
    </row>
    <row r="1720" spans="2:2" s="73" customFormat="1" ht="18" customHeight="1">
      <c r="B1720" s="86"/>
    </row>
    <row r="1721" spans="2:2" s="73" customFormat="1" ht="18" customHeight="1">
      <c r="B1721" s="86"/>
    </row>
    <row r="1722" spans="2:2" s="73" customFormat="1" ht="18" customHeight="1">
      <c r="B1722" s="86"/>
    </row>
    <row r="1723" spans="2:2" s="73" customFormat="1" ht="18" customHeight="1">
      <c r="B1723" s="86"/>
    </row>
    <row r="1724" spans="2:2" s="73" customFormat="1" ht="18" customHeight="1">
      <c r="B1724" s="86"/>
    </row>
    <row r="1725" spans="2:2" s="73" customFormat="1" ht="18" customHeight="1">
      <c r="B1725" s="86"/>
    </row>
    <row r="1726" spans="2:2" s="73" customFormat="1" ht="18" customHeight="1">
      <c r="B1726" s="86"/>
    </row>
    <row r="1727" spans="2:2" s="73" customFormat="1" ht="18" customHeight="1">
      <c r="B1727" s="86"/>
    </row>
    <row r="1728" spans="2:2" s="73" customFormat="1" ht="18" customHeight="1">
      <c r="B1728" s="86"/>
    </row>
    <row r="1729" spans="2:2" s="73" customFormat="1" ht="18" customHeight="1">
      <c r="B1729" s="86"/>
    </row>
    <row r="1730" spans="2:2" s="73" customFormat="1" ht="18" customHeight="1">
      <c r="B1730" s="86"/>
    </row>
    <row r="1731" spans="2:2" s="73" customFormat="1" ht="18" customHeight="1">
      <c r="B1731" s="86"/>
    </row>
    <row r="1732" spans="2:2" s="73" customFormat="1" ht="18" customHeight="1">
      <c r="B1732" s="86"/>
    </row>
    <row r="1733" spans="2:2" s="73" customFormat="1" ht="18" customHeight="1">
      <c r="B1733" s="86"/>
    </row>
    <row r="1734" spans="2:2" s="73" customFormat="1" ht="18" customHeight="1">
      <c r="B1734" s="86"/>
    </row>
    <row r="1735" spans="2:2" s="73" customFormat="1" ht="18" customHeight="1">
      <c r="B1735" s="86"/>
    </row>
    <row r="1736" spans="2:2" s="73" customFormat="1" ht="18" customHeight="1">
      <c r="B1736" s="86"/>
    </row>
    <row r="1737" spans="2:2" s="73" customFormat="1" ht="18" customHeight="1">
      <c r="B1737" s="86"/>
    </row>
    <row r="1738" spans="2:2" s="73" customFormat="1" ht="18" customHeight="1">
      <c r="B1738" s="86"/>
    </row>
    <row r="1739" spans="2:2" s="73" customFormat="1" ht="18" customHeight="1">
      <c r="B1739" s="86"/>
    </row>
    <row r="1740" spans="2:2" s="73" customFormat="1" ht="18" customHeight="1">
      <c r="B1740" s="86"/>
    </row>
    <row r="1741" spans="2:2" s="73" customFormat="1" ht="18" customHeight="1">
      <c r="B1741" s="86"/>
    </row>
    <row r="1742" spans="2:2" s="73" customFormat="1" ht="18" customHeight="1">
      <c r="B1742" s="86"/>
    </row>
    <row r="1743" spans="2:2" s="73" customFormat="1" ht="18" customHeight="1">
      <c r="B1743" s="86"/>
    </row>
    <row r="1744" spans="2:2" s="73" customFormat="1" ht="18" customHeight="1">
      <c r="B1744" s="86"/>
    </row>
    <row r="1745" spans="2:2" s="73" customFormat="1" ht="18" customHeight="1">
      <c r="B1745" s="86"/>
    </row>
    <row r="1746" spans="2:2" s="73" customFormat="1" ht="18" customHeight="1">
      <c r="B1746" s="86"/>
    </row>
    <row r="1747" spans="2:2" s="73" customFormat="1" ht="18" customHeight="1">
      <c r="B1747" s="86"/>
    </row>
    <row r="1748" spans="2:2" s="73" customFormat="1" ht="18" customHeight="1">
      <c r="B1748" s="86"/>
    </row>
    <row r="1749" spans="2:2" s="73" customFormat="1" ht="18" customHeight="1">
      <c r="B1749" s="86"/>
    </row>
    <row r="1750" spans="2:2" s="73" customFormat="1" ht="18" customHeight="1">
      <c r="B1750" s="86"/>
    </row>
    <row r="1751" spans="2:2" s="73" customFormat="1" ht="18" customHeight="1">
      <c r="B1751" s="86"/>
    </row>
    <row r="1752" spans="2:2" s="73" customFormat="1" ht="18" customHeight="1">
      <c r="B1752" s="86"/>
    </row>
    <row r="1753" spans="2:2" s="73" customFormat="1" ht="18" customHeight="1">
      <c r="B1753" s="86"/>
    </row>
    <row r="1754" spans="2:2" s="73" customFormat="1" ht="18" customHeight="1">
      <c r="B1754" s="86"/>
    </row>
    <row r="1755" spans="2:2" s="73" customFormat="1" ht="18" customHeight="1">
      <c r="B1755" s="86"/>
    </row>
    <row r="1756" spans="2:2" s="73" customFormat="1" ht="18" customHeight="1">
      <c r="B1756" s="86"/>
    </row>
    <row r="1757" spans="2:2" s="73" customFormat="1" ht="18" customHeight="1">
      <c r="B1757" s="86"/>
    </row>
    <row r="1758" spans="2:2" s="73" customFormat="1" ht="18" customHeight="1">
      <c r="B1758" s="86"/>
    </row>
    <row r="1759" spans="2:2" s="73" customFormat="1" ht="18" customHeight="1">
      <c r="B1759" s="86"/>
    </row>
    <row r="1760" spans="2:2" s="73" customFormat="1" ht="18" customHeight="1">
      <c r="B1760" s="86"/>
    </row>
    <row r="1761" spans="2:2" s="73" customFormat="1" ht="18" customHeight="1">
      <c r="B1761" s="86"/>
    </row>
    <row r="1762" spans="2:2" s="73" customFormat="1" ht="18" customHeight="1">
      <c r="B1762" s="86"/>
    </row>
    <row r="1763" spans="2:2" s="73" customFormat="1" ht="18" customHeight="1">
      <c r="B1763" s="86"/>
    </row>
    <row r="1764" spans="2:2" s="73" customFormat="1" ht="18" customHeight="1">
      <c r="B1764" s="86"/>
    </row>
    <row r="1765" spans="2:2" s="73" customFormat="1" ht="18" customHeight="1">
      <c r="B1765" s="86"/>
    </row>
    <row r="1766" spans="2:2" s="73" customFormat="1" ht="18" customHeight="1">
      <c r="B1766" s="86"/>
    </row>
    <row r="1767" spans="2:2" s="73" customFormat="1" ht="18" customHeight="1">
      <c r="B1767" s="86"/>
    </row>
    <row r="1768" spans="2:2" s="73" customFormat="1" ht="18" customHeight="1">
      <c r="B1768" s="86"/>
    </row>
    <row r="1769" spans="2:2" s="73" customFormat="1" ht="18" customHeight="1">
      <c r="B1769" s="86"/>
    </row>
    <row r="1770" spans="2:2" s="73" customFormat="1" ht="18" customHeight="1">
      <c r="B1770" s="86"/>
    </row>
    <row r="1771" spans="2:2" s="73" customFormat="1" ht="18" customHeight="1">
      <c r="B1771" s="86"/>
    </row>
    <row r="1772" spans="2:2" s="73" customFormat="1" ht="18" customHeight="1">
      <c r="B1772" s="86"/>
    </row>
    <row r="1773" spans="2:2" s="73" customFormat="1" ht="18" customHeight="1">
      <c r="B1773" s="86"/>
    </row>
    <row r="1774" spans="2:2" s="73" customFormat="1" ht="18" customHeight="1">
      <c r="B1774" s="86"/>
    </row>
    <row r="1775" spans="2:2" s="73" customFormat="1" ht="18" customHeight="1">
      <c r="B1775" s="86"/>
    </row>
    <row r="1776" spans="2:2" s="73" customFormat="1" ht="18" customHeight="1">
      <c r="B1776" s="86"/>
    </row>
    <row r="1777" spans="2:2" s="73" customFormat="1" ht="18" customHeight="1">
      <c r="B1777" s="86"/>
    </row>
    <row r="1778" spans="2:2" s="73" customFormat="1" ht="18" customHeight="1">
      <c r="B1778" s="86"/>
    </row>
    <row r="1779" spans="2:2" s="73" customFormat="1" ht="18" customHeight="1">
      <c r="B1779" s="86"/>
    </row>
    <row r="1780" spans="2:2" s="73" customFormat="1" ht="18" customHeight="1">
      <c r="B1780" s="86"/>
    </row>
    <row r="1781" spans="2:2" s="73" customFormat="1" ht="18" customHeight="1">
      <c r="B1781" s="86"/>
    </row>
    <row r="1782" spans="2:2" s="73" customFormat="1" ht="18" customHeight="1">
      <c r="B1782" s="86"/>
    </row>
    <row r="1783" spans="2:2" s="73" customFormat="1" ht="18" customHeight="1">
      <c r="B1783" s="86"/>
    </row>
    <row r="1784" spans="2:2" s="73" customFormat="1" ht="18" customHeight="1">
      <c r="B1784" s="86"/>
    </row>
    <row r="1785" spans="2:2" s="73" customFormat="1" ht="18" customHeight="1">
      <c r="B1785" s="86"/>
    </row>
    <row r="1786" spans="2:2" s="73" customFormat="1" ht="18" customHeight="1">
      <c r="B1786" s="86"/>
    </row>
    <row r="1787" spans="2:2" s="73" customFormat="1" ht="18" customHeight="1">
      <c r="B1787" s="86"/>
    </row>
    <row r="1788" spans="2:2" s="73" customFormat="1" ht="18" customHeight="1">
      <c r="B1788" s="86"/>
    </row>
    <row r="1789" spans="2:2" s="73" customFormat="1" ht="18" customHeight="1">
      <c r="B1789" s="86"/>
    </row>
    <row r="1790" spans="2:2" s="73" customFormat="1" ht="18" customHeight="1">
      <c r="B1790" s="86"/>
    </row>
    <row r="1791" spans="2:2" s="73" customFormat="1" ht="18" customHeight="1">
      <c r="B1791" s="86"/>
    </row>
    <row r="1792" spans="2:2" s="73" customFormat="1" ht="18" customHeight="1">
      <c r="B1792" s="86"/>
    </row>
    <row r="1793" spans="2:2" s="73" customFormat="1" ht="18" customHeight="1">
      <c r="B1793" s="86"/>
    </row>
    <row r="1794" spans="2:2" s="73" customFormat="1" ht="18" customHeight="1">
      <c r="B1794" s="86"/>
    </row>
    <row r="1795" spans="2:2" s="73" customFormat="1" ht="18" customHeight="1">
      <c r="B1795" s="86"/>
    </row>
    <row r="1796" spans="2:2" s="73" customFormat="1" ht="18" customHeight="1">
      <c r="B1796" s="86"/>
    </row>
    <row r="1797" spans="2:2" s="73" customFormat="1" ht="18" customHeight="1">
      <c r="B1797" s="86"/>
    </row>
    <row r="1798" spans="2:2" s="73" customFormat="1" ht="18" customHeight="1">
      <c r="B1798" s="86"/>
    </row>
    <row r="1799" spans="2:2" s="73" customFormat="1" ht="18" customHeight="1">
      <c r="B1799" s="86"/>
    </row>
    <row r="1800" spans="2:2" s="73" customFormat="1" ht="18" customHeight="1">
      <c r="B1800" s="86"/>
    </row>
    <row r="1801" spans="2:2" s="73" customFormat="1" ht="18" customHeight="1">
      <c r="B1801" s="86"/>
    </row>
    <row r="1802" spans="2:2" s="73" customFormat="1" ht="18" customHeight="1">
      <c r="B1802" s="86"/>
    </row>
    <row r="1803" spans="2:2" s="73" customFormat="1" ht="18" customHeight="1">
      <c r="B1803" s="86"/>
    </row>
    <row r="1804" spans="2:2" s="73" customFormat="1" ht="18" customHeight="1">
      <c r="B1804" s="86"/>
    </row>
    <row r="1805" spans="2:2" s="73" customFormat="1" ht="18" customHeight="1">
      <c r="B1805" s="86"/>
    </row>
    <row r="1806" spans="2:2" s="73" customFormat="1" ht="18" customHeight="1">
      <c r="B1806" s="86"/>
    </row>
    <row r="1807" spans="2:2" s="73" customFormat="1" ht="18" customHeight="1">
      <c r="B1807" s="86"/>
    </row>
    <row r="1808" spans="2:2" s="73" customFormat="1" ht="18" customHeight="1">
      <c r="B1808" s="86"/>
    </row>
    <row r="1809" spans="2:2" s="73" customFormat="1" ht="18" customHeight="1">
      <c r="B1809" s="86"/>
    </row>
    <row r="1810" spans="2:2" s="73" customFormat="1" ht="18" customHeight="1">
      <c r="B1810" s="86"/>
    </row>
    <row r="1811" spans="2:2" s="73" customFormat="1" ht="18" customHeight="1">
      <c r="B1811" s="86"/>
    </row>
    <row r="1812" spans="2:2" s="73" customFormat="1" ht="18" customHeight="1">
      <c r="B1812" s="86"/>
    </row>
    <row r="1813" spans="2:2" s="73" customFormat="1" ht="18" customHeight="1">
      <c r="B1813" s="86"/>
    </row>
    <row r="1814" spans="2:2" s="73" customFormat="1" ht="18" customHeight="1">
      <c r="B1814" s="86"/>
    </row>
    <row r="1815" spans="2:2" s="73" customFormat="1" ht="18" customHeight="1">
      <c r="B1815" s="86"/>
    </row>
    <row r="1816" spans="2:2" s="73" customFormat="1" ht="18" customHeight="1">
      <c r="B1816" s="86"/>
    </row>
    <row r="1817" spans="2:2" s="73" customFormat="1" ht="18" customHeight="1">
      <c r="B1817" s="86"/>
    </row>
    <row r="1818" spans="2:2" s="73" customFormat="1" ht="18" customHeight="1">
      <c r="B1818" s="86"/>
    </row>
    <row r="1819" spans="2:2" s="73" customFormat="1" ht="18" customHeight="1">
      <c r="B1819" s="86"/>
    </row>
    <row r="1820" spans="2:2" s="73" customFormat="1" ht="18" customHeight="1">
      <c r="B1820" s="86"/>
    </row>
    <row r="1821" spans="2:2" s="73" customFormat="1" ht="18" customHeight="1">
      <c r="B1821" s="86"/>
    </row>
    <row r="1822" spans="2:2" s="73" customFormat="1" ht="18" customHeight="1">
      <c r="B1822" s="86"/>
    </row>
    <row r="1823" spans="2:2" s="73" customFormat="1" ht="18" customHeight="1">
      <c r="B1823" s="86"/>
    </row>
    <row r="1824" spans="2:2" s="73" customFormat="1" ht="18" customHeight="1">
      <c r="B1824" s="86"/>
    </row>
    <row r="1825" spans="2:2" s="73" customFormat="1" ht="18" customHeight="1">
      <c r="B1825" s="86"/>
    </row>
    <row r="1826" spans="2:2" s="73" customFormat="1" ht="18" customHeight="1">
      <c r="B1826" s="86"/>
    </row>
    <row r="1827" spans="2:2" s="73" customFormat="1" ht="18" customHeight="1">
      <c r="B1827" s="86"/>
    </row>
    <row r="1828" spans="2:2" s="73" customFormat="1" ht="18" customHeight="1">
      <c r="B1828" s="86"/>
    </row>
    <row r="1829" spans="2:2" s="73" customFormat="1" ht="18" customHeight="1">
      <c r="B1829" s="86"/>
    </row>
    <row r="1830" spans="2:2" s="73" customFormat="1" ht="18" customHeight="1">
      <c r="B1830" s="86"/>
    </row>
    <row r="1831" spans="2:2" s="73" customFormat="1" ht="18" customHeight="1">
      <c r="B1831" s="86"/>
    </row>
    <row r="1832" spans="2:2" s="73" customFormat="1" ht="18" customHeight="1">
      <c r="B1832" s="86"/>
    </row>
    <row r="1833" spans="2:2" s="73" customFormat="1" ht="18" customHeight="1">
      <c r="B1833" s="86"/>
    </row>
    <row r="1834" spans="2:2" s="73" customFormat="1" ht="18" customHeight="1">
      <c r="B1834" s="86"/>
    </row>
    <row r="1835" spans="2:2" s="73" customFormat="1" ht="18" customHeight="1">
      <c r="B1835" s="86"/>
    </row>
    <row r="1836" spans="2:2" s="73" customFormat="1" ht="18" customHeight="1">
      <c r="B1836" s="86"/>
    </row>
    <row r="1837" spans="2:2" s="73" customFormat="1" ht="18" customHeight="1">
      <c r="B1837" s="86"/>
    </row>
    <row r="1838" spans="2:2" s="73" customFormat="1" ht="18" customHeight="1">
      <c r="B1838" s="86"/>
    </row>
    <row r="1839" spans="2:2" s="73" customFormat="1" ht="18" customHeight="1">
      <c r="B1839" s="86"/>
    </row>
    <row r="1840" spans="2:2" s="73" customFormat="1" ht="18" customHeight="1">
      <c r="B1840" s="86"/>
    </row>
    <row r="1841" spans="2:2" s="73" customFormat="1" ht="18" customHeight="1">
      <c r="B1841" s="86"/>
    </row>
    <row r="1842" spans="2:2" s="73" customFormat="1" ht="18" customHeight="1">
      <c r="B1842" s="86"/>
    </row>
    <row r="1843" spans="2:2" s="73" customFormat="1" ht="18" customHeight="1">
      <c r="B1843" s="86"/>
    </row>
    <row r="1844" spans="2:2" s="73" customFormat="1" ht="18" customHeight="1">
      <c r="B1844" s="86"/>
    </row>
    <row r="1845" spans="2:2" s="73" customFormat="1" ht="18" customHeight="1">
      <c r="B1845" s="86"/>
    </row>
    <row r="1846" spans="2:2" s="73" customFormat="1" ht="18" customHeight="1">
      <c r="B1846" s="86"/>
    </row>
    <row r="1847" spans="2:2" s="73" customFormat="1" ht="18" customHeight="1">
      <c r="B1847" s="86"/>
    </row>
    <row r="1848" spans="2:2" s="73" customFormat="1" ht="18" customHeight="1">
      <c r="B1848" s="86"/>
    </row>
    <row r="1849" spans="2:2" s="73" customFormat="1" ht="18" customHeight="1">
      <c r="B1849" s="86"/>
    </row>
    <row r="1850" spans="2:2" s="73" customFormat="1" ht="18" customHeight="1">
      <c r="B1850" s="86"/>
    </row>
    <row r="1851" spans="2:2" s="73" customFormat="1" ht="18" customHeight="1">
      <c r="B1851" s="86"/>
    </row>
    <row r="1852" spans="2:2" s="73" customFormat="1" ht="18" customHeight="1">
      <c r="B1852" s="86"/>
    </row>
    <row r="1853" spans="2:2" s="73" customFormat="1" ht="18" customHeight="1">
      <c r="B1853" s="86"/>
    </row>
    <row r="1854" spans="2:2" s="73" customFormat="1" ht="18" customHeight="1">
      <c r="B1854" s="86"/>
    </row>
    <row r="1855" spans="2:2" s="73" customFormat="1" ht="18" customHeight="1">
      <c r="B1855" s="86"/>
    </row>
    <row r="1856" spans="2:2" s="73" customFormat="1" ht="18" customHeight="1">
      <c r="B1856" s="86"/>
    </row>
    <row r="1857" spans="2:2" s="73" customFormat="1" ht="18" customHeight="1">
      <c r="B1857" s="86"/>
    </row>
    <row r="1858" spans="2:2" s="73" customFormat="1" ht="18" customHeight="1">
      <c r="B1858" s="86"/>
    </row>
    <row r="1859" spans="2:2" s="73" customFormat="1" ht="18" customHeight="1">
      <c r="B1859" s="86"/>
    </row>
    <row r="1860" spans="2:2" s="73" customFormat="1" ht="18" customHeight="1">
      <c r="B1860" s="86"/>
    </row>
    <row r="1861" spans="2:2" s="73" customFormat="1" ht="18" customHeight="1">
      <c r="B1861" s="86"/>
    </row>
    <row r="1862" spans="2:2" s="73" customFormat="1" ht="18" customHeight="1">
      <c r="B1862" s="86"/>
    </row>
    <row r="1863" spans="2:2" s="73" customFormat="1" ht="18" customHeight="1">
      <c r="B1863" s="86"/>
    </row>
    <row r="1864" spans="2:2" s="73" customFormat="1" ht="18" customHeight="1">
      <c r="B1864" s="86"/>
    </row>
    <row r="1865" spans="2:2" s="73" customFormat="1" ht="18" customHeight="1">
      <c r="B1865" s="86"/>
    </row>
    <row r="1866" spans="2:2" s="73" customFormat="1" ht="18" customHeight="1">
      <c r="B1866" s="86"/>
    </row>
    <row r="1867" spans="2:2" s="73" customFormat="1" ht="18" customHeight="1">
      <c r="B1867" s="86"/>
    </row>
    <row r="1868" spans="2:2" s="73" customFormat="1" ht="18" customHeight="1">
      <c r="B1868" s="86"/>
    </row>
    <row r="1869" spans="2:2" s="73" customFormat="1" ht="18" customHeight="1">
      <c r="B1869" s="86"/>
    </row>
    <row r="1870" spans="2:2" s="73" customFormat="1" ht="18" customHeight="1">
      <c r="B1870" s="86"/>
    </row>
    <row r="1871" spans="2:2" s="73" customFormat="1" ht="18" customHeight="1">
      <c r="B1871" s="86"/>
    </row>
    <row r="1872" spans="2:2" s="73" customFormat="1" ht="18" customHeight="1">
      <c r="B1872" s="86"/>
    </row>
    <row r="1873" spans="2:2" s="73" customFormat="1" ht="18" customHeight="1">
      <c r="B1873" s="86"/>
    </row>
    <row r="1874" spans="2:2" s="73" customFormat="1" ht="18" customHeight="1">
      <c r="B1874" s="86"/>
    </row>
    <row r="1875" spans="2:2" s="73" customFormat="1" ht="18" customHeight="1">
      <c r="B1875" s="86"/>
    </row>
    <row r="1876" spans="2:2" s="73" customFormat="1" ht="18" customHeight="1">
      <c r="B1876" s="86"/>
    </row>
    <row r="1877" spans="2:2" s="73" customFormat="1" ht="18" customHeight="1">
      <c r="B1877" s="86"/>
    </row>
    <row r="1878" spans="2:2" s="73" customFormat="1" ht="18" customHeight="1">
      <c r="B1878" s="86"/>
    </row>
    <row r="1879" spans="2:2" s="73" customFormat="1" ht="18" customHeight="1">
      <c r="B1879" s="86"/>
    </row>
    <row r="1880" spans="2:2" s="73" customFormat="1" ht="18" customHeight="1">
      <c r="B1880" s="86"/>
    </row>
    <row r="1881" spans="2:2" s="73" customFormat="1" ht="18" customHeight="1">
      <c r="B1881" s="86"/>
    </row>
    <row r="1882" spans="2:2" s="73" customFormat="1" ht="18" customHeight="1">
      <c r="B1882" s="86"/>
    </row>
    <row r="1883" spans="2:2" s="73" customFormat="1" ht="18" customHeight="1">
      <c r="B1883" s="86"/>
    </row>
    <row r="1884" spans="2:2" s="73" customFormat="1" ht="18" customHeight="1">
      <c r="B1884" s="86"/>
    </row>
    <row r="1885" spans="2:2" s="73" customFormat="1" ht="18" customHeight="1">
      <c r="B1885" s="86"/>
    </row>
    <row r="1886" spans="2:2" s="73" customFormat="1" ht="18" customHeight="1">
      <c r="B1886" s="86"/>
    </row>
    <row r="1887" spans="2:2" s="73" customFormat="1" ht="18" customHeight="1">
      <c r="B1887" s="86"/>
    </row>
    <row r="1888" spans="2:2" s="73" customFormat="1" ht="18" customHeight="1">
      <c r="B1888" s="86"/>
    </row>
    <row r="1889" spans="2:2" s="73" customFormat="1" ht="18" customHeight="1">
      <c r="B1889" s="86"/>
    </row>
    <row r="1890" spans="2:2" s="73" customFormat="1" ht="18" customHeight="1">
      <c r="B1890" s="86"/>
    </row>
    <row r="1891" spans="2:2" s="73" customFormat="1" ht="18" customHeight="1">
      <c r="B1891" s="86"/>
    </row>
    <row r="1892" spans="2:2" s="73" customFormat="1" ht="18" customHeight="1">
      <c r="B1892" s="86"/>
    </row>
    <row r="1893" spans="2:2" s="73" customFormat="1" ht="18" customHeight="1">
      <c r="B1893" s="86"/>
    </row>
    <row r="1894" spans="2:2" s="73" customFormat="1" ht="18" customHeight="1">
      <c r="B1894" s="86"/>
    </row>
    <row r="1895" spans="2:2" s="73" customFormat="1" ht="18" customHeight="1">
      <c r="B1895" s="86"/>
    </row>
    <row r="1896" spans="2:2" s="73" customFormat="1" ht="18" customHeight="1">
      <c r="B1896" s="86"/>
    </row>
    <row r="1897" spans="2:2" s="73" customFormat="1" ht="18" customHeight="1">
      <c r="B1897" s="86"/>
    </row>
    <row r="1898" spans="2:2" s="73" customFormat="1" ht="18" customHeight="1">
      <c r="B1898" s="86"/>
    </row>
    <row r="1899" spans="2:2" s="73" customFormat="1" ht="18" customHeight="1">
      <c r="B1899" s="86"/>
    </row>
    <row r="1900" spans="2:2" s="73" customFormat="1" ht="18" customHeight="1">
      <c r="B1900" s="86"/>
    </row>
    <row r="1901" spans="2:2" s="73" customFormat="1" ht="18" customHeight="1">
      <c r="B1901" s="86"/>
    </row>
    <row r="1902" spans="2:2" s="73" customFormat="1" ht="18" customHeight="1">
      <c r="B1902" s="86"/>
    </row>
    <row r="1903" spans="2:2" s="73" customFormat="1" ht="18" customHeight="1">
      <c r="B1903" s="86"/>
    </row>
    <row r="1904" spans="2:2" s="73" customFormat="1" ht="18" customHeight="1">
      <c r="B1904" s="86"/>
    </row>
    <row r="1905" spans="2:2" s="73" customFormat="1" ht="18" customHeight="1">
      <c r="B1905" s="86"/>
    </row>
    <row r="1906" spans="2:2" s="73" customFormat="1" ht="18" customHeight="1">
      <c r="B1906" s="86"/>
    </row>
    <row r="1907" spans="2:2" s="73" customFormat="1" ht="18" customHeight="1">
      <c r="B1907" s="86"/>
    </row>
    <row r="1908" spans="2:2" s="73" customFormat="1" ht="18" customHeight="1">
      <c r="B1908" s="86"/>
    </row>
    <row r="1909" spans="2:2" s="73" customFormat="1" ht="18" customHeight="1">
      <c r="B1909" s="86"/>
    </row>
    <row r="1910" spans="2:2" s="73" customFormat="1" ht="18" customHeight="1">
      <c r="B1910" s="86"/>
    </row>
    <row r="1911" spans="2:2" s="73" customFormat="1" ht="18" customHeight="1">
      <c r="B1911" s="86"/>
    </row>
    <row r="1912" spans="2:2" s="73" customFormat="1" ht="18" customHeight="1">
      <c r="B1912" s="86"/>
    </row>
    <row r="1913" spans="2:2" s="73" customFormat="1" ht="18" customHeight="1">
      <c r="B1913" s="86"/>
    </row>
    <row r="1914" spans="2:2" s="73" customFormat="1" ht="18" customHeight="1">
      <c r="B1914" s="86"/>
    </row>
    <row r="1915" spans="2:2" s="73" customFormat="1" ht="18" customHeight="1">
      <c r="B1915" s="86"/>
    </row>
    <row r="1916" spans="2:2" s="73" customFormat="1" ht="18" customHeight="1">
      <c r="B1916" s="86"/>
    </row>
    <row r="1917" spans="2:2" s="73" customFormat="1" ht="18" customHeight="1">
      <c r="B1917" s="86"/>
    </row>
    <row r="1918" spans="2:2" s="73" customFormat="1" ht="18" customHeight="1">
      <c r="B1918" s="86"/>
    </row>
    <row r="1919" spans="2:2" s="73" customFormat="1" ht="18" customHeight="1">
      <c r="B1919" s="86"/>
    </row>
    <row r="1920" spans="2:2" s="73" customFormat="1" ht="18" customHeight="1">
      <c r="B1920" s="86"/>
    </row>
    <row r="1921" spans="2:2" s="73" customFormat="1" ht="18" customHeight="1">
      <c r="B1921" s="86"/>
    </row>
    <row r="1922" spans="2:2" s="73" customFormat="1" ht="18" customHeight="1">
      <c r="B1922" s="86"/>
    </row>
    <row r="1923" spans="2:2" s="73" customFormat="1" ht="18" customHeight="1">
      <c r="B1923" s="86"/>
    </row>
    <row r="1924" spans="2:2" s="73" customFormat="1" ht="18" customHeight="1">
      <c r="B1924" s="86"/>
    </row>
    <row r="1925" spans="2:2" s="73" customFormat="1" ht="18" customHeight="1">
      <c r="B1925" s="86"/>
    </row>
    <row r="1926" spans="2:2" s="73" customFormat="1" ht="18" customHeight="1">
      <c r="B1926" s="86"/>
    </row>
    <row r="1927" spans="2:2" s="73" customFormat="1" ht="18" customHeight="1">
      <c r="B1927" s="86"/>
    </row>
    <row r="1928" spans="2:2" s="73" customFormat="1" ht="18" customHeight="1">
      <c r="B1928" s="86"/>
    </row>
    <row r="1929" spans="2:2" s="73" customFormat="1" ht="18" customHeight="1">
      <c r="B1929" s="86"/>
    </row>
    <row r="1930" spans="2:2" s="73" customFormat="1" ht="18" customHeight="1">
      <c r="B1930" s="86"/>
    </row>
    <row r="1931" spans="2:2" s="73" customFormat="1" ht="18" customHeight="1">
      <c r="B1931" s="86"/>
    </row>
    <row r="1932" spans="2:2" s="73" customFormat="1" ht="18" customHeight="1">
      <c r="B1932" s="86"/>
    </row>
    <row r="1933" spans="2:2" s="73" customFormat="1" ht="18" customHeight="1">
      <c r="B1933" s="86"/>
    </row>
    <row r="1934" spans="2:2" s="73" customFormat="1" ht="18" customHeight="1">
      <c r="B1934" s="86"/>
    </row>
    <row r="1935" spans="2:2" s="73" customFormat="1" ht="18" customHeight="1">
      <c r="B1935" s="86"/>
    </row>
    <row r="1936" spans="2:2" s="73" customFormat="1" ht="18" customHeight="1">
      <c r="B1936" s="86"/>
    </row>
    <row r="1937" spans="2:2" s="73" customFormat="1" ht="18" customHeight="1">
      <c r="B1937" s="86"/>
    </row>
    <row r="1938" spans="2:2" s="73" customFormat="1" ht="18" customHeight="1">
      <c r="B1938" s="86"/>
    </row>
    <row r="1939" spans="2:2" s="73" customFormat="1" ht="18" customHeight="1">
      <c r="B1939" s="86"/>
    </row>
    <row r="1940" spans="2:2" s="73" customFormat="1" ht="18" customHeight="1">
      <c r="B1940" s="86"/>
    </row>
    <row r="1941" spans="2:2" s="73" customFormat="1" ht="18" customHeight="1">
      <c r="B1941" s="86"/>
    </row>
    <row r="1942" spans="2:2" s="73" customFormat="1" ht="18" customHeight="1">
      <c r="B1942" s="86"/>
    </row>
    <row r="1943" spans="2:2" s="73" customFormat="1" ht="18" customHeight="1">
      <c r="B1943" s="86"/>
    </row>
    <row r="1944" spans="2:2" s="73" customFormat="1" ht="18" customHeight="1">
      <c r="B1944" s="86"/>
    </row>
    <row r="1945" spans="2:2" s="73" customFormat="1" ht="18" customHeight="1">
      <c r="B1945" s="86"/>
    </row>
    <row r="1946" spans="2:2" s="73" customFormat="1" ht="18" customHeight="1">
      <c r="B1946" s="86"/>
    </row>
    <row r="1947" spans="2:2" s="73" customFormat="1" ht="18" customHeight="1">
      <c r="B1947" s="86"/>
    </row>
    <row r="1948" spans="2:2" s="73" customFormat="1" ht="18" customHeight="1">
      <c r="B1948" s="86"/>
    </row>
    <row r="1949" spans="2:2" s="73" customFormat="1" ht="18" customHeight="1">
      <c r="B1949" s="86"/>
    </row>
    <row r="1950" spans="2:2" s="73" customFormat="1" ht="18" customHeight="1">
      <c r="B1950" s="86"/>
    </row>
    <row r="1951" spans="2:2" s="73" customFormat="1" ht="18" customHeight="1">
      <c r="B1951" s="86"/>
    </row>
    <row r="1952" spans="2:2" s="73" customFormat="1" ht="18" customHeight="1">
      <c r="B1952" s="86"/>
    </row>
    <row r="1953" spans="2:2" s="73" customFormat="1" ht="18" customHeight="1">
      <c r="B1953" s="86"/>
    </row>
    <row r="1954" spans="2:2" s="73" customFormat="1" ht="18" customHeight="1">
      <c r="B1954" s="86"/>
    </row>
    <row r="1955" spans="2:2" s="73" customFormat="1" ht="18" customHeight="1">
      <c r="B1955" s="86"/>
    </row>
    <row r="1956" spans="2:2" s="73" customFormat="1" ht="18" customHeight="1">
      <c r="B1956" s="86"/>
    </row>
    <row r="1957" spans="2:2" s="73" customFormat="1" ht="18" customHeight="1">
      <c r="B1957" s="86"/>
    </row>
    <row r="1958" spans="2:2" s="73" customFormat="1" ht="18" customHeight="1">
      <c r="B1958" s="86"/>
    </row>
    <row r="1959" spans="2:2" s="73" customFormat="1" ht="18" customHeight="1">
      <c r="B1959" s="86"/>
    </row>
    <row r="1960" spans="2:2" s="73" customFormat="1" ht="18" customHeight="1">
      <c r="B1960" s="86"/>
    </row>
    <row r="1961" spans="2:2" s="73" customFormat="1" ht="18" customHeight="1">
      <c r="B1961" s="86"/>
    </row>
    <row r="1962" spans="2:2" s="73" customFormat="1" ht="18" customHeight="1">
      <c r="B1962" s="86"/>
    </row>
    <row r="1963" spans="2:2" s="73" customFormat="1" ht="18" customHeight="1">
      <c r="B1963" s="86"/>
    </row>
    <row r="1964" spans="2:2" s="73" customFormat="1" ht="18" customHeight="1">
      <c r="B1964" s="86"/>
    </row>
    <row r="1965" spans="2:2" s="73" customFormat="1" ht="18" customHeight="1">
      <c r="B1965" s="86"/>
    </row>
    <row r="1966" spans="2:2" s="73" customFormat="1" ht="18" customHeight="1">
      <c r="B1966" s="86"/>
    </row>
    <row r="1967" spans="2:2" s="73" customFormat="1" ht="18" customHeight="1">
      <c r="B1967" s="86"/>
    </row>
    <row r="1968" spans="2:2" s="73" customFormat="1" ht="18" customHeight="1">
      <c r="B1968" s="86"/>
    </row>
    <row r="1969" spans="2:2" s="73" customFormat="1" ht="18" customHeight="1">
      <c r="B1969" s="86"/>
    </row>
    <row r="1970" spans="2:2" s="73" customFormat="1" ht="18" customHeight="1">
      <c r="B1970" s="86"/>
    </row>
    <row r="1971" spans="2:2" s="73" customFormat="1" ht="18" customHeight="1">
      <c r="B1971" s="86"/>
    </row>
    <row r="1972" spans="2:2" s="73" customFormat="1" ht="18" customHeight="1">
      <c r="B1972" s="86"/>
    </row>
    <row r="1973" spans="2:2" s="73" customFormat="1" ht="18" customHeight="1">
      <c r="B1973" s="86"/>
    </row>
    <row r="1974" spans="2:2" s="73" customFormat="1" ht="18" customHeight="1">
      <c r="B1974" s="86"/>
    </row>
    <row r="1975" spans="2:2" s="73" customFormat="1" ht="18" customHeight="1">
      <c r="B1975" s="86"/>
    </row>
    <row r="1976" spans="2:2" s="73" customFormat="1" ht="18" customHeight="1">
      <c r="B1976" s="86"/>
    </row>
    <row r="1977" spans="2:2" s="73" customFormat="1" ht="18" customHeight="1">
      <c r="B1977" s="86"/>
    </row>
    <row r="1978" spans="2:2" s="73" customFormat="1" ht="18" customHeight="1">
      <c r="B1978" s="86"/>
    </row>
    <row r="1979" spans="2:2" s="73" customFormat="1" ht="18" customHeight="1">
      <c r="B1979" s="86"/>
    </row>
    <row r="1980" spans="2:2" s="73" customFormat="1" ht="18" customHeight="1">
      <c r="B1980" s="86"/>
    </row>
    <row r="1981" spans="2:2" s="73" customFormat="1" ht="18" customHeight="1">
      <c r="B1981" s="86"/>
    </row>
    <row r="1982" spans="2:2" s="73" customFormat="1" ht="18" customHeight="1">
      <c r="B1982" s="86"/>
    </row>
    <row r="1983" spans="2:2" s="73" customFormat="1" ht="18" customHeight="1">
      <c r="B1983" s="86"/>
    </row>
    <row r="1984" spans="2:2" s="73" customFormat="1" ht="18" customHeight="1">
      <c r="B1984" s="86"/>
    </row>
    <row r="1985" spans="2:2" s="73" customFormat="1" ht="18" customHeight="1">
      <c r="B1985" s="86"/>
    </row>
    <row r="1986" spans="2:2" s="73" customFormat="1" ht="18" customHeight="1">
      <c r="B1986" s="86"/>
    </row>
    <row r="1987" spans="2:2" s="73" customFormat="1" ht="18" customHeight="1">
      <c r="B1987" s="86"/>
    </row>
    <row r="1988" spans="2:2" s="73" customFormat="1" ht="18" customHeight="1">
      <c r="B1988" s="86"/>
    </row>
    <row r="1989" spans="2:2" s="73" customFormat="1" ht="18" customHeight="1">
      <c r="B1989" s="86"/>
    </row>
    <row r="1990" spans="2:2" s="73" customFormat="1" ht="18" customHeight="1">
      <c r="B1990" s="86"/>
    </row>
    <row r="1991" spans="2:2" s="73" customFormat="1" ht="18" customHeight="1">
      <c r="B1991" s="86"/>
    </row>
    <row r="1992" spans="2:2" s="73" customFormat="1" ht="18" customHeight="1">
      <c r="B1992" s="86"/>
    </row>
    <row r="1993" spans="2:2" s="73" customFormat="1" ht="18" customHeight="1">
      <c r="B1993" s="86"/>
    </row>
    <row r="1994" spans="2:2" s="73" customFormat="1" ht="18" customHeight="1">
      <c r="B1994" s="86"/>
    </row>
    <row r="1995" spans="2:2" s="73" customFormat="1" ht="18" customHeight="1">
      <c r="B1995" s="86"/>
    </row>
    <row r="1996" spans="2:2" s="73" customFormat="1" ht="18" customHeight="1">
      <c r="B1996" s="86"/>
    </row>
    <row r="1997" spans="2:2" s="73" customFormat="1" ht="18" customHeight="1">
      <c r="B1997" s="86"/>
    </row>
    <row r="1998" spans="2:2" s="73" customFormat="1" ht="18" customHeight="1">
      <c r="B1998" s="86"/>
    </row>
    <row r="1999" spans="2:2" s="73" customFormat="1" ht="18" customHeight="1">
      <c r="B1999" s="86"/>
    </row>
    <row r="2000" spans="2:2" s="73" customFormat="1" ht="18" customHeight="1">
      <c r="B2000" s="86"/>
    </row>
    <row r="2001" spans="2:2" s="73" customFormat="1" ht="18" customHeight="1">
      <c r="B2001" s="86"/>
    </row>
    <row r="2002" spans="2:2" s="73" customFormat="1" ht="18" customHeight="1">
      <c r="B2002" s="86"/>
    </row>
    <row r="2003" spans="2:2" s="73" customFormat="1" ht="18" customHeight="1">
      <c r="B2003" s="86"/>
    </row>
    <row r="2004" spans="2:2" s="73" customFormat="1" ht="18" customHeight="1">
      <c r="B2004" s="86"/>
    </row>
    <row r="2005" spans="2:2" s="73" customFormat="1" ht="18" customHeight="1">
      <c r="B2005" s="86"/>
    </row>
    <row r="2006" spans="2:2" s="73" customFormat="1" ht="18" customHeight="1">
      <c r="B2006" s="86"/>
    </row>
    <row r="2007" spans="2:2" s="73" customFormat="1" ht="18" customHeight="1">
      <c r="B2007" s="86"/>
    </row>
    <row r="2008" spans="2:2" s="73" customFormat="1" ht="18" customHeight="1">
      <c r="B2008" s="86"/>
    </row>
    <row r="2009" spans="2:2" s="73" customFormat="1" ht="18" customHeight="1">
      <c r="B2009" s="86"/>
    </row>
    <row r="2010" spans="2:2" s="73" customFormat="1" ht="18" customHeight="1">
      <c r="B2010" s="86"/>
    </row>
    <row r="2011" spans="2:2" s="73" customFormat="1" ht="18" customHeight="1">
      <c r="B2011" s="86"/>
    </row>
    <row r="2012" spans="2:2" s="73" customFormat="1" ht="18" customHeight="1">
      <c r="B2012" s="86"/>
    </row>
    <row r="2013" spans="2:2" s="73" customFormat="1" ht="18" customHeight="1">
      <c r="B2013" s="86"/>
    </row>
    <row r="2014" spans="2:2" s="73" customFormat="1" ht="18" customHeight="1">
      <c r="B2014" s="86"/>
    </row>
    <row r="2015" spans="2:2" s="73" customFormat="1" ht="18" customHeight="1">
      <c r="B2015" s="86"/>
    </row>
    <row r="2016" spans="2:2" s="73" customFormat="1" ht="18" customHeight="1">
      <c r="B2016" s="86"/>
    </row>
    <row r="2017" spans="2:2" s="73" customFormat="1" ht="18" customHeight="1">
      <c r="B2017" s="86"/>
    </row>
    <row r="2018" spans="2:2" s="73" customFormat="1" ht="18" customHeight="1">
      <c r="B2018" s="86"/>
    </row>
    <row r="2019" spans="2:2" s="73" customFormat="1" ht="18" customHeight="1">
      <c r="B2019" s="86"/>
    </row>
    <row r="2020" spans="2:2" s="73" customFormat="1" ht="18" customHeight="1">
      <c r="B2020" s="86"/>
    </row>
    <row r="2021" spans="2:2" s="73" customFormat="1" ht="18" customHeight="1">
      <c r="B2021" s="86"/>
    </row>
    <row r="2022" spans="2:2" s="73" customFormat="1" ht="18" customHeight="1">
      <c r="B2022" s="86"/>
    </row>
    <row r="2023" spans="2:2" s="73" customFormat="1" ht="18" customHeight="1">
      <c r="B2023" s="86"/>
    </row>
    <row r="2024" spans="2:2" s="73" customFormat="1" ht="18" customHeight="1">
      <c r="B2024" s="86"/>
    </row>
    <row r="2025" spans="2:2" s="73" customFormat="1" ht="18" customHeight="1">
      <c r="B2025" s="86"/>
    </row>
    <row r="2026" spans="2:2" s="73" customFormat="1" ht="18" customHeight="1">
      <c r="B2026" s="86"/>
    </row>
    <row r="2027" spans="2:2" s="73" customFormat="1" ht="18" customHeight="1">
      <c r="B2027" s="86"/>
    </row>
    <row r="2028" spans="2:2" s="73" customFormat="1" ht="18" customHeight="1">
      <c r="B2028" s="86"/>
    </row>
    <row r="2029" spans="2:2" s="73" customFormat="1" ht="18" customHeight="1">
      <c r="B2029" s="86"/>
    </row>
    <row r="2030" spans="2:2" s="73" customFormat="1" ht="18" customHeight="1">
      <c r="B2030" s="86"/>
    </row>
    <row r="2031" spans="2:2" s="73" customFormat="1" ht="18" customHeight="1">
      <c r="B2031" s="86"/>
    </row>
    <row r="2032" spans="2:2" s="73" customFormat="1" ht="18" customHeight="1">
      <c r="B2032" s="86"/>
    </row>
    <row r="2033" spans="2:2" s="73" customFormat="1" ht="18" customHeight="1">
      <c r="B2033" s="86"/>
    </row>
    <row r="2034" spans="2:2" s="73" customFormat="1" ht="18" customHeight="1">
      <c r="B2034" s="86"/>
    </row>
    <row r="2035" spans="2:2" s="73" customFormat="1" ht="18" customHeight="1">
      <c r="B2035" s="86"/>
    </row>
    <row r="2036" spans="2:2" s="73" customFormat="1" ht="18" customHeight="1">
      <c r="B2036" s="86"/>
    </row>
    <row r="2037" spans="2:2" s="73" customFormat="1" ht="18" customHeight="1">
      <c r="B2037" s="86"/>
    </row>
    <row r="2038" spans="2:2" s="73" customFormat="1" ht="18" customHeight="1">
      <c r="B2038" s="86"/>
    </row>
    <row r="2039" spans="2:2" s="73" customFormat="1" ht="18" customHeight="1">
      <c r="B2039" s="86"/>
    </row>
    <row r="2040" spans="2:2" s="73" customFormat="1" ht="18" customHeight="1">
      <c r="B2040" s="86"/>
    </row>
    <row r="2041" spans="2:2" s="73" customFormat="1" ht="18" customHeight="1">
      <c r="B2041" s="86"/>
    </row>
    <row r="2042" spans="2:2" s="73" customFormat="1" ht="18" customHeight="1">
      <c r="B2042" s="86"/>
    </row>
    <row r="2043" spans="2:2" s="73" customFormat="1" ht="18" customHeight="1">
      <c r="B2043" s="86"/>
    </row>
    <row r="2044" spans="2:2" s="73" customFormat="1" ht="18" customHeight="1">
      <c r="B2044" s="86"/>
    </row>
    <row r="2045" spans="2:2" s="73" customFormat="1" ht="18" customHeight="1">
      <c r="B2045" s="86"/>
    </row>
    <row r="2046" spans="2:2" s="73" customFormat="1" ht="18" customHeight="1">
      <c r="B2046" s="86"/>
    </row>
    <row r="2047" spans="2:2" s="73" customFormat="1" ht="18" customHeight="1">
      <c r="B2047" s="86"/>
    </row>
    <row r="2048" spans="2:2" s="73" customFormat="1" ht="18" customHeight="1">
      <c r="B2048" s="86"/>
    </row>
    <row r="2049" spans="2:2" s="73" customFormat="1" ht="18" customHeight="1">
      <c r="B2049" s="86"/>
    </row>
    <row r="2050" spans="2:2" s="73" customFormat="1" ht="18" customHeight="1">
      <c r="B2050" s="86"/>
    </row>
    <row r="2051" spans="2:2" s="73" customFormat="1" ht="18" customHeight="1">
      <c r="B2051" s="86"/>
    </row>
    <row r="2052" spans="2:2" s="73" customFormat="1" ht="18" customHeight="1">
      <c r="B2052" s="86"/>
    </row>
    <row r="2053" spans="2:2" s="73" customFormat="1" ht="18" customHeight="1">
      <c r="B2053" s="86"/>
    </row>
    <row r="2054" spans="2:2" s="73" customFormat="1" ht="18" customHeight="1">
      <c r="B2054" s="86"/>
    </row>
    <row r="2055" spans="2:2" s="73" customFormat="1" ht="18" customHeight="1">
      <c r="B2055" s="86"/>
    </row>
    <row r="2056" spans="2:2" s="73" customFormat="1" ht="18" customHeight="1">
      <c r="B2056" s="86"/>
    </row>
    <row r="2057" spans="2:2" s="73" customFormat="1" ht="18" customHeight="1">
      <c r="B2057" s="86"/>
    </row>
    <row r="2058" spans="2:2" s="73" customFormat="1" ht="18" customHeight="1">
      <c r="B2058" s="86"/>
    </row>
    <row r="2059" spans="2:2" s="73" customFormat="1" ht="18" customHeight="1">
      <c r="B2059" s="86"/>
    </row>
    <row r="2060" spans="2:2" s="73" customFormat="1" ht="18" customHeight="1">
      <c r="B2060" s="86"/>
    </row>
    <row r="2061" spans="2:2" s="73" customFormat="1" ht="18" customHeight="1">
      <c r="B2061" s="86"/>
    </row>
    <row r="2062" spans="2:2" s="73" customFormat="1" ht="18" customHeight="1">
      <c r="B2062" s="86"/>
    </row>
    <row r="2063" spans="2:2" s="73" customFormat="1" ht="18" customHeight="1">
      <c r="B2063" s="86"/>
    </row>
    <row r="2064" spans="2:2" s="73" customFormat="1" ht="18" customHeight="1">
      <c r="B2064" s="86"/>
    </row>
    <row r="2065" spans="2:2" s="73" customFormat="1" ht="18" customHeight="1">
      <c r="B2065" s="86"/>
    </row>
    <row r="2066" spans="2:2" s="73" customFormat="1" ht="18" customHeight="1">
      <c r="B2066" s="86"/>
    </row>
    <row r="2067" spans="2:2" s="73" customFormat="1" ht="18" customHeight="1">
      <c r="B2067" s="86"/>
    </row>
    <row r="2068" spans="2:2" s="73" customFormat="1" ht="18" customHeight="1">
      <c r="B2068" s="86"/>
    </row>
    <row r="2069" spans="2:2" s="73" customFormat="1" ht="18" customHeight="1">
      <c r="B2069" s="86"/>
    </row>
    <row r="2070" spans="2:2" s="73" customFormat="1" ht="18" customHeight="1">
      <c r="B2070" s="86"/>
    </row>
    <row r="2071" spans="2:2" s="73" customFormat="1" ht="18" customHeight="1">
      <c r="B2071" s="86"/>
    </row>
    <row r="2072" spans="2:2" s="73" customFormat="1" ht="18" customHeight="1">
      <c r="B2072" s="86"/>
    </row>
    <row r="2073" spans="2:2" s="73" customFormat="1" ht="18" customHeight="1">
      <c r="B2073" s="86"/>
    </row>
    <row r="2074" spans="2:2" s="73" customFormat="1" ht="18" customHeight="1">
      <c r="B2074" s="86"/>
    </row>
    <row r="2075" spans="2:2" s="73" customFormat="1" ht="18" customHeight="1">
      <c r="B2075" s="86"/>
    </row>
    <row r="2076" spans="2:2" s="73" customFormat="1" ht="18" customHeight="1">
      <c r="B2076" s="86"/>
    </row>
    <row r="2077" spans="2:2" s="73" customFormat="1" ht="18" customHeight="1">
      <c r="B2077" s="86"/>
    </row>
    <row r="2078" spans="2:2" s="73" customFormat="1" ht="18" customHeight="1">
      <c r="B2078" s="86"/>
    </row>
    <row r="2079" spans="2:2" s="73" customFormat="1" ht="18" customHeight="1">
      <c r="B2079" s="86"/>
    </row>
    <row r="2080" spans="2:2" s="73" customFormat="1" ht="18" customHeight="1">
      <c r="B2080" s="86"/>
    </row>
    <row r="2081" spans="2:2" s="73" customFormat="1" ht="18" customHeight="1">
      <c r="B2081" s="86"/>
    </row>
    <row r="2082" spans="2:2" s="73" customFormat="1" ht="18" customHeight="1">
      <c r="B2082" s="86"/>
    </row>
    <row r="2083" spans="2:2" s="73" customFormat="1" ht="18" customHeight="1">
      <c r="B2083" s="86"/>
    </row>
    <row r="2084" spans="2:2" s="73" customFormat="1" ht="18" customHeight="1">
      <c r="B2084" s="86"/>
    </row>
    <row r="2085" spans="2:2" s="73" customFormat="1" ht="18" customHeight="1">
      <c r="B2085" s="86"/>
    </row>
    <row r="2086" spans="2:2" s="73" customFormat="1" ht="18" customHeight="1">
      <c r="B2086" s="86"/>
    </row>
    <row r="2087" spans="2:2" s="73" customFormat="1" ht="18" customHeight="1">
      <c r="B2087" s="86"/>
    </row>
    <row r="2088" spans="2:2" s="73" customFormat="1" ht="18" customHeight="1">
      <c r="B2088" s="86"/>
    </row>
    <row r="2089" spans="2:2" s="73" customFormat="1" ht="18" customHeight="1">
      <c r="B2089" s="86"/>
    </row>
    <row r="2090" spans="2:2" s="73" customFormat="1" ht="18" customHeight="1">
      <c r="B2090" s="86"/>
    </row>
    <row r="2091" spans="2:2" s="73" customFormat="1" ht="18" customHeight="1">
      <c r="B2091" s="86"/>
    </row>
    <row r="2092" spans="2:2" s="73" customFormat="1" ht="18" customHeight="1">
      <c r="B2092" s="86"/>
    </row>
    <row r="2093" spans="2:2" s="73" customFormat="1" ht="18" customHeight="1">
      <c r="B2093" s="86"/>
    </row>
    <row r="2094" spans="2:2" s="73" customFormat="1" ht="18" customHeight="1">
      <c r="B2094" s="86"/>
    </row>
    <row r="2095" spans="2:2" s="73" customFormat="1" ht="18" customHeight="1">
      <c r="B2095" s="86"/>
    </row>
    <row r="2096" spans="2:2" s="73" customFormat="1" ht="18" customHeight="1">
      <c r="B2096" s="86"/>
    </row>
    <row r="2097" spans="2:2" s="73" customFormat="1" ht="18" customHeight="1">
      <c r="B2097" s="86"/>
    </row>
    <row r="2098" spans="2:2" s="73" customFormat="1" ht="18" customHeight="1">
      <c r="B2098" s="86"/>
    </row>
    <row r="2099" spans="2:2" s="73" customFormat="1" ht="18" customHeight="1">
      <c r="B2099" s="86"/>
    </row>
    <row r="2100" spans="2:2" s="73" customFormat="1" ht="18" customHeight="1">
      <c r="B2100" s="86"/>
    </row>
    <row r="2101" spans="2:2" s="73" customFormat="1" ht="18" customHeight="1">
      <c r="B2101" s="86"/>
    </row>
    <row r="2102" spans="2:2" s="73" customFormat="1" ht="18" customHeight="1">
      <c r="B2102" s="86"/>
    </row>
    <row r="2103" spans="2:2" s="73" customFormat="1" ht="18" customHeight="1">
      <c r="B2103" s="86"/>
    </row>
    <row r="2104" spans="2:2" s="73" customFormat="1" ht="18" customHeight="1">
      <c r="B2104" s="86"/>
    </row>
    <row r="2105" spans="2:2" s="73" customFormat="1" ht="18" customHeight="1">
      <c r="B2105" s="86"/>
    </row>
    <row r="2106" spans="2:2" s="73" customFormat="1" ht="18" customHeight="1">
      <c r="B2106" s="86"/>
    </row>
    <row r="2107" spans="2:2" s="73" customFormat="1" ht="18" customHeight="1">
      <c r="B2107" s="86"/>
    </row>
    <row r="2108" spans="2:2" s="73" customFormat="1" ht="18" customHeight="1">
      <c r="B2108" s="86"/>
    </row>
    <row r="2109" spans="2:2" s="73" customFormat="1" ht="18" customHeight="1">
      <c r="B2109" s="86"/>
    </row>
    <row r="2110" spans="2:2" s="73" customFormat="1" ht="18" customHeight="1">
      <c r="B2110" s="86"/>
    </row>
    <row r="2111" spans="2:2" s="73" customFormat="1" ht="18" customHeight="1">
      <c r="B2111" s="86"/>
    </row>
    <row r="2112" spans="2:2" s="73" customFormat="1" ht="18" customHeight="1">
      <c r="B2112" s="86"/>
    </row>
    <row r="2113" spans="2:2" s="73" customFormat="1" ht="18" customHeight="1">
      <c r="B2113" s="86"/>
    </row>
    <row r="2114" spans="2:2" s="73" customFormat="1" ht="18" customHeight="1">
      <c r="B2114" s="86"/>
    </row>
    <row r="2115" spans="2:2" s="73" customFormat="1" ht="18" customHeight="1">
      <c r="B2115" s="86"/>
    </row>
    <row r="2116" spans="2:2" s="73" customFormat="1" ht="18" customHeight="1">
      <c r="B2116" s="86"/>
    </row>
    <row r="2117" spans="2:2" s="73" customFormat="1" ht="18" customHeight="1">
      <c r="B2117" s="86"/>
    </row>
    <row r="2118" spans="2:2" s="73" customFormat="1" ht="18" customHeight="1">
      <c r="B2118" s="86"/>
    </row>
    <row r="2119" spans="2:2" s="73" customFormat="1" ht="18" customHeight="1">
      <c r="B2119" s="86"/>
    </row>
    <row r="2120" spans="2:2" s="73" customFormat="1" ht="18" customHeight="1">
      <c r="B2120" s="86"/>
    </row>
    <row r="2121" spans="2:2" s="73" customFormat="1" ht="18" customHeight="1">
      <c r="B2121" s="86"/>
    </row>
    <row r="2122" spans="2:2" s="73" customFormat="1" ht="18" customHeight="1">
      <c r="B2122" s="86"/>
    </row>
    <row r="2123" spans="2:2" s="73" customFormat="1" ht="18" customHeight="1">
      <c r="B2123" s="86"/>
    </row>
    <row r="2124" spans="2:2" s="73" customFormat="1" ht="18" customHeight="1">
      <c r="B2124" s="86"/>
    </row>
    <row r="2125" spans="2:2" s="73" customFormat="1" ht="18" customHeight="1">
      <c r="B2125" s="86"/>
    </row>
    <row r="2126" spans="2:2" s="73" customFormat="1" ht="18" customHeight="1">
      <c r="B2126" s="86"/>
    </row>
    <row r="2127" spans="2:2" s="73" customFormat="1" ht="18" customHeight="1">
      <c r="B2127" s="86"/>
    </row>
    <row r="2128" spans="2:2" s="73" customFormat="1" ht="18" customHeight="1">
      <c r="B2128" s="86"/>
    </row>
    <row r="2129" spans="2:2" s="73" customFormat="1" ht="18" customHeight="1">
      <c r="B2129" s="86"/>
    </row>
    <row r="2130" spans="2:2" s="73" customFormat="1" ht="18" customHeight="1">
      <c r="B2130" s="86"/>
    </row>
    <row r="2131" spans="2:2" s="73" customFormat="1" ht="18" customHeight="1">
      <c r="B2131" s="86"/>
    </row>
    <row r="2132" spans="2:2" s="73" customFormat="1" ht="18" customHeight="1">
      <c r="B2132" s="86"/>
    </row>
    <row r="2133" spans="2:2" s="73" customFormat="1" ht="18" customHeight="1">
      <c r="B2133" s="86"/>
    </row>
    <row r="2134" spans="2:2" s="73" customFormat="1" ht="18" customHeight="1">
      <c r="B2134" s="86"/>
    </row>
    <row r="2135" spans="2:2" s="73" customFormat="1" ht="18" customHeight="1">
      <c r="B2135" s="86"/>
    </row>
    <row r="2136" spans="2:2" s="73" customFormat="1" ht="18" customHeight="1">
      <c r="B2136" s="86"/>
    </row>
    <row r="2137" spans="2:2" s="73" customFormat="1" ht="18" customHeight="1">
      <c r="B2137" s="86"/>
    </row>
    <row r="2138" spans="2:2" s="73" customFormat="1" ht="18" customHeight="1">
      <c r="B2138" s="86"/>
    </row>
    <row r="2139" spans="2:2" s="73" customFormat="1" ht="18" customHeight="1">
      <c r="B2139" s="86"/>
    </row>
    <row r="2140" spans="2:2" s="73" customFormat="1" ht="18" customHeight="1">
      <c r="B2140" s="86"/>
    </row>
    <row r="2141" spans="2:2" s="73" customFormat="1" ht="18" customHeight="1">
      <c r="B2141" s="86"/>
    </row>
    <row r="2142" spans="2:2" s="73" customFormat="1" ht="18" customHeight="1">
      <c r="B2142" s="86"/>
    </row>
    <row r="2143" spans="2:2" s="73" customFormat="1" ht="18" customHeight="1">
      <c r="B2143" s="86"/>
    </row>
    <row r="2144" spans="2:2" s="73" customFormat="1" ht="18" customHeight="1">
      <c r="B2144" s="86"/>
    </row>
    <row r="2145" spans="2:2" s="73" customFormat="1" ht="18" customHeight="1">
      <c r="B2145" s="86"/>
    </row>
    <row r="2146" spans="2:2" s="73" customFormat="1" ht="18" customHeight="1">
      <c r="B2146" s="86"/>
    </row>
    <row r="2147" spans="2:2" s="73" customFormat="1" ht="18" customHeight="1">
      <c r="B2147" s="86"/>
    </row>
    <row r="2148" spans="2:2" s="73" customFormat="1" ht="18" customHeight="1">
      <c r="B2148" s="86"/>
    </row>
    <row r="2149" spans="2:2" s="73" customFormat="1" ht="18" customHeight="1">
      <c r="B2149" s="86"/>
    </row>
    <row r="2150" spans="2:2" s="73" customFormat="1" ht="18" customHeight="1">
      <c r="B2150" s="86"/>
    </row>
    <row r="2151" spans="2:2" s="73" customFormat="1" ht="18" customHeight="1">
      <c r="B2151" s="86"/>
    </row>
    <row r="2152" spans="2:2" s="73" customFormat="1" ht="18" customHeight="1">
      <c r="B2152" s="86"/>
    </row>
    <row r="2153" spans="2:2" s="73" customFormat="1" ht="18" customHeight="1">
      <c r="B2153" s="86"/>
    </row>
    <row r="2154" spans="2:2" s="73" customFormat="1" ht="18" customHeight="1">
      <c r="B2154" s="86"/>
    </row>
    <row r="2155" spans="2:2" s="73" customFormat="1" ht="18" customHeight="1">
      <c r="B2155" s="86"/>
    </row>
    <row r="2156" spans="2:2" s="73" customFormat="1" ht="18" customHeight="1">
      <c r="B2156" s="86"/>
    </row>
    <row r="2157" spans="2:2" s="73" customFormat="1" ht="18" customHeight="1">
      <c r="B2157" s="86"/>
    </row>
    <row r="2158" spans="2:2" s="73" customFormat="1" ht="18" customHeight="1">
      <c r="B2158" s="86"/>
    </row>
    <row r="2159" spans="2:2" s="73" customFormat="1" ht="18" customHeight="1">
      <c r="B2159" s="86"/>
    </row>
    <row r="2160" spans="2:2" s="73" customFormat="1" ht="18" customHeight="1">
      <c r="B2160" s="86"/>
    </row>
    <row r="2161" spans="2:4" s="73" customFormat="1" ht="18" customHeight="1">
      <c r="B2161" s="86"/>
    </row>
    <row r="2162" spans="2:4" s="73" customFormat="1" ht="18" customHeight="1">
      <c r="B2162" s="86"/>
    </row>
    <row r="2163" spans="2:4" s="73" customFormat="1" ht="18" customHeight="1">
      <c r="B2163" s="86"/>
    </row>
    <row r="2164" spans="2:4" s="73" customFormat="1" ht="18" customHeight="1">
      <c r="B2164" s="86"/>
    </row>
    <row r="2165" spans="2:4" s="73" customFormat="1" ht="18" customHeight="1">
      <c r="B2165" s="86"/>
    </row>
    <row r="2166" spans="2:4" s="73" customFormat="1" ht="18" customHeight="1">
      <c r="B2166" s="86"/>
    </row>
    <row r="2167" spans="2:4" s="73" customFormat="1" ht="18" customHeight="1">
      <c r="B2167" s="86"/>
    </row>
    <row r="2168" spans="2:4" s="73" customFormat="1" ht="18" customHeight="1">
      <c r="B2168" s="86"/>
    </row>
    <row r="2169" spans="2:4" s="73" customFormat="1" ht="18" customHeight="1">
      <c r="B2169" s="86"/>
    </row>
    <row r="2170" spans="2:4" s="73" customFormat="1" ht="18" customHeight="1">
      <c r="B2170" s="86"/>
    </row>
    <row r="2171" spans="2:4" s="73" customFormat="1" ht="18" customHeight="1">
      <c r="B2171" s="86"/>
    </row>
    <row r="2172" spans="2:4" s="73" customFormat="1" ht="18" customHeight="1">
      <c r="B2172" s="86"/>
    </row>
    <row r="2173" spans="2:4" s="73" customFormat="1" ht="18" customHeight="1">
      <c r="B2173" s="86"/>
    </row>
    <row r="2174" spans="2:4" s="73" customFormat="1" ht="18" customHeight="1">
      <c r="B2174" s="86"/>
    </row>
    <row r="2175" spans="2:4" s="73" customFormat="1" ht="18" customHeight="1">
      <c r="B2175" s="86"/>
      <c r="C2175" s="2"/>
      <c r="D2175" s="2"/>
    </row>
    <row r="2176" spans="2:4" s="73" customFormat="1" ht="18" customHeight="1">
      <c r="B2176" s="86"/>
      <c r="C2176" s="2"/>
      <c r="D2176" s="2"/>
    </row>
    <row r="2177" spans="1:4" s="73" customFormat="1" ht="18" customHeight="1">
      <c r="B2177" s="86"/>
      <c r="C2177" s="2"/>
      <c r="D2177" s="2"/>
    </row>
    <row r="2178" spans="1:4" s="73" customFormat="1" ht="18" customHeight="1">
      <c r="B2178" s="86"/>
      <c r="C2178" s="2"/>
      <c r="D2178" s="2"/>
    </row>
    <row r="2179" spans="1:4" ht="18" customHeight="1">
      <c r="A2179" s="73"/>
      <c r="B2179" s="86"/>
    </row>
    <row r="2180" spans="1:4" ht="18" customHeight="1">
      <c r="A2180" s="73"/>
      <c r="B2180" s="86"/>
    </row>
    <row r="2181" spans="1:4" ht="18" customHeight="1">
      <c r="A2181" s="73"/>
      <c r="B2181" s="86"/>
    </row>
    <row r="2182" spans="1:4" ht="18" customHeight="1">
      <c r="A2182" s="73"/>
      <c r="B2182" s="86"/>
    </row>
    <row r="2183" spans="1:4" ht="18" customHeight="1">
      <c r="A2183" s="73"/>
      <c r="B2183" s="86"/>
    </row>
    <row r="2184" spans="1:4" ht="18" customHeight="1">
      <c r="A2184" s="73"/>
      <c r="B2184" s="86"/>
    </row>
    <row r="2185" spans="1:4" ht="18" customHeight="1">
      <c r="A2185" s="73"/>
      <c r="B2185" s="86"/>
    </row>
    <row r="2186" spans="1:4" ht="18" customHeight="1">
      <c r="A2186" s="73"/>
      <c r="B2186" s="86"/>
    </row>
    <row r="2187" spans="1:4" ht="18" customHeight="1">
      <c r="A2187" s="73"/>
      <c r="B2187" s="86"/>
    </row>
    <row r="2188" spans="1:4" ht="18" customHeight="1">
      <c r="A2188" s="73"/>
      <c r="B2188" s="86"/>
    </row>
    <row r="2189" spans="1:4" ht="18" customHeight="1">
      <c r="A2189" s="73"/>
      <c r="B2189" s="86"/>
    </row>
    <row r="2190" spans="1:4" ht="18" customHeight="1">
      <c r="A2190" s="73"/>
      <c r="B2190" s="86"/>
    </row>
    <row r="2191" spans="1:4" ht="18" customHeight="1">
      <c r="A2191" s="73"/>
      <c r="B2191" s="86"/>
    </row>
    <row r="2192" spans="1:4" ht="18" customHeight="1">
      <c r="A2192" s="73"/>
      <c r="B2192" s="86"/>
    </row>
    <row r="2193" spans="1:2" ht="18" customHeight="1">
      <c r="A2193" s="73"/>
      <c r="B2193" s="86"/>
    </row>
    <row r="2194" spans="1:2" ht="18" customHeight="1">
      <c r="A2194" s="73"/>
      <c r="B2194" s="86"/>
    </row>
    <row r="2195" spans="1:2" ht="18" customHeight="1">
      <c r="A2195" s="73"/>
      <c r="B2195" s="86"/>
    </row>
    <row r="2196" spans="1:2" ht="18" customHeight="1">
      <c r="A2196" s="73"/>
      <c r="B2196" s="86"/>
    </row>
    <row r="2197" spans="1:2" ht="18" customHeight="1">
      <c r="A2197" s="73"/>
      <c r="B2197" s="86"/>
    </row>
    <row r="2198" spans="1:2" ht="18" customHeight="1">
      <c r="A2198" s="73"/>
      <c r="B2198" s="86"/>
    </row>
    <row r="2199" spans="1:2" ht="18" customHeight="1">
      <c r="A2199" s="73"/>
      <c r="B2199" s="86"/>
    </row>
    <row r="2200" spans="1:2" ht="18" customHeight="1">
      <c r="A2200" s="73"/>
      <c r="B2200" s="86"/>
    </row>
    <row r="2201" spans="1:2" ht="18" customHeight="1">
      <c r="A2201" s="73"/>
      <c r="B2201" s="86"/>
    </row>
    <row r="2202" spans="1:2" ht="18" customHeight="1">
      <c r="A2202" s="73"/>
      <c r="B2202" s="86"/>
    </row>
    <row r="2203" spans="1:2" ht="18" customHeight="1">
      <c r="A2203" s="73"/>
      <c r="B2203" s="86"/>
    </row>
    <row r="2204" spans="1:2" ht="18" customHeight="1">
      <c r="A2204" s="73"/>
      <c r="B2204" s="86"/>
    </row>
    <row r="2205" spans="1:2" ht="18" customHeight="1">
      <c r="A2205" s="73"/>
      <c r="B2205" s="86"/>
    </row>
    <row r="2206" spans="1:2" ht="18" customHeight="1">
      <c r="A2206" s="73"/>
      <c r="B2206" s="86"/>
    </row>
    <row r="2207" spans="1:2" ht="18" customHeight="1">
      <c r="A2207" s="73"/>
      <c r="B2207" s="86"/>
    </row>
    <row r="2208" spans="1:2" ht="18" customHeight="1">
      <c r="A2208" s="73"/>
      <c r="B2208" s="86"/>
    </row>
    <row r="2209" spans="1:2" ht="18" customHeight="1">
      <c r="A2209" s="73"/>
      <c r="B2209" s="86"/>
    </row>
    <row r="2210" spans="1:2" ht="18" customHeight="1">
      <c r="A2210" s="73"/>
      <c r="B2210" s="86"/>
    </row>
    <row r="2211" spans="1:2" ht="18" customHeight="1">
      <c r="A2211" s="73"/>
      <c r="B2211" s="86"/>
    </row>
    <row r="2212" spans="1:2" ht="18" customHeight="1">
      <c r="A2212" s="73"/>
      <c r="B2212" s="86"/>
    </row>
    <row r="2213" spans="1:2" ht="18" customHeight="1">
      <c r="A2213" s="73"/>
      <c r="B2213" s="86"/>
    </row>
    <row r="2214" spans="1:2" ht="18" customHeight="1">
      <c r="A2214" s="73"/>
      <c r="B2214" s="86"/>
    </row>
    <row r="2215" spans="1:2" ht="18" customHeight="1">
      <c r="A2215" s="73"/>
      <c r="B2215" s="86"/>
    </row>
    <row r="2216" spans="1:2" ht="18" customHeight="1">
      <c r="A2216" s="73"/>
      <c r="B2216" s="86"/>
    </row>
    <row r="2217" spans="1:2" ht="18" customHeight="1">
      <c r="A2217" s="73"/>
      <c r="B2217" s="86"/>
    </row>
    <row r="2218" spans="1:2" ht="18" customHeight="1">
      <c r="A2218" s="73"/>
      <c r="B2218" s="86"/>
    </row>
    <row r="2219" spans="1:2" ht="18" customHeight="1">
      <c r="A2219" s="73"/>
      <c r="B2219" s="86"/>
    </row>
    <row r="2220" spans="1:2" ht="18" customHeight="1">
      <c r="A2220" s="73"/>
      <c r="B2220" s="86"/>
    </row>
    <row r="2221" spans="1:2" ht="18" customHeight="1">
      <c r="A2221" s="73"/>
      <c r="B2221" s="86"/>
    </row>
    <row r="2222" spans="1:2" ht="18" customHeight="1">
      <c r="A2222" s="73"/>
      <c r="B2222" s="86"/>
    </row>
    <row r="2223" spans="1:2" ht="18" customHeight="1">
      <c r="A2223" s="73"/>
      <c r="B2223" s="86"/>
    </row>
    <row r="2224" spans="1:2" ht="18" customHeight="1">
      <c r="A2224" s="73"/>
      <c r="B2224" s="86"/>
    </row>
    <row r="2225" spans="1:2" ht="18" customHeight="1">
      <c r="A2225" s="73"/>
      <c r="B2225" s="86"/>
    </row>
    <row r="2226" spans="1:2" ht="18" customHeight="1">
      <c r="A2226" s="73"/>
      <c r="B2226" s="86"/>
    </row>
    <row r="2227" spans="1:2" ht="18" customHeight="1">
      <c r="A2227" s="73"/>
      <c r="B2227" s="86"/>
    </row>
    <row r="2228" spans="1:2" ht="18" customHeight="1">
      <c r="A2228" s="73"/>
      <c r="B2228" s="86"/>
    </row>
    <row r="2229" spans="1:2" ht="18" customHeight="1">
      <c r="A2229" s="73"/>
      <c r="B2229" s="86"/>
    </row>
    <row r="2230" spans="1:2" ht="18" customHeight="1">
      <c r="A2230" s="73"/>
      <c r="B2230" s="86"/>
    </row>
    <row r="2231" spans="1:2" ht="18" customHeight="1">
      <c r="A2231" s="73"/>
      <c r="B2231" s="86"/>
    </row>
    <row r="2232" spans="1:2" ht="18" customHeight="1">
      <c r="A2232" s="73"/>
      <c r="B2232" s="86"/>
    </row>
    <row r="2233" spans="1:2" ht="18" customHeight="1">
      <c r="A2233" s="73"/>
      <c r="B2233" s="86"/>
    </row>
    <row r="2234" spans="1:2" ht="18" customHeight="1">
      <c r="A2234" s="73"/>
      <c r="B2234" s="86"/>
    </row>
    <row r="2235" spans="1:2" ht="18" customHeight="1">
      <c r="A2235" s="73"/>
      <c r="B2235" s="86"/>
    </row>
    <row r="2236" spans="1:2" ht="18" customHeight="1">
      <c r="A2236" s="73"/>
      <c r="B2236" s="86"/>
    </row>
    <row r="2237" spans="1:2" ht="18" customHeight="1">
      <c r="A2237" s="73"/>
      <c r="B2237" s="86"/>
    </row>
    <row r="2238" spans="1:2" ht="18" customHeight="1">
      <c r="A2238" s="73"/>
      <c r="B2238" s="86"/>
    </row>
    <row r="2239" spans="1:2" ht="18" customHeight="1">
      <c r="A2239" s="73"/>
      <c r="B2239" s="86"/>
    </row>
    <row r="2240" spans="1:2" ht="18" customHeight="1">
      <c r="A2240" s="73"/>
      <c r="B2240" s="86"/>
    </row>
    <row r="2241" spans="1:2" ht="18" customHeight="1">
      <c r="A2241" s="73"/>
      <c r="B2241" s="86"/>
    </row>
    <row r="2242" spans="1:2" ht="18" customHeight="1">
      <c r="A2242" s="73"/>
      <c r="B2242" s="86"/>
    </row>
    <row r="2243" spans="1:2" ht="18" customHeight="1">
      <c r="A2243" s="73"/>
      <c r="B2243" s="86"/>
    </row>
    <row r="2244" spans="1:2" ht="18" customHeight="1">
      <c r="A2244" s="73"/>
      <c r="B2244" s="86"/>
    </row>
    <row r="2245" spans="1:2" ht="18" customHeight="1">
      <c r="A2245" s="73"/>
      <c r="B2245" s="86"/>
    </row>
    <row r="2246" spans="1:2" ht="18" customHeight="1">
      <c r="A2246" s="73"/>
      <c r="B2246" s="86"/>
    </row>
    <row r="2247" spans="1:2" ht="18" customHeight="1">
      <c r="A2247" s="73"/>
      <c r="B2247" s="86"/>
    </row>
    <row r="2248" spans="1:2" ht="18" customHeight="1">
      <c r="A2248" s="73"/>
      <c r="B2248" s="86"/>
    </row>
    <row r="2249" spans="1:2" ht="18" customHeight="1">
      <c r="A2249" s="73"/>
      <c r="B2249" s="86"/>
    </row>
    <row r="2250" spans="1:2" ht="18" customHeight="1">
      <c r="A2250" s="73"/>
      <c r="B2250" s="86"/>
    </row>
    <row r="2251" spans="1:2" ht="18" customHeight="1">
      <c r="A2251" s="73"/>
      <c r="B2251" s="86"/>
    </row>
    <row r="2252" spans="1:2" ht="18" customHeight="1">
      <c r="A2252" s="73"/>
      <c r="B2252" s="86"/>
    </row>
    <row r="2253" spans="1:2" ht="18" customHeight="1">
      <c r="A2253" s="73"/>
      <c r="B2253" s="86"/>
    </row>
    <row r="2254" spans="1:2" ht="18" customHeight="1">
      <c r="A2254" s="73"/>
      <c r="B2254" s="86"/>
    </row>
    <row r="2255" spans="1:2" ht="18" customHeight="1">
      <c r="A2255" s="73"/>
      <c r="B2255" s="86"/>
    </row>
    <row r="2256" spans="1:2" ht="18" customHeight="1">
      <c r="A2256" s="73"/>
      <c r="B2256" s="86"/>
    </row>
    <row r="2257" spans="1:2" ht="18" customHeight="1">
      <c r="A2257" s="73"/>
      <c r="B2257" s="86"/>
    </row>
    <row r="2258" spans="1:2" ht="18" customHeight="1">
      <c r="A2258" s="73"/>
      <c r="B2258" s="86"/>
    </row>
    <row r="2259" spans="1:2" ht="18" customHeight="1">
      <c r="A2259" s="73"/>
      <c r="B2259" s="86"/>
    </row>
    <row r="2260" spans="1:2" ht="18" customHeight="1">
      <c r="A2260" s="73"/>
      <c r="B2260" s="86"/>
    </row>
    <row r="2261" spans="1:2" ht="18" customHeight="1">
      <c r="A2261" s="73"/>
      <c r="B2261" s="86"/>
    </row>
    <row r="2262" spans="1:2" ht="18" customHeight="1">
      <c r="A2262" s="73"/>
      <c r="B2262" s="86"/>
    </row>
    <row r="2263" spans="1:2" ht="18" customHeight="1">
      <c r="A2263" s="73"/>
      <c r="B2263" s="86"/>
    </row>
    <row r="2264" spans="1:2" ht="18" customHeight="1">
      <c r="A2264" s="73"/>
      <c r="B2264" s="86"/>
    </row>
    <row r="2265" spans="1:2" ht="18" customHeight="1">
      <c r="A2265" s="73"/>
      <c r="B2265" s="86"/>
    </row>
    <row r="2266" spans="1:2" ht="18" customHeight="1">
      <c r="A2266" s="73"/>
      <c r="B2266" s="86"/>
    </row>
    <row r="2267" spans="1:2" ht="18" customHeight="1">
      <c r="A2267" s="73"/>
      <c r="B2267" s="86"/>
    </row>
    <row r="2268" spans="1:2" ht="18" customHeight="1">
      <c r="A2268" s="73"/>
      <c r="B2268" s="86"/>
    </row>
    <row r="2269" spans="1:2" ht="18" customHeight="1">
      <c r="A2269" s="73"/>
      <c r="B2269" s="86"/>
    </row>
    <row r="2270" spans="1:2" ht="18" customHeight="1">
      <c r="A2270" s="73"/>
      <c r="B2270" s="86"/>
    </row>
    <row r="2271" spans="1:2" ht="18" customHeight="1">
      <c r="A2271" s="73"/>
      <c r="B2271" s="86"/>
    </row>
    <row r="2272" spans="1:2" ht="18" customHeight="1">
      <c r="A2272" s="73"/>
      <c r="B2272" s="86"/>
    </row>
    <row r="2273" spans="1:2" ht="18" customHeight="1">
      <c r="A2273" s="73"/>
      <c r="B2273" s="86"/>
    </row>
    <row r="2274" spans="1:2" ht="18" customHeight="1">
      <c r="A2274" s="73"/>
      <c r="B2274" s="86"/>
    </row>
    <row r="2275" spans="1:2" ht="18" customHeight="1">
      <c r="A2275" s="73"/>
      <c r="B2275" s="86"/>
    </row>
    <row r="2276" spans="1:2" ht="18" customHeight="1">
      <c r="A2276" s="73"/>
      <c r="B2276" s="86"/>
    </row>
    <row r="2277" spans="1:2" ht="18" customHeight="1">
      <c r="A2277" s="73"/>
      <c r="B2277" s="86"/>
    </row>
    <row r="2278" spans="1:2" ht="18" customHeight="1">
      <c r="A2278" s="73"/>
      <c r="B2278" s="86"/>
    </row>
    <row r="2279" spans="1:2" ht="18" customHeight="1">
      <c r="A2279" s="73"/>
      <c r="B2279" s="86"/>
    </row>
    <row r="2280" spans="1:2" ht="18" customHeight="1">
      <c r="A2280" s="73"/>
      <c r="B2280" s="86"/>
    </row>
    <row r="2281" spans="1:2" ht="18" customHeight="1">
      <c r="A2281" s="73"/>
      <c r="B2281" s="86"/>
    </row>
    <row r="2282" spans="1:2" ht="18" customHeight="1">
      <c r="A2282" s="73"/>
      <c r="B2282" s="86"/>
    </row>
    <row r="2283" spans="1:2" ht="18" customHeight="1">
      <c r="A2283" s="73"/>
      <c r="B2283" s="86"/>
    </row>
    <row r="2284" spans="1:2" ht="18" customHeight="1">
      <c r="A2284" s="73"/>
      <c r="B2284" s="86"/>
    </row>
    <row r="2285" spans="1:2" ht="18" customHeight="1">
      <c r="A2285" s="73"/>
      <c r="B2285" s="86"/>
    </row>
    <row r="2286" spans="1:2" ht="18" customHeight="1">
      <c r="A2286" s="73"/>
      <c r="B2286" s="86"/>
    </row>
    <row r="2287" spans="1:2" ht="18" customHeight="1">
      <c r="A2287" s="73"/>
      <c r="B2287" s="86"/>
    </row>
    <row r="2288" spans="1:2" ht="18" customHeight="1">
      <c r="A2288" s="73"/>
      <c r="B2288" s="86"/>
    </row>
    <row r="2289" spans="1:2" ht="18" customHeight="1">
      <c r="A2289" s="73"/>
      <c r="B2289" s="86"/>
    </row>
    <row r="2290" spans="1:2" ht="18" customHeight="1">
      <c r="A2290" s="73"/>
      <c r="B2290" s="86"/>
    </row>
    <row r="2291" spans="1:2" ht="18" customHeight="1">
      <c r="A2291" s="73"/>
      <c r="B2291" s="86"/>
    </row>
    <row r="2292" spans="1:2" ht="18" customHeight="1">
      <c r="A2292" s="73"/>
      <c r="B2292" s="86"/>
    </row>
    <row r="2293" spans="1:2" ht="18" customHeight="1">
      <c r="A2293" s="73"/>
      <c r="B2293" s="86"/>
    </row>
    <row r="2294" spans="1:2" ht="18" customHeight="1">
      <c r="A2294" s="73"/>
      <c r="B2294" s="86"/>
    </row>
    <row r="2295" spans="1:2" ht="18" customHeight="1">
      <c r="A2295" s="73"/>
      <c r="B2295" s="86"/>
    </row>
    <row r="2296" spans="1:2" ht="18" customHeight="1">
      <c r="A2296" s="73"/>
      <c r="B2296" s="86"/>
    </row>
    <row r="2297" spans="1:2" ht="18" customHeight="1">
      <c r="A2297" s="73"/>
      <c r="B2297" s="86"/>
    </row>
    <row r="2298" spans="1:2" ht="18" customHeight="1">
      <c r="A2298" s="73"/>
      <c r="B2298" s="86"/>
    </row>
    <row r="2299" spans="1:2" ht="18" customHeight="1">
      <c r="A2299" s="73"/>
      <c r="B2299" s="86"/>
    </row>
    <row r="2300" spans="1:2" ht="18" customHeight="1">
      <c r="A2300" s="73"/>
      <c r="B2300" s="86"/>
    </row>
    <row r="2301" spans="1:2" ht="18" customHeight="1">
      <c r="A2301" s="73"/>
      <c r="B2301" s="86"/>
    </row>
    <row r="2302" spans="1:2" ht="18" customHeight="1">
      <c r="A2302" s="73"/>
      <c r="B2302" s="86"/>
    </row>
    <row r="2303" spans="1:2" ht="18" customHeight="1">
      <c r="A2303" s="73"/>
      <c r="B2303" s="86"/>
    </row>
    <row r="2304" spans="1:2" ht="18" customHeight="1">
      <c r="A2304" s="73"/>
      <c r="B2304" s="86"/>
    </row>
    <row r="2305" spans="1:2" ht="18" customHeight="1">
      <c r="A2305" s="73"/>
      <c r="B2305" s="86"/>
    </row>
    <row r="2306" spans="1:2" ht="18" customHeight="1">
      <c r="A2306" s="73"/>
      <c r="B2306" s="86"/>
    </row>
    <row r="2307" spans="1:2" ht="18" customHeight="1">
      <c r="A2307" s="73"/>
      <c r="B2307" s="86"/>
    </row>
    <row r="2308" spans="1:2" ht="18" customHeight="1">
      <c r="A2308" s="73"/>
      <c r="B2308" s="86"/>
    </row>
    <row r="2309" spans="1:2" ht="18" customHeight="1">
      <c r="A2309" s="73"/>
      <c r="B2309" s="86"/>
    </row>
    <row r="2310" spans="1:2" ht="18" customHeight="1">
      <c r="A2310" s="73"/>
      <c r="B2310" s="86"/>
    </row>
    <row r="2311" spans="1:2" ht="18" customHeight="1">
      <c r="A2311" s="73"/>
      <c r="B2311" s="86"/>
    </row>
    <row r="2312" spans="1:2" ht="18" customHeight="1">
      <c r="A2312" s="73"/>
      <c r="B2312" s="86"/>
    </row>
    <row r="2313" spans="1:2" ht="18" customHeight="1">
      <c r="A2313" s="73"/>
      <c r="B2313" s="86"/>
    </row>
    <row r="2314" spans="1:2" ht="18" customHeight="1">
      <c r="A2314" s="73"/>
      <c r="B2314" s="86"/>
    </row>
    <row r="2315" spans="1:2" ht="18" customHeight="1">
      <c r="A2315" s="73"/>
      <c r="B2315" s="86"/>
    </row>
    <row r="2316" spans="1:2" ht="18" customHeight="1">
      <c r="A2316" s="73"/>
      <c r="B2316" s="86"/>
    </row>
    <row r="2317" spans="1:2" ht="18" customHeight="1">
      <c r="A2317" s="73"/>
      <c r="B2317" s="86"/>
    </row>
    <row r="2318" spans="1:2" ht="18" customHeight="1">
      <c r="A2318" s="73"/>
      <c r="B2318" s="86"/>
    </row>
    <row r="2319" spans="1:2" ht="18" customHeight="1">
      <c r="A2319" s="73"/>
      <c r="B2319" s="86"/>
    </row>
    <row r="2320" spans="1:2" ht="18" customHeight="1">
      <c r="A2320" s="73"/>
      <c r="B2320" s="86"/>
    </row>
    <row r="2321" spans="1:2" ht="18" customHeight="1">
      <c r="A2321" s="73"/>
      <c r="B2321" s="86"/>
    </row>
    <row r="2322" spans="1:2" ht="18" customHeight="1">
      <c r="A2322" s="73"/>
      <c r="B2322" s="86"/>
    </row>
    <row r="2323" spans="1:2" ht="18" customHeight="1">
      <c r="A2323" s="73"/>
      <c r="B2323" s="86"/>
    </row>
    <row r="2324" spans="1:2" ht="18" customHeight="1">
      <c r="A2324" s="73"/>
      <c r="B2324" s="86"/>
    </row>
    <row r="2325" spans="1:2" ht="18" customHeight="1">
      <c r="A2325" s="73"/>
      <c r="B2325" s="86"/>
    </row>
    <row r="2326" spans="1:2" ht="18" customHeight="1">
      <c r="A2326" s="73"/>
      <c r="B2326" s="86"/>
    </row>
    <row r="2327" spans="1:2" ht="18" customHeight="1">
      <c r="A2327" s="73"/>
      <c r="B2327" s="86"/>
    </row>
    <row r="2328" spans="1:2" ht="18" customHeight="1">
      <c r="A2328" s="73"/>
      <c r="B2328" s="86"/>
    </row>
    <row r="2329" spans="1:2" ht="18" customHeight="1">
      <c r="A2329" s="73"/>
      <c r="B2329" s="86"/>
    </row>
    <row r="2330" spans="1:2" ht="18" customHeight="1">
      <c r="A2330" s="73"/>
      <c r="B2330" s="86"/>
    </row>
    <row r="2331" spans="1:2" ht="18" customHeight="1">
      <c r="A2331" s="73"/>
      <c r="B2331" s="86"/>
    </row>
    <row r="2332" spans="1:2" ht="18" customHeight="1">
      <c r="A2332" s="73"/>
      <c r="B2332" s="86"/>
    </row>
    <row r="2333" spans="1:2" ht="18" customHeight="1">
      <c r="A2333" s="73"/>
      <c r="B2333" s="86"/>
    </row>
    <row r="2334" spans="1:2" ht="18" customHeight="1">
      <c r="A2334" s="73"/>
      <c r="B2334" s="86"/>
    </row>
    <row r="2335" spans="1:2" ht="18" customHeight="1">
      <c r="A2335" s="73"/>
      <c r="B2335" s="86"/>
    </row>
    <row r="2336" spans="1:2" ht="18" customHeight="1">
      <c r="A2336" s="73"/>
      <c r="B2336" s="86"/>
    </row>
    <row r="2337" spans="1:2" ht="18" customHeight="1">
      <c r="A2337" s="73"/>
      <c r="B2337" s="86"/>
    </row>
    <row r="2338" spans="1:2" ht="18" customHeight="1">
      <c r="A2338" s="73"/>
      <c r="B2338" s="86"/>
    </row>
    <row r="2339" spans="1:2" ht="18" customHeight="1">
      <c r="A2339" s="73"/>
      <c r="B2339" s="86"/>
    </row>
    <row r="2340" spans="1:2" ht="18" customHeight="1">
      <c r="A2340" s="73"/>
      <c r="B2340" s="86"/>
    </row>
    <row r="2341" spans="1:2" ht="18" customHeight="1">
      <c r="A2341" s="73"/>
      <c r="B2341" s="86"/>
    </row>
    <row r="2342" spans="1:2" ht="18" customHeight="1">
      <c r="A2342" s="73"/>
      <c r="B2342" s="86"/>
    </row>
    <row r="2343" spans="1:2" ht="18" customHeight="1">
      <c r="A2343" s="73"/>
      <c r="B2343" s="86"/>
    </row>
    <row r="2344" spans="1:2" ht="18" customHeight="1">
      <c r="A2344" s="73"/>
      <c r="B2344" s="86"/>
    </row>
    <row r="2345" spans="1:2" ht="18" customHeight="1">
      <c r="A2345" s="73"/>
      <c r="B2345" s="86"/>
    </row>
    <row r="2346" spans="1:2" ht="18" customHeight="1">
      <c r="A2346" s="73"/>
      <c r="B2346" s="86"/>
    </row>
    <row r="2347" spans="1:2" ht="18" customHeight="1">
      <c r="A2347" s="73"/>
      <c r="B2347" s="86"/>
    </row>
    <row r="2348" spans="1:2" ht="18" customHeight="1">
      <c r="A2348" s="73"/>
      <c r="B2348" s="86"/>
    </row>
    <row r="2349" spans="1:2" ht="18" customHeight="1">
      <c r="A2349" s="73"/>
      <c r="B2349" s="86"/>
    </row>
    <row r="2350" spans="1:2" ht="18" customHeight="1">
      <c r="A2350" s="73"/>
      <c r="B2350" s="86"/>
    </row>
    <row r="2351" spans="1:2" ht="18" customHeight="1">
      <c r="A2351" s="73"/>
      <c r="B2351" s="86"/>
    </row>
    <row r="2352" spans="1:2" ht="18" customHeight="1">
      <c r="A2352" s="73"/>
      <c r="B2352" s="86"/>
    </row>
    <row r="2353" spans="1:2" ht="18" customHeight="1">
      <c r="A2353" s="73"/>
      <c r="B2353" s="86"/>
    </row>
    <row r="2354" spans="1:2" ht="18" customHeight="1">
      <c r="A2354" s="73"/>
      <c r="B2354" s="86"/>
    </row>
    <row r="2355" spans="1:2" ht="18" customHeight="1">
      <c r="A2355" s="73"/>
      <c r="B2355" s="86"/>
    </row>
    <row r="2356" spans="1:2" ht="18" customHeight="1">
      <c r="A2356" s="73"/>
      <c r="B2356" s="86"/>
    </row>
    <row r="2357" spans="1:2" ht="18" customHeight="1">
      <c r="A2357" s="73"/>
      <c r="B2357" s="86"/>
    </row>
    <row r="2358" spans="1:2" ht="18" customHeight="1">
      <c r="A2358" s="73"/>
      <c r="B2358" s="86"/>
    </row>
    <row r="2359" spans="1:2" ht="18" customHeight="1">
      <c r="A2359" s="73"/>
      <c r="B2359" s="86"/>
    </row>
    <row r="2360" spans="1:2" ht="18" customHeight="1">
      <c r="A2360" s="73"/>
      <c r="B2360" s="86"/>
    </row>
    <row r="2361" spans="1:2" ht="18" customHeight="1">
      <c r="A2361" s="73"/>
      <c r="B2361" s="86"/>
    </row>
    <row r="2362" spans="1:2" ht="18" customHeight="1">
      <c r="A2362" s="73"/>
      <c r="B2362" s="86"/>
    </row>
    <row r="2363" spans="1:2" ht="18" customHeight="1">
      <c r="A2363" s="73"/>
      <c r="B2363" s="86"/>
    </row>
    <row r="2364" spans="1:2" ht="18" customHeight="1">
      <c r="A2364" s="73"/>
      <c r="B2364" s="86"/>
    </row>
    <row r="2365" spans="1:2" ht="18" customHeight="1">
      <c r="A2365" s="73"/>
      <c r="B2365" s="86"/>
    </row>
    <row r="2366" spans="1:2" ht="18" customHeight="1">
      <c r="A2366" s="73"/>
      <c r="B2366" s="86"/>
    </row>
    <row r="2367" spans="1:2" ht="18" customHeight="1">
      <c r="A2367" s="73"/>
      <c r="B2367" s="86"/>
    </row>
    <row r="2368" spans="1:2" ht="18" customHeight="1">
      <c r="A2368" s="73"/>
      <c r="B2368" s="86"/>
    </row>
    <row r="2369" spans="1:2" ht="18" customHeight="1">
      <c r="A2369" s="73"/>
      <c r="B2369" s="86"/>
    </row>
    <row r="2370" spans="1:2" ht="18" customHeight="1">
      <c r="A2370" s="73"/>
      <c r="B2370" s="86"/>
    </row>
    <row r="2371" spans="1:2" ht="18" customHeight="1">
      <c r="A2371" s="73"/>
      <c r="B2371" s="86"/>
    </row>
    <row r="2372" spans="1:2" ht="18" customHeight="1">
      <c r="A2372" s="73"/>
      <c r="B2372" s="86"/>
    </row>
    <row r="2373" spans="1:2" ht="18" customHeight="1">
      <c r="A2373" s="73"/>
      <c r="B2373" s="86"/>
    </row>
    <row r="2374" spans="1:2" ht="18" customHeight="1">
      <c r="A2374" s="73"/>
      <c r="B2374" s="86"/>
    </row>
    <row r="2375" spans="1:2" ht="18" customHeight="1">
      <c r="A2375" s="73"/>
      <c r="B2375" s="86"/>
    </row>
    <row r="2376" spans="1:2" ht="18" customHeight="1">
      <c r="A2376" s="73"/>
      <c r="B2376" s="86"/>
    </row>
    <row r="2377" spans="1:2" ht="18" customHeight="1">
      <c r="A2377" s="73"/>
      <c r="B2377" s="86"/>
    </row>
    <row r="2378" spans="1:2" ht="18" customHeight="1">
      <c r="A2378" s="73"/>
      <c r="B2378" s="86"/>
    </row>
    <row r="2379" spans="1:2" ht="18" customHeight="1">
      <c r="A2379" s="73"/>
      <c r="B2379" s="86"/>
    </row>
    <row r="2380" spans="1:2" ht="18" customHeight="1">
      <c r="A2380" s="73"/>
      <c r="B2380" s="86"/>
    </row>
    <row r="2381" spans="1:2" ht="18" customHeight="1">
      <c r="A2381" s="73"/>
      <c r="B2381" s="86"/>
    </row>
    <row r="2382" spans="1:2" ht="18" customHeight="1">
      <c r="A2382" s="73"/>
      <c r="B2382" s="86"/>
    </row>
    <row r="2383" spans="1:2" ht="18" customHeight="1">
      <c r="A2383" s="73"/>
      <c r="B2383" s="86"/>
    </row>
    <row r="2384" spans="1:2" ht="18" customHeight="1">
      <c r="A2384" s="73"/>
      <c r="B2384" s="86"/>
    </row>
    <row r="2385" spans="1:2" ht="18" customHeight="1">
      <c r="A2385" s="73"/>
      <c r="B2385" s="86"/>
    </row>
    <row r="2386" spans="1:2" ht="18" customHeight="1">
      <c r="A2386" s="73"/>
      <c r="B2386" s="86"/>
    </row>
    <row r="2387" spans="1:2" ht="18" customHeight="1">
      <c r="A2387" s="73"/>
      <c r="B2387" s="86"/>
    </row>
    <row r="2388" spans="1:2" ht="18" customHeight="1">
      <c r="A2388" s="73"/>
      <c r="B2388" s="86"/>
    </row>
    <row r="2389" spans="1:2" ht="18" customHeight="1">
      <c r="A2389" s="73"/>
      <c r="B2389" s="86"/>
    </row>
    <row r="2390" spans="1:2" ht="18" customHeight="1">
      <c r="A2390" s="73"/>
      <c r="B2390" s="86"/>
    </row>
    <row r="2391" spans="1:2" ht="18" customHeight="1">
      <c r="A2391" s="73"/>
      <c r="B2391" s="86"/>
    </row>
    <row r="2392" spans="1:2" ht="18" customHeight="1">
      <c r="A2392" s="73"/>
      <c r="B2392" s="86"/>
    </row>
    <row r="2393" spans="1:2" ht="18" customHeight="1">
      <c r="A2393" s="73"/>
      <c r="B2393" s="86"/>
    </row>
    <row r="2394" spans="1:2" ht="18" customHeight="1">
      <c r="A2394" s="73"/>
      <c r="B2394" s="86"/>
    </row>
    <row r="2395" spans="1:2" ht="18" customHeight="1">
      <c r="A2395" s="73"/>
      <c r="B2395" s="86"/>
    </row>
    <row r="2396" spans="1:2" ht="18" customHeight="1">
      <c r="A2396" s="73"/>
      <c r="B2396" s="86"/>
    </row>
    <row r="2397" spans="1:2" ht="18" customHeight="1">
      <c r="A2397" s="73"/>
      <c r="B2397" s="86"/>
    </row>
    <row r="2398" spans="1:2" ht="18" customHeight="1">
      <c r="A2398" s="73"/>
      <c r="B2398" s="86"/>
    </row>
    <row r="2399" spans="1:2" ht="18" customHeight="1">
      <c r="A2399" s="73"/>
      <c r="B2399" s="86"/>
    </row>
    <row r="2400" spans="1:2" ht="18" customHeight="1">
      <c r="A2400" s="73"/>
      <c r="B2400" s="86"/>
    </row>
    <row r="2401" spans="1:2" ht="18" customHeight="1">
      <c r="A2401" s="73"/>
      <c r="B2401" s="86"/>
    </row>
    <row r="2402" spans="1:2" ht="18" customHeight="1">
      <c r="A2402" s="73"/>
      <c r="B2402" s="86"/>
    </row>
    <row r="2403" spans="1:2" ht="18" customHeight="1">
      <c r="A2403" s="73"/>
      <c r="B2403" s="86"/>
    </row>
    <row r="2404" spans="1:2" ht="18" customHeight="1">
      <c r="A2404" s="73"/>
      <c r="B2404" s="86"/>
    </row>
    <row r="2405" spans="1:2" ht="18" customHeight="1">
      <c r="A2405" s="73"/>
      <c r="B2405" s="86"/>
    </row>
    <row r="2406" spans="1:2" ht="18" customHeight="1">
      <c r="A2406" s="73"/>
      <c r="B2406" s="86"/>
    </row>
    <row r="2407" spans="1:2" ht="18" customHeight="1">
      <c r="A2407" s="73"/>
      <c r="B2407" s="86"/>
    </row>
    <row r="2408" spans="1:2" ht="18" customHeight="1">
      <c r="A2408" s="73"/>
      <c r="B2408" s="86"/>
    </row>
    <row r="2409" spans="1:2" ht="18" customHeight="1">
      <c r="A2409" s="73"/>
      <c r="B2409" s="86"/>
    </row>
    <row r="2410" spans="1:2" ht="18" customHeight="1">
      <c r="A2410" s="73"/>
      <c r="B2410" s="86"/>
    </row>
    <row r="2411" spans="1:2" ht="18" customHeight="1">
      <c r="A2411" s="73"/>
      <c r="B2411" s="86"/>
    </row>
    <row r="2412" spans="1:2" ht="18" customHeight="1">
      <c r="A2412" s="73"/>
      <c r="B2412" s="86"/>
    </row>
    <row r="2413" spans="1:2" ht="18" customHeight="1">
      <c r="A2413" s="73"/>
      <c r="B2413" s="86"/>
    </row>
    <row r="2414" spans="1:2" ht="18" customHeight="1">
      <c r="A2414" s="73"/>
      <c r="B2414" s="86"/>
    </row>
    <row r="2415" spans="1:2" ht="18" customHeight="1">
      <c r="A2415" s="73"/>
      <c r="B2415" s="86"/>
    </row>
    <row r="2416" spans="1:2" ht="18" customHeight="1">
      <c r="A2416" s="73"/>
      <c r="B2416" s="86"/>
    </row>
    <row r="2417" spans="1:2" ht="18" customHeight="1">
      <c r="A2417" s="73"/>
      <c r="B2417" s="86"/>
    </row>
    <row r="2418" spans="1:2" ht="18" customHeight="1">
      <c r="A2418" s="73"/>
      <c r="B2418" s="86"/>
    </row>
    <row r="2419" spans="1:2" ht="18" customHeight="1">
      <c r="A2419" s="73"/>
      <c r="B2419" s="86"/>
    </row>
    <row r="2420" spans="1:2" ht="18" customHeight="1">
      <c r="A2420" s="73"/>
      <c r="B2420" s="86"/>
    </row>
    <row r="2421" spans="1:2" ht="18" customHeight="1">
      <c r="A2421" s="73"/>
      <c r="B2421" s="86"/>
    </row>
    <row r="2422" spans="1:2" ht="18" customHeight="1">
      <c r="A2422" s="73"/>
      <c r="B2422" s="86"/>
    </row>
    <row r="2423" spans="1:2" ht="18" customHeight="1">
      <c r="A2423" s="73"/>
      <c r="B2423" s="86"/>
    </row>
    <row r="2424" spans="1:2" ht="18" customHeight="1">
      <c r="A2424" s="73"/>
      <c r="B2424" s="86"/>
    </row>
    <row r="2425" spans="1:2" ht="18" customHeight="1">
      <c r="A2425" s="73"/>
      <c r="B2425" s="86"/>
    </row>
    <row r="2426" spans="1:2" ht="18" customHeight="1">
      <c r="A2426" s="73"/>
      <c r="B2426" s="86"/>
    </row>
    <row r="2427" spans="1:2" ht="18" customHeight="1">
      <c r="A2427" s="73"/>
      <c r="B2427" s="86"/>
    </row>
    <row r="2428" spans="1:2" ht="18" customHeight="1">
      <c r="A2428" s="73"/>
      <c r="B2428" s="86"/>
    </row>
    <row r="2429" spans="1:2" ht="18" customHeight="1">
      <c r="A2429" s="73"/>
      <c r="B2429" s="86"/>
    </row>
    <row r="2430" spans="1:2" ht="18" customHeight="1">
      <c r="A2430" s="73"/>
      <c r="B2430" s="86"/>
    </row>
    <row r="2431" spans="1:2" ht="18" customHeight="1">
      <c r="A2431" s="73"/>
      <c r="B2431" s="86"/>
    </row>
    <row r="2432" spans="1:2" ht="18" customHeight="1">
      <c r="A2432" s="73"/>
      <c r="B2432" s="86"/>
    </row>
    <row r="2433" spans="1:2" ht="18" customHeight="1">
      <c r="A2433" s="73"/>
      <c r="B2433" s="86"/>
    </row>
    <row r="2434" spans="1:2" ht="18" customHeight="1">
      <c r="A2434" s="73"/>
      <c r="B2434" s="86"/>
    </row>
    <row r="2435" spans="1:2" ht="18" customHeight="1">
      <c r="A2435" s="73"/>
      <c r="B2435" s="86"/>
    </row>
    <row r="2436" spans="1:2" ht="18" customHeight="1">
      <c r="A2436" s="73"/>
      <c r="B2436" s="86"/>
    </row>
    <row r="2437" spans="1:2" ht="18" customHeight="1">
      <c r="A2437" s="73"/>
      <c r="B2437" s="86"/>
    </row>
    <row r="2438" spans="1:2" ht="18" customHeight="1">
      <c r="A2438" s="73"/>
      <c r="B2438" s="86"/>
    </row>
    <row r="2439" spans="1:2" ht="18" customHeight="1">
      <c r="A2439" s="73"/>
      <c r="B2439" s="86"/>
    </row>
    <row r="2440" spans="1:2" ht="18" customHeight="1">
      <c r="A2440" s="73"/>
      <c r="B2440" s="86"/>
    </row>
    <row r="2441" spans="1:2" ht="18" customHeight="1">
      <c r="A2441" s="73"/>
      <c r="B2441" s="86"/>
    </row>
    <row r="2442" spans="1:2" ht="18" customHeight="1">
      <c r="A2442" s="73"/>
      <c r="B2442" s="86"/>
    </row>
    <row r="2443" spans="1:2" ht="18" customHeight="1">
      <c r="A2443" s="73"/>
      <c r="B2443" s="86"/>
    </row>
    <row r="2444" spans="1:2" ht="18" customHeight="1">
      <c r="A2444" s="73"/>
      <c r="B2444" s="86"/>
    </row>
    <row r="2445" spans="1:2" ht="18" customHeight="1">
      <c r="A2445" s="73"/>
      <c r="B2445" s="86"/>
    </row>
    <row r="2446" spans="1:2" ht="18" customHeight="1">
      <c r="A2446" s="73"/>
      <c r="B2446" s="86"/>
    </row>
    <row r="2447" spans="1:2" ht="18" customHeight="1">
      <c r="A2447" s="73"/>
      <c r="B2447" s="86"/>
    </row>
    <row r="2448" spans="1:2" ht="18" customHeight="1">
      <c r="A2448" s="73"/>
      <c r="B2448" s="86"/>
    </row>
    <row r="2449" spans="1:2" ht="18" customHeight="1">
      <c r="A2449" s="73"/>
      <c r="B2449" s="86"/>
    </row>
    <row r="2450" spans="1:2" ht="18" customHeight="1">
      <c r="A2450" s="73"/>
      <c r="B2450" s="86"/>
    </row>
    <row r="2451" spans="1:2" ht="18" customHeight="1">
      <c r="A2451" s="73"/>
      <c r="B2451" s="86"/>
    </row>
    <row r="2452" spans="1:2" ht="18" customHeight="1">
      <c r="A2452" s="73"/>
      <c r="B2452" s="86"/>
    </row>
    <row r="2453" spans="1:2" ht="18" customHeight="1">
      <c r="A2453" s="73"/>
      <c r="B2453" s="86"/>
    </row>
    <row r="2454" spans="1:2" ht="18" customHeight="1">
      <c r="A2454" s="73"/>
      <c r="B2454" s="86"/>
    </row>
    <row r="2455" spans="1:2" ht="18" customHeight="1">
      <c r="A2455" s="73"/>
      <c r="B2455" s="86"/>
    </row>
    <row r="2456" spans="1:2" ht="18" customHeight="1">
      <c r="A2456" s="73"/>
      <c r="B2456" s="86"/>
    </row>
    <row r="2457" spans="1:2" ht="18" customHeight="1">
      <c r="A2457" s="73"/>
      <c r="B2457" s="86"/>
    </row>
    <row r="2458" spans="1:2" ht="18" customHeight="1">
      <c r="A2458" s="73"/>
      <c r="B2458" s="86"/>
    </row>
    <row r="2459" spans="1:2" ht="18" customHeight="1">
      <c r="A2459" s="73"/>
      <c r="B2459" s="86"/>
    </row>
    <row r="2460" spans="1:2" ht="18" customHeight="1">
      <c r="A2460" s="73"/>
      <c r="B2460" s="86"/>
    </row>
    <row r="2461" spans="1:2" ht="18" customHeight="1">
      <c r="A2461" s="73"/>
      <c r="B2461" s="86"/>
    </row>
    <row r="2462" spans="1:2" ht="18" customHeight="1">
      <c r="A2462" s="73"/>
      <c r="B2462" s="86"/>
    </row>
    <row r="2463" spans="1:2" ht="18" customHeight="1">
      <c r="A2463" s="73"/>
      <c r="B2463" s="86"/>
    </row>
    <row r="2464" spans="1:2" ht="18" customHeight="1">
      <c r="A2464" s="73"/>
      <c r="B2464" s="86"/>
    </row>
    <row r="2465" spans="1:2" ht="18" customHeight="1">
      <c r="A2465" s="73"/>
      <c r="B2465" s="86"/>
    </row>
    <row r="2466" spans="1:2" ht="18" customHeight="1">
      <c r="A2466" s="73"/>
      <c r="B2466" s="86"/>
    </row>
    <row r="2467" spans="1:2" ht="18" customHeight="1">
      <c r="A2467" s="73"/>
      <c r="B2467" s="86"/>
    </row>
    <row r="2468" spans="1:2" ht="18" customHeight="1">
      <c r="A2468" s="73"/>
      <c r="B2468" s="86"/>
    </row>
    <row r="2469" spans="1:2" ht="18" customHeight="1">
      <c r="A2469" s="73"/>
      <c r="B2469" s="86"/>
    </row>
    <row r="2470" spans="1:2" ht="18" customHeight="1">
      <c r="A2470" s="73"/>
      <c r="B2470" s="86"/>
    </row>
    <row r="2471" spans="1:2" ht="18" customHeight="1">
      <c r="A2471" s="73"/>
      <c r="B2471" s="86"/>
    </row>
    <row r="2472" spans="1:2" ht="18" customHeight="1">
      <c r="A2472" s="73"/>
      <c r="B2472" s="86"/>
    </row>
    <row r="2473" spans="1:2" ht="18" customHeight="1">
      <c r="A2473" s="73"/>
      <c r="B2473" s="86"/>
    </row>
    <row r="2474" spans="1:2" ht="18" customHeight="1">
      <c r="A2474" s="73"/>
      <c r="B2474" s="86"/>
    </row>
    <row r="2475" spans="1:2" ht="18" customHeight="1">
      <c r="A2475" s="73"/>
      <c r="B2475" s="86"/>
    </row>
    <row r="2476" spans="1:2" ht="18" customHeight="1">
      <c r="A2476" s="73"/>
      <c r="B2476" s="86"/>
    </row>
    <row r="2477" spans="1:2" ht="18" customHeight="1">
      <c r="A2477" s="73"/>
      <c r="B2477" s="86"/>
    </row>
    <row r="2478" spans="1:2" ht="18" customHeight="1">
      <c r="A2478" s="73"/>
      <c r="B2478" s="86"/>
    </row>
    <row r="2479" spans="1:2" ht="18" customHeight="1">
      <c r="A2479" s="73"/>
      <c r="B2479" s="86"/>
    </row>
    <row r="2480" spans="1:2" ht="18" customHeight="1">
      <c r="A2480" s="73"/>
      <c r="B2480" s="86"/>
    </row>
    <row r="2481" spans="1:2" ht="18" customHeight="1">
      <c r="A2481" s="73"/>
      <c r="B2481" s="86"/>
    </row>
    <row r="2482" spans="1:2" ht="18" customHeight="1">
      <c r="A2482" s="73"/>
      <c r="B2482" s="86"/>
    </row>
    <row r="2483" spans="1:2" ht="18" customHeight="1">
      <c r="A2483" s="73"/>
      <c r="B2483" s="86"/>
    </row>
    <row r="2484" spans="1:2" ht="18" customHeight="1">
      <c r="A2484" s="73"/>
      <c r="B2484" s="86"/>
    </row>
    <row r="2485" spans="1:2" ht="18" customHeight="1">
      <c r="A2485" s="73"/>
      <c r="B2485" s="86"/>
    </row>
    <row r="2486" spans="1:2" ht="18" customHeight="1">
      <c r="A2486" s="73"/>
      <c r="B2486" s="86"/>
    </row>
    <row r="2487" spans="1:2" ht="18" customHeight="1">
      <c r="A2487" s="73"/>
      <c r="B2487" s="86"/>
    </row>
    <row r="2488" spans="1:2" ht="18" customHeight="1">
      <c r="A2488" s="73"/>
      <c r="B2488" s="86"/>
    </row>
    <row r="2489" spans="1:2" ht="18" customHeight="1">
      <c r="A2489" s="73"/>
      <c r="B2489" s="86"/>
    </row>
    <row r="2490" spans="1:2" ht="18" customHeight="1">
      <c r="A2490" s="73"/>
      <c r="B2490" s="86"/>
    </row>
    <row r="2491" spans="1:2" ht="18" customHeight="1">
      <c r="A2491" s="73"/>
      <c r="B2491" s="86"/>
    </row>
    <row r="2492" spans="1:2" ht="18" customHeight="1">
      <c r="A2492" s="73"/>
      <c r="B2492" s="86"/>
    </row>
    <row r="2493" spans="1:2" ht="18" customHeight="1">
      <c r="A2493" s="73"/>
      <c r="B2493" s="86"/>
    </row>
    <row r="2494" spans="1:2" ht="18" customHeight="1">
      <c r="A2494" s="73"/>
      <c r="B2494" s="86"/>
    </row>
    <row r="2495" spans="1:2" ht="18" customHeight="1">
      <c r="A2495" s="73"/>
      <c r="B2495" s="86"/>
    </row>
    <row r="2496" spans="1:2" ht="18" customHeight="1">
      <c r="A2496" s="73"/>
      <c r="B2496" s="86"/>
    </row>
    <row r="2497" spans="1:2" ht="18" customHeight="1">
      <c r="A2497" s="73"/>
      <c r="B2497" s="86"/>
    </row>
    <row r="2498" spans="1:2" ht="18" customHeight="1">
      <c r="A2498" s="73"/>
      <c r="B2498" s="86"/>
    </row>
    <row r="2499" spans="1:2" ht="18" customHeight="1">
      <c r="A2499" s="73"/>
      <c r="B2499" s="86"/>
    </row>
    <row r="2500" spans="1:2" ht="18" customHeight="1">
      <c r="A2500" s="73"/>
      <c r="B2500" s="86"/>
    </row>
    <row r="2501" spans="1:2" ht="18" customHeight="1">
      <c r="A2501" s="73"/>
      <c r="B2501" s="86"/>
    </row>
    <row r="2502" spans="1:2" ht="18" customHeight="1">
      <c r="A2502" s="73"/>
      <c r="B2502" s="86"/>
    </row>
    <row r="2503" spans="1:2" ht="18" customHeight="1">
      <c r="A2503" s="73"/>
      <c r="B2503" s="86"/>
    </row>
    <row r="2504" spans="1:2" ht="18" customHeight="1">
      <c r="A2504" s="73"/>
      <c r="B2504" s="86"/>
    </row>
    <row r="2505" spans="1:2" ht="18" customHeight="1">
      <c r="A2505" s="73"/>
      <c r="B2505" s="86"/>
    </row>
    <row r="2506" spans="1:2" ht="18" customHeight="1">
      <c r="A2506" s="73"/>
      <c r="B2506" s="86"/>
    </row>
    <row r="2507" spans="1:2" ht="18" customHeight="1">
      <c r="A2507" s="73"/>
      <c r="B2507" s="86"/>
    </row>
    <row r="2508" spans="1:2" ht="18" customHeight="1">
      <c r="A2508" s="73"/>
      <c r="B2508" s="86"/>
    </row>
    <row r="2509" spans="1:2" ht="18" customHeight="1">
      <c r="A2509" s="73"/>
      <c r="B2509" s="86"/>
    </row>
    <row r="2510" spans="1:2" ht="18" customHeight="1">
      <c r="A2510" s="73"/>
      <c r="B2510" s="86"/>
    </row>
    <row r="2511" spans="1:2" ht="18" customHeight="1">
      <c r="A2511" s="73"/>
      <c r="B2511" s="86"/>
    </row>
    <row r="2512" spans="1:2" ht="18" customHeight="1">
      <c r="A2512" s="73"/>
      <c r="B2512" s="86"/>
    </row>
    <row r="2513" spans="1:2" ht="18" customHeight="1">
      <c r="A2513" s="73"/>
      <c r="B2513" s="86"/>
    </row>
    <row r="2514" spans="1:2" ht="18" customHeight="1">
      <c r="A2514" s="73"/>
      <c r="B2514" s="86"/>
    </row>
    <row r="2515" spans="1:2" ht="18" customHeight="1">
      <c r="A2515" s="73"/>
      <c r="B2515" s="86"/>
    </row>
    <row r="2516" spans="1:2" ht="18" customHeight="1">
      <c r="A2516" s="73"/>
      <c r="B2516" s="86"/>
    </row>
    <row r="2517" spans="1:2" ht="18" customHeight="1">
      <c r="A2517" s="73"/>
      <c r="B2517" s="86"/>
    </row>
    <row r="2518" spans="1:2" ht="18" customHeight="1">
      <c r="A2518" s="73"/>
      <c r="B2518" s="86"/>
    </row>
    <row r="2519" spans="1:2" ht="18" customHeight="1">
      <c r="A2519" s="73"/>
      <c r="B2519" s="86"/>
    </row>
    <row r="2520" spans="1:2" ht="18" customHeight="1">
      <c r="A2520" s="73"/>
      <c r="B2520" s="86"/>
    </row>
    <row r="2521" spans="1:2" ht="18" customHeight="1">
      <c r="A2521" s="73"/>
      <c r="B2521" s="86"/>
    </row>
    <row r="2522" spans="1:2" ht="18" customHeight="1">
      <c r="A2522" s="73"/>
      <c r="B2522" s="86"/>
    </row>
    <row r="2523" spans="1:2" ht="18" customHeight="1">
      <c r="A2523" s="73"/>
      <c r="B2523" s="86"/>
    </row>
    <row r="2524" spans="1:2" ht="18" customHeight="1">
      <c r="A2524" s="73"/>
      <c r="B2524" s="86"/>
    </row>
    <row r="2525" spans="1:2" ht="18" customHeight="1">
      <c r="A2525" s="73"/>
      <c r="B2525" s="86"/>
    </row>
    <row r="2526" spans="1:2" ht="18" customHeight="1">
      <c r="A2526" s="73"/>
      <c r="B2526" s="86"/>
    </row>
    <row r="2527" spans="1:2" ht="18" customHeight="1">
      <c r="A2527" s="73"/>
      <c r="B2527" s="86"/>
    </row>
    <row r="2528" spans="1:2" ht="18" customHeight="1">
      <c r="A2528" s="73"/>
      <c r="B2528" s="86"/>
    </row>
    <row r="2529" spans="1:2" ht="18" customHeight="1">
      <c r="A2529" s="73"/>
      <c r="B2529" s="86"/>
    </row>
    <row r="2530" spans="1:2" ht="18" customHeight="1">
      <c r="A2530" s="73"/>
      <c r="B2530" s="86"/>
    </row>
    <row r="2531" spans="1:2" ht="18" customHeight="1">
      <c r="A2531" s="73"/>
      <c r="B2531" s="86"/>
    </row>
    <row r="2532" spans="1:2" ht="18" customHeight="1">
      <c r="A2532" s="73"/>
      <c r="B2532" s="86"/>
    </row>
    <row r="2533" spans="1:2" ht="18" customHeight="1">
      <c r="A2533" s="73"/>
      <c r="B2533" s="86"/>
    </row>
    <row r="2534" spans="1:2" ht="18" customHeight="1">
      <c r="A2534" s="73"/>
      <c r="B2534" s="86"/>
    </row>
    <row r="2535" spans="1:2" ht="18" customHeight="1">
      <c r="A2535" s="73"/>
      <c r="B2535" s="86"/>
    </row>
    <row r="2536" spans="1:2" ht="18" customHeight="1">
      <c r="A2536" s="73"/>
      <c r="B2536" s="86"/>
    </row>
    <row r="2537" spans="1:2" ht="18" customHeight="1">
      <c r="A2537" s="73"/>
      <c r="B2537" s="86"/>
    </row>
    <row r="2538" spans="1:2" ht="18" customHeight="1">
      <c r="A2538" s="73"/>
      <c r="B2538" s="86"/>
    </row>
    <row r="2539" spans="1:2" ht="18" customHeight="1">
      <c r="A2539" s="73"/>
      <c r="B2539" s="86"/>
    </row>
    <row r="2540" spans="1:2" ht="18" customHeight="1">
      <c r="A2540" s="73"/>
      <c r="B2540" s="86"/>
    </row>
    <row r="2541" spans="1:2" ht="18" customHeight="1">
      <c r="A2541" s="73"/>
      <c r="B2541" s="86"/>
    </row>
    <row r="2542" spans="1:2" ht="18" customHeight="1">
      <c r="A2542" s="73"/>
      <c r="B2542" s="86"/>
    </row>
    <row r="2543" spans="1:2" ht="18" customHeight="1">
      <c r="A2543" s="73"/>
      <c r="B2543" s="86"/>
    </row>
    <row r="2544" spans="1:2" ht="18" customHeight="1">
      <c r="A2544" s="73"/>
      <c r="B2544" s="86"/>
    </row>
    <row r="2545" spans="1:2" ht="18" customHeight="1">
      <c r="A2545" s="73"/>
      <c r="B2545" s="86"/>
    </row>
    <row r="2546" spans="1:2" ht="18" customHeight="1">
      <c r="A2546" s="73"/>
      <c r="B2546" s="86"/>
    </row>
    <row r="2547" spans="1:2" ht="18" customHeight="1">
      <c r="A2547" s="73"/>
      <c r="B2547" s="86"/>
    </row>
    <row r="2548" spans="1:2" ht="18" customHeight="1">
      <c r="A2548" s="73"/>
      <c r="B2548" s="86"/>
    </row>
    <row r="2549" spans="1:2" ht="18" customHeight="1">
      <c r="A2549" s="73"/>
      <c r="B2549" s="86"/>
    </row>
    <row r="2550" spans="1:2" ht="18" customHeight="1">
      <c r="A2550" s="73"/>
      <c r="B2550" s="86"/>
    </row>
    <row r="2551" spans="1:2" ht="18" customHeight="1">
      <c r="A2551" s="73"/>
      <c r="B2551" s="86"/>
    </row>
    <row r="2552" spans="1:2" ht="18" customHeight="1">
      <c r="A2552" s="73"/>
      <c r="B2552" s="86"/>
    </row>
    <row r="2553" spans="1:2" ht="18" customHeight="1">
      <c r="A2553" s="73"/>
      <c r="B2553" s="86"/>
    </row>
    <row r="2554" spans="1:2" ht="18" customHeight="1">
      <c r="A2554" s="73"/>
      <c r="B2554" s="86"/>
    </row>
    <row r="2555" spans="1:2" ht="18" customHeight="1">
      <c r="A2555" s="73"/>
      <c r="B2555" s="86"/>
    </row>
    <row r="2556" spans="1:2" ht="18" customHeight="1">
      <c r="A2556" s="73"/>
      <c r="B2556" s="86"/>
    </row>
    <row r="2557" spans="1:2" ht="18" customHeight="1">
      <c r="A2557" s="73"/>
      <c r="B2557" s="86"/>
    </row>
    <row r="2558" spans="1:2" ht="18" customHeight="1">
      <c r="A2558" s="73"/>
      <c r="B2558" s="86"/>
    </row>
    <row r="2559" spans="1:2" ht="18" customHeight="1">
      <c r="A2559" s="73"/>
      <c r="B2559" s="86"/>
    </row>
    <row r="2560" spans="1:2" ht="18" customHeight="1">
      <c r="A2560" s="73"/>
      <c r="B2560" s="86"/>
    </row>
    <row r="2561" spans="1:2" ht="18" customHeight="1">
      <c r="A2561" s="73"/>
      <c r="B2561" s="86"/>
    </row>
    <row r="2562" spans="1:2" ht="18" customHeight="1">
      <c r="A2562" s="73"/>
      <c r="B2562" s="86"/>
    </row>
    <row r="2563" spans="1:2" ht="18" customHeight="1">
      <c r="A2563" s="73"/>
      <c r="B2563" s="86"/>
    </row>
    <row r="2564" spans="1:2" ht="18" customHeight="1">
      <c r="A2564" s="73"/>
      <c r="B2564" s="86"/>
    </row>
    <row r="2565" spans="1:2" ht="18" customHeight="1">
      <c r="A2565" s="73"/>
      <c r="B2565" s="86"/>
    </row>
    <row r="2566" spans="1:2" ht="18" customHeight="1">
      <c r="A2566" s="73"/>
      <c r="B2566" s="86"/>
    </row>
    <row r="2567" spans="1:2" ht="18" customHeight="1">
      <c r="A2567" s="73"/>
      <c r="B2567" s="86"/>
    </row>
    <row r="2568" spans="1:2" ht="18" customHeight="1">
      <c r="A2568" s="73"/>
      <c r="B2568" s="86"/>
    </row>
    <row r="2569" spans="1:2" ht="18" customHeight="1">
      <c r="A2569" s="73"/>
      <c r="B2569" s="86"/>
    </row>
    <row r="2570" spans="1:2" ht="18" customHeight="1">
      <c r="A2570" s="73"/>
      <c r="B2570" s="86"/>
    </row>
    <row r="2571" spans="1:2" ht="18" customHeight="1">
      <c r="A2571" s="73"/>
      <c r="B2571" s="86"/>
    </row>
    <row r="2572" spans="1:2" ht="18" customHeight="1">
      <c r="A2572" s="73"/>
      <c r="B2572" s="86"/>
    </row>
    <row r="2573" spans="1:2" ht="18" customHeight="1">
      <c r="A2573" s="73"/>
      <c r="B2573" s="86"/>
    </row>
    <row r="2574" spans="1:2" ht="18" customHeight="1">
      <c r="A2574" s="73"/>
      <c r="B2574" s="86"/>
    </row>
    <row r="2575" spans="1:2" ht="18" customHeight="1">
      <c r="A2575" s="73"/>
      <c r="B2575" s="86"/>
    </row>
    <row r="2576" spans="1:2" ht="18" customHeight="1">
      <c r="A2576" s="73"/>
      <c r="B2576" s="86"/>
    </row>
    <row r="2577" spans="1:2" ht="18" customHeight="1">
      <c r="A2577" s="73"/>
      <c r="B2577" s="86"/>
    </row>
    <row r="2578" spans="1:2" ht="18" customHeight="1">
      <c r="A2578" s="73"/>
      <c r="B2578" s="86"/>
    </row>
    <row r="2579" spans="1:2" ht="18" customHeight="1">
      <c r="A2579" s="73"/>
      <c r="B2579" s="86"/>
    </row>
    <row r="2580" spans="1:2" ht="18" customHeight="1">
      <c r="A2580" s="73"/>
      <c r="B2580" s="86"/>
    </row>
    <row r="2581" spans="1:2" ht="18" customHeight="1">
      <c r="A2581" s="73"/>
      <c r="B2581" s="86"/>
    </row>
    <row r="2582" spans="1:2" ht="18" customHeight="1">
      <c r="A2582" s="73"/>
      <c r="B2582" s="86"/>
    </row>
    <row r="2583" spans="1:2" ht="18" customHeight="1">
      <c r="A2583" s="73"/>
      <c r="B2583" s="86"/>
    </row>
    <row r="2584" spans="1:2" ht="18" customHeight="1">
      <c r="A2584" s="73"/>
      <c r="B2584" s="86"/>
    </row>
    <row r="2585" spans="1:2" ht="18" customHeight="1">
      <c r="A2585" s="73"/>
      <c r="B2585" s="86"/>
    </row>
    <row r="2586" spans="1:2" ht="18" customHeight="1">
      <c r="A2586" s="73"/>
      <c r="B2586" s="86"/>
    </row>
    <row r="2587" spans="1:2" ht="18" customHeight="1">
      <c r="A2587" s="73"/>
      <c r="B2587" s="86"/>
    </row>
    <row r="2588" spans="1:2" ht="18" customHeight="1">
      <c r="A2588" s="73"/>
      <c r="B2588" s="86"/>
    </row>
    <row r="2589" spans="1:2" ht="18" customHeight="1">
      <c r="A2589" s="73"/>
      <c r="B2589" s="86"/>
    </row>
    <row r="2590" spans="1:2" ht="18" customHeight="1">
      <c r="A2590" s="73"/>
      <c r="B2590" s="86"/>
    </row>
    <row r="2591" spans="1:2" ht="18" customHeight="1">
      <c r="A2591" s="73"/>
      <c r="B2591" s="86"/>
    </row>
    <row r="2592" spans="1:2" ht="18" customHeight="1">
      <c r="A2592" s="73"/>
      <c r="B2592" s="86"/>
    </row>
    <row r="2593" spans="1:2" ht="18" customHeight="1">
      <c r="A2593" s="73"/>
      <c r="B2593" s="86"/>
    </row>
    <row r="2594" spans="1:2" ht="18" customHeight="1">
      <c r="A2594" s="73"/>
      <c r="B2594" s="86"/>
    </row>
    <row r="2595" spans="1:2" ht="18" customHeight="1">
      <c r="A2595" s="73"/>
      <c r="B2595" s="86"/>
    </row>
    <row r="2596" spans="1:2" ht="18" customHeight="1">
      <c r="A2596" s="73"/>
      <c r="B2596" s="86"/>
    </row>
    <row r="2597" spans="1:2" ht="18" customHeight="1">
      <c r="A2597" s="73"/>
      <c r="B2597" s="86"/>
    </row>
    <row r="2598" spans="1:2" ht="18" customHeight="1">
      <c r="A2598" s="73"/>
      <c r="B2598" s="86"/>
    </row>
    <row r="2599" spans="1:2" ht="18" customHeight="1">
      <c r="A2599" s="73"/>
      <c r="B2599" s="86"/>
    </row>
    <row r="2600" spans="1:2" ht="18" customHeight="1">
      <c r="A2600" s="73"/>
      <c r="B2600" s="86"/>
    </row>
    <row r="2601" spans="1:2" ht="18" customHeight="1">
      <c r="A2601" s="73"/>
      <c r="B2601" s="86"/>
    </row>
    <row r="2602" spans="1:2" ht="18" customHeight="1">
      <c r="A2602" s="73"/>
      <c r="B2602" s="86"/>
    </row>
    <row r="2603" spans="1:2" ht="18" customHeight="1">
      <c r="A2603" s="73"/>
      <c r="B2603" s="86"/>
    </row>
    <row r="2604" spans="1:2" ht="18" customHeight="1">
      <c r="A2604" s="73"/>
      <c r="B2604" s="86"/>
    </row>
    <row r="2605" spans="1:2" ht="18" customHeight="1">
      <c r="A2605" s="73"/>
      <c r="B2605" s="86"/>
    </row>
    <row r="2606" spans="1:2" ht="18" customHeight="1">
      <c r="A2606" s="73"/>
      <c r="B2606" s="86"/>
    </row>
    <row r="2607" spans="1:2" ht="18" customHeight="1">
      <c r="A2607" s="73"/>
      <c r="B2607" s="86"/>
    </row>
    <row r="2608" spans="1:2" ht="18" customHeight="1">
      <c r="A2608" s="73"/>
      <c r="B2608" s="86"/>
    </row>
    <row r="2609" spans="1:2" ht="18" customHeight="1">
      <c r="A2609" s="73"/>
      <c r="B2609" s="86"/>
    </row>
    <row r="2610" spans="1:2" ht="18" customHeight="1">
      <c r="A2610" s="73"/>
      <c r="B2610" s="86"/>
    </row>
    <row r="2611" spans="1:2" ht="18" customHeight="1">
      <c r="A2611" s="73"/>
      <c r="B2611" s="86"/>
    </row>
    <row r="2612" spans="1:2" ht="18" customHeight="1">
      <c r="A2612" s="73"/>
      <c r="B2612" s="86"/>
    </row>
    <row r="2613" spans="1:2" ht="18" customHeight="1">
      <c r="A2613" s="73"/>
      <c r="B2613" s="86"/>
    </row>
    <row r="2614" spans="1:2" ht="18" customHeight="1">
      <c r="A2614" s="73"/>
      <c r="B2614" s="86"/>
    </row>
    <row r="2615" spans="1:2" ht="18" customHeight="1">
      <c r="A2615" s="73"/>
      <c r="B2615" s="86"/>
    </row>
    <row r="2616" spans="1:2" ht="18" customHeight="1">
      <c r="A2616" s="73"/>
      <c r="B2616" s="86"/>
    </row>
    <row r="2617" spans="1:2" ht="18" customHeight="1">
      <c r="A2617" s="73"/>
      <c r="B2617" s="86"/>
    </row>
    <row r="2618" spans="1:2" ht="18" customHeight="1">
      <c r="A2618" s="73"/>
      <c r="B2618" s="86"/>
    </row>
    <row r="2619" spans="1:2" ht="18" customHeight="1">
      <c r="A2619" s="73"/>
      <c r="B2619" s="86"/>
    </row>
    <row r="2620" spans="1:2" ht="18" customHeight="1">
      <c r="A2620" s="73"/>
      <c r="B2620" s="86"/>
    </row>
    <row r="2621" spans="1:2" ht="18" customHeight="1">
      <c r="A2621" s="73"/>
      <c r="B2621" s="86"/>
    </row>
    <row r="2622" spans="1:2" ht="18" customHeight="1">
      <c r="A2622" s="73"/>
      <c r="B2622" s="86"/>
    </row>
    <row r="2623" spans="1:2" ht="18" customHeight="1">
      <c r="A2623" s="73"/>
      <c r="B2623" s="86"/>
    </row>
    <row r="2624" spans="1:2" ht="18" customHeight="1">
      <c r="A2624" s="73"/>
      <c r="B2624" s="86"/>
    </row>
    <row r="2625" spans="1:2" ht="18" customHeight="1">
      <c r="A2625" s="73"/>
      <c r="B2625" s="86"/>
    </row>
    <row r="2626" spans="1:2" ht="18" customHeight="1">
      <c r="A2626" s="73"/>
      <c r="B2626" s="86"/>
    </row>
    <row r="2627" spans="1:2" ht="18" customHeight="1">
      <c r="A2627" s="73"/>
      <c r="B2627" s="86"/>
    </row>
    <row r="2628" spans="1:2" ht="18" customHeight="1">
      <c r="A2628" s="73"/>
      <c r="B2628" s="86"/>
    </row>
    <row r="2629" spans="1:2" ht="18" customHeight="1">
      <c r="A2629" s="73"/>
      <c r="B2629" s="86"/>
    </row>
    <row r="2630" spans="1:2" ht="18" customHeight="1">
      <c r="A2630" s="73"/>
      <c r="B2630" s="86"/>
    </row>
    <row r="2631" spans="1:2" ht="18" customHeight="1">
      <c r="A2631" s="73"/>
      <c r="B2631" s="86"/>
    </row>
    <row r="2632" spans="1:2" ht="18" customHeight="1">
      <c r="A2632" s="73"/>
      <c r="B2632" s="86"/>
    </row>
    <row r="2633" spans="1:2" ht="18" customHeight="1">
      <c r="A2633" s="73"/>
      <c r="B2633" s="86"/>
    </row>
    <row r="2634" spans="1:2" ht="18" customHeight="1">
      <c r="A2634" s="73"/>
      <c r="B2634" s="86"/>
    </row>
    <row r="2635" spans="1:2" ht="18" customHeight="1">
      <c r="A2635" s="73"/>
      <c r="B2635" s="86"/>
    </row>
    <row r="2636" spans="1:2" ht="18" customHeight="1">
      <c r="A2636" s="73"/>
      <c r="B2636" s="86"/>
    </row>
    <row r="2637" spans="1:2" ht="18" customHeight="1">
      <c r="A2637" s="73"/>
      <c r="B2637" s="86"/>
    </row>
    <row r="2638" spans="1:2" ht="18" customHeight="1">
      <c r="A2638" s="73"/>
      <c r="B2638" s="86"/>
    </row>
    <row r="2639" spans="1:2" ht="18" customHeight="1">
      <c r="A2639" s="73"/>
      <c r="B2639" s="86"/>
    </row>
    <row r="2640" spans="1:2" ht="18" customHeight="1">
      <c r="A2640" s="73"/>
      <c r="B2640" s="86"/>
    </row>
    <row r="2641" spans="1:2" ht="18" customHeight="1">
      <c r="A2641" s="73"/>
      <c r="B2641" s="86"/>
    </row>
    <row r="2642" spans="1:2" ht="18" customHeight="1">
      <c r="A2642" s="73"/>
      <c r="B2642" s="86"/>
    </row>
    <row r="2643" spans="1:2" ht="18" customHeight="1">
      <c r="A2643" s="73"/>
      <c r="B2643" s="86"/>
    </row>
    <row r="2644" spans="1:2" ht="18" customHeight="1">
      <c r="A2644" s="73"/>
      <c r="B2644" s="86"/>
    </row>
    <row r="2645" spans="1:2" ht="18" customHeight="1">
      <c r="A2645" s="73"/>
      <c r="B2645" s="86"/>
    </row>
    <row r="2646" spans="1:2" ht="18" customHeight="1">
      <c r="A2646" s="73"/>
      <c r="B2646" s="86"/>
    </row>
    <row r="2647" spans="1:2" ht="18" customHeight="1">
      <c r="A2647" s="73"/>
      <c r="B2647" s="86"/>
    </row>
    <row r="2648" spans="1:2" ht="18" customHeight="1">
      <c r="A2648" s="73"/>
      <c r="B2648" s="86"/>
    </row>
    <row r="2649" spans="1:2" ht="18" customHeight="1">
      <c r="A2649" s="73"/>
      <c r="B2649" s="86"/>
    </row>
    <row r="2650" spans="1:2" ht="18" customHeight="1">
      <c r="A2650" s="73"/>
      <c r="B2650" s="86"/>
    </row>
    <row r="2651" spans="1:2" ht="18" customHeight="1">
      <c r="A2651" s="73"/>
      <c r="B2651" s="86"/>
    </row>
    <row r="2652" spans="1:2" ht="18" customHeight="1">
      <c r="A2652" s="73"/>
      <c r="B2652" s="86"/>
    </row>
    <row r="2653" spans="1:2" ht="18" customHeight="1">
      <c r="A2653" s="73"/>
      <c r="B2653" s="86"/>
    </row>
    <row r="2654" spans="1:2" ht="18" customHeight="1">
      <c r="A2654" s="73"/>
      <c r="B2654" s="86"/>
    </row>
    <row r="2655" spans="1:2" ht="18" customHeight="1">
      <c r="A2655" s="73"/>
      <c r="B2655" s="86"/>
    </row>
    <row r="2656" spans="1:2" ht="18" customHeight="1">
      <c r="A2656" s="73"/>
      <c r="B2656" s="86"/>
    </row>
    <row r="2657" spans="1:2" ht="18" customHeight="1">
      <c r="A2657" s="73"/>
      <c r="B2657" s="86"/>
    </row>
    <row r="2658" spans="1:2" ht="18" customHeight="1">
      <c r="A2658" s="73"/>
      <c r="B2658" s="86"/>
    </row>
    <row r="2659" spans="1:2" ht="18" customHeight="1">
      <c r="A2659" s="73"/>
      <c r="B2659" s="86"/>
    </row>
    <row r="2660" spans="1:2" ht="18" customHeight="1">
      <c r="A2660" s="73"/>
      <c r="B2660" s="86"/>
    </row>
    <row r="2661" spans="1:2" ht="18" customHeight="1">
      <c r="A2661" s="73"/>
      <c r="B2661" s="86"/>
    </row>
    <row r="2662" spans="1:2" ht="18" customHeight="1">
      <c r="A2662" s="73"/>
      <c r="B2662" s="86"/>
    </row>
    <row r="2663" spans="1:2" ht="18" customHeight="1">
      <c r="A2663" s="73"/>
      <c r="B2663" s="86"/>
    </row>
    <row r="2664" spans="1:2" ht="18" customHeight="1">
      <c r="A2664" s="73"/>
      <c r="B2664" s="86"/>
    </row>
    <row r="2665" spans="1:2" ht="18" customHeight="1">
      <c r="A2665" s="73"/>
      <c r="B2665" s="86"/>
    </row>
    <row r="2666" spans="1:2" ht="18" customHeight="1">
      <c r="A2666" s="73"/>
      <c r="B2666" s="86"/>
    </row>
    <row r="2667" spans="1:2" ht="18" customHeight="1">
      <c r="A2667" s="73"/>
      <c r="B2667" s="86"/>
    </row>
    <row r="2668" spans="1:2" ht="18" customHeight="1">
      <c r="A2668" s="73"/>
      <c r="B2668" s="86"/>
    </row>
    <row r="2669" spans="1:2" ht="18" customHeight="1">
      <c r="A2669" s="73"/>
      <c r="B2669" s="86"/>
    </row>
    <row r="2670" spans="1:2" ht="18" customHeight="1">
      <c r="A2670" s="73"/>
      <c r="B2670" s="86"/>
    </row>
    <row r="2671" spans="1:2" ht="18" customHeight="1">
      <c r="A2671" s="73"/>
      <c r="B2671" s="86"/>
    </row>
    <row r="2672" spans="1:2" ht="18" customHeight="1">
      <c r="A2672" s="73"/>
      <c r="B2672" s="86"/>
    </row>
    <row r="2673" spans="1:2" ht="18" customHeight="1">
      <c r="A2673" s="73"/>
      <c r="B2673" s="86"/>
    </row>
    <row r="2674" spans="1:2" ht="18" customHeight="1">
      <c r="A2674" s="73"/>
      <c r="B2674" s="86"/>
    </row>
    <row r="2675" spans="1:2" ht="18" customHeight="1">
      <c r="A2675" s="73"/>
      <c r="B2675" s="86"/>
    </row>
    <row r="2676" spans="1:2" ht="18" customHeight="1">
      <c r="A2676" s="73"/>
      <c r="B2676" s="86"/>
    </row>
    <row r="2677" spans="1:2" ht="18" customHeight="1">
      <c r="A2677" s="73"/>
      <c r="B2677" s="86"/>
    </row>
    <row r="2678" spans="1:2" ht="18" customHeight="1">
      <c r="A2678" s="73"/>
      <c r="B2678" s="86"/>
    </row>
    <row r="2679" spans="1:2" ht="18" customHeight="1">
      <c r="A2679" s="73"/>
      <c r="B2679" s="86"/>
    </row>
    <row r="2680" spans="1:2" ht="18" customHeight="1">
      <c r="A2680" s="73"/>
      <c r="B2680" s="86"/>
    </row>
    <row r="2681" spans="1:2" ht="18" customHeight="1">
      <c r="A2681" s="73"/>
      <c r="B2681" s="86"/>
    </row>
    <row r="2682" spans="1:2" ht="18" customHeight="1">
      <c r="A2682" s="73"/>
      <c r="B2682" s="86"/>
    </row>
    <row r="2683" spans="1:2" ht="18" customHeight="1">
      <c r="A2683" s="73"/>
      <c r="B2683" s="86"/>
    </row>
    <row r="2684" spans="1:2" ht="18" customHeight="1">
      <c r="A2684" s="73"/>
      <c r="B2684" s="86"/>
    </row>
    <row r="2685" spans="1:2" ht="18" customHeight="1">
      <c r="A2685" s="73"/>
      <c r="B2685" s="86"/>
    </row>
    <row r="2686" spans="1:2" ht="18" customHeight="1">
      <c r="A2686" s="73"/>
      <c r="B2686" s="86"/>
    </row>
    <row r="2687" spans="1:2" ht="18" customHeight="1">
      <c r="A2687" s="73"/>
      <c r="B2687" s="86"/>
    </row>
    <row r="2688" spans="1:2" ht="18" customHeight="1">
      <c r="A2688" s="73"/>
      <c r="B2688" s="86"/>
    </row>
    <row r="2689" spans="1:2" ht="18" customHeight="1">
      <c r="A2689" s="73"/>
      <c r="B2689" s="86"/>
    </row>
    <row r="2690" spans="1:2" ht="18" customHeight="1">
      <c r="A2690" s="73"/>
      <c r="B2690" s="86"/>
    </row>
    <row r="2691" spans="1:2" ht="18" customHeight="1">
      <c r="A2691" s="73"/>
      <c r="B2691" s="86"/>
    </row>
    <row r="2692" spans="1:2" ht="18" customHeight="1">
      <c r="A2692" s="73"/>
      <c r="B2692" s="86"/>
    </row>
    <row r="2693" spans="1:2" ht="18" customHeight="1">
      <c r="A2693" s="73"/>
      <c r="B2693" s="86"/>
    </row>
    <row r="2694" spans="1:2" ht="18" customHeight="1">
      <c r="A2694" s="73"/>
      <c r="B2694" s="86"/>
    </row>
    <row r="2695" spans="1:2" ht="18" customHeight="1">
      <c r="A2695" s="73"/>
      <c r="B2695" s="86"/>
    </row>
    <row r="2696" spans="1:2" ht="18" customHeight="1">
      <c r="A2696" s="73"/>
      <c r="B2696" s="86"/>
    </row>
    <row r="2697" spans="1:2" ht="18" customHeight="1">
      <c r="A2697" s="73"/>
      <c r="B2697" s="86"/>
    </row>
    <row r="2698" spans="1:2" ht="18" customHeight="1">
      <c r="A2698" s="73"/>
      <c r="B2698" s="86"/>
    </row>
    <row r="2699" spans="1:2" ht="18" customHeight="1">
      <c r="A2699" s="73"/>
      <c r="B2699" s="86"/>
    </row>
    <row r="2700" spans="1:2" ht="18" customHeight="1">
      <c r="A2700" s="73"/>
      <c r="B2700" s="86"/>
    </row>
    <row r="2701" spans="1:2" ht="18" customHeight="1">
      <c r="A2701" s="73"/>
      <c r="B2701" s="86"/>
    </row>
    <row r="2702" spans="1:2" ht="18" customHeight="1">
      <c r="A2702" s="73"/>
      <c r="B2702" s="86"/>
    </row>
    <row r="2703" spans="1:2" ht="18" customHeight="1">
      <c r="A2703" s="73"/>
      <c r="B2703" s="86"/>
    </row>
    <row r="2704" spans="1:2" ht="18" customHeight="1">
      <c r="A2704" s="73"/>
      <c r="B2704" s="86"/>
    </row>
    <row r="2705" spans="1:2" ht="18" customHeight="1">
      <c r="A2705" s="73"/>
      <c r="B2705" s="86"/>
    </row>
    <row r="2706" spans="1:2" ht="18" customHeight="1">
      <c r="A2706" s="73"/>
      <c r="B2706" s="86"/>
    </row>
    <row r="2707" spans="1:2" ht="18" customHeight="1">
      <c r="A2707" s="73"/>
      <c r="B2707" s="86"/>
    </row>
    <row r="2708" spans="1:2" ht="18" customHeight="1">
      <c r="A2708" s="73"/>
      <c r="B2708" s="86"/>
    </row>
    <row r="2709" spans="1:2" ht="18" customHeight="1">
      <c r="A2709" s="73"/>
      <c r="B2709" s="86"/>
    </row>
    <row r="2710" spans="1:2" ht="18" customHeight="1">
      <c r="A2710" s="73"/>
      <c r="B2710" s="86"/>
    </row>
    <row r="2711" spans="1:2" ht="18" customHeight="1">
      <c r="A2711" s="73"/>
      <c r="B2711" s="86"/>
    </row>
    <row r="2712" spans="1:2" ht="18" customHeight="1">
      <c r="A2712" s="73"/>
      <c r="B2712" s="86"/>
    </row>
    <row r="2713" spans="1:2" ht="18" customHeight="1">
      <c r="A2713" s="73"/>
      <c r="B2713" s="86"/>
    </row>
    <row r="2714" spans="1:2" ht="18" customHeight="1">
      <c r="A2714" s="73"/>
      <c r="B2714" s="86"/>
    </row>
    <row r="2715" spans="1:2" ht="18" customHeight="1">
      <c r="A2715" s="73"/>
      <c r="B2715" s="86"/>
    </row>
    <row r="2716" spans="1:2" ht="18" customHeight="1">
      <c r="A2716" s="73"/>
      <c r="B2716" s="86"/>
    </row>
    <row r="2717" spans="1:2" ht="18" customHeight="1">
      <c r="A2717" s="73"/>
      <c r="B2717" s="86"/>
    </row>
    <row r="2718" spans="1:2" ht="18" customHeight="1">
      <c r="A2718" s="73"/>
      <c r="B2718" s="86"/>
    </row>
    <row r="2719" spans="1:2" ht="18" customHeight="1">
      <c r="A2719" s="73"/>
      <c r="B2719" s="86"/>
    </row>
    <row r="2720" spans="1:2" ht="18" customHeight="1">
      <c r="A2720" s="73"/>
      <c r="B2720" s="86"/>
    </row>
    <row r="2721" spans="1:2" ht="18" customHeight="1">
      <c r="A2721" s="73"/>
      <c r="B2721" s="86"/>
    </row>
    <row r="2722" spans="1:2" ht="18" customHeight="1">
      <c r="A2722" s="73"/>
      <c r="B2722" s="86"/>
    </row>
    <row r="2723" spans="1:2" ht="18" customHeight="1">
      <c r="A2723" s="73"/>
      <c r="B2723" s="86"/>
    </row>
    <row r="2724" spans="1:2" ht="18" customHeight="1">
      <c r="A2724" s="73"/>
      <c r="B2724" s="86"/>
    </row>
    <row r="2725" spans="1:2" ht="18" customHeight="1">
      <c r="A2725" s="73"/>
      <c r="B2725" s="86"/>
    </row>
    <row r="2726" spans="1:2" ht="18" customHeight="1">
      <c r="A2726" s="73"/>
      <c r="B2726" s="86"/>
    </row>
    <row r="2727" spans="1:2" ht="18" customHeight="1">
      <c r="A2727" s="73"/>
      <c r="B2727" s="86"/>
    </row>
    <row r="2728" spans="1:2" ht="18" customHeight="1">
      <c r="A2728" s="73"/>
      <c r="B2728" s="86"/>
    </row>
    <row r="2729" spans="1:2" ht="18" customHeight="1">
      <c r="A2729" s="73"/>
      <c r="B2729" s="86"/>
    </row>
    <row r="2730" spans="1:2" ht="18" customHeight="1">
      <c r="A2730" s="73"/>
      <c r="B2730" s="86"/>
    </row>
    <row r="2731" spans="1:2" ht="18" customHeight="1">
      <c r="A2731" s="73"/>
      <c r="B2731" s="86"/>
    </row>
    <row r="2732" spans="1:2" ht="18" customHeight="1">
      <c r="A2732" s="73"/>
      <c r="B2732" s="86"/>
    </row>
    <row r="2733" spans="1:2" ht="18" customHeight="1">
      <c r="A2733" s="73"/>
      <c r="B2733" s="86"/>
    </row>
    <row r="2734" spans="1:2" ht="18" customHeight="1">
      <c r="A2734" s="73"/>
      <c r="B2734" s="86"/>
    </row>
    <row r="2735" spans="1:2" ht="18" customHeight="1">
      <c r="A2735" s="73"/>
      <c r="B2735" s="86"/>
    </row>
    <row r="2736" spans="1:2" ht="18" customHeight="1">
      <c r="A2736" s="73"/>
      <c r="B2736" s="86"/>
    </row>
    <row r="2737" spans="1:2" ht="18" customHeight="1">
      <c r="A2737" s="73"/>
      <c r="B2737" s="86"/>
    </row>
    <row r="2738" spans="1:2" ht="18" customHeight="1">
      <c r="A2738" s="73"/>
      <c r="B2738" s="86"/>
    </row>
    <row r="2739" spans="1:2" ht="18" customHeight="1">
      <c r="A2739" s="73"/>
      <c r="B2739" s="86"/>
    </row>
    <row r="2740" spans="1:2" ht="18" customHeight="1">
      <c r="A2740" s="73"/>
      <c r="B2740" s="86"/>
    </row>
    <row r="2741" spans="1:2" ht="18" customHeight="1">
      <c r="A2741" s="73"/>
      <c r="B2741" s="86"/>
    </row>
    <row r="2742" spans="1:2" ht="18" customHeight="1">
      <c r="A2742" s="73"/>
      <c r="B2742" s="86"/>
    </row>
    <row r="2743" spans="1:2" ht="18" customHeight="1">
      <c r="A2743" s="73"/>
      <c r="B2743" s="86"/>
    </row>
    <row r="2744" spans="1:2" ht="18" customHeight="1">
      <c r="A2744" s="73"/>
      <c r="B2744" s="86"/>
    </row>
    <row r="2745" spans="1:2" ht="18" customHeight="1">
      <c r="A2745" s="73"/>
      <c r="B2745" s="86"/>
    </row>
    <row r="2746" spans="1:2" ht="18" customHeight="1">
      <c r="A2746" s="73"/>
      <c r="B2746" s="86"/>
    </row>
    <row r="2747" spans="1:2" ht="18" customHeight="1">
      <c r="A2747" s="73"/>
      <c r="B2747" s="86"/>
    </row>
    <row r="2748" spans="1:2" ht="18" customHeight="1">
      <c r="A2748" s="73"/>
      <c r="B2748" s="86"/>
    </row>
    <row r="2749" spans="1:2" ht="18" customHeight="1">
      <c r="A2749" s="73"/>
      <c r="B2749" s="86"/>
    </row>
    <row r="2750" spans="1:2" ht="18" customHeight="1">
      <c r="A2750" s="73"/>
      <c r="B2750" s="86"/>
    </row>
    <row r="2751" spans="1:2" ht="18" customHeight="1">
      <c r="A2751" s="73"/>
      <c r="B2751" s="86"/>
    </row>
    <row r="2752" spans="1:2" ht="18" customHeight="1">
      <c r="A2752" s="73"/>
      <c r="B2752" s="86"/>
    </row>
    <row r="2753" spans="1:2" ht="18" customHeight="1">
      <c r="A2753" s="73"/>
      <c r="B2753" s="86"/>
    </row>
    <row r="2754" spans="1:2" ht="18" customHeight="1">
      <c r="A2754" s="73"/>
      <c r="B2754" s="86"/>
    </row>
    <row r="2755" spans="1:2" ht="18" customHeight="1">
      <c r="A2755" s="73"/>
      <c r="B2755" s="86"/>
    </row>
    <row r="2756" spans="1:2" ht="18" customHeight="1">
      <c r="A2756" s="73"/>
      <c r="B2756" s="86"/>
    </row>
    <row r="2757" spans="1:2" ht="18" customHeight="1">
      <c r="A2757" s="73"/>
      <c r="B2757" s="86"/>
    </row>
    <row r="2758" spans="1:2" ht="18" customHeight="1">
      <c r="A2758" s="73"/>
      <c r="B2758" s="86"/>
    </row>
    <row r="2759" spans="1:2" ht="18" customHeight="1">
      <c r="A2759" s="73"/>
      <c r="B2759" s="86"/>
    </row>
    <row r="2760" spans="1:2" ht="18" customHeight="1">
      <c r="A2760" s="73"/>
      <c r="B2760" s="86"/>
    </row>
    <row r="2761" spans="1:2" ht="18" customHeight="1">
      <c r="A2761" s="73"/>
      <c r="B2761" s="86"/>
    </row>
    <row r="2762" spans="1:2" ht="18" customHeight="1">
      <c r="A2762" s="73"/>
      <c r="B2762" s="86"/>
    </row>
    <row r="2763" spans="1:2" ht="18" customHeight="1">
      <c r="A2763" s="73"/>
      <c r="B2763" s="86"/>
    </row>
    <row r="2764" spans="1:2" ht="18" customHeight="1">
      <c r="A2764" s="73"/>
      <c r="B2764" s="86"/>
    </row>
    <row r="2765" spans="1:2" ht="18" customHeight="1">
      <c r="A2765" s="73"/>
      <c r="B2765" s="86"/>
    </row>
    <row r="2766" spans="1:2" ht="18" customHeight="1">
      <c r="A2766" s="73"/>
      <c r="B2766" s="86"/>
    </row>
    <row r="2767" spans="1:2" ht="18" customHeight="1">
      <c r="A2767" s="73"/>
      <c r="B2767" s="86"/>
    </row>
    <row r="2768" spans="1:2" ht="18" customHeight="1">
      <c r="A2768" s="73"/>
      <c r="B2768" s="86"/>
    </row>
    <row r="2769" spans="1:2" ht="18" customHeight="1">
      <c r="A2769" s="73"/>
      <c r="B2769" s="86"/>
    </row>
    <row r="2770" spans="1:2" ht="18" customHeight="1">
      <c r="A2770" s="73"/>
      <c r="B2770" s="86"/>
    </row>
    <row r="2771" spans="1:2" ht="18" customHeight="1">
      <c r="A2771" s="73"/>
      <c r="B2771" s="86"/>
    </row>
    <row r="2772" spans="1:2" ht="18" customHeight="1">
      <c r="A2772" s="73"/>
      <c r="B2772" s="86"/>
    </row>
    <row r="2773" spans="1:2" ht="18" customHeight="1">
      <c r="A2773" s="73"/>
      <c r="B2773" s="86"/>
    </row>
    <row r="2774" spans="1:2" ht="18" customHeight="1">
      <c r="A2774" s="73"/>
      <c r="B2774" s="86"/>
    </row>
    <row r="2775" spans="1:2" ht="18" customHeight="1">
      <c r="A2775" s="73"/>
      <c r="B2775" s="86"/>
    </row>
    <row r="2776" spans="1:2" ht="18" customHeight="1">
      <c r="A2776" s="73"/>
      <c r="B2776" s="86"/>
    </row>
    <row r="2777" spans="1:2" ht="18" customHeight="1">
      <c r="A2777" s="73"/>
      <c r="B2777" s="86"/>
    </row>
    <row r="2778" spans="1:2" ht="18" customHeight="1">
      <c r="A2778" s="73"/>
      <c r="B2778" s="86"/>
    </row>
    <row r="2779" spans="1:2" ht="18" customHeight="1">
      <c r="A2779" s="73"/>
      <c r="B2779" s="86"/>
    </row>
    <row r="2780" spans="1:2" ht="18" customHeight="1">
      <c r="A2780" s="73"/>
      <c r="B2780" s="86"/>
    </row>
    <row r="2781" spans="1:2" ht="18" customHeight="1">
      <c r="A2781" s="73"/>
      <c r="B2781" s="86"/>
    </row>
    <row r="2782" spans="1:2" ht="18" customHeight="1">
      <c r="A2782" s="73"/>
      <c r="B2782" s="86"/>
    </row>
    <row r="2783" spans="1:2" ht="18" customHeight="1">
      <c r="A2783" s="73"/>
      <c r="B2783" s="86"/>
    </row>
    <row r="2784" spans="1:2" ht="18" customHeight="1">
      <c r="A2784" s="73"/>
      <c r="B2784" s="86"/>
    </row>
    <row r="2785" spans="1:2" ht="18" customHeight="1">
      <c r="A2785" s="73"/>
      <c r="B2785" s="86"/>
    </row>
    <row r="2786" spans="1:2" ht="18" customHeight="1">
      <c r="A2786" s="73"/>
      <c r="B2786" s="86"/>
    </row>
    <row r="2787" spans="1:2" ht="18" customHeight="1">
      <c r="A2787" s="73"/>
      <c r="B2787" s="86"/>
    </row>
    <row r="2788" spans="1:2" ht="18" customHeight="1">
      <c r="A2788" s="73"/>
      <c r="B2788" s="86"/>
    </row>
    <row r="2789" spans="1:2" ht="18" customHeight="1">
      <c r="A2789" s="73"/>
      <c r="B2789" s="86"/>
    </row>
    <row r="2790" spans="1:2" ht="18" customHeight="1">
      <c r="A2790" s="73"/>
      <c r="B2790" s="86"/>
    </row>
    <row r="2791" spans="1:2" ht="18" customHeight="1">
      <c r="A2791" s="73"/>
      <c r="B2791" s="86"/>
    </row>
    <row r="2792" spans="1:2" ht="18" customHeight="1">
      <c r="A2792" s="73"/>
      <c r="B2792" s="86"/>
    </row>
    <row r="2793" spans="1:2" ht="18" customHeight="1">
      <c r="A2793" s="73"/>
      <c r="B2793" s="86"/>
    </row>
    <row r="2794" spans="1:2" ht="18" customHeight="1">
      <c r="A2794" s="73"/>
      <c r="B2794" s="86"/>
    </row>
    <row r="2795" spans="1:2" ht="18" customHeight="1">
      <c r="A2795" s="73"/>
      <c r="B2795" s="86"/>
    </row>
    <row r="2796" spans="1:2" ht="18" customHeight="1">
      <c r="A2796" s="73"/>
      <c r="B2796" s="86"/>
    </row>
    <row r="2797" spans="1:2" ht="18" customHeight="1">
      <c r="A2797" s="73"/>
      <c r="B2797" s="86"/>
    </row>
    <row r="2798" spans="1:2" ht="18" customHeight="1">
      <c r="A2798" s="73"/>
      <c r="B2798" s="86"/>
    </row>
    <row r="2799" spans="1:2" ht="18" customHeight="1">
      <c r="A2799" s="73"/>
      <c r="B2799" s="86"/>
    </row>
    <row r="2800" spans="1:2" ht="18" customHeight="1">
      <c r="A2800" s="73"/>
      <c r="B2800" s="86"/>
    </row>
    <row r="2801" spans="1:2" ht="18" customHeight="1">
      <c r="A2801" s="73"/>
      <c r="B2801" s="86"/>
    </row>
    <row r="2802" spans="1:2" ht="18" customHeight="1">
      <c r="A2802" s="73"/>
      <c r="B2802" s="86"/>
    </row>
    <row r="2803" spans="1:2" ht="18" customHeight="1">
      <c r="A2803" s="73"/>
      <c r="B2803" s="86"/>
    </row>
    <row r="2804" spans="1:2" ht="18" customHeight="1">
      <c r="A2804" s="73"/>
      <c r="B2804" s="86"/>
    </row>
    <row r="2805" spans="1:2" ht="18" customHeight="1">
      <c r="A2805" s="73"/>
      <c r="B2805" s="86"/>
    </row>
    <row r="2806" spans="1:2" ht="18" customHeight="1">
      <c r="A2806" s="73"/>
      <c r="B2806" s="86"/>
    </row>
    <row r="2807" spans="1:2" ht="18" customHeight="1">
      <c r="A2807" s="73"/>
      <c r="B2807" s="86"/>
    </row>
    <row r="2808" spans="1:2" ht="18" customHeight="1">
      <c r="A2808" s="73"/>
      <c r="B2808" s="86"/>
    </row>
    <row r="2809" spans="1:2" ht="18" customHeight="1">
      <c r="A2809" s="73"/>
      <c r="B2809" s="86"/>
    </row>
    <row r="2810" spans="1:2" ht="18" customHeight="1">
      <c r="A2810" s="73"/>
      <c r="B2810" s="86"/>
    </row>
    <row r="2811" spans="1:2" ht="18" customHeight="1">
      <c r="A2811" s="73"/>
      <c r="B2811" s="86"/>
    </row>
    <row r="2812" spans="1:2" ht="18" customHeight="1">
      <c r="A2812" s="73"/>
      <c r="B2812" s="86"/>
    </row>
    <row r="2813" spans="1:2" ht="18" customHeight="1">
      <c r="A2813" s="73"/>
      <c r="B2813" s="86"/>
    </row>
    <row r="2814" spans="1:2" ht="18" customHeight="1">
      <c r="A2814" s="73"/>
      <c r="B2814" s="86"/>
    </row>
    <row r="2815" spans="1:2" ht="18" customHeight="1">
      <c r="A2815" s="73"/>
      <c r="B2815" s="86"/>
    </row>
    <row r="2816" spans="1:2" ht="18" customHeight="1">
      <c r="A2816" s="73"/>
      <c r="B2816" s="86"/>
    </row>
    <row r="2817" spans="1:2" ht="18" customHeight="1">
      <c r="A2817" s="73"/>
      <c r="B2817" s="86"/>
    </row>
    <row r="2818" spans="1:2" ht="18" customHeight="1">
      <c r="A2818" s="73"/>
      <c r="B2818" s="86"/>
    </row>
    <row r="2819" spans="1:2" ht="18" customHeight="1">
      <c r="A2819" s="73"/>
      <c r="B2819" s="86"/>
    </row>
    <row r="2820" spans="1:2" ht="18" customHeight="1">
      <c r="A2820" s="73"/>
      <c r="B2820" s="86"/>
    </row>
    <row r="2821" spans="1:2" ht="18" customHeight="1">
      <c r="A2821" s="73"/>
      <c r="B2821" s="86"/>
    </row>
    <row r="2822" spans="1:2" ht="18" customHeight="1">
      <c r="A2822" s="73"/>
      <c r="B2822" s="86"/>
    </row>
    <row r="2823" spans="1:2" ht="18" customHeight="1">
      <c r="A2823" s="73"/>
      <c r="B2823" s="86"/>
    </row>
    <row r="2824" spans="1:2" ht="18" customHeight="1">
      <c r="A2824" s="73"/>
      <c r="B2824" s="86"/>
    </row>
    <row r="2825" spans="1:2" ht="18" customHeight="1">
      <c r="A2825" s="73"/>
      <c r="B2825" s="86"/>
    </row>
    <row r="2826" spans="1:2" ht="18" customHeight="1">
      <c r="A2826" s="73"/>
      <c r="B2826" s="86"/>
    </row>
    <row r="2827" spans="1:2" ht="18" customHeight="1">
      <c r="A2827" s="73"/>
      <c r="B2827" s="86"/>
    </row>
    <row r="2828" spans="1:2" ht="18" customHeight="1">
      <c r="A2828" s="73"/>
      <c r="B2828" s="86"/>
    </row>
    <row r="2829" spans="1:2" ht="18" customHeight="1">
      <c r="A2829" s="73"/>
      <c r="B2829" s="86"/>
    </row>
    <row r="2830" spans="1:2" ht="18" customHeight="1">
      <c r="A2830" s="73"/>
      <c r="B2830" s="86"/>
    </row>
    <row r="2831" spans="1:2" ht="18" customHeight="1">
      <c r="A2831" s="73"/>
      <c r="B2831" s="86"/>
    </row>
    <row r="2832" spans="1:2" ht="18" customHeight="1">
      <c r="A2832" s="73"/>
      <c r="B2832" s="86"/>
    </row>
    <row r="2833" spans="1:2" ht="18" customHeight="1">
      <c r="A2833" s="73"/>
      <c r="B2833" s="86"/>
    </row>
    <row r="2834" spans="1:2" ht="18" customHeight="1">
      <c r="A2834" s="73"/>
      <c r="B2834" s="86"/>
    </row>
    <row r="2835" spans="1:2" ht="18" customHeight="1">
      <c r="A2835" s="73"/>
      <c r="B2835" s="86"/>
    </row>
    <row r="2836" spans="1:2" ht="18" customHeight="1">
      <c r="A2836" s="73"/>
      <c r="B2836" s="86"/>
    </row>
    <row r="2837" spans="1:2" ht="18" customHeight="1">
      <c r="A2837" s="73"/>
      <c r="B2837" s="86"/>
    </row>
    <row r="2838" spans="1:2" ht="18" customHeight="1">
      <c r="A2838" s="73"/>
      <c r="B2838" s="86"/>
    </row>
    <row r="2839" spans="1:2" ht="18" customHeight="1">
      <c r="A2839" s="73"/>
      <c r="B2839" s="86"/>
    </row>
    <row r="2840" spans="1:2" ht="18" customHeight="1">
      <c r="A2840" s="73"/>
      <c r="B2840" s="86"/>
    </row>
    <row r="2841" spans="1:2" ht="18" customHeight="1">
      <c r="A2841" s="73"/>
      <c r="B2841" s="86"/>
    </row>
    <row r="2842" spans="1:2" ht="18" customHeight="1">
      <c r="A2842" s="73"/>
      <c r="B2842" s="86"/>
    </row>
    <row r="2843" spans="1:2" ht="18" customHeight="1">
      <c r="A2843" s="73"/>
      <c r="B2843" s="86"/>
    </row>
    <row r="2844" spans="1:2" ht="18" customHeight="1">
      <c r="A2844" s="73"/>
      <c r="B2844" s="86"/>
    </row>
    <row r="2845" spans="1:2" ht="18" customHeight="1">
      <c r="A2845" s="73"/>
      <c r="B2845" s="86"/>
    </row>
    <row r="2846" spans="1:2" ht="18" customHeight="1">
      <c r="A2846" s="73"/>
      <c r="B2846" s="86"/>
    </row>
    <row r="2847" spans="1:2" ht="18" customHeight="1">
      <c r="A2847" s="73"/>
      <c r="B2847" s="86"/>
    </row>
    <row r="2848" spans="1:2" ht="18" customHeight="1">
      <c r="A2848" s="73"/>
      <c r="B2848" s="86"/>
    </row>
    <row r="2849" spans="1:2" ht="18" customHeight="1">
      <c r="A2849" s="73"/>
      <c r="B2849" s="86"/>
    </row>
    <row r="2850" spans="1:2" ht="18" customHeight="1">
      <c r="A2850" s="73"/>
      <c r="B2850" s="86"/>
    </row>
    <row r="2851" spans="1:2" ht="18" customHeight="1">
      <c r="A2851" s="73"/>
      <c r="B2851" s="86"/>
    </row>
    <row r="2852" spans="1:2" ht="18" customHeight="1">
      <c r="A2852" s="73"/>
      <c r="B2852" s="86"/>
    </row>
    <row r="2853" spans="1:2" ht="18" customHeight="1">
      <c r="A2853" s="73"/>
      <c r="B2853" s="86"/>
    </row>
    <row r="2854" spans="1:2" ht="18" customHeight="1">
      <c r="A2854" s="73"/>
      <c r="B2854" s="86"/>
    </row>
    <row r="2855" spans="1:2" ht="18" customHeight="1">
      <c r="A2855" s="73"/>
      <c r="B2855" s="86"/>
    </row>
    <row r="2856" spans="1:2" ht="18" customHeight="1">
      <c r="A2856" s="73"/>
      <c r="B2856" s="86"/>
    </row>
    <row r="2857" spans="1:2" ht="18" customHeight="1">
      <c r="A2857" s="73"/>
      <c r="B2857" s="86"/>
    </row>
    <row r="2858" spans="1:2" ht="18" customHeight="1">
      <c r="A2858" s="73"/>
      <c r="B2858" s="86"/>
    </row>
    <row r="2859" spans="1:2" ht="18" customHeight="1">
      <c r="A2859" s="73"/>
      <c r="B2859" s="86"/>
    </row>
    <row r="2860" spans="1:2" ht="18" customHeight="1">
      <c r="A2860" s="73"/>
      <c r="B2860" s="86"/>
    </row>
    <row r="2861" spans="1:2" ht="18" customHeight="1">
      <c r="A2861" s="73"/>
      <c r="B2861" s="86"/>
    </row>
    <row r="2862" spans="1:2" ht="18" customHeight="1">
      <c r="A2862" s="73"/>
      <c r="B2862" s="86"/>
    </row>
    <row r="2863" spans="1:2" ht="18" customHeight="1">
      <c r="A2863" s="73"/>
      <c r="B2863" s="86"/>
    </row>
    <row r="2864" spans="1:2" ht="18" customHeight="1">
      <c r="A2864" s="73"/>
      <c r="B2864" s="86"/>
    </row>
    <row r="2865" spans="1:2" ht="18" customHeight="1">
      <c r="A2865" s="73"/>
      <c r="B2865" s="86"/>
    </row>
    <row r="2866" spans="1:2" ht="18" customHeight="1">
      <c r="A2866" s="73"/>
      <c r="B2866" s="86"/>
    </row>
    <row r="2867" spans="1:2" ht="18" customHeight="1">
      <c r="A2867" s="73"/>
      <c r="B2867" s="86"/>
    </row>
    <row r="2868" spans="1:2" ht="18" customHeight="1">
      <c r="A2868" s="73"/>
      <c r="B2868" s="86"/>
    </row>
    <row r="2869" spans="1:2" ht="18" customHeight="1">
      <c r="A2869" s="73"/>
      <c r="B2869" s="86"/>
    </row>
    <row r="2870" spans="1:2" ht="18" customHeight="1">
      <c r="A2870" s="73"/>
      <c r="B2870" s="86"/>
    </row>
    <row r="2871" spans="1:2" ht="18" customHeight="1">
      <c r="A2871" s="73"/>
      <c r="B2871" s="86"/>
    </row>
    <row r="2872" spans="1:2" ht="18" customHeight="1">
      <c r="A2872" s="73"/>
      <c r="B2872" s="86"/>
    </row>
    <row r="2873" spans="1:2" ht="18" customHeight="1">
      <c r="A2873" s="73"/>
      <c r="B2873" s="86"/>
    </row>
    <row r="2874" spans="1:2" ht="18" customHeight="1">
      <c r="A2874" s="73"/>
      <c r="B2874" s="86"/>
    </row>
    <row r="2875" spans="1:2" ht="18" customHeight="1">
      <c r="A2875" s="73"/>
      <c r="B2875" s="86"/>
    </row>
    <row r="2876" spans="1:2" ht="18" customHeight="1">
      <c r="A2876" s="73"/>
      <c r="B2876" s="86"/>
    </row>
    <row r="2877" spans="1:2" ht="18" customHeight="1">
      <c r="A2877" s="73"/>
      <c r="B2877" s="86"/>
    </row>
    <row r="2878" spans="1:2" ht="18" customHeight="1">
      <c r="A2878" s="73"/>
      <c r="B2878" s="86"/>
    </row>
    <row r="2879" spans="1:2" ht="18" customHeight="1">
      <c r="A2879" s="73"/>
      <c r="B2879" s="86"/>
    </row>
    <row r="2880" spans="1:2" ht="18" customHeight="1">
      <c r="A2880" s="73"/>
      <c r="B2880" s="86"/>
    </row>
    <row r="2881" spans="1:2" ht="18" customHeight="1">
      <c r="A2881" s="73"/>
      <c r="B2881" s="86"/>
    </row>
    <row r="2882" spans="1:2" ht="18" customHeight="1">
      <c r="A2882" s="73"/>
      <c r="B2882" s="86"/>
    </row>
    <row r="2883" spans="1:2" ht="18" customHeight="1">
      <c r="A2883" s="73"/>
      <c r="B2883" s="86"/>
    </row>
    <row r="2884" spans="1:2" ht="18" customHeight="1">
      <c r="A2884" s="73"/>
      <c r="B2884" s="86"/>
    </row>
    <row r="2885" spans="1:2" ht="18" customHeight="1">
      <c r="A2885" s="73"/>
      <c r="B2885" s="86"/>
    </row>
    <row r="2886" spans="1:2" ht="18" customHeight="1">
      <c r="A2886" s="73"/>
      <c r="B2886" s="86"/>
    </row>
    <row r="2887" spans="1:2" ht="18" customHeight="1">
      <c r="A2887" s="73"/>
      <c r="B2887" s="86"/>
    </row>
    <row r="2888" spans="1:2" ht="18" customHeight="1">
      <c r="A2888" s="73"/>
      <c r="B2888" s="86"/>
    </row>
    <row r="2889" spans="1:2" ht="18" customHeight="1">
      <c r="A2889" s="73"/>
      <c r="B2889" s="86"/>
    </row>
    <row r="2890" spans="1:2" ht="18" customHeight="1">
      <c r="A2890" s="73"/>
      <c r="B2890" s="86"/>
    </row>
    <row r="2891" spans="1:2" ht="18" customHeight="1">
      <c r="A2891" s="73"/>
      <c r="B2891" s="86"/>
    </row>
    <row r="2892" spans="1:2" ht="18" customHeight="1">
      <c r="A2892" s="73"/>
      <c r="B2892" s="86"/>
    </row>
    <row r="2893" spans="1:2" ht="18" customHeight="1">
      <c r="A2893" s="73"/>
      <c r="B2893" s="86"/>
    </row>
    <row r="2894" spans="1:2" ht="18" customHeight="1">
      <c r="A2894" s="73"/>
      <c r="B2894" s="86"/>
    </row>
    <row r="2895" spans="1:2" ht="18" customHeight="1">
      <c r="A2895" s="73"/>
      <c r="B2895" s="86"/>
    </row>
    <row r="2896" spans="1:2" ht="18" customHeight="1">
      <c r="A2896" s="73"/>
      <c r="B2896" s="86"/>
    </row>
    <row r="2897" spans="1:2" ht="18" customHeight="1">
      <c r="A2897" s="73"/>
      <c r="B2897" s="86"/>
    </row>
    <row r="2898" spans="1:2" ht="18" customHeight="1">
      <c r="A2898" s="73"/>
      <c r="B2898" s="86"/>
    </row>
    <row r="2899" spans="1:2" ht="18" customHeight="1">
      <c r="A2899" s="73"/>
      <c r="B2899" s="86"/>
    </row>
    <row r="2900" spans="1:2" ht="18" customHeight="1">
      <c r="A2900" s="73"/>
      <c r="B2900" s="86"/>
    </row>
    <row r="2901" spans="1:2" ht="18" customHeight="1">
      <c r="A2901" s="73"/>
      <c r="B2901" s="86"/>
    </row>
    <row r="2902" spans="1:2" ht="18" customHeight="1">
      <c r="A2902" s="73"/>
      <c r="B2902" s="86"/>
    </row>
    <row r="2903" spans="1:2" ht="18" customHeight="1">
      <c r="A2903" s="73"/>
      <c r="B2903" s="86"/>
    </row>
    <row r="2904" spans="1:2" ht="18" customHeight="1">
      <c r="A2904" s="73"/>
      <c r="B2904" s="86"/>
    </row>
    <row r="2905" spans="1:2" ht="18" customHeight="1">
      <c r="A2905" s="73"/>
      <c r="B2905" s="86"/>
    </row>
    <row r="2906" spans="1:2" ht="18" customHeight="1">
      <c r="A2906" s="73"/>
      <c r="B2906" s="86"/>
    </row>
    <row r="2907" spans="1:2" ht="18" customHeight="1">
      <c r="A2907" s="73"/>
      <c r="B2907" s="86"/>
    </row>
    <row r="2908" spans="1:2" ht="18" customHeight="1">
      <c r="A2908" s="73"/>
      <c r="B2908" s="86"/>
    </row>
    <row r="2909" spans="1:2" ht="18" customHeight="1">
      <c r="A2909" s="73"/>
      <c r="B2909" s="86"/>
    </row>
    <row r="2910" spans="1:2" ht="18" customHeight="1">
      <c r="A2910" s="73"/>
      <c r="B2910" s="86"/>
    </row>
    <row r="2911" spans="1:2" ht="18" customHeight="1">
      <c r="A2911" s="73"/>
      <c r="B2911" s="86"/>
    </row>
    <row r="2912" spans="1:2" ht="18" customHeight="1">
      <c r="A2912" s="73"/>
      <c r="B2912" s="86"/>
    </row>
    <row r="2913" spans="1:2" ht="18" customHeight="1">
      <c r="A2913" s="73"/>
      <c r="B2913" s="86"/>
    </row>
    <row r="2914" spans="1:2" ht="18" customHeight="1">
      <c r="A2914" s="73"/>
      <c r="B2914" s="86"/>
    </row>
    <row r="2915" spans="1:2" ht="18" customHeight="1">
      <c r="A2915" s="73"/>
      <c r="B2915" s="86"/>
    </row>
    <row r="2916" spans="1:2" ht="18" customHeight="1">
      <c r="A2916" s="73"/>
      <c r="B2916" s="86"/>
    </row>
    <row r="2917" spans="1:2" ht="18" customHeight="1">
      <c r="A2917" s="73"/>
      <c r="B2917" s="86"/>
    </row>
    <row r="2918" spans="1:2" ht="18" customHeight="1">
      <c r="A2918" s="73"/>
      <c r="B2918" s="86"/>
    </row>
    <row r="2919" spans="1:2" ht="18" customHeight="1">
      <c r="A2919" s="73"/>
      <c r="B2919" s="86"/>
    </row>
    <row r="2920" spans="1:2" ht="18" customHeight="1">
      <c r="A2920" s="73"/>
      <c r="B2920" s="86"/>
    </row>
    <row r="2921" spans="1:2" ht="18" customHeight="1">
      <c r="A2921" s="73"/>
      <c r="B2921" s="86"/>
    </row>
    <row r="2922" spans="1:2" ht="18" customHeight="1">
      <c r="A2922" s="73"/>
      <c r="B2922" s="86"/>
    </row>
    <row r="2923" spans="1:2" ht="18" customHeight="1">
      <c r="A2923" s="73"/>
      <c r="B2923" s="86"/>
    </row>
    <row r="2924" spans="1:2" ht="18" customHeight="1">
      <c r="A2924" s="73"/>
      <c r="B2924" s="86"/>
    </row>
    <row r="2925" spans="1:2" ht="18" customHeight="1">
      <c r="A2925" s="73"/>
      <c r="B2925" s="86"/>
    </row>
    <row r="2926" spans="1:2" ht="18" customHeight="1">
      <c r="A2926" s="73"/>
      <c r="B2926" s="86"/>
    </row>
    <row r="2927" spans="1:2" ht="18" customHeight="1">
      <c r="A2927" s="73"/>
      <c r="B2927" s="86"/>
    </row>
    <row r="2928" spans="1:2" ht="18" customHeight="1">
      <c r="A2928" s="73"/>
      <c r="B2928" s="86"/>
    </row>
    <row r="2929" spans="1:2" ht="18" customHeight="1">
      <c r="A2929" s="73"/>
      <c r="B2929" s="86"/>
    </row>
    <row r="2930" spans="1:2" ht="18" customHeight="1">
      <c r="A2930" s="73"/>
      <c r="B2930" s="86"/>
    </row>
    <row r="2931" spans="1:2" ht="18" customHeight="1">
      <c r="A2931" s="73"/>
      <c r="B2931" s="86"/>
    </row>
    <row r="2932" spans="1:2" ht="18" customHeight="1">
      <c r="A2932" s="73"/>
      <c r="B2932" s="86"/>
    </row>
    <row r="2933" spans="1:2" ht="18" customHeight="1">
      <c r="A2933" s="73"/>
      <c r="B2933" s="86"/>
    </row>
    <row r="2934" spans="1:2" ht="18" customHeight="1">
      <c r="A2934" s="73"/>
      <c r="B2934" s="86"/>
    </row>
    <row r="2935" spans="1:2" ht="18" customHeight="1">
      <c r="A2935" s="73"/>
      <c r="B2935" s="86"/>
    </row>
    <row r="2936" spans="1:2" ht="18" customHeight="1">
      <c r="A2936" s="73"/>
      <c r="B2936" s="86"/>
    </row>
    <row r="2937" spans="1:2" ht="18" customHeight="1">
      <c r="A2937" s="73"/>
      <c r="B2937" s="86"/>
    </row>
    <row r="2938" spans="1:2" ht="18" customHeight="1">
      <c r="A2938" s="73"/>
      <c r="B2938" s="86"/>
    </row>
    <row r="2939" spans="1:2" ht="18" customHeight="1">
      <c r="A2939" s="73"/>
      <c r="B2939" s="86"/>
    </row>
    <row r="2940" spans="1:2" ht="18" customHeight="1">
      <c r="A2940" s="73"/>
      <c r="B2940" s="86"/>
    </row>
    <row r="2941" spans="1:2" ht="18" customHeight="1">
      <c r="A2941" s="73"/>
      <c r="B2941" s="86"/>
    </row>
    <row r="2942" spans="1:2" ht="18" customHeight="1">
      <c r="A2942" s="73"/>
      <c r="B2942" s="86"/>
    </row>
    <row r="2943" spans="1:2" ht="18" customHeight="1">
      <c r="A2943" s="73"/>
      <c r="B2943" s="86"/>
    </row>
    <row r="2944" spans="1:2" ht="18" customHeight="1">
      <c r="A2944" s="73"/>
      <c r="B2944" s="86"/>
    </row>
    <row r="2945" spans="1:2" ht="18" customHeight="1">
      <c r="A2945" s="73"/>
      <c r="B2945" s="86"/>
    </row>
    <row r="2946" spans="1:2" ht="18" customHeight="1">
      <c r="A2946" s="73"/>
      <c r="B2946" s="86"/>
    </row>
    <row r="2947" spans="1:2" ht="18" customHeight="1">
      <c r="A2947" s="73"/>
      <c r="B2947" s="86"/>
    </row>
    <row r="2948" spans="1:2" ht="18" customHeight="1">
      <c r="A2948" s="73"/>
      <c r="B2948" s="86"/>
    </row>
    <row r="2949" spans="1:2" ht="18" customHeight="1">
      <c r="A2949" s="73"/>
      <c r="B2949" s="86"/>
    </row>
    <row r="2950" spans="1:2" ht="18" customHeight="1">
      <c r="A2950" s="73"/>
      <c r="B2950" s="86"/>
    </row>
    <row r="2951" spans="1:2" ht="18" customHeight="1">
      <c r="A2951" s="73"/>
      <c r="B2951" s="86"/>
    </row>
    <row r="2952" spans="1:2" ht="18" customHeight="1">
      <c r="A2952" s="73"/>
      <c r="B2952" s="86"/>
    </row>
    <row r="2953" spans="1:2" ht="18" customHeight="1">
      <c r="A2953" s="73"/>
      <c r="B2953" s="86"/>
    </row>
    <row r="2954" spans="1:2" ht="18" customHeight="1">
      <c r="A2954" s="73"/>
      <c r="B2954" s="86"/>
    </row>
    <row r="2955" spans="1:2" ht="18" customHeight="1">
      <c r="A2955" s="73"/>
      <c r="B2955" s="86"/>
    </row>
    <row r="2956" spans="1:2" ht="18" customHeight="1">
      <c r="A2956" s="73"/>
      <c r="B2956" s="86"/>
    </row>
    <row r="2957" spans="1:2" ht="18" customHeight="1">
      <c r="A2957" s="73"/>
      <c r="B2957" s="86"/>
    </row>
    <row r="2958" spans="1:2" ht="18" customHeight="1">
      <c r="A2958" s="73"/>
      <c r="B2958" s="86"/>
    </row>
    <row r="2959" spans="1:2" ht="18" customHeight="1">
      <c r="A2959" s="73"/>
      <c r="B2959" s="86"/>
    </row>
    <row r="2960" spans="1:2" ht="18" customHeight="1">
      <c r="A2960" s="73"/>
      <c r="B2960" s="86"/>
    </row>
    <row r="2961" spans="1:2" ht="18" customHeight="1">
      <c r="A2961" s="73"/>
      <c r="B2961" s="86"/>
    </row>
    <row r="2962" spans="1:2" ht="18" customHeight="1">
      <c r="A2962" s="73"/>
      <c r="B2962" s="86"/>
    </row>
    <row r="2963" spans="1:2" ht="18" customHeight="1">
      <c r="A2963" s="73"/>
      <c r="B2963" s="86"/>
    </row>
    <row r="2964" spans="1:2" ht="18" customHeight="1">
      <c r="A2964" s="73"/>
      <c r="B2964" s="86"/>
    </row>
    <row r="2965" spans="1:2" ht="18" customHeight="1">
      <c r="A2965" s="73"/>
      <c r="B2965" s="86"/>
    </row>
    <row r="2966" spans="1:2" ht="18" customHeight="1">
      <c r="A2966" s="73"/>
      <c r="B2966" s="86"/>
    </row>
    <row r="2967" spans="1:2" ht="18" customHeight="1">
      <c r="A2967" s="73"/>
      <c r="B2967" s="86"/>
    </row>
    <row r="2968" spans="1:2" ht="18" customHeight="1">
      <c r="A2968" s="73"/>
      <c r="B2968" s="86"/>
    </row>
    <row r="2969" spans="1:2" ht="18" customHeight="1">
      <c r="A2969" s="73"/>
      <c r="B2969" s="86"/>
    </row>
    <row r="2970" spans="1:2" ht="18" customHeight="1">
      <c r="A2970" s="73"/>
      <c r="B2970" s="86"/>
    </row>
    <row r="2971" spans="1:2" ht="18" customHeight="1">
      <c r="A2971" s="73"/>
      <c r="B2971" s="86"/>
    </row>
    <row r="2972" spans="1:2" ht="18" customHeight="1">
      <c r="A2972" s="73"/>
      <c r="B2972" s="86"/>
    </row>
    <row r="2973" spans="1:2" ht="18" customHeight="1">
      <c r="A2973" s="73"/>
      <c r="B2973" s="86"/>
    </row>
    <row r="2974" spans="1:2" ht="18" customHeight="1">
      <c r="A2974" s="73"/>
      <c r="B2974" s="86"/>
    </row>
    <row r="2975" spans="1:2" ht="18" customHeight="1">
      <c r="A2975" s="73"/>
      <c r="B2975" s="86"/>
    </row>
    <row r="2976" spans="1:2" ht="18" customHeight="1">
      <c r="A2976" s="73"/>
      <c r="B2976" s="86"/>
    </row>
    <row r="2977" spans="1:2" ht="18" customHeight="1">
      <c r="A2977" s="73"/>
      <c r="B2977" s="86"/>
    </row>
    <row r="2978" spans="1:2" ht="18" customHeight="1">
      <c r="A2978" s="73"/>
      <c r="B2978" s="86"/>
    </row>
    <row r="2979" spans="1:2" ht="18" customHeight="1">
      <c r="A2979" s="73"/>
      <c r="B2979" s="86"/>
    </row>
    <row r="2980" spans="1:2" ht="18" customHeight="1">
      <c r="A2980" s="73"/>
      <c r="B2980" s="86"/>
    </row>
    <row r="2981" spans="1:2" ht="18" customHeight="1">
      <c r="A2981" s="73"/>
      <c r="B2981" s="86"/>
    </row>
    <row r="2982" spans="1:2" ht="18" customHeight="1">
      <c r="A2982" s="73"/>
      <c r="B2982" s="86"/>
    </row>
    <row r="2983" spans="1:2" ht="18" customHeight="1">
      <c r="A2983" s="73"/>
      <c r="B2983" s="86"/>
    </row>
    <row r="2984" spans="1:2" ht="18" customHeight="1">
      <c r="A2984" s="73"/>
      <c r="B2984" s="86"/>
    </row>
    <row r="2985" spans="1:2" ht="18" customHeight="1">
      <c r="A2985" s="73"/>
      <c r="B2985" s="86"/>
    </row>
    <row r="2986" spans="1:2" ht="18" customHeight="1">
      <c r="A2986" s="73"/>
      <c r="B2986" s="86"/>
    </row>
    <row r="2987" spans="1:2" ht="18" customHeight="1">
      <c r="A2987" s="73"/>
      <c r="B2987" s="86"/>
    </row>
    <row r="2988" spans="1:2" ht="18" customHeight="1">
      <c r="A2988" s="73"/>
      <c r="B2988" s="86"/>
    </row>
    <row r="2989" spans="1:2" ht="18" customHeight="1">
      <c r="A2989" s="73"/>
      <c r="B2989" s="86"/>
    </row>
    <row r="2990" spans="1:2" ht="18" customHeight="1">
      <c r="A2990" s="73"/>
      <c r="B2990" s="86"/>
    </row>
    <row r="2991" spans="1:2" ht="18" customHeight="1">
      <c r="A2991" s="73"/>
      <c r="B2991" s="86"/>
    </row>
    <row r="2992" spans="1:2" ht="18" customHeight="1">
      <c r="A2992" s="73"/>
      <c r="B2992" s="86"/>
    </row>
    <row r="2993" spans="1:2" ht="18" customHeight="1">
      <c r="A2993" s="73"/>
      <c r="B2993" s="86"/>
    </row>
    <row r="2994" spans="1:2" ht="18" customHeight="1">
      <c r="A2994" s="73"/>
      <c r="B2994" s="86"/>
    </row>
    <row r="2995" spans="1:2" ht="18" customHeight="1">
      <c r="A2995" s="73"/>
      <c r="B2995" s="86"/>
    </row>
    <row r="2996" spans="1:2" ht="18" customHeight="1">
      <c r="A2996" s="73"/>
      <c r="B2996" s="86"/>
    </row>
    <row r="2997" spans="1:2" ht="18" customHeight="1">
      <c r="A2997" s="73"/>
      <c r="B2997" s="86"/>
    </row>
    <row r="2998" spans="1:2" ht="18" customHeight="1">
      <c r="A2998" s="73"/>
      <c r="B2998" s="86"/>
    </row>
    <row r="2999" spans="1:2" ht="18" customHeight="1">
      <c r="A2999" s="73"/>
      <c r="B2999" s="86"/>
    </row>
    <row r="3000" spans="1:2" ht="18" customHeight="1">
      <c r="A3000" s="73"/>
      <c r="B3000" s="86"/>
    </row>
    <row r="3001" spans="1:2" ht="18" customHeight="1">
      <c r="A3001" s="73"/>
      <c r="B3001" s="86"/>
    </row>
    <row r="3002" spans="1:2" ht="18" customHeight="1">
      <c r="A3002" s="73"/>
      <c r="B3002" s="86"/>
    </row>
    <row r="3003" spans="1:2" ht="18" customHeight="1">
      <c r="A3003" s="73"/>
      <c r="B3003" s="86"/>
    </row>
    <row r="3004" spans="1:2" ht="18" customHeight="1">
      <c r="A3004" s="73"/>
      <c r="B3004" s="86"/>
    </row>
    <row r="3005" spans="1:2" ht="18" customHeight="1">
      <c r="A3005" s="73"/>
      <c r="B3005" s="86"/>
    </row>
    <row r="3006" spans="1:2" ht="18" customHeight="1">
      <c r="A3006" s="73"/>
      <c r="B3006" s="86"/>
    </row>
    <row r="3007" spans="1:2" ht="18" customHeight="1">
      <c r="A3007" s="73"/>
      <c r="B3007" s="86"/>
    </row>
    <row r="3008" spans="1:2" ht="18" customHeight="1">
      <c r="A3008" s="73"/>
      <c r="B3008" s="86"/>
    </row>
    <row r="3009" spans="1:2" ht="18" customHeight="1">
      <c r="A3009" s="73"/>
      <c r="B3009" s="86"/>
    </row>
    <row r="3010" spans="1:2" ht="18" customHeight="1">
      <c r="A3010" s="73"/>
      <c r="B3010" s="86"/>
    </row>
    <row r="3011" spans="1:2" ht="18" customHeight="1">
      <c r="A3011" s="73"/>
      <c r="B3011" s="86"/>
    </row>
    <row r="3012" spans="1:2" ht="18" customHeight="1">
      <c r="A3012" s="73"/>
      <c r="B3012" s="86"/>
    </row>
    <row r="3013" spans="1:2" ht="18" customHeight="1">
      <c r="A3013" s="73"/>
      <c r="B3013" s="86"/>
    </row>
    <row r="3014" spans="1:2" ht="18" customHeight="1">
      <c r="A3014" s="73"/>
      <c r="B3014" s="86"/>
    </row>
    <row r="3015" spans="1:2" ht="18" customHeight="1">
      <c r="A3015" s="73"/>
      <c r="B3015" s="86"/>
    </row>
    <row r="3016" spans="1:2" ht="18" customHeight="1">
      <c r="A3016" s="73"/>
      <c r="B3016" s="86"/>
    </row>
    <row r="3017" spans="1:2" ht="18" customHeight="1">
      <c r="A3017" s="73"/>
      <c r="B3017" s="86"/>
    </row>
    <row r="3018" spans="1:2" ht="18" customHeight="1">
      <c r="A3018" s="73"/>
      <c r="B3018" s="86"/>
    </row>
    <row r="3019" spans="1:2" ht="18" customHeight="1">
      <c r="A3019" s="73"/>
      <c r="B3019" s="86"/>
    </row>
    <row r="3020" spans="1:2" ht="18" customHeight="1">
      <c r="A3020" s="73"/>
      <c r="B3020" s="86"/>
    </row>
    <row r="3021" spans="1:2" ht="18" customHeight="1">
      <c r="A3021" s="73"/>
      <c r="B3021" s="86"/>
    </row>
    <row r="3022" spans="1:2" ht="18" customHeight="1">
      <c r="A3022" s="73"/>
      <c r="B3022" s="86"/>
    </row>
    <row r="3023" spans="1:2" ht="18" customHeight="1">
      <c r="A3023" s="73"/>
      <c r="B3023" s="86"/>
    </row>
    <row r="3024" spans="1:2" ht="18" customHeight="1">
      <c r="A3024" s="73"/>
      <c r="B3024" s="86"/>
    </row>
    <row r="3025" spans="1:2" ht="18" customHeight="1">
      <c r="A3025" s="73"/>
      <c r="B3025" s="86"/>
    </row>
    <row r="3026" spans="1:2" ht="18" customHeight="1">
      <c r="A3026" s="73"/>
      <c r="B3026" s="86"/>
    </row>
    <row r="3027" spans="1:2" ht="18" customHeight="1">
      <c r="A3027" s="73"/>
      <c r="B3027" s="86"/>
    </row>
    <row r="3028" spans="1:2" ht="18" customHeight="1">
      <c r="A3028" s="73"/>
      <c r="B3028" s="86"/>
    </row>
    <row r="3029" spans="1:2" ht="18" customHeight="1">
      <c r="A3029" s="73"/>
      <c r="B3029" s="86"/>
    </row>
    <row r="3030" spans="1:2" ht="18" customHeight="1">
      <c r="A3030" s="73"/>
      <c r="B3030" s="86"/>
    </row>
    <row r="3031" spans="1:2" ht="18" customHeight="1">
      <c r="A3031" s="73"/>
      <c r="B3031" s="86"/>
    </row>
    <row r="3032" spans="1:2" ht="18" customHeight="1">
      <c r="A3032" s="73"/>
      <c r="B3032" s="86"/>
    </row>
    <row r="3033" spans="1:2" ht="18" customHeight="1">
      <c r="A3033" s="73"/>
      <c r="B3033" s="86"/>
    </row>
    <row r="3034" spans="1:2" ht="18" customHeight="1">
      <c r="A3034" s="73"/>
      <c r="B3034" s="86"/>
    </row>
    <row r="3035" spans="1:2" ht="18" customHeight="1">
      <c r="A3035" s="73"/>
      <c r="B3035" s="86"/>
    </row>
    <row r="3036" spans="1:2" ht="18" customHeight="1">
      <c r="A3036" s="73"/>
      <c r="B3036" s="86"/>
    </row>
    <row r="3037" spans="1:2" ht="18" customHeight="1">
      <c r="A3037" s="73"/>
      <c r="B3037" s="86"/>
    </row>
    <row r="3038" spans="1:2" ht="18" customHeight="1">
      <c r="A3038" s="73"/>
      <c r="B3038" s="86"/>
    </row>
    <row r="3039" spans="1:2" ht="18" customHeight="1">
      <c r="A3039" s="73"/>
      <c r="B3039" s="86"/>
    </row>
    <row r="3040" spans="1:2" ht="18" customHeight="1">
      <c r="A3040" s="73"/>
      <c r="B3040" s="86"/>
    </row>
    <row r="3041" spans="1:2" ht="18" customHeight="1">
      <c r="A3041" s="73"/>
      <c r="B3041" s="86"/>
    </row>
    <row r="3042" spans="1:2" ht="18" customHeight="1">
      <c r="A3042" s="73"/>
      <c r="B3042" s="86"/>
    </row>
    <row r="3043" spans="1:2" ht="18" customHeight="1">
      <c r="A3043" s="73"/>
      <c r="B3043" s="86"/>
    </row>
    <row r="3044" spans="1:2" ht="18" customHeight="1">
      <c r="A3044" s="73"/>
      <c r="B3044" s="86"/>
    </row>
    <row r="3045" spans="1:2" ht="18" customHeight="1">
      <c r="A3045" s="73"/>
      <c r="B3045" s="86"/>
    </row>
    <row r="3046" spans="1:2" ht="18" customHeight="1">
      <c r="A3046" s="73"/>
      <c r="B3046" s="86"/>
    </row>
    <row r="3047" spans="1:2" ht="18" customHeight="1">
      <c r="A3047" s="73"/>
      <c r="B3047" s="86"/>
    </row>
    <row r="3048" spans="1:2" ht="18" customHeight="1">
      <c r="A3048" s="73"/>
      <c r="B3048" s="86"/>
    </row>
    <row r="3049" spans="1:2" ht="18" customHeight="1">
      <c r="A3049" s="73"/>
      <c r="B3049" s="86"/>
    </row>
    <row r="3050" spans="1:2" ht="18" customHeight="1">
      <c r="A3050" s="73"/>
      <c r="B3050" s="86"/>
    </row>
    <row r="3051" spans="1:2" ht="18" customHeight="1">
      <c r="A3051" s="73"/>
      <c r="B3051" s="86"/>
    </row>
    <row r="3052" spans="1:2" ht="18" customHeight="1">
      <c r="A3052" s="73"/>
      <c r="B3052" s="86"/>
    </row>
    <row r="3053" spans="1:2" ht="18" customHeight="1">
      <c r="A3053" s="73"/>
      <c r="B3053" s="86"/>
    </row>
    <row r="3054" spans="1:2" ht="18" customHeight="1">
      <c r="A3054" s="73"/>
      <c r="B3054" s="86"/>
    </row>
    <row r="3055" spans="1:2" ht="18" customHeight="1">
      <c r="A3055" s="73"/>
      <c r="B3055" s="86"/>
    </row>
    <row r="3056" spans="1:2" ht="18" customHeight="1">
      <c r="A3056" s="73"/>
      <c r="B3056" s="86"/>
    </row>
    <row r="3057" spans="1:2" ht="18" customHeight="1">
      <c r="A3057" s="73"/>
      <c r="B3057" s="86"/>
    </row>
    <row r="3058" spans="1:2" ht="18" customHeight="1">
      <c r="A3058" s="73"/>
      <c r="B3058" s="86"/>
    </row>
    <row r="3059" spans="1:2" ht="18" customHeight="1">
      <c r="A3059" s="73"/>
      <c r="B3059" s="86"/>
    </row>
    <row r="3060" spans="1:2" ht="18" customHeight="1">
      <c r="A3060" s="73"/>
      <c r="B3060" s="86"/>
    </row>
    <row r="3061" spans="1:2" ht="18" customHeight="1">
      <c r="A3061" s="73"/>
      <c r="B3061" s="86"/>
    </row>
    <row r="3062" spans="1:2" ht="18" customHeight="1">
      <c r="A3062" s="73"/>
      <c r="B3062" s="86"/>
    </row>
    <row r="3063" spans="1:2" ht="18" customHeight="1">
      <c r="A3063" s="73"/>
      <c r="B3063" s="86"/>
    </row>
    <row r="3064" spans="1:2" ht="18" customHeight="1">
      <c r="A3064" s="73"/>
      <c r="B3064" s="86"/>
    </row>
    <row r="3065" spans="1:2" ht="18" customHeight="1">
      <c r="A3065" s="73"/>
      <c r="B3065" s="86"/>
    </row>
    <row r="3066" spans="1:2" ht="18" customHeight="1">
      <c r="A3066" s="73"/>
      <c r="B3066" s="86"/>
    </row>
    <row r="3067" spans="1:2" ht="18" customHeight="1">
      <c r="A3067" s="73"/>
      <c r="B3067" s="86"/>
    </row>
    <row r="3068" spans="1:2" ht="18" customHeight="1">
      <c r="A3068" s="73"/>
      <c r="B3068" s="86"/>
    </row>
    <row r="3069" spans="1:2" ht="18" customHeight="1">
      <c r="A3069" s="73"/>
      <c r="B3069" s="86"/>
    </row>
    <row r="3070" spans="1:2" ht="18" customHeight="1">
      <c r="A3070" s="73"/>
      <c r="B3070" s="86"/>
    </row>
    <row r="3071" spans="1:2" ht="18" customHeight="1">
      <c r="A3071" s="73"/>
      <c r="B3071" s="86"/>
    </row>
    <row r="3072" spans="1:2" ht="18" customHeight="1">
      <c r="A3072" s="73"/>
      <c r="B3072" s="86"/>
    </row>
    <row r="3073" spans="1:2" ht="18" customHeight="1">
      <c r="A3073" s="73"/>
      <c r="B3073" s="86"/>
    </row>
    <row r="3074" spans="1:2" ht="18" customHeight="1">
      <c r="A3074" s="73"/>
      <c r="B3074" s="86"/>
    </row>
    <row r="3075" spans="1:2" ht="18" customHeight="1">
      <c r="A3075" s="73"/>
      <c r="B3075" s="86"/>
    </row>
    <row r="3076" spans="1:2" ht="18" customHeight="1">
      <c r="A3076" s="73"/>
      <c r="B3076" s="86"/>
    </row>
    <row r="3077" spans="1:2" ht="18" customHeight="1">
      <c r="A3077" s="73"/>
      <c r="B3077" s="86"/>
    </row>
    <row r="3078" spans="1:2" ht="18" customHeight="1">
      <c r="A3078" s="73"/>
      <c r="B3078" s="86"/>
    </row>
    <row r="3079" spans="1:2" ht="18" customHeight="1">
      <c r="A3079" s="73"/>
      <c r="B3079" s="86"/>
    </row>
    <row r="3080" spans="1:2" ht="18" customHeight="1">
      <c r="A3080" s="73"/>
      <c r="B3080" s="86"/>
    </row>
    <row r="3081" spans="1:2" ht="18" customHeight="1">
      <c r="A3081" s="73"/>
      <c r="B3081" s="86"/>
    </row>
    <row r="3082" spans="1:2" ht="18" customHeight="1">
      <c r="A3082" s="73"/>
      <c r="B3082" s="86"/>
    </row>
    <row r="3083" spans="1:2" ht="18" customHeight="1">
      <c r="A3083" s="73"/>
      <c r="B3083" s="86"/>
    </row>
    <row r="3084" spans="1:2" ht="18" customHeight="1">
      <c r="A3084" s="73"/>
      <c r="B3084" s="86"/>
    </row>
    <row r="3085" spans="1:2" ht="18" customHeight="1">
      <c r="A3085" s="73"/>
      <c r="B3085" s="86"/>
    </row>
    <row r="3086" spans="1:2" ht="18" customHeight="1">
      <c r="A3086" s="73"/>
      <c r="B3086" s="86"/>
    </row>
    <row r="3087" spans="1:2" ht="18" customHeight="1">
      <c r="A3087" s="73"/>
      <c r="B3087" s="86"/>
    </row>
    <row r="3088" spans="1:2" ht="18" customHeight="1">
      <c r="A3088" s="73"/>
      <c r="B3088" s="86"/>
    </row>
    <row r="3089" spans="1:2" ht="18" customHeight="1">
      <c r="A3089" s="73"/>
      <c r="B3089" s="86"/>
    </row>
    <row r="3090" spans="1:2" ht="18" customHeight="1">
      <c r="A3090" s="73"/>
      <c r="B3090" s="86"/>
    </row>
    <row r="3091" spans="1:2" ht="18" customHeight="1">
      <c r="A3091" s="73"/>
      <c r="B3091" s="86"/>
    </row>
    <row r="3092" spans="1:2" ht="18" customHeight="1">
      <c r="A3092" s="73"/>
      <c r="B3092" s="86"/>
    </row>
    <row r="3093" spans="1:2" ht="18" customHeight="1">
      <c r="A3093" s="73"/>
      <c r="B3093" s="86"/>
    </row>
    <row r="3094" spans="1:2" ht="18" customHeight="1">
      <c r="A3094" s="73"/>
      <c r="B3094" s="86"/>
    </row>
    <row r="3095" spans="1:2" ht="18" customHeight="1">
      <c r="A3095" s="73"/>
      <c r="B3095" s="86"/>
    </row>
    <row r="3096" spans="1:2" ht="18" customHeight="1">
      <c r="A3096" s="73"/>
      <c r="B3096" s="86"/>
    </row>
    <row r="3097" spans="1:2" ht="18" customHeight="1">
      <c r="A3097" s="73"/>
      <c r="B3097" s="86"/>
    </row>
    <row r="3098" spans="1:2" ht="18" customHeight="1">
      <c r="A3098" s="73"/>
      <c r="B3098" s="86"/>
    </row>
    <row r="3099" spans="1:2" ht="18" customHeight="1">
      <c r="A3099" s="73"/>
      <c r="B3099" s="86"/>
    </row>
    <row r="3100" spans="1:2" ht="18" customHeight="1">
      <c r="A3100" s="73"/>
      <c r="B3100" s="86"/>
    </row>
    <row r="3101" spans="1:2" ht="18" customHeight="1">
      <c r="A3101" s="73"/>
      <c r="B3101" s="86"/>
    </row>
    <row r="3102" spans="1:2" ht="18" customHeight="1">
      <c r="A3102" s="73"/>
      <c r="B3102" s="86"/>
    </row>
    <row r="3103" spans="1:2" ht="18" customHeight="1">
      <c r="A3103" s="73"/>
      <c r="B3103" s="86"/>
    </row>
    <row r="3104" spans="1:2" ht="18" customHeight="1">
      <c r="A3104" s="73"/>
      <c r="B3104" s="86"/>
    </row>
    <row r="3105" spans="1:2" ht="18" customHeight="1">
      <c r="A3105" s="73"/>
      <c r="B3105" s="86"/>
    </row>
    <row r="3106" spans="1:2" ht="18" customHeight="1">
      <c r="A3106" s="73"/>
      <c r="B3106" s="86"/>
    </row>
    <row r="3107" spans="1:2" ht="18" customHeight="1">
      <c r="A3107" s="73"/>
      <c r="B3107" s="86"/>
    </row>
    <row r="3108" spans="1:2" ht="18" customHeight="1">
      <c r="A3108" s="73"/>
      <c r="B3108" s="86"/>
    </row>
    <row r="3109" spans="1:2" ht="18" customHeight="1">
      <c r="A3109" s="73"/>
      <c r="B3109" s="86"/>
    </row>
    <row r="3110" spans="1:2" ht="18" customHeight="1">
      <c r="A3110" s="73"/>
      <c r="B3110" s="86"/>
    </row>
    <row r="3111" spans="1:2" ht="18" customHeight="1">
      <c r="A3111" s="73"/>
      <c r="B3111" s="86"/>
    </row>
    <row r="3112" spans="1:2" ht="18" customHeight="1">
      <c r="A3112" s="73"/>
      <c r="B3112" s="86"/>
    </row>
    <row r="3113" spans="1:2" ht="18" customHeight="1">
      <c r="A3113" s="73"/>
      <c r="B3113" s="86"/>
    </row>
    <row r="3114" spans="1:2" ht="18" customHeight="1">
      <c r="A3114" s="73"/>
      <c r="B3114" s="86"/>
    </row>
    <row r="3115" spans="1:2" ht="18" customHeight="1">
      <c r="A3115" s="73"/>
      <c r="B3115" s="86"/>
    </row>
    <row r="3116" spans="1:2" ht="18" customHeight="1">
      <c r="A3116" s="73"/>
      <c r="B3116" s="86"/>
    </row>
    <row r="3117" spans="1:2" ht="18" customHeight="1">
      <c r="A3117" s="73"/>
      <c r="B3117" s="86"/>
    </row>
    <row r="3118" spans="1:2" ht="18" customHeight="1">
      <c r="A3118" s="73"/>
      <c r="B3118" s="86"/>
    </row>
    <row r="3119" spans="1:2" ht="18" customHeight="1">
      <c r="A3119" s="73"/>
      <c r="B3119" s="86"/>
    </row>
    <row r="3120" spans="1:2" ht="18" customHeight="1">
      <c r="A3120" s="73"/>
      <c r="B3120" s="86"/>
    </row>
    <row r="3121" spans="1:2" ht="18" customHeight="1">
      <c r="A3121" s="73"/>
      <c r="B3121" s="86"/>
    </row>
    <row r="3122" spans="1:2" ht="18" customHeight="1">
      <c r="A3122" s="73"/>
      <c r="B3122" s="86"/>
    </row>
    <row r="3123" spans="1:2" ht="18" customHeight="1">
      <c r="A3123" s="73"/>
      <c r="B3123" s="86"/>
    </row>
    <row r="3124" spans="1:2" ht="18" customHeight="1">
      <c r="A3124" s="73"/>
      <c r="B3124" s="86"/>
    </row>
    <row r="3125" spans="1:2" ht="18" customHeight="1">
      <c r="A3125" s="73"/>
      <c r="B3125" s="86"/>
    </row>
    <row r="3126" spans="1:2" ht="18" customHeight="1">
      <c r="A3126" s="73"/>
      <c r="B3126" s="86"/>
    </row>
    <row r="3127" spans="1:2" ht="18" customHeight="1">
      <c r="A3127" s="73"/>
      <c r="B3127" s="86"/>
    </row>
    <row r="3128" spans="1:2" ht="18" customHeight="1">
      <c r="A3128" s="73"/>
      <c r="B3128" s="86"/>
    </row>
    <row r="3129" spans="1:2" ht="18" customHeight="1">
      <c r="A3129" s="73"/>
      <c r="B3129" s="86"/>
    </row>
    <row r="3130" spans="1:2" ht="18" customHeight="1">
      <c r="A3130" s="73"/>
      <c r="B3130" s="86"/>
    </row>
    <row r="3131" spans="1:2" ht="18" customHeight="1">
      <c r="A3131" s="73"/>
      <c r="B3131" s="86"/>
    </row>
    <row r="3132" spans="1:2" ht="18" customHeight="1">
      <c r="A3132" s="73"/>
      <c r="B3132" s="86"/>
    </row>
    <row r="3133" spans="1:2" ht="18" customHeight="1">
      <c r="A3133" s="73"/>
      <c r="B3133" s="86"/>
    </row>
    <row r="3134" spans="1:2" ht="18" customHeight="1">
      <c r="A3134" s="73"/>
      <c r="B3134" s="86"/>
    </row>
    <row r="3135" spans="1:2" ht="18" customHeight="1">
      <c r="A3135" s="73"/>
      <c r="B3135" s="86"/>
    </row>
    <row r="3136" spans="1:2" ht="18" customHeight="1">
      <c r="A3136" s="73"/>
      <c r="B3136" s="86"/>
    </row>
    <row r="3137" spans="1:2" ht="18" customHeight="1">
      <c r="A3137" s="73"/>
      <c r="B3137" s="86"/>
    </row>
    <row r="3138" spans="1:2" ht="18" customHeight="1">
      <c r="A3138" s="73"/>
      <c r="B3138" s="86"/>
    </row>
    <row r="3139" spans="1:2" ht="18" customHeight="1">
      <c r="A3139" s="73"/>
      <c r="B3139" s="86"/>
    </row>
    <row r="3140" spans="1:2" ht="18" customHeight="1">
      <c r="A3140" s="73"/>
      <c r="B3140" s="86"/>
    </row>
    <row r="3141" spans="1:2" ht="18" customHeight="1">
      <c r="A3141" s="73"/>
      <c r="B3141" s="86"/>
    </row>
    <row r="3142" spans="1:2" ht="18" customHeight="1">
      <c r="A3142" s="73"/>
      <c r="B3142" s="86"/>
    </row>
    <row r="3143" spans="1:2" ht="18" customHeight="1">
      <c r="A3143" s="73"/>
      <c r="B3143" s="86"/>
    </row>
    <row r="3144" spans="1:2" ht="18" customHeight="1">
      <c r="A3144" s="73"/>
      <c r="B3144" s="86"/>
    </row>
    <row r="3145" spans="1:2" ht="18" customHeight="1">
      <c r="A3145" s="73"/>
      <c r="B3145" s="86"/>
    </row>
    <row r="3146" spans="1:2" ht="18" customHeight="1">
      <c r="A3146" s="73"/>
      <c r="B3146" s="86"/>
    </row>
    <row r="3147" spans="1:2" ht="18" customHeight="1">
      <c r="A3147" s="73"/>
      <c r="B3147" s="86"/>
    </row>
    <row r="3148" spans="1:2" ht="18" customHeight="1">
      <c r="A3148" s="73"/>
      <c r="B3148" s="86"/>
    </row>
    <row r="3149" spans="1:2" ht="18" customHeight="1">
      <c r="A3149" s="73"/>
      <c r="B3149" s="86"/>
    </row>
    <row r="3150" spans="1:2" ht="18" customHeight="1">
      <c r="A3150" s="73"/>
      <c r="B3150" s="86"/>
    </row>
    <row r="3151" spans="1:2" ht="18" customHeight="1">
      <c r="A3151" s="73"/>
      <c r="B3151" s="86"/>
    </row>
    <row r="3152" spans="1:2" ht="18" customHeight="1">
      <c r="A3152" s="73"/>
      <c r="B3152" s="86"/>
    </row>
    <row r="3153" spans="1:2" ht="18" customHeight="1">
      <c r="A3153" s="73"/>
      <c r="B3153" s="86"/>
    </row>
    <row r="3154" spans="1:2" ht="18" customHeight="1">
      <c r="A3154" s="73"/>
      <c r="B3154" s="86"/>
    </row>
    <row r="3155" spans="1:2" ht="18" customHeight="1">
      <c r="A3155" s="73"/>
      <c r="B3155" s="86"/>
    </row>
    <row r="3156" spans="1:2" ht="18" customHeight="1">
      <c r="A3156" s="73"/>
      <c r="B3156" s="86"/>
    </row>
    <row r="3157" spans="1:2" ht="18" customHeight="1">
      <c r="A3157" s="73"/>
      <c r="B3157" s="86"/>
    </row>
    <row r="3158" spans="1:2" ht="18" customHeight="1">
      <c r="A3158" s="73"/>
      <c r="B3158" s="86"/>
    </row>
    <row r="3159" spans="1:2" ht="18" customHeight="1">
      <c r="A3159" s="73"/>
      <c r="B3159" s="86"/>
    </row>
    <row r="3160" spans="1:2" ht="18" customHeight="1">
      <c r="A3160" s="73"/>
      <c r="B3160" s="86"/>
    </row>
    <row r="3161" spans="1:2" ht="18" customHeight="1">
      <c r="A3161" s="73"/>
      <c r="B3161" s="86"/>
    </row>
    <row r="3162" spans="1:2" ht="18" customHeight="1">
      <c r="A3162" s="73"/>
      <c r="B3162" s="86"/>
    </row>
    <row r="3163" spans="1:2" ht="18" customHeight="1">
      <c r="A3163" s="73"/>
      <c r="B3163" s="86"/>
    </row>
    <row r="3164" spans="1:2" ht="18" customHeight="1">
      <c r="A3164" s="73"/>
      <c r="B3164" s="86"/>
    </row>
    <row r="3165" spans="1:2" ht="18" customHeight="1">
      <c r="A3165" s="73"/>
      <c r="B3165" s="86"/>
    </row>
    <row r="3166" spans="1:2" ht="18" customHeight="1">
      <c r="A3166" s="73"/>
      <c r="B3166" s="86"/>
    </row>
    <row r="3167" spans="1:2" ht="18" customHeight="1">
      <c r="A3167" s="73"/>
      <c r="B3167" s="86"/>
    </row>
    <row r="3168" spans="1:2" ht="18" customHeight="1">
      <c r="A3168" s="73"/>
      <c r="B3168" s="86"/>
    </row>
    <row r="3169" spans="1:2" ht="18" customHeight="1">
      <c r="A3169" s="73"/>
      <c r="B3169" s="86"/>
    </row>
    <row r="3170" spans="1:2" ht="18" customHeight="1">
      <c r="A3170" s="73"/>
      <c r="B3170" s="86"/>
    </row>
    <row r="3171" spans="1:2" ht="18" customHeight="1">
      <c r="A3171" s="73"/>
      <c r="B3171" s="86"/>
    </row>
    <row r="3172" spans="1:2" ht="18" customHeight="1">
      <c r="A3172" s="73"/>
      <c r="B3172" s="86"/>
    </row>
    <row r="3173" spans="1:2" ht="18" customHeight="1">
      <c r="A3173" s="73"/>
      <c r="B3173" s="86"/>
    </row>
    <row r="3174" spans="1:2" ht="18" customHeight="1">
      <c r="A3174" s="73"/>
      <c r="B3174" s="86"/>
    </row>
    <row r="3175" spans="1:2" ht="18" customHeight="1">
      <c r="A3175" s="73"/>
      <c r="B3175" s="86"/>
    </row>
    <row r="3176" spans="1:2" ht="18" customHeight="1">
      <c r="A3176" s="73"/>
      <c r="B3176" s="86"/>
    </row>
    <row r="3177" spans="1:2" ht="18" customHeight="1">
      <c r="A3177" s="73"/>
      <c r="B3177" s="86"/>
    </row>
    <row r="3178" spans="1:2" ht="18" customHeight="1">
      <c r="A3178" s="73"/>
      <c r="B3178" s="86"/>
    </row>
    <row r="3179" spans="1:2" ht="18" customHeight="1">
      <c r="A3179" s="73"/>
      <c r="B3179" s="86"/>
    </row>
    <row r="3180" spans="1:2" ht="18" customHeight="1">
      <c r="A3180" s="73"/>
      <c r="B3180" s="86"/>
    </row>
    <row r="3181" spans="1:2" ht="18" customHeight="1">
      <c r="A3181" s="73"/>
      <c r="B3181" s="86"/>
    </row>
    <row r="3182" spans="1:2" ht="18" customHeight="1">
      <c r="A3182" s="73"/>
      <c r="B3182" s="86"/>
    </row>
    <row r="3183" spans="1:2" ht="18" customHeight="1">
      <c r="A3183" s="73"/>
      <c r="B3183" s="86"/>
    </row>
    <row r="3184" spans="1:2" ht="18" customHeight="1">
      <c r="A3184" s="73"/>
      <c r="B3184" s="86"/>
    </row>
    <row r="3185" spans="1:2" ht="18" customHeight="1">
      <c r="A3185" s="73"/>
      <c r="B3185" s="86"/>
    </row>
    <row r="3186" spans="1:2" ht="18" customHeight="1">
      <c r="A3186" s="73"/>
      <c r="B3186" s="86"/>
    </row>
    <row r="3187" spans="1:2" ht="18" customHeight="1">
      <c r="A3187" s="73"/>
      <c r="B3187" s="86"/>
    </row>
    <row r="3188" spans="1:2" ht="18" customHeight="1">
      <c r="A3188" s="73"/>
      <c r="B3188" s="86"/>
    </row>
    <row r="3189" spans="1:2" ht="18" customHeight="1">
      <c r="A3189" s="73"/>
      <c r="B3189" s="86"/>
    </row>
    <row r="3190" spans="1:2" ht="18" customHeight="1">
      <c r="A3190" s="73"/>
      <c r="B3190" s="86"/>
    </row>
    <row r="3191" spans="1:2" ht="18" customHeight="1">
      <c r="A3191" s="73"/>
      <c r="B3191" s="86"/>
    </row>
    <row r="3192" spans="1:2" ht="18" customHeight="1">
      <c r="A3192" s="73"/>
      <c r="B3192" s="86"/>
    </row>
    <row r="3193" spans="1:2" ht="18" customHeight="1">
      <c r="A3193" s="73"/>
      <c r="B3193" s="86"/>
    </row>
    <row r="3194" spans="1:2" ht="18" customHeight="1">
      <c r="A3194" s="73"/>
      <c r="B3194" s="86"/>
    </row>
    <row r="3195" spans="1:2" ht="18" customHeight="1">
      <c r="A3195" s="73"/>
      <c r="B3195" s="86"/>
    </row>
    <row r="3196" spans="1:2" ht="18" customHeight="1">
      <c r="A3196" s="73"/>
      <c r="B3196" s="86"/>
    </row>
    <row r="3197" spans="1:2" ht="18" customHeight="1">
      <c r="A3197" s="73"/>
      <c r="B3197" s="86"/>
    </row>
    <row r="3198" spans="1:2" ht="18" customHeight="1">
      <c r="A3198" s="73"/>
      <c r="B3198" s="86"/>
    </row>
    <row r="3199" spans="1:2" ht="18" customHeight="1">
      <c r="A3199" s="73"/>
      <c r="B3199" s="86"/>
    </row>
    <row r="3200" spans="1:2" ht="18" customHeight="1">
      <c r="A3200" s="73"/>
      <c r="B3200" s="86"/>
    </row>
    <row r="3201" spans="1:2" ht="18" customHeight="1">
      <c r="A3201" s="73"/>
      <c r="B3201" s="86"/>
    </row>
    <row r="3202" spans="1:2" ht="18" customHeight="1">
      <c r="A3202" s="73"/>
      <c r="B3202" s="86"/>
    </row>
    <row r="3203" spans="1:2" ht="18" customHeight="1">
      <c r="A3203" s="73"/>
      <c r="B3203" s="86"/>
    </row>
    <row r="3204" spans="1:2" ht="18" customHeight="1">
      <c r="A3204" s="73"/>
      <c r="B3204" s="86"/>
    </row>
    <row r="3205" spans="1:2" ht="18" customHeight="1">
      <c r="A3205" s="73"/>
      <c r="B3205" s="86"/>
    </row>
    <row r="3206" spans="1:2" ht="18" customHeight="1">
      <c r="A3206" s="73"/>
      <c r="B3206" s="86"/>
    </row>
    <row r="3207" spans="1:2" ht="18" customHeight="1">
      <c r="A3207" s="73"/>
      <c r="B3207" s="86"/>
    </row>
    <row r="3208" spans="1:2" ht="18" customHeight="1">
      <c r="A3208" s="73"/>
      <c r="B3208" s="86"/>
    </row>
    <row r="3209" spans="1:2" ht="18" customHeight="1">
      <c r="A3209" s="73"/>
      <c r="B3209" s="86"/>
    </row>
    <row r="3210" spans="1:2" ht="18" customHeight="1">
      <c r="A3210" s="73"/>
      <c r="B3210" s="86"/>
    </row>
    <row r="3211" spans="1:2" ht="18" customHeight="1">
      <c r="A3211" s="73"/>
      <c r="B3211" s="86"/>
    </row>
    <row r="3212" spans="1:2" ht="18" customHeight="1">
      <c r="A3212" s="73"/>
      <c r="B3212" s="86"/>
    </row>
    <row r="3213" spans="1:2" ht="18" customHeight="1">
      <c r="A3213" s="73"/>
      <c r="B3213" s="86"/>
    </row>
    <row r="3214" spans="1:2" ht="18" customHeight="1">
      <c r="A3214" s="73"/>
      <c r="B3214" s="86"/>
    </row>
    <row r="3215" spans="1:2" ht="18" customHeight="1">
      <c r="A3215" s="73"/>
      <c r="B3215" s="86"/>
    </row>
    <row r="3216" spans="1:2" ht="18" customHeight="1">
      <c r="A3216" s="73"/>
      <c r="B3216" s="86"/>
    </row>
    <row r="3217" spans="1:2" ht="18" customHeight="1">
      <c r="A3217" s="73"/>
      <c r="B3217" s="86"/>
    </row>
    <row r="3218" spans="1:2" ht="18" customHeight="1">
      <c r="A3218" s="73"/>
      <c r="B3218" s="86"/>
    </row>
    <row r="3219" spans="1:2" ht="18" customHeight="1">
      <c r="A3219" s="73"/>
      <c r="B3219" s="86"/>
    </row>
    <row r="3220" spans="1:2" ht="18" customHeight="1">
      <c r="A3220" s="73"/>
      <c r="B3220" s="86"/>
    </row>
    <row r="3221" spans="1:2" ht="18" customHeight="1">
      <c r="A3221" s="73"/>
      <c r="B3221" s="86"/>
    </row>
    <row r="3222" spans="1:2" ht="18" customHeight="1">
      <c r="A3222" s="73"/>
      <c r="B3222" s="86"/>
    </row>
    <row r="3223" spans="1:2" ht="18" customHeight="1">
      <c r="A3223" s="73"/>
      <c r="B3223" s="86"/>
    </row>
    <row r="3224" spans="1:2" ht="18" customHeight="1">
      <c r="A3224" s="73"/>
      <c r="B3224" s="86"/>
    </row>
    <row r="3225" spans="1:2" ht="18" customHeight="1">
      <c r="A3225" s="73"/>
      <c r="B3225" s="86"/>
    </row>
    <row r="3226" spans="1:2" ht="18" customHeight="1">
      <c r="A3226" s="73"/>
      <c r="B3226" s="86"/>
    </row>
    <row r="3227" spans="1:2" ht="18" customHeight="1">
      <c r="A3227" s="73"/>
      <c r="B3227" s="86"/>
    </row>
    <row r="3228" spans="1:2" ht="18" customHeight="1">
      <c r="A3228" s="73"/>
      <c r="B3228" s="86"/>
    </row>
    <row r="3229" spans="1:2" ht="18" customHeight="1">
      <c r="A3229" s="73"/>
      <c r="B3229" s="86"/>
    </row>
    <row r="3230" spans="1:2" ht="18" customHeight="1">
      <c r="A3230" s="73"/>
      <c r="B3230" s="86"/>
    </row>
    <row r="3231" spans="1:2" ht="18" customHeight="1">
      <c r="A3231" s="73"/>
      <c r="B3231" s="86"/>
    </row>
    <row r="3232" spans="1:2" ht="18" customHeight="1">
      <c r="A3232" s="73"/>
      <c r="B3232" s="86"/>
    </row>
    <row r="3233" spans="1:2" ht="18" customHeight="1">
      <c r="A3233" s="73"/>
      <c r="B3233" s="86"/>
    </row>
    <row r="3234" spans="1:2" ht="18" customHeight="1">
      <c r="A3234" s="73"/>
      <c r="B3234" s="86"/>
    </row>
    <row r="3235" spans="1:2" ht="18" customHeight="1">
      <c r="A3235" s="73"/>
      <c r="B3235" s="86"/>
    </row>
    <row r="3236" spans="1:2" ht="18" customHeight="1">
      <c r="A3236" s="73"/>
      <c r="B3236" s="86"/>
    </row>
    <row r="3237" spans="1:2" ht="18" customHeight="1">
      <c r="A3237" s="73"/>
      <c r="B3237" s="86"/>
    </row>
    <row r="3238" spans="1:2" ht="18" customHeight="1">
      <c r="A3238" s="73"/>
      <c r="B3238" s="86"/>
    </row>
    <row r="3239" spans="1:2" ht="18" customHeight="1">
      <c r="A3239" s="73"/>
      <c r="B3239" s="86"/>
    </row>
    <row r="3240" spans="1:2" ht="18" customHeight="1">
      <c r="A3240" s="73"/>
      <c r="B3240" s="86"/>
    </row>
    <row r="3241" spans="1:2" ht="18" customHeight="1">
      <c r="A3241" s="73"/>
      <c r="B3241" s="86"/>
    </row>
    <row r="3242" spans="1:2" ht="18" customHeight="1">
      <c r="A3242" s="73"/>
      <c r="B3242" s="86"/>
    </row>
    <row r="3243" spans="1:2" ht="18" customHeight="1">
      <c r="A3243" s="73"/>
      <c r="B3243" s="86"/>
    </row>
    <row r="3244" spans="1:2" ht="18" customHeight="1">
      <c r="A3244" s="73"/>
      <c r="B3244" s="86"/>
    </row>
    <row r="3245" spans="1:2" ht="18" customHeight="1">
      <c r="A3245" s="73"/>
      <c r="B3245" s="86"/>
    </row>
    <row r="3246" spans="1:2" ht="18" customHeight="1">
      <c r="A3246" s="73"/>
      <c r="B3246" s="86"/>
    </row>
    <row r="3247" spans="1:2" ht="18" customHeight="1">
      <c r="A3247" s="73"/>
      <c r="B3247" s="86"/>
    </row>
    <row r="3248" spans="1:2" ht="18" customHeight="1">
      <c r="A3248" s="73"/>
      <c r="B3248" s="86"/>
    </row>
    <row r="3249" spans="1:2" ht="18" customHeight="1">
      <c r="A3249" s="73"/>
      <c r="B3249" s="86"/>
    </row>
    <row r="3250" spans="1:2" ht="18" customHeight="1">
      <c r="A3250" s="73"/>
      <c r="B3250" s="86"/>
    </row>
    <row r="3251" spans="1:2" ht="18" customHeight="1">
      <c r="A3251" s="73"/>
      <c r="B3251" s="86"/>
    </row>
    <row r="3252" spans="1:2" ht="18" customHeight="1">
      <c r="A3252" s="73"/>
      <c r="B3252" s="86"/>
    </row>
    <row r="3253" spans="1:2" ht="18" customHeight="1">
      <c r="A3253" s="73"/>
      <c r="B3253" s="86"/>
    </row>
    <row r="3254" spans="1:2" ht="18" customHeight="1">
      <c r="A3254" s="73"/>
      <c r="B3254" s="86"/>
    </row>
    <row r="3255" spans="1:2" ht="18" customHeight="1">
      <c r="A3255" s="73"/>
      <c r="B3255" s="86"/>
    </row>
    <row r="3256" spans="1:2" ht="18" customHeight="1">
      <c r="A3256" s="73"/>
      <c r="B3256" s="86"/>
    </row>
    <row r="3257" spans="1:2" ht="18" customHeight="1">
      <c r="A3257" s="73"/>
      <c r="B3257" s="86"/>
    </row>
    <row r="3258" spans="1:2" ht="18" customHeight="1">
      <c r="A3258" s="73"/>
      <c r="B3258" s="86"/>
    </row>
    <row r="3259" spans="1:2" ht="18" customHeight="1">
      <c r="A3259" s="73"/>
      <c r="B3259" s="86"/>
    </row>
    <row r="3260" spans="1:2" ht="18" customHeight="1">
      <c r="A3260" s="73"/>
      <c r="B3260" s="86"/>
    </row>
    <row r="3261" spans="1:2" ht="18" customHeight="1">
      <c r="A3261" s="73"/>
      <c r="B3261" s="86"/>
    </row>
    <row r="3262" spans="1:2" ht="18" customHeight="1">
      <c r="A3262" s="73"/>
      <c r="B3262" s="86"/>
    </row>
    <row r="3263" spans="1:2" ht="18" customHeight="1">
      <c r="A3263" s="73"/>
      <c r="B3263" s="86"/>
    </row>
    <row r="3264" spans="1:2" ht="18" customHeight="1">
      <c r="A3264" s="73"/>
      <c r="B3264" s="86"/>
    </row>
    <row r="3265" spans="1:2" ht="18" customHeight="1">
      <c r="A3265" s="73"/>
      <c r="B3265" s="86"/>
    </row>
    <row r="3266" spans="1:2" ht="18" customHeight="1">
      <c r="A3266" s="73"/>
      <c r="B3266" s="86"/>
    </row>
    <row r="3267" spans="1:2" ht="18" customHeight="1">
      <c r="A3267" s="73"/>
      <c r="B3267" s="86"/>
    </row>
    <row r="3268" spans="1:2" ht="18" customHeight="1">
      <c r="A3268" s="73"/>
      <c r="B3268" s="86"/>
    </row>
    <row r="3269" spans="1:2" ht="18" customHeight="1">
      <c r="A3269" s="73"/>
      <c r="B3269" s="86"/>
    </row>
    <row r="3270" spans="1:2" ht="18" customHeight="1">
      <c r="A3270" s="73"/>
      <c r="B3270" s="86"/>
    </row>
    <row r="3271" spans="1:2" ht="18" customHeight="1">
      <c r="A3271" s="73"/>
      <c r="B3271" s="86"/>
    </row>
    <row r="3272" spans="1:2" ht="18" customHeight="1">
      <c r="A3272" s="73"/>
      <c r="B3272" s="86"/>
    </row>
    <row r="3273" spans="1:2" ht="18" customHeight="1">
      <c r="A3273" s="73"/>
      <c r="B3273" s="86"/>
    </row>
    <row r="3274" spans="1:2" ht="18" customHeight="1">
      <c r="A3274" s="73"/>
      <c r="B3274" s="86"/>
    </row>
    <row r="3275" spans="1:2" ht="18" customHeight="1">
      <c r="A3275" s="73"/>
      <c r="B3275" s="86"/>
    </row>
    <row r="3276" spans="1:2" ht="18" customHeight="1">
      <c r="A3276" s="73"/>
      <c r="B3276" s="86"/>
    </row>
    <row r="3277" spans="1:2" ht="18" customHeight="1">
      <c r="A3277" s="73"/>
      <c r="B3277" s="86"/>
    </row>
    <row r="3278" spans="1:2" ht="18" customHeight="1">
      <c r="A3278" s="73"/>
      <c r="B3278" s="86"/>
    </row>
    <row r="3279" spans="1:2" ht="18" customHeight="1">
      <c r="A3279" s="73"/>
      <c r="B3279" s="86"/>
    </row>
    <row r="3280" spans="1:2" ht="18" customHeight="1">
      <c r="A3280" s="73"/>
      <c r="B3280" s="86"/>
    </row>
    <row r="3281" spans="1:2" ht="18" customHeight="1">
      <c r="A3281" s="73"/>
      <c r="B3281" s="86"/>
    </row>
    <row r="3282" spans="1:2" ht="18" customHeight="1">
      <c r="A3282" s="73"/>
      <c r="B3282" s="86"/>
    </row>
    <row r="3283" spans="1:2" ht="18" customHeight="1">
      <c r="A3283" s="73"/>
      <c r="B3283" s="86"/>
    </row>
    <row r="3284" spans="1:2" ht="18" customHeight="1">
      <c r="A3284" s="73"/>
      <c r="B3284" s="86"/>
    </row>
    <row r="3285" spans="1:2" ht="18" customHeight="1">
      <c r="A3285" s="73"/>
      <c r="B3285" s="86"/>
    </row>
    <row r="3286" spans="1:2" ht="18" customHeight="1">
      <c r="A3286" s="73"/>
      <c r="B3286" s="86"/>
    </row>
    <row r="3287" spans="1:2" ht="18" customHeight="1">
      <c r="A3287" s="73"/>
      <c r="B3287" s="86"/>
    </row>
    <row r="3288" spans="1:2" ht="18" customHeight="1">
      <c r="A3288" s="73"/>
      <c r="B3288" s="86"/>
    </row>
    <row r="3289" spans="1:2" ht="18" customHeight="1">
      <c r="A3289" s="73"/>
      <c r="B3289" s="86"/>
    </row>
    <row r="3290" spans="1:2" ht="18" customHeight="1">
      <c r="A3290" s="73"/>
      <c r="B3290" s="86"/>
    </row>
    <row r="3291" spans="1:2" ht="18" customHeight="1">
      <c r="A3291" s="73"/>
      <c r="B3291" s="86"/>
    </row>
    <row r="3292" spans="1:2" ht="18" customHeight="1">
      <c r="A3292" s="73"/>
      <c r="B3292" s="86"/>
    </row>
    <row r="3293" spans="1:2" ht="18" customHeight="1">
      <c r="A3293" s="73"/>
      <c r="B3293" s="86"/>
    </row>
    <row r="3294" spans="1:2" ht="18" customHeight="1">
      <c r="A3294" s="73"/>
      <c r="B3294" s="86"/>
    </row>
    <row r="3295" spans="1:2" ht="18" customHeight="1">
      <c r="A3295" s="73"/>
      <c r="B3295" s="86"/>
    </row>
    <row r="3296" spans="1:2" ht="18" customHeight="1">
      <c r="A3296" s="73"/>
      <c r="B3296" s="86"/>
    </row>
    <row r="3297" spans="1:2" ht="18" customHeight="1">
      <c r="A3297" s="73"/>
      <c r="B3297" s="86"/>
    </row>
    <row r="3298" spans="1:2" ht="18" customHeight="1">
      <c r="A3298" s="73"/>
      <c r="B3298" s="86"/>
    </row>
    <row r="3299" spans="1:2" ht="18" customHeight="1">
      <c r="A3299" s="73"/>
      <c r="B3299" s="86"/>
    </row>
    <row r="3300" spans="1:2" ht="18" customHeight="1">
      <c r="A3300" s="73"/>
      <c r="B3300" s="86"/>
    </row>
    <row r="3301" spans="1:2" ht="18" customHeight="1">
      <c r="A3301" s="73"/>
      <c r="B3301" s="86"/>
    </row>
    <row r="3302" spans="1:2" ht="18" customHeight="1">
      <c r="A3302" s="73"/>
      <c r="B3302" s="86"/>
    </row>
    <row r="3303" spans="1:2" ht="18" customHeight="1">
      <c r="A3303" s="73"/>
      <c r="B3303" s="86"/>
    </row>
    <row r="3304" spans="1:2" ht="18" customHeight="1">
      <c r="A3304" s="73"/>
      <c r="B3304" s="86"/>
    </row>
    <row r="3305" spans="1:2" ht="18" customHeight="1">
      <c r="A3305" s="73"/>
      <c r="B3305" s="86"/>
    </row>
    <row r="3306" spans="1:2" ht="18" customHeight="1">
      <c r="A3306" s="73"/>
      <c r="B3306" s="86"/>
    </row>
    <row r="3307" spans="1:2" ht="18" customHeight="1">
      <c r="A3307" s="73"/>
      <c r="B3307" s="86"/>
    </row>
    <row r="3308" spans="1:2" ht="18" customHeight="1">
      <c r="A3308" s="73"/>
      <c r="B3308" s="86"/>
    </row>
    <row r="3309" spans="1:2" ht="18" customHeight="1">
      <c r="A3309" s="73"/>
      <c r="B3309" s="86"/>
    </row>
    <row r="3310" spans="1:2" ht="18" customHeight="1">
      <c r="A3310" s="73"/>
      <c r="B3310" s="86"/>
    </row>
    <row r="3311" spans="1:2" ht="18" customHeight="1">
      <c r="A3311" s="73"/>
      <c r="B3311" s="86"/>
    </row>
    <row r="3312" spans="1:2" ht="18" customHeight="1">
      <c r="A3312" s="73"/>
      <c r="B3312" s="86"/>
    </row>
    <row r="3313" spans="1:2" ht="18" customHeight="1">
      <c r="A3313" s="73"/>
      <c r="B3313" s="86"/>
    </row>
    <row r="3314" spans="1:2" ht="18" customHeight="1">
      <c r="A3314" s="73"/>
      <c r="B3314" s="86"/>
    </row>
    <row r="3315" spans="1:2" ht="18" customHeight="1">
      <c r="A3315" s="73"/>
      <c r="B3315" s="86"/>
    </row>
    <row r="3316" spans="1:2" ht="18" customHeight="1">
      <c r="A3316" s="73"/>
      <c r="B3316" s="86"/>
    </row>
    <row r="3317" spans="1:2" ht="18" customHeight="1">
      <c r="A3317" s="73"/>
      <c r="B3317" s="86"/>
    </row>
    <row r="3318" spans="1:2" ht="18" customHeight="1">
      <c r="A3318" s="73"/>
      <c r="B3318" s="86"/>
    </row>
    <row r="3319" spans="1:2" ht="18" customHeight="1">
      <c r="A3319" s="73"/>
      <c r="B3319" s="86"/>
    </row>
    <row r="3320" spans="1:2" ht="18" customHeight="1">
      <c r="A3320" s="73"/>
      <c r="B3320" s="86"/>
    </row>
    <row r="3321" spans="1:2" ht="18" customHeight="1">
      <c r="A3321" s="73"/>
      <c r="B3321" s="86"/>
    </row>
    <row r="3322" spans="1:2" ht="18" customHeight="1">
      <c r="A3322" s="73"/>
      <c r="B3322" s="86"/>
    </row>
    <row r="3323" spans="1:2" ht="18" customHeight="1">
      <c r="A3323" s="73"/>
      <c r="B3323" s="86"/>
    </row>
    <row r="3324" spans="1:2" ht="18" customHeight="1">
      <c r="A3324" s="73"/>
      <c r="B3324" s="86"/>
    </row>
    <row r="3325" spans="1:2" ht="18" customHeight="1">
      <c r="A3325" s="73"/>
      <c r="B3325" s="86"/>
    </row>
    <row r="3326" spans="1:2" ht="18" customHeight="1">
      <c r="A3326" s="73"/>
      <c r="B3326" s="86"/>
    </row>
    <row r="3327" spans="1:2" ht="18" customHeight="1">
      <c r="A3327" s="73"/>
      <c r="B3327" s="86"/>
    </row>
    <row r="3328" spans="1:2" ht="18" customHeight="1">
      <c r="A3328" s="73"/>
      <c r="B3328" s="86"/>
    </row>
    <row r="3329" spans="1:2" ht="18" customHeight="1">
      <c r="A3329" s="73"/>
      <c r="B3329" s="86"/>
    </row>
    <row r="3330" spans="1:2" ht="18" customHeight="1">
      <c r="A3330" s="73"/>
      <c r="B3330" s="86"/>
    </row>
    <row r="3331" spans="1:2" ht="18" customHeight="1">
      <c r="A3331" s="73"/>
      <c r="B3331" s="86"/>
    </row>
    <row r="3332" spans="1:2" ht="18" customHeight="1">
      <c r="A3332" s="73"/>
      <c r="B3332" s="86"/>
    </row>
    <row r="3333" spans="1:2" ht="18" customHeight="1">
      <c r="A3333" s="73"/>
      <c r="B3333" s="86"/>
    </row>
    <row r="3334" spans="1:2" ht="18" customHeight="1">
      <c r="A3334" s="73"/>
      <c r="B3334" s="86"/>
    </row>
    <row r="3335" spans="1:2" ht="18" customHeight="1">
      <c r="A3335" s="73"/>
      <c r="B3335" s="86"/>
    </row>
    <row r="3336" spans="1:2" ht="18" customHeight="1">
      <c r="A3336" s="73"/>
      <c r="B3336" s="86"/>
    </row>
    <row r="3337" spans="1:2" ht="18" customHeight="1">
      <c r="A3337" s="73"/>
      <c r="B3337" s="86"/>
    </row>
    <row r="3338" spans="1:2" ht="18" customHeight="1">
      <c r="A3338" s="73"/>
      <c r="B3338" s="86"/>
    </row>
    <row r="3339" spans="1:2" ht="18" customHeight="1">
      <c r="A3339" s="73"/>
      <c r="B3339" s="86"/>
    </row>
    <row r="3340" spans="1:2" ht="18" customHeight="1">
      <c r="A3340" s="73"/>
      <c r="B3340" s="86"/>
    </row>
    <row r="3341" spans="1:2" ht="18" customHeight="1">
      <c r="A3341" s="73"/>
      <c r="B3341" s="86"/>
    </row>
    <row r="3342" spans="1:2" ht="18" customHeight="1">
      <c r="A3342" s="73"/>
      <c r="B3342" s="86"/>
    </row>
    <row r="3343" spans="1:2" ht="18" customHeight="1">
      <c r="A3343" s="73"/>
      <c r="B3343" s="86"/>
    </row>
    <row r="3344" spans="1:2" ht="18" customHeight="1">
      <c r="A3344" s="73"/>
      <c r="B3344" s="86"/>
    </row>
    <row r="3345" spans="1:2" ht="18" customHeight="1">
      <c r="A3345" s="73"/>
      <c r="B3345" s="86"/>
    </row>
    <row r="3346" spans="1:2" ht="18" customHeight="1">
      <c r="A3346" s="73"/>
      <c r="B3346" s="86"/>
    </row>
    <row r="3347" spans="1:2" ht="18" customHeight="1">
      <c r="A3347" s="73"/>
      <c r="B3347" s="86"/>
    </row>
    <row r="3348" spans="1:2" ht="18" customHeight="1">
      <c r="A3348" s="73"/>
      <c r="B3348" s="86"/>
    </row>
    <row r="3349" spans="1:2" ht="18" customHeight="1">
      <c r="A3349" s="73"/>
      <c r="B3349" s="86"/>
    </row>
    <row r="3350" spans="1:2" ht="18" customHeight="1">
      <c r="A3350" s="73"/>
      <c r="B3350" s="86"/>
    </row>
    <row r="3351" spans="1:2" ht="18" customHeight="1">
      <c r="A3351" s="73"/>
      <c r="B3351" s="86"/>
    </row>
    <row r="3352" spans="1:2" ht="18" customHeight="1">
      <c r="A3352" s="73"/>
      <c r="B3352" s="86"/>
    </row>
    <row r="3353" spans="1:2" ht="18" customHeight="1">
      <c r="A3353" s="73"/>
      <c r="B3353" s="86"/>
    </row>
    <row r="3354" spans="1:2" ht="18" customHeight="1">
      <c r="A3354" s="73"/>
      <c r="B3354" s="86"/>
    </row>
    <row r="3355" spans="1:2" ht="18" customHeight="1">
      <c r="A3355" s="73"/>
      <c r="B3355" s="86"/>
    </row>
    <row r="3356" spans="1:2" ht="18" customHeight="1">
      <c r="A3356" s="73"/>
      <c r="B3356" s="86"/>
    </row>
    <row r="3357" spans="1:2" ht="18" customHeight="1">
      <c r="A3357" s="73"/>
      <c r="B3357" s="86"/>
    </row>
    <row r="3358" spans="1:2" ht="18" customHeight="1">
      <c r="A3358" s="73"/>
      <c r="B3358" s="86"/>
    </row>
    <row r="3359" spans="1:2" ht="18" customHeight="1">
      <c r="A3359" s="73"/>
      <c r="B3359" s="86"/>
    </row>
    <row r="3360" spans="1:2" ht="18" customHeight="1">
      <c r="A3360" s="73"/>
      <c r="B3360" s="86"/>
    </row>
    <row r="3361" spans="1:2" ht="18" customHeight="1">
      <c r="A3361" s="73"/>
      <c r="B3361" s="86"/>
    </row>
    <row r="3362" spans="1:2" ht="18" customHeight="1">
      <c r="A3362" s="73"/>
      <c r="B3362" s="86"/>
    </row>
    <row r="3363" spans="1:2" ht="18" customHeight="1">
      <c r="A3363" s="73"/>
      <c r="B3363" s="86"/>
    </row>
    <row r="3364" spans="1:2" ht="18" customHeight="1">
      <c r="A3364" s="73"/>
      <c r="B3364" s="86"/>
    </row>
    <row r="3365" spans="1:2" ht="18" customHeight="1">
      <c r="A3365" s="73"/>
      <c r="B3365" s="86"/>
    </row>
    <row r="3366" spans="1:2" ht="18" customHeight="1">
      <c r="A3366" s="73"/>
      <c r="B3366" s="86"/>
    </row>
    <row r="3367" spans="1:2" ht="18" customHeight="1">
      <c r="A3367" s="73"/>
      <c r="B3367" s="86"/>
    </row>
    <row r="3368" spans="1:2" ht="18" customHeight="1">
      <c r="A3368" s="73"/>
      <c r="B3368" s="86"/>
    </row>
    <row r="3369" spans="1:2" ht="18" customHeight="1">
      <c r="A3369" s="73"/>
      <c r="B3369" s="86"/>
    </row>
    <row r="3370" spans="1:2" ht="18" customHeight="1">
      <c r="A3370" s="73"/>
      <c r="B3370" s="86"/>
    </row>
    <row r="3371" spans="1:2" ht="18" customHeight="1">
      <c r="A3371" s="73"/>
      <c r="B3371" s="86"/>
    </row>
    <row r="3372" spans="1:2" ht="18" customHeight="1">
      <c r="A3372" s="73"/>
      <c r="B3372" s="86"/>
    </row>
    <row r="3373" spans="1:2" ht="18" customHeight="1">
      <c r="A3373" s="73"/>
      <c r="B3373" s="86"/>
    </row>
    <row r="3374" spans="1:2" ht="18" customHeight="1">
      <c r="A3374" s="73"/>
      <c r="B3374" s="86"/>
    </row>
    <row r="3375" spans="1:2" ht="18" customHeight="1">
      <c r="A3375" s="73"/>
      <c r="B3375" s="86"/>
    </row>
    <row r="3376" spans="1:2" ht="18" customHeight="1">
      <c r="A3376" s="73"/>
      <c r="B3376" s="86"/>
    </row>
    <row r="3377" spans="1:2" ht="18" customHeight="1">
      <c r="A3377" s="73"/>
      <c r="B3377" s="86"/>
    </row>
    <row r="3378" spans="1:2" ht="18" customHeight="1">
      <c r="A3378" s="73"/>
      <c r="B3378" s="86"/>
    </row>
    <row r="3379" spans="1:2" ht="18" customHeight="1">
      <c r="A3379" s="73"/>
      <c r="B3379" s="86"/>
    </row>
    <row r="3380" spans="1:2" ht="18" customHeight="1">
      <c r="A3380" s="73"/>
      <c r="B3380" s="86"/>
    </row>
    <row r="3381" spans="1:2" ht="18" customHeight="1">
      <c r="A3381" s="73"/>
      <c r="B3381" s="86"/>
    </row>
    <row r="3382" spans="1:2" ht="18" customHeight="1">
      <c r="A3382" s="73"/>
      <c r="B3382" s="86"/>
    </row>
    <row r="3383" spans="1:2" ht="18" customHeight="1">
      <c r="A3383" s="73"/>
      <c r="B3383" s="86"/>
    </row>
    <row r="3384" spans="1:2" ht="18" customHeight="1">
      <c r="A3384" s="73"/>
      <c r="B3384" s="86"/>
    </row>
    <row r="3385" spans="1:2" ht="18" customHeight="1">
      <c r="A3385" s="73"/>
      <c r="B3385" s="86"/>
    </row>
    <row r="3386" spans="1:2" ht="18" customHeight="1">
      <c r="A3386" s="73"/>
      <c r="B3386" s="86"/>
    </row>
    <row r="3387" spans="1:2" ht="18" customHeight="1">
      <c r="A3387" s="73"/>
      <c r="B3387" s="86"/>
    </row>
    <row r="3388" spans="1:2" ht="18" customHeight="1">
      <c r="A3388" s="73"/>
      <c r="B3388" s="86"/>
    </row>
    <row r="3389" spans="1:2" ht="18" customHeight="1">
      <c r="A3389" s="73"/>
      <c r="B3389" s="86"/>
    </row>
    <row r="3390" spans="1:2" ht="18" customHeight="1">
      <c r="A3390" s="73"/>
      <c r="B3390" s="86"/>
    </row>
    <row r="3391" spans="1:2" ht="18" customHeight="1">
      <c r="A3391" s="73"/>
      <c r="B3391" s="86"/>
    </row>
    <row r="3392" spans="1:2" ht="18" customHeight="1">
      <c r="A3392" s="73"/>
      <c r="B3392" s="86"/>
    </row>
    <row r="3393" spans="1:2" ht="18" customHeight="1">
      <c r="A3393" s="73"/>
      <c r="B3393" s="86"/>
    </row>
    <row r="3394" spans="1:2" ht="18" customHeight="1">
      <c r="A3394" s="73"/>
      <c r="B3394" s="86"/>
    </row>
    <row r="3395" spans="1:2" ht="18" customHeight="1">
      <c r="A3395" s="73"/>
      <c r="B3395" s="86"/>
    </row>
    <row r="3396" spans="1:2" ht="18" customHeight="1">
      <c r="A3396" s="73"/>
      <c r="B3396" s="86"/>
    </row>
    <row r="3397" spans="1:2" ht="18" customHeight="1">
      <c r="A3397" s="73"/>
      <c r="B3397" s="86"/>
    </row>
    <row r="3398" spans="1:2" ht="18" customHeight="1">
      <c r="A3398" s="73"/>
      <c r="B3398" s="86"/>
    </row>
    <row r="3399" spans="1:2" ht="18" customHeight="1">
      <c r="A3399" s="73"/>
      <c r="B3399" s="86"/>
    </row>
    <row r="3400" spans="1:2" ht="18" customHeight="1">
      <c r="A3400" s="73"/>
      <c r="B3400" s="86"/>
    </row>
    <row r="3401" spans="1:2" ht="18" customHeight="1">
      <c r="A3401" s="73"/>
      <c r="B3401" s="86"/>
    </row>
    <row r="3402" spans="1:2" ht="18" customHeight="1">
      <c r="A3402" s="73"/>
      <c r="B3402" s="86"/>
    </row>
    <row r="3403" spans="1:2" ht="18" customHeight="1">
      <c r="A3403" s="73"/>
      <c r="B3403" s="86"/>
    </row>
    <row r="3404" spans="1:2" ht="18" customHeight="1">
      <c r="A3404" s="73"/>
      <c r="B3404" s="86"/>
    </row>
    <row r="3405" spans="1:2" ht="18" customHeight="1">
      <c r="A3405" s="73"/>
      <c r="B3405" s="86"/>
    </row>
    <row r="3406" spans="1:2" ht="18" customHeight="1">
      <c r="A3406" s="73"/>
      <c r="B3406" s="86"/>
    </row>
    <row r="3407" spans="1:2" ht="18" customHeight="1">
      <c r="A3407" s="73"/>
      <c r="B3407" s="86"/>
    </row>
    <row r="3408" spans="1:2" ht="18" customHeight="1">
      <c r="A3408" s="73"/>
      <c r="B3408" s="86"/>
    </row>
    <row r="3409" spans="1:2" ht="18" customHeight="1">
      <c r="A3409" s="73"/>
      <c r="B3409" s="86"/>
    </row>
    <row r="3410" spans="1:2" ht="18" customHeight="1">
      <c r="A3410" s="73"/>
      <c r="B3410" s="86"/>
    </row>
    <row r="3411" spans="1:2" ht="18" customHeight="1">
      <c r="A3411" s="73"/>
      <c r="B3411" s="86"/>
    </row>
    <row r="3412" spans="1:2" ht="18" customHeight="1">
      <c r="A3412" s="73"/>
      <c r="B3412" s="86"/>
    </row>
    <row r="3413" spans="1:2" ht="18" customHeight="1">
      <c r="A3413" s="73"/>
      <c r="B3413" s="86"/>
    </row>
    <row r="3414" spans="1:2" ht="18" customHeight="1">
      <c r="A3414" s="73"/>
      <c r="B3414" s="86"/>
    </row>
    <row r="3415" spans="1:2" ht="18" customHeight="1">
      <c r="A3415" s="73"/>
      <c r="B3415" s="86"/>
    </row>
    <row r="3416" spans="1:2" ht="18" customHeight="1">
      <c r="A3416" s="73"/>
      <c r="B3416" s="86"/>
    </row>
    <row r="3417" spans="1:2" ht="18" customHeight="1">
      <c r="A3417" s="73"/>
      <c r="B3417" s="86"/>
    </row>
    <row r="3418" spans="1:2" ht="18" customHeight="1">
      <c r="A3418" s="73"/>
      <c r="B3418" s="86"/>
    </row>
    <row r="3419" spans="1:2" ht="18" customHeight="1">
      <c r="A3419" s="73"/>
      <c r="B3419" s="86"/>
    </row>
    <row r="3420" spans="1:2" ht="18" customHeight="1">
      <c r="A3420" s="73"/>
      <c r="B3420" s="86"/>
    </row>
    <row r="3421" spans="1:2" ht="18" customHeight="1">
      <c r="A3421" s="73"/>
      <c r="B3421" s="86"/>
    </row>
    <row r="3422" spans="1:2" ht="18" customHeight="1">
      <c r="A3422" s="73"/>
      <c r="B3422" s="86"/>
    </row>
    <row r="3423" spans="1:2" ht="18" customHeight="1">
      <c r="A3423" s="73"/>
      <c r="B3423" s="86"/>
    </row>
    <row r="3424" spans="1:2" ht="18" customHeight="1">
      <c r="A3424" s="73"/>
      <c r="B3424" s="86"/>
    </row>
    <row r="3425" spans="1:2" ht="18" customHeight="1">
      <c r="A3425" s="73"/>
      <c r="B3425" s="86"/>
    </row>
    <row r="3426" spans="1:2" ht="18" customHeight="1">
      <c r="A3426" s="73"/>
      <c r="B3426" s="86"/>
    </row>
    <row r="3427" spans="1:2" ht="18" customHeight="1">
      <c r="A3427" s="73"/>
      <c r="B3427" s="86"/>
    </row>
    <row r="3428" spans="1:2" ht="18" customHeight="1">
      <c r="A3428" s="73"/>
      <c r="B3428" s="86"/>
    </row>
    <row r="3429" spans="1:2" ht="18" customHeight="1">
      <c r="A3429" s="73"/>
      <c r="B3429" s="86"/>
    </row>
    <row r="3430" spans="1:2" ht="18" customHeight="1">
      <c r="A3430" s="73"/>
      <c r="B3430" s="86"/>
    </row>
    <row r="3431" spans="1:2" ht="18" customHeight="1">
      <c r="A3431" s="73"/>
      <c r="B3431" s="86"/>
    </row>
    <row r="3432" spans="1:2" ht="18" customHeight="1">
      <c r="A3432" s="73"/>
      <c r="B3432" s="86"/>
    </row>
    <row r="3433" spans="1:2" ht="18" customHeight="1">
      <c r="A3433" s="73"/>
      <c r="B3433" s="86"/>
    </row>
    <row r="3434" spans="1:2" ht="18" customHeight="1">
      <c r="A3434" s="73"/>
      <c r="B3434" s="86"/>
    </row>
    <row r="3435" spans="1:2" ht="18" customHeight="1">
      <c r="A3435" s="73"/>
      <c r="B3435" s="86"/>
    </row>
    <row r="3436" spans="1:2" ht="18" customHeight="1">
      <c r="A3436" s="73"/>
      <c r="B3436" s="86"/>
    </row>
    <row r="3437" spans="1:2" ht="18" customHeight="1">
      <c r="A3437" s="73"/>
      <c r="B3437" s="86"/>
    </row>
    <row r="3438" spans="1:2" ht="18" customHeight="1">
      <c r="A3438" s="73"/>
      <c r="B3438" s="86"/>
    </row>
    <row r="3439" spans="1:2" ht="18" customHeight="1">
      <c r="A3439" s="73"/>
      <c r="B3439" s="86"/>
    </row>
    <row r="3440" spans="1:2" ht="18" customHeight="1">
      <c r="A3440" s="73"/>
      <c r="B3440" s="86"/>
    </row>
    <row r="3441" spans="1:2" ht="18" customHeight="1">
      <c r="A3441" s="73"/>
      <c r="B3441" s="86"/>
    </row>
    <row r="3442" spans="1:2" ht="18" customHeight="1">
      <c r="A3442" s="73"/>
      <c r="B3442" s="86"/>
    </row>
    <row r="3443" spans="1:2" ht="18" customHeight="1">
      <c r="A3443" s="73"/>
      <c r="B3443" s="86"/>
    </row>
    <row r="3444" spans="1:2" ht="18" customHeight="1">
      <c r="A3444" s="73"/>
      <c r="B3444" s="86"/>
    </row>
    <row r="3445" spans="1:2" ht="18" customHeight="1">
      <c r="A3445" s="73"/>
      <c r="B3445" s="86"/>
    </row>
    <row r="3446" spans="1:2" ht="18" customHeight="1">
      <c r="A3446" s="73"/>
      <c r="B3446" s="86"/>
    </row>
    <row r="3447" spans="1:2" ht="18" customHeight="1">
      <c r="A3447" s="73"/>
      <c r="B3447" s="86"/>
    </row>
    <row r="3448" spans="1:2" ht="18" customHeight="1">
      <c r="A3448" s="73"/>
      <c r="B3448" s="86"/>
    </row>
    <row r="3449" spans="1:2" ht="18" customHeight="1">
      <c r="A3449" s="73"/>
      <c r="B3449" s="86"/>
    </row>
    <row r="3450" spans="1:2" ht="18" customHeight="1">
      <c r="A3450" s="73"/>
      <c r="B3450" s="86"/>
    </row>
    <row r="3451" spans="1:2" ht="18" customHeight="1">
      <c r="A3451" s="73"/>
      <c r="B3451" s="86"/>
    </row>
    <row r="3452" spans="1:2" ht="18" customHeight="1">
      <c r="A3452" s="73"/>
      <c r="B3452" s="86"/>
    </row>
    <row r="3453" spans="1:2" ht="18" customHeight="1">
      <c r="A3453" s="73"/>
      <c r="B3453" s="86"/>
    </row>
    <row r="3454" spans="1:2" ht="18" customHeight="1">
      <c r="A3454" s="73"/>
      <c r="B3454" s="86"/>
    </row>
    <row r="3455" spans="1:2" ht="18" customHeight="1">
      <c r="A3455" s="73"/>
      <c r="B3455" s="86"/>
    </row>
    <row r="3456" spans="1:2" ht="18" customHeight="1">
      <c r="A3456" s="73"/>
      <c r="B3456" s="86"/>
    </row>
    <row r="3457" spans="1:2" ht="18" customHeight="1">
      <c r="A3457" s="73"/>
      <c r="B3457" s="86"/>
    </row>
    <row r="3458" spans="1:2" ht="18" customHeight="1">
      <c r="A3458" s="73"/>
      <c r="B3458" s="86"/>
    </row>
    <row r="3459" spans="1:2" ht="18" customHeight="1">
      <c r="A3459" s="73"/>
      <c r="B3459" s="86"/>
    </row>
    <row r="3460" spans="1:2" ht="18" customHeight="1">
      <c r="A3460" s="73"/>
      <c r="B3460" s="86"/>
    </row>
    <row r="3461" spans="1:2" ht="18" customHeight="1">
      <c r="A3461" s="73"/>
      <c r="B3461" s="86"/>
    </row>
    <row r="3462" spans="1:2" ht="18" customHeight="1">
      <c r="A3462" s="73"/>
      <c r="B3462" s="86"/>
    </row>
    <row r="3463" spans="1:2" ht="18" customHeight="1">
      <c r="A3463" s="73"/>
      <c r="B3463" s="86"/>
    </row>
    <row r="3464" spans="1:2" ht="18" customHeight="1">
      <c r="A3464" s="73"/>
      <c r="B3464" s="86"/>
    </row>
    <row r="3465" spans="1:2" ht="18" customHeight="1">
      <c r="A3465" s="73"/>
      <c r="B3465" s="86"/>
    </row>
    <row r="3466" spans="1:2" ht="18" customHeight="1">
      <c r="A3466" s="73"/>
      <c r="B3466" s="86"/>
    </row>
    <row r="3467" spans="1:2" ht="18" customHeight="1">
      <c r="A3467" s="73"/>
      <c r="B3467" s="86"/>
    </row>
    <row r="3468" spans="1:2" ht="18" customHeight="1">
      <c r="A3468" s="73"/>
      <c r="B3468" s="86"/>
    </row>
    <row r="3469" spans="1:2" ht="18" customHeight="1">
      <c r="A3469" s="73"/>
      <c r="B3469" s="86"/>
    </row>
    <row r="3470" spans="1:2" ht="18" customHeight="1">
      <c r="A3470" s="73"/>
      <c r="B3470" s="86"/>
    </row>
    <row r="3471" spans="1:2" ht="18" customHeight="1">
      <c r="A3471" s="73"/>
      <c r="B3471" s="86"/>
    </row>
    <row r="3472" spans="1:2" ht="18" customHeight="1">
      <c r="A3472" s="73"/>
      <c r="B3472" s="86"/>
    </row>
    <row r="3473" spans="1:2" ht="18" customHeight="1">
      <c r="A3473" s="73"/>
      <c r="B3473" s="86"/>
    </row>
    <row r="3474" spans="1:2" ht="18" customHeight="1">
      <c r="A3474" s="73"/>
      <c r="B3474" s="86"/>
    </row>
    <row r="3475" spans="1:2" ht="18" customHeight="1">
      <c r="A3475" s="73"/>
      <c r="B3475" s="86"/>
    </row>
    <row r="3476" spans="1:2" ht="18" customHeight="1">
      <c r="A3476" s="73"/>
      <c r="B3476" s="86"/>
    </row>
    <row r="3477" spans="1:2" ht="18" customHeight="1">
      <c r="A3477" s="73"/>
      <c r="B3477" s="86"/>
    </row>
    <row r="3478" spans="1:2" ht="18" customHeight="1">
      <c r="A3478" s="73"/>
      <c r="B3478" s="86"/>
    </row>
    <row r="3479" spans="1:2" ht="18" customHeight="1">
      <c r="A3479" s="73"/>
      <c r="B3479" s="86"/>
    </row>
    <row r="3480" spans="1:2" ht="18" customHeight="1">
      <c r="A3480" s="73"/>
      <c r="B3480" s="86"/>
    </row>
    <row r="3481" spans="1:2" ht="18" customHeight="1">
      <c r="A3481" s="73"/>
      <c r="B3481" s="86"/>
    </row>
    <row r="3482" spans="1:2" ht="18" customHeight="1">
      <c r="A3482" s="73"/>
      <c r="B3482" s="86"/>
    </row>
    <row r="3483" spans="1:2" ht="18" customHeight="1">
      <c r="A3483" s="73"/>
      <c r="B3483" s="86"/>
    </row>
    <row r="3484" spans="1:2" ht="18" customHeight="1">
      <c r="A3484" s="73"/>
      <c r="B3484" s="86"/>
    </row>
    <row r="3485" spans="1:2" ht="18" customHeight="1">
      <c r="A3485" s="73"/>
      <c r="B3485" s="86"/>
    </row>
    <row r="3486" spans="1:2" ht="18" customHeight="1">
      <c r="A3486" s="73"/>
      <c r="B3486" s="86"/>
    </row>
    <row r="3487" spans="1:2" ht="18" customHeight="1">
      <c r="A3487" s="73"/>
      <c r="B3487" s="86"/>
    </row>
    <row r="3488" spans="1:2" ht="18" customHeight="1">
      <c r="A3488" s="73"/>
      <c r="B3488" s="86"/>
    </row>
    <row r="3489" spans="1:2" ht="18" customHeight="1">
      <c r="A3489" s="73"/>
      <c r="B3489" s="86"/>
    </row>
    <row r="3490" spans="1:2" ht="18" customHeight="1">
      <c r="A3490" s="73"/>
      <c r="B3490" s="86"/>
    </row>
    <row r="3491" spans="1:2" ht="18" customHeight="1">
      <c r="A3491" s="73"/>
      <c r="B3491" s="86"/>
    </row>
    <row r="3492" spans="1:2" ht="18" customHeight="1">
      <c r="A3492" s="73"/>
      <c r="B3492" s="86"/>
    </row>
    <row r="3493" spans="1:2" ht="18" customHeight="1">
      <c r="A3493" s="73"/>
      <c r="B3493" s="86"/>
    </row>
    <row r="3494" spans="1:2" ht="18" customHeight="1">
      <c r="A3494" s="73"/>
      <c r="B3494" s="86"/>
    </row>
    <row r="3495" spans="1:2" ht="18" customHeight="1">
      <c r="A3495" s="73"/>
      <c r="B3495" s="86"/>
    </row>
    <row r="3496" spans="1:2" ht="18" customHeight="1">
      <c r="A3496" s="73"/>
      <c r="B3496" s="86"/>
    </row>
    <row r="3497" spans="1:2" ht="18" customHeight="1">
      <c r="A3497" s="73"/>
      <c r="B3497" s="86"/>
    </row>
    <row r="3498" spans="1:2" ht="18" customHeight="1">
      <c r="A3498" s="73"/>
      <c r="B3498" s="86"/>
    </row>
    <row r="3499" spans="1:2" ht="18" customHeight="1">
      <c r="A3499" s="73"/>
      <c r="B3499" s="86"/>
    </row>
    <row r="3500" spans="1:2" ht="18" customHeight="1">
      <c r="A3500" s="73"/>
      <c r="B3500" s="86"/>
    </row>
    <row r="3501" spans="1:2" ht="18" customHeight="1">
      <c r="A3501" s="73"/>
      <c r="B3501" s="86"/>
    </row>
    <row r="3502" spans="1:2" ht="18" customHeight="1">
      <c r="A3502" s="73"/>
      <c r="B3502" s="86"/>
    </row>
    <row r="3503" spans="1:2" ht="18" customHeight="1">
      <c r="A3503" s="73"/>
      <c r="B3503" s="86"/>
    </row>
    <row r="3504" spans="1:2" ht="18" customHeight="1">
      <c r="A3504" s="73"/>
      <c r="B3504" s="86"/>
    </row>
    <row r="3505" spans="1:2" ht="18" customHeight="1">
      <c r="A3505" s="73"/>
      <c r="B3505" s="86"/>
    </row>
    <row r="3506" spans="1:2" ht="18" customHeight="1">
      <c r="A3506" s="73"/>
      <c r="B3506" s="86"/>
    </row>
    <row r="3507" spans="1:2" ht="18" customHeight="1">
      <c r="A3507" s="73"/>
      <c r="B3507" s="86"/>
    </row>
    <row r="3508" spans="1:2" ht="18" customHeight="1">
      <c r="A3508" s="73"/>
      <c r="B3508" s="86"/>
    </row>
    <row r="3509" spans="1:2" ht="18" customHeight="1">
      <c r="A3509" s="73"/>
      <c r="B3509" s="86"/>
    </row>
    <row r="3510" spans="1:2" ht="18" customHeight="1">
      <c r="A3510" s="73"/>
      <c r="B3510" s="86"/>
    </row>
    <row r="3511" spans="1:2" ht="18" customHeight="1">
      <c r="A3511" s="73"/>
      <c r="B3511" s="86"/>
    </row>
    <row r="3512" spans="1:2" ht="18" customHeight="1">
      <c r="A3512" s="73"/>
      <c r="B3512" s="86"/>
    </row>
    <row r="3513" spans="1:2" ht="18" customHeight="1">
      <c r="A3513" s="73"/>
      <c r="B3513" s="86"/>
    </row>
    <row r="3514" spans="1:2" ht="18" customHeight="1">
      <c r="A3514" s="73"/>
      <c r="B3514" s="86"/>
    </row>
    <row r="3515" spans="1:2" ht="18" customHeight="1">
      <c r="A3515" s="73"/>
      <c r="B3515" s="86"/>
    </row>
    <row r="3516" spans="1:2" ht="18" customHeight="1">
      <c r="A3516" s="73"/>
      <c r="B3516" s="86"/>
    </row>
    <row r="3517" spans="1:2" ht="18" customHeight="1">
      <c r="A3517" s="73"/>
      <c r="B3517" s="86"/>
    </row>
    <row r="3518" spans="1:2" ht="18" customHeight="1">
      <c r="A3518" s="73"/>
      <c r="B3518" s="86"/>
    </row>
    <row r="3519" spans="1:2" ht="18" customHeight="1">
      <c r="A3519" s="73"/>
      <c r="B3519" s="86"/>
    </row>
    <row r="3520" spans="1:2" ht="18" customHeight="1">
      <c r="A3520" s="73"/>
      <c r="B3520" s="86"/>
    </row>
    <row r="3521" spans="1:2" ht="18" customHeight="1">
      <c r="A3521" s="73"/>
      <c r="B3521" s="86"/>
    </row>
    <row r="3522" spans="1:2" ht="18" customHeight="1">
      <c r="A3522" s="73"/>
      <c r="B3522" s="86"/>
    </row>
    <row r="3523" spans="1:2" ht="18" customHeight="1">
      <c r="A3523" s="73"/>
      <c r="B3523" s="86"/>
    </row>
    <row r="3524" spans="1:2" ht="18" customHeight="1">
      <c r="A3524" s="73"/>
      <c r="B3524" s="86"/>
    </row>
    <row r="3525" spans="1:2" ht="18" customHeight="1">
      <c r="A3525" s="73"/>
      <c r="B3525" s="86"/>
    </row>
    <row r="3526" spans="1:2" ht="18" customHeight="1">
      <c r="A3526" s="73"/>
      <c r="B3526" s="86"/>
    </row>
    <row r="3527" spans="1:2" ht="18" customHeight="1">
      <c r="A3527" s="73"/>
      <c r="B3527" s="86"/>
    </row>
    <row r="3528" spans="1:2" ht="18" customHeight="1">
      <c r="A3528" s="73"/>
      <c r="B3528" s="86"/>
    </row>
    <row r="3529" spans="1:2" ht="18" customHeight="1">
      <c r="A3529" s="73"/>
      <c r="B3529" s="86"/>
    </row>
    <row r="3530" spans="1:2" ht="18" customHeight="1">
      <c r="A3530" s="73"/>
      <c r="B3530" s="86"/>
    </row>
    <row r="3531" spans="1:2" ht="18" customHeight="1">
      <c r="A3531" s="73"/>
      <c r="B3531" s="86"/>
    </row>
    <row r="3532" spans="1:2" ht="18" customHeight="1">
      <c r="A3532" s="73"/>
      <c r="B3532" s="86"/>
    </row>
    <row r="3533" spans="1:2" ht="18" customHeight="1">
      <c r="A3533" s="73"/>
      <c r="B3533" s="86"/>
    </row>
    <row r="3534" spans="1:2" ht="18" customHeight="1">
      <c r="A3534" s="73"/>
      <c r="B3534" s="86"/>
    </row>
    <row r="3535" spans="1:2" ht="18" customHeight="1">
      <c r="A3535" s="73"/>
      <c r="B3535" s="86"/>
    </row>
    <row r="3536" spans="1:2" ht="18" customHeight="1">
      <c r="A3536" s="73"/>
      <c r="B3536" s="86"/>
    </row>
    <row r="3537" spans="1:2" ht="18" customHeight="1">
      <c r="A3537" s="73"/>
      <c r="B3537" s="86"/>
    </row>
    <row r="3538" spans="1:2" ht="18" customHeight="1">
      <c r="A3538" s="73"/>
      <c r="B3538" s="86"/>
    </row>
    <row r="3539" spans="1:2" ht="18" customHeight="1">
      <c r="A3539" s="73"/>
      <c r="B3539" s="86"/>
    </row>
    <row r="3540" spans="1:2" ht="18" customHeight="1">
      <c r="A3540" s="73"/>
      <c r="B3540" s="86"/>
    </row>
    <row r="3541" spans="1:2" ht="18" customHeight="1">
      <c r="A3541" s="73"/>
      <c r="B3541" s="86"/>
    </row>
    <row r="3542" spans="1:2" ht="18" customHeight="1">
      <c r="A3542" s="73"/>
      <c r="B3542" s="86"/>
    </row>
    <row r="3543" spans="1:2" ht="18" customHeight="1">
      <c r="A3543" s="73"/>
      <c r="B3543" s="86"/>
    </row>
    <row r="3544" spans="1:2" ht="18" customHeight="1">
      <c r="A3544" s="73"/>
      <c r="B3544" s="86"/>
    </row>
    <row r="3545" spans="1:2" ht="18" customHeight="1">
      <c r="A3545" s="73"/>
      <c r="B3545" s="86"/>
    </row>
    <row r="3546" spans="1:2" ht="18" customHeight="1">
      <c r="A3546" s="73"/>
      <c r="B3546" s="86"/>
    </row>
    <row r="3547" spans="1:2" ht="18" customHeight="1">
      <c r="A3547" s="73"/>
      <c r="B3547" s="86"/>
    </row>
    <row r="3548" spans="1:2" ht="18" customHeight="1">
      <c r="A3548" s="73"/>
      <c r="B3548" s="86"/>
    </row>
    <row r="3549" spans="1:2" ht="18" customHeight="1">
      <c r="A3549" s="73"/>
      <c r="B3549" s="86"/>
    </row>
    <row r="3550" spans="1:2" ht="18" customHeight="1">
      <c r="A3550" s="73"/>
      <c r="B3550" s="86"/>
    </row>
    <row r="3551" spans="1:2" ht="18" customHeight="1">
      <c r="A3551" s="73"/>
      <c r="B3551" s="86"/>
    </row>
    <row r="3552" spans="1:2" ht="18" customHeight="1">
      <c r="A3552" s="73"/>
      <c r="B3552" s="86"/>
    </row>
    <row r="3553" spans="1:2" ht="18" customHeight="1">
      <c r="A3553" s="73"/>
      <c r="B3553" s="86"/>
    </row>
    <row r="3554" spans="1:2" ht="18" customHeight="1">
      <c r="A3554" s="73"/>
      <c r="B3554" s="86"/>
    </row>
    <row r="3555" spans="1:2" ht="18" customHeight="1">
      <c r="A3555" s="73"/>
      <c r="B3555" s="86"/>
    </row>
    <row r="3556" spans="1:2" ht="18" customHeight="1">
      <c r="A3556" s="73"/>
      <c r="B3556" s="86"/>
    </row>
    <row r="3557" spans="1:2" ht="18" customHeight="1">
      <c r="A3557" s="73"/>
      <c r="B3557" s="86"/>
    </row>
    <row r="3558" spans="1:2" ht="18" customHeight="1">
      <c r="A3558" s="73"/>
      <c r="B3558" s="86"/>
    </row>
    <row r="3559" spans="1:2" ht="18" customHeight="1">
      <c r="A3559" s="73"/>
      <c r="B3559" s="86"/>
    </row>
    <row r="3560" spans="1:2" ht="18" customHeight="1">
      <c r="A3560" s="73"/>
      <c r="B3560" s="86"/>
    </row>
    <row r="3561" spans="1:2" ht="18" customHeight="1">
      <c r="A3561" s="73"/>
      <c r="B3561" s="86"/>
    </row>
    <row r="3562" spans="1:2" ht="18" customHeight="1">
      <c r="A3562" s="73"/>
      <c r="B3562" s="86"/>
    </row>
    <row r="3563" spans="1:2" ht="18" customHeight="1">
      <c r="A3563" s="73"/>
      <c r="B3563" s="86"/>
    </row>
    <row r="3564" spans="1:2" ht="18" customHeight="1">
      <c r="A3564" s="73"/>
      <c r="B3564" s="86"/>
    </row>
    <row r="3565" spans="1:2" ht="18" customHeight="1">
      <c r="A3565" s="73"/>
      <c r="B3565" s="86"/>
    </row>
    <row r="3566" spans="1:2" ht="18" customHeight="1">
      <c r="A3566" s="73"/>
      <c r="B3566" s="86"/>
    </row>
    <row r="3567" spans="1:2" ht="18" customHeight="1">
      <c r="A3567" s="73"/>
      <c r="B3567" s="86"/>
    </row>
    <row r="3568" spans="1:2" ht="18" customHeight="1">
      <c r="A3568" s="73"/>
      <c r="B3568" s="86"/>
    </row>
    <row r="3569" spans="1:2" ht="18" customHeight="1">
      <c r="A3569" s="73"/>
      <c r="B3569" s="86"/>
    </row>
    <row r="3570" spans="1:2" ht="18" customHeight="1">
      <c r="A3570" s="73"/>
      <c r="B3570" s="86"/>
    </row>
    <row r="3571" spans="1:2" ht="18" customHeight="1">
      <c r="A3571" s="73"/>
      <c r="B3571" s="86"/>
    </row>
    <row r="3572" spans="1:2" ht="18" customHeight="1">
      <c r="A3572" s="73"/>
      <c r="B3572" s="86"/>
    </row>
    <row r="3573" spans="1:2" ht="18" customHeight="1">
      <c r="A3573" s="73"/>
      <c r="B3573" s="86"/>
    </row>
    <row r="3574" spans="1:2" ht="18" customHeight="1">
      <c r="A3574" s="73"/>
      <c r="B3574" s="86"/>
    </row>
    <row r="3575" spans="1:2" ht="18" customHeight="1">
      <c r="A3575" s="73"/>
      <c r="B3575" s="86"/>
    </row>
    <row r="3576" spans="1:2" ht="18" customHeight="1">
      <c r="A3576" s="73"/>
      <c r="B3576" s="86"/>
    </row>
    <row r="3577" spans="1:2" ht="18" customHeight="1">
      <c r="A3577" s="73"/>
      <c r="B3577" s="86"/>
    </row>
    <row r="3578" spans="1:2" ht="18" customHeight="1">
      <c r="A3578" s="73"/>
      <c r="B3578" s="86"/>
    </row>
    <row r="3579" spans="1:2" ht="18" customHeight="1">
      <c r="A3579" s="73"/>
      <c r="B3579" s="86"/>
    </row>
    <row r="3580" spans="1:2" ht="18" customHeight="1">
      <c r="A3580" s="73"/>
      <c r="B3580" s="86"/>
    </row>
    <row r="3581" spans="1:2" ht="18" customHeight="1">
      <c r="A3581" s="73"/>
      <c r="B3581" s="86"/>
    </row>
    <row r="3582" spans="1:2" ht="18" customHeight="1">
      <c r="A3582" s="73"/>
      <c r="B3582" s="86"/>
    </row>
    <row r="3583" spans="1:2" ht="18" customHeight="1">
      <c r="A3583" s="73"/>
      <c r="B3583" s="86"/>
    </row>
    <row r="3584" spans="1:2" ht="18" customHeight="1">
      <c r="A3584" s="73"/>
      <c r="B3584" s="86"/>
    </row>
    <row r="3585" spans="1:2" ht="18" customHeight="1">
      <c r="A3585" s="73"/>
      <c r="B3585" s="86"/>
    </row>
    <row r="3586" spans="1:2" ht="18" customHeight="1">
      <c r="A3586" s="73"/>
      <c r="B3586" s="86"/>
    </row>
    <row r="3587" spans="1:2" ht="18" customHeight="1">
      <c r="A3587" s="73"/>
      <c r="B3587" s="86"/>
    </row>
    <row r="3588" spans="1:2" ht="18" customHeight="1">
      <c r="A3588" s="73"/>
      <c r="B3588" s="86"/>
    </row>
    <row r="3589" spans="1:2" ht="18" customHeight="1">
      <c r="A3589" s="73"/>
      <c r="B3589" s="86"/>
    </row>
    <row r="3590" spans="1:2" ht="18" customHeight="1">
      <c r="A3590" s="73"/>
      <c r="B3590" s="86"/>
    </row>
    <row r="3591" spans="1:2" ht="18" customHeight="1">
      <c r="A3591" s="73"/>
      <c r="B3591" s="86"/>
    </row>
    <row r="3592" spans="1:2" ht="18" customHeight="1">
      <c r="A3592" s="73"/>
      <c r="B3592" s="86"/>
    </row>
    <row r="3593" spans="1:2" ht="18" customHeight="1">
      <c r="A3593" s="73"/>
      <c r="B3593" s="86"/>
    </row>
    <row r="3594" spans="1:2" ht="18" customHeight="1">
      <c r="A3594" s="73"/>
      <c r="B3594" s="86"/>
    </row>
    <row r="3595" spans="1:2" ht="18" customHeight="1">
      <c r="A3595" s="73"/>
      <c r="B3595" s="86"/>
    </row>
    <row r="3596" spans="1:2" ht="18" customHeight="1">
      <c r="A3596" s="73"/>
      <c r="B3596" s="86"/>
    </row>
    <row r="3597" spans="1:2" ht="18" customHeight="1">
      <c r="A3597" s="73"/>
      <c r="B3597" s="86"/>
    </row>
    <row r="3598" spans="1:2" ht="18" customHeight="1">
      <c r="A3598" s="73"/>
      <c r="B3598" s="86"/>
    </row>
    <row r="3599" spans="1:2" ht="18" customHeight="1">
      <c r="A3599" s="73"/>
      <c r="B3599" s="86"/>
    </row>
    <row r="3600" spans="1:2" ht="18" customHeight="1">
      <c r="A3600" s="73"/>
      <c r="B3600" s="86"/>
    </row>
    <row r="3601" spans="1:2" ht="18" customHeight="1">
      <c r="A3601" s="73"/>
      <c r="B3601" s="86"/>
    </row>
    <row r="3602" spans="1:2" ht="18" customHeight="1">
      <c r="A3602" s="73"/>
      <c r="B3602" s="86"/>
    </row>
    <row r="3603" spans="1:2" ht="18" customHeight="1">
      <c r="A3603" s="73"/>
      <c r="B3603" s="86"/>
    </row>
    <row r="3604" spans="1:2" ht="18" customHeight="1">
      <c r="A3604" s="73"/>
      <c r="B3604" s="86"/>
    </row>
    <row r="3605" spans="1:2" ht="18" customHeight="1">
      <c r="A3605" s="73"/>
      <c r="B3605" s="86"/>
    </row>
    <row r="3606" spans="1:2" ht="18" customHeight="1">
      <c r="A3606" s="73"/>
      <c r="B3606" s="86"/>
    </row>
    <row r="3607" spans="1:2" ht="18" customHeight="1">
      <c r="A3607" s="73"/>
      <c r="B3607" s="86"/>
    </row>
    <row r="3608" spans="1:2" ht="18" customHeight="1">
      <c r="A3608" s="73"/>
      <c r="B3608" s="86"/>
    </row>
    <row r="3609" spans="1:2" ht="18" customHeight="1">
      <c r="A3609" s="73"/>
      <c r="B3609" s="86"/>
    </row>
    <row r="3610" spans="1:2" ht="18" customHeight="1">
      <c r="A3610" s="73"/>
      <c r="B3610" s="86"/>
    </row>
    <row r="3611" spans="1:2" ht="18" customHeight="1">
      <c r="A3611" s="73"/>
      <c r="B3611" s="86"/>
    </row>
    <row r="3612" spans="1:2" ht="18" customHeight="1">
      <c r="A3612" s="73"/>
      <c r="B3612" s="86"/>
    </row>
    <row r="3613" spans="1:2" ht="18" customHeight="1">
      <c r="A3613" s="73"/>
      <c r="B3613" s="86"/>
    </row>
    <row r="3614" spans="1:2" ht="18" customHeight="1">
      <c r="A3614" s="73"/>
      <c r="B3614" s="86"/>
    </row>
    <row r="3615" spans="1:2" ht="18" customHeight="1">
      <c r="A3615" s="73"/>
      <c r="B3615" s="86"/>
    </row>
    <row r="3616" spans="1:2" ht="18" customHeight="1">
      <c r="A3616" s="73"/>
      <c r="B3616" s="86"/>
    </row>
    <row r="3617" spans="1:2" ht="18" customHeight="1">
      <c r="A3617" s="73"/>
      <c r="B3617" s="86"/>
    </row>
    <row r="3618" spans="1:2" ht="18" customHeight="1">
      <c r="A3618" s="73"/>
      <c r="B3618" s="86"/>
    </row>
    <row r="3619" spans="1:2" ht="18" customHeight="1">
      <c r="A3619" s="73"/>
      <c r="B3619" s="86"/>
    </row>
    <row r="3620" spans="1:2" ht="18" customHeight="1">
      <c r="A3620" s="73"/>
      <c r="B3620" s="86"/>
    </row>
    <row r="3621" spans="1:2" ht="18" customHeight="1">
      <c r="A3621" s="73"/>
      <c r="B3621" s="86"/>
    </row>
    <row r="3622" spans="1:2" ht="18" customHeight="1">
      <c r="A3622" s="73"/>
      <c r="B3622" s="86"/>
    </row>
    <row r="3623" spans="1:2" ht="18" customHeight="1">
      <c r="A3623" s="73"/>
      <c r="B3623" s="86"/>
    </row>
    <row r="3624" spans="1:2" ht="18" customHeight="1">
      <c r="A3624" s="73"/>
      <c r="B3624" s="86"/>
    </row>
    <row r="3625" spans="1:2" ht="18" customHeight="1">
      <c r="A3625" s="73"/>
      <c r="B3625" s="86"/>
    </row>
    <row r="3626" spans="1:2" ht="18" customHeight="1">
      <c r="A3626" s="73"/>
      <c r="B3626" s="86"/>
    </row>
    <row r="3627" spans="1:2" ht="18" customHeight="1">
      <c r="A3627" s="73"/>
      <c r="B3627" s="86"/>
    </row>
    <row r="3628" spans="1:2" ht="18" customHeight="1">
      <c r="A3628" s="73"/>
      <c r="B3628" s="86"/>
    </row>
    <row r="3629" spans="1:2" ht="18" customHeight="1">
      <c r="A3629" s="73"/>
      <c r="B3629" s="86"/>
    </row>
    <row r="3630" spans="1:2" ht="18" customHeight="1">
      <c r="A3630" s="73"/>
      <c r="B3630" s="86"/>
    </row>
    <row r="3631" spans="1:2" ht="18" customHeight="1">
      <c r="A3631" s="73"/>
      <c r="B3631" s="86"/>
    </row>
    <row r="3632" spans="1:2" ht="18" customHeight="1">
      <c r="A3632" s="73"/>
      <c r="B3632" s="86"/>
    </row>
    <row r="3633" spans="1:2" ht="18" customHeight="1">
      <c r="A3633" s="73"/>
      <c r="B3633" s="86"/>
    </row>
    <row r="3634" spans="1:2" ht="18" customHeight="1">
      <c r="A3634" s="73"/>
      <c r="B3634" s="86"/>
    </row>
    <row r="3635" spans="1:2" ht="18" customHeight="1">
      <c r="A3635" s="73"/>
      <c r="B3635" s="86"/>
    </row>
    <row r="3636" spans="1:2" ht="18" customHeight="1">
      <c r="A3636" s="73"/>
      <c r="B3636" s="86"/>
    </row>
    <row r="3637" spans="1:2" ht="18" customHeight="1">
      <c r="A3637" s="73"/>
      <c r="B3637" s="86"/>
    </row>
    <row r="3638" spans="1:2" ht="18" customHeight="1">
      <c r="A3638" s="73"/>
      <c r="B3638" s="86"/>
    </row>
    <row r="3639" spans="1:2" ht="18" customHeight="1">
      <c r="A3639" s="73"/>
      <c r="B3639" s="86"/>
    </row>
    <row r="3640" spans="1:2" ht="18" customHeight="1">
      <c r="A3640" s="73"/>
      <c r="B3640" s="86"/>
    </row>
    <row r="3641" spans="1:2" ht="18" customHeight="1">
      <c r="A3641" s="73"/>
      <c r="B3641" s="86"/>
    </row>
    <row r="3642" spans="1:2" ht="18" customHeight="1">
      <c r="A3642" s="73"/>
      <c r="B3642" s="86"/>
    </row>
    <row r="3643" spans="1:2" ht="18" customHeight="1">
      <c r="A3643" s="73"/>
      <c r="B3643" s="86"/>
    </row>
    <row r="3644" spans="1:2" ht="18" customHeight="1">
      <c r="A3644" s="73"/>
      <c r="B3644" s="86"/>
    </row>
    <row r="3645" spans="1:2" ht="18" customHeight="1">
      <c r="A3645" s="73"/>
      <c r="B3645" s="86"/>
    </row>
    <row r="3646" spans="1:2" ht="18" customHeight="1">
      <c r="A3646" s="73"/>
      <c r="B3646" s="86"/>
    </row>
    <row r="3647" spans="1:2" ht="18" customHeight="1">
      <c r="A3647" s="73"/>
      <c r="B3647" s="86"/>
    </row>
    <row r="3648" spans="1:2" ht="18" customHeight="1">
      <c r="A3648" s="73"/>
      <c r="B3648" s="86"/>
    </row>
    <row r="3649" spans="1:2" ht="18" customHeight="1">
      <c r="A3649" s="73"/>
      <c r="B3649" s="86"/>
    </row>
    <row r="3650" spans="1:2" ht="18" customHeight="1">
      <c r="A3650" s="73"/>
      <c r="B3650" s="86"/>
    </row>
    <row r="3651" spans="1:2" ht="18" customHeight="1">
      <c r="A3651" s="73"/>
      <c r="B3651" s="86"/>
    </row>
    <row r="3652" spans="1:2" ht="18" customHeight="1">
      <c r="A3652" s="73"/>
      <c r="B3652" s="86"/>
    </row>
    <row r="3653" spans="1:2" ht="18" customHeight="1">
      <c r="A3653" s="73"/>
      <c r="B3653" s="86"/>
    </row>
    <row r="3654" spans="1:2" ht="18" customHeight="1">
      <c r="A3654" s="73"/>
      <c r="B3654" s="86"/>
    </row>
    <row r="3655" spans="1:2" ht="18" customHeight="1">
      <c r="A3655" s="73"/>
      <c r="B3655" s="86"/>
    </row>
    <row r="3656" spans="1:2" ht="18" customHeight="1">
      <c r="A3656" s="73"/>
      <c r="B3656" s="86"/>
    </row>
    <row r="3657" spans="1:2" ht="18" customHeight="1">
      <c r="A3657" s="73"/>
      <c r="B3657" s="86"/>
    </row>
    <row r="3658" spans="1:2" ht="18" customHeight="1">
      <c r="A3658" s="73"/>
      <c r="B3658" s="86"/>
    </row>
    <row r="3659" spans="1:2" ht="18" customHeight="1">
      <c r="A3659" s="73"/>
      <c r="B3659" s="86"/>
    </row>
    <row r="3660" spans="1:2" ht="18" customHeight="1">
      <c r="A3660" s="73"/>
      <c r="B3660" s="86"/>
    </row>
    <row r="3661" spans="1:2" ht="18" customHeight="1">
      <c r="A3661" s="73"/>
      <c r="B3661" s="86"/>
    </row>
    <row r="3662" spans="1:2" ht="18" customHeight="1">
      <c r="A3662" s="73"/>
      <c r="B3662" s="86"/>
    </row>
    <row r="3663" spans="1:2" ht="18" customHeight="1">
      <c r="A3663" s="73"/>
      <c r="B3663" s="86"/>
    </row>
    <row r="3664" spans="1:2" ht="18" customHeight="1">
      <c r="A3664" s="73"/>
      <c r="B3664" s="86"/>
    </row>
    <row r="3665" spans="1:2" ht="18" customHeight="1">
      <c r="A3665" s="73"/>
      <c r="B3665" s="86"/>
    </row>
    <row r="3666" spans="1:2" ht="18" customHeight="1">
      <c r="A3666" s="73"/>
      <c r="B3666" s="86"/>
    </row>
    <row r="3667" spans="1:2" ht="18" customHeight="1">
      <c r="A3667" s="73"/>
      <c r="B3667" s="86"/>
    </row>
    <row r="3668" spans="1:2" ht="18" customHeight="1">
      <c r="A3668" s="73"/>
      <c r="B3668" s="86"/>
    </row>
    <row r="3669" spans="1:2" ht="18" customHeight="1">
      <c r="A3669" s="73"/>
      <c r="B3669" s="86"/>
    </row>
    <row r="3670" spans="1:2" ht="18" customHeight="1">
      <c r="A3670" s="73"/>
      <c r="B3670" s="86"/>
    </row>
    <row r="3671" spans="1:2" ht="18" customHeight="1">
      <c r="A3671" s="73"/>
      <c r="B3671" s="86"/>
    </row>
    <row r="3672" spans="1:2" ht="18" customHeight="1">
      <c r="A3672" s="73"/>
      <c r="B3672" s="86"/>
    </row>
    <row r="3673" spans="1:2" ht="18" customHeight="1">
      <c r="A3673" s="73"/>
      <c r="B3673" s="86"/>
    </row>
    <row r="3674" spans="1:2" ht="18" customHeight="1">
      <c r="A3674" s="73"/>
      <c r="B3674" s="86"/>
    </row>
    <row r="3675" spans="1:2" ht="18" customHeight="1">
      <c r="A3675" s="73"/>
      <c r="B3675" s="86"/>
    </row>
    <row r="3676" spans="1:2" ht="18" customHeight="1">
      <c r="A3676" s="73"/>
      <c r="B3676" s="86"/>
    </row>
    <row r="3677" spans="1:2" ht="18" customHeight="1">
      <c r="A3677" s="73"/>
      <c r="B3677" s="86"/>
    </row>
    <row r="3678" spans="1:2" ht="18" customHeight="1">
      <c r="A3678" s="73"/>
      <c r="B3678" s="86"/>
    </row>
    <row r="3679" spans="1:2" ht="18" customHeight="1">
      <c r="A3679" s="73"/>
      <c r="B3679" s="86"/>
    </row>
    <row r="3680" spans="1:2" ht="18" customHeight="1">
      <c r="A3680" s="73"/>
      <c r="B3680" s="86"/>
    </row>
    <row r="3681" spans="1:2" ht="18" customHeight="1">
      <c r="A3681" s="73"/>
      <c r="B3681" s="86"/>
    </row>
    <row r="3682" spans="1:2" ht="18" customHeight="1">
      <c r="A3682" s="73"/>
      <c r="B3682" s="86"/>
    </row>
    <row r="3683" spans="1:2" ht="18" customHeight="1">
      <c r="A3683" s="73"/>
      <c r="B3683" s="86"/>
    </row>
    <row r="3684" spans="1:2" ht="18" customHeight="1">
      <c r="A3684" s="73"/>
      <c r="B3684" s="86"/>
    </row>
    <row r="3685" spans="1:2" ht="18" customHeight="1">
      <c r="A3685" s="73"/>
      <c r="B3685" s="86"/>
    </row>
    <row r="3686" spans="1:2" ht="18" customHeight="1">
      <c r="A3686" s="73"/>
      <c r="B3686" s="86"/>
    </row>
    <row r="3687" spans="1:2" ht="18" customHeight="1">
      <c r="A3687" s="73"/>
      <c r="B3687" s="86"/>
    </row>
    <row r="3688" spans="1:2" ht="18" customHeight="1">
      <c r="A3688" s="73"/>
      <c r="B3688" s="86"/>
    </row>
    <row r="3689" spans="1:2" ht="18" customHeight="1">
      <c r="A3689" s="73"/>
      <c r="B3689" s="86"/>
    </row>
    <row r="3690" spans="1:2" ht="18" customHeight="1">
      <c r="A3690" s="73"/>
      <c r="B3690" s="86"/>
    </row>
    <row r="3691" spans="1:2" ht="18" customHeight="1">
      <c r="A3691" s="73"/>
      <c r="B3691" s="86"/>
    </row>
    <row r="3692" spans="1:2" ht="18" customHeight="1">
      <c r="A3692" s="73"/>
      <c r="B3692" s="86"/>
    </row>
    <row r="3693" spans="1:2" ht="18" customHeight="1">
      <c r="A3693" s="73"/>
      <c r="B3693" s="86"/>
    </row>
    <row r="3694" spans="1:2" ht="18" customHeight="1">
      <c r="A3694" s="73"/>
      <c r="B3694" s="86"/>
    </row>
    <row r="3695" spans="1:2" ht="18" customHeight="1">
      <c r="A3695" s="73"/>
      <c r="B3695" s="86"/>
    </row>
    <row r="3696" spans="1:2" ht="18" customHeight="1">
      <c r="A3696" s="73"/>
      <c r="B3696" s="86"/>
    </row>
    <row r="3697" spans="1:2" ht="18" customHeight="1">
      <c r="A3697" s="73"/>
      <c r="B3697" s="86"/>
    </row>
    <row r="3698" spans="1:2" ht="18" customHeight="1">
      <c r="A3698" s="73"/>
      <c r="B3698" s="86"/>
    </row>
    <row r="3699" spans="1:2" ht="18" customHeight="1">
      <c r="A3699" s="73"/>
      <c r="B3699" s="86"/>
    </row>
    <row r="3700" spans="1:2" ht="18" customHeight="1">
      <c r="A3700" s="73"/>
      <c r="B3700" s="86"/>
    </row>
    <row r="3701" spans="1:2" ht="18" customHeight="1">
      <c r="A3701" s="73"/>
      <c r="B3701" s="86"/>
    </row>
    <row r="3702" spans="1:2" ht="18" customHeight="1">
      <c r="A3702" s="73"/>
      <c r="B3702" s="86"/>
    </row>
    <row r="3703" spans="1:2" ht="18" customHeight="1">
      <c r="A3703" s="73"/>
      <c r="B3703" s="86"/>
    </row>
    <row r="3704" spans="1:2" ht="18" customHeight="1">
      <c r="A3704" s="73"/>
      <c r="B3704" s="86"/>
    </row>
    <row r="3705" spans="1:2" ht="18" customHeight="1">
      <c r="A3705" s="73"/>
      <c r="B3705" s="86"/>
    </row>
    <row r="3706" spans="1:2" ht="18" customHeight="1">
      <c r="A3706" s="73"/>
      <c r="B3706" s="86"/>
    </row>
    <row r="3707" spans="1:2" ht="18" customHeight="1">
      <c r="A3707" s="73"/>
      <c r="B3707" s="86"/>
    </row>
    <row r="3708" spans="1:2" ht="18" customHeight="1">
      <c r="A3708" s="73"/>
      <c r="B3708" s="86"/>
    </row>
    <row r="3709" spans="1:2" ht="18" customHeight="1">
      <c r="A3709" s="73"/>
      <c r="B3709" s="86"/>
    </row>
    <row r="3710" spans="1:2" ht="18" customHeight="1">
      <c r="A3710" s="73"/>
      <c r="B3710" s="86"/>
    </row>
    <row r="3711" spans="1:2" ht="18" customHeight="1">
      <c r="A3711" s="73"/>
      <c r="B3711" s="86"/>
    </row>
    <row r="3712" spans="1:2" ht="18" customHeight="1">
      <c r="A3712" s="73"/>
      <c r="B3712" s="86"/>
    </row>
    <row r="3713" spans="1:2" ht="18" customHeight="1">
      <c r="A3713" s="73"/>
      <c r="B3713" s="86"/>
    </row>
    <row r="3714" spans="1:2" ht="18" customHeight="1">
      <c r="A3714" s="73"/>
      <c r="B3714" s="86"/>
    </row>
    <row r="3715" spans="1:2" ht="18" customHeight="1">
      <c r="A3715" s="73"/>
      <c r="B3715" s="86"/>
    </row>
    <row r="3716" spans="1:2" ht="18" customHeight="1">
      <c r="A3716" s="73"/>
      <c r="B3716" s="86"/>
    </row>
    <row r="3717" spans="1:2" ht="18" customHeight="1">
      <c r="A3717" s="73"/>
      <c r="B3717" s="86"/>
    </row>
    <row r="3718" spans="1:2" ht="18" customHeight="1">
      <c r="A3718" s="73"/>
      <c r="B3718" s="86"/>
    </row>
    <row r="3719" spans="1:2" ht="18" customHeight="1">
      <c r="A3719" s="73"/>
      <c r="B3719" s="86"/>
    </row>
    <row r="3720" spans="1:2" ht="18" customHeight="1">
      <c r="A3720" s="73"/>
      <c r="B3720" s="86"/>
    </row>
    <row r="3721" spans="1:2" ht="18" customHeight="1">
      <c r="A3721" s="73"/>
      <c r="B3721" s="86"/>
    </row>
    <row r="3722" spans="1:2" ht="18" customHeight="1">
      <c r="A3722" s="73"/>
      <c r="B3722" s="86"/>
    </row>
    <row r="3723" spans="1:2" ht="18" customHeight="1">
      <c r="A3723" s="73"/>
      <c r="B3723" s="86"/>
    </row>
    <row r="3724" spans="1:2" ht="18" customHeight="1">
      <c r="A3724" s="73"/>
      <c r="B3724" s="86"/>
    </row>
    <row r="3725" spans="1:2" ht="18" customHeight="1">
      <c r="A3725" s="73"/>
      <c r="B3725" s="86"/>
    </row>
    <row r="3726" spans="1:2" ht="18" customHeight="1">
      <c r="A3726" s="73"/>
      <c r="B3726" s="86"/>
    </row>
    <row r="3727" spans="1:2" ht="18" customHeight="1">
      <c r="A3727" s="73"/>
      <c r="B3727" s="86"/>
    </row>
    <row r="3728" spans="1:2" ht="18" customHeight="1">
      <c r="A3728" s="73"/>
      <c r="B3728" s="86"/>
    </row>
    <row r="3729" spans="1:2" ht="18" customHeight="1">
      <c r="A3729" s="73"/>
      <c r="B3729" s="86"/>
    </row>
    <row r="3730" spans="1:2" ht="18" customHeight="1">
      <c r="A3730" s="73"/>
      <c r="B3730" s="86"/>
    </row>
    <row r="3731" spans="1:2" ht="18" customHeight="1">
      <c r="A3731" s="73"/>
      <c r="B3731" s="86"/>
    </row>
    <row r="3732" spans="1:2" ht="18" customHeight="1">
      <c r="A3732" s="73"/>
      <c r="B3732" s="86"/>
    </row>
    <row r="3733" spans="1:2" ht="18" customHeight="1">
      <c r="A3733" s="73"/>
      <c r="B3733" s="86"/>
    </row>
    <row r="3734" spans="1:2" ht="18" customHeight="1">
      <c r="A3734" s="73"/>
      <c r="B3734" s="86"/>
    </row>
    <row r="3735" spans="1:2" ht="18" customHeight="1">
      <c r="A3735" s="73"/>
      <c r="B3735" s="86"/>
    </row>
    <row r="3736" spans="1:2" ht="18" customHeight="1">
      <c r="A3736" s="73"/>
      <c r="B3736" s="86"/>
    </row>
    <row r="3737" spans="1:2" ht="18" customHeight="1">
      <c r="A3737" s="73"/>
      <c r="B3737" s="86"/>
    </row>
    <row r="3738" spans="1:2" ht="18" customHeight="1">
      <c r="A3738" s="73"/>
      <c r="B3738" s="86"/>
    </row>
    <row r="3739" spans="1:2" ht="18" customHeight="1">
      <c r="A3739" s="73"/>
      <c r="B3739" s="86"/>
    </row>
    <row r="3740" spans="1:2" ht="18" customHeight="1">
      <c r="A3740" s="73"/>
      <c r="B3740" s="86"/>
    </row>
    <row r="3741" spans="1:2" ht="18" customHeight="1">
      <c r="A3741" s="73"/>
      <c r="B3741" s="86"/>
    </row>
    <row r="3742" spans="1:2" ht="18" customHeight="1">
      <c r="A3742" s="73"/>
      <c r="B3742" s="86"/>
    </row>
    <row r="3743" spans="1:2" ht="18" customHeight="1">
      <c r="A3743" s="73"/>
      <c r="B3743" s="86"/>
    </row>
    <row r="3744" spans="1:2" ht="18" customHeight="1">
      <c r="A3744" s="73"/>
      <c r="B3744" s="86"/>
    </row>
    <row r="3745" spans="1:2" ht="18" customHeight="1">
      <c r="A3745" s="73"/>
      <c r="B3745" s="86"/>
    </row>
    <row r="3746" spans="1:2" ht="18" customHeight="1">
      <c r="A3746" s="73"/>
      <c r="B3746" s="86"/>
    </row>
    <row r="3747" spans="1:2" ht="18" customHeight="1">
      <c r="A3747" s="73"/>
      <c r="B3747" s="86"/>
    </row>
    <row r="3748" spans="1:2" ht="18" customHeight="1">
      <c r="A3748" s="73"/>
      <c r="B3748" s="86"/>
    </row>
    <row r="3749" spans="1:2" ht="18" customHeight="1">
      <c r="A3749" s="73"/>
      <c r="B3749" s="86"/>
    </row>
    <row r="3750" spans="1:2" ht="18" customHeight="1">
      <c r="A3750" s="73"/>
      <c r="B3750" s="86"/>
    </row>
    <row r="3751" spans="1:2" ht="18" customHeight="1">
      <c r="A3751" s="73"/>
      <c r="B3751" s="86"/>
    </row>
    <row r="3752" spans="1:2" ht="18" customHeight="1">
      <c r="A3752" s="73"/>
      <c r="B3752" s="86"/>
    </row>
    <row r="3753" spans="1:2" ht="18" customHeight="1">
      <c r="A3753" s="73"/>
      <c r="B3753" s="86"/>
    </row>
    <row r="3754" spans="1:2" ht="18" customHeight="1">
      <c r="A3754" s="73"/>
      <c r="B3754" s="86"/>
    </row>
    <row r="3755" spans="1:2" ht="18" customHeight="1">
      <c r="A3755" s="73"/>
      <c r="B3755" s="86"/>
    </row>
    <row r="3756" spans="1:2" ht="18" customHeight="1">
      <c r="A3756" s="73"/>
      <c r="B3756" s="86"/>
    </row>
    <row r="3757" spans="1:2" ht="18" customHeight="1">
      <c r="A3757" s="73"/>
      <c r="B3757" s="86"/>
    </row>
    <row r="3758" spans="1:2" ht="18" customHeight="1">
      <c r="A3758" s="73"/>
      <c r="B3758" s="86"/>
    </row>
    <row r="3759" spans="1:2" ht="18" customHeight="1">
      <c r="A3759" s="73"/>
      <c r="B3759" s="86"/>
    </row>
    <row r="3760" spans="1:2" ht="18" customHeight="1">
      <c r="A3760" s="73"/>
      <c r="B3760" s="86"/>
    </row>
    <row r="3761" spans="1:2" ht="18" customHeight="1">
      <c r="A3761" s="73"/>
      <c r="B3761" s="86"/>
    </row>
    <row r="3762" spans="1:2" ht="18" customHeight="1">
      <c r="A3762" s="73"/>
      <c r="B3762" s="86"/>
    </row>
    <row r="3763" spans="1:2" ht="18" customHeight="1">
      <c r="A3763" s="73"/>
      <c r="B3763" s="86"/>
    </row>
    <row r="3764" spans="1:2" ht="18" customHeight="1">
      <c r="A3764" s="73"/>
      <c r="B3764" s="86"/>
    </row>
    <row r="3765" spans="1:2" ht="18" customHeight="1">
      <c r="A3765" s="73"/>
      <c r="B3765" s="86"/>
    </row>
    <row r="3766" spans="1:2" ht="18" customHeight="1">
      <c r="A3766" s="73"/>
      <c r="B3766" s="86"/>
    </row>
    <row r="3767" spans="1:2" ht="18" customHeight="1">
      <c r="A3767" s="73"/>
      <c r="B3767" s="86"/>
    </row>
    <row r="3768" spans="1:2" ht="18" customHeight="1">
      <c r="A3768" s="73"/>
      <c r="B3768" s="86"/>
    </row>
    <row r="3769" spans="1:2" ht="18" customHeight="1">
      <c r="A3769" s="73"/>
      <c r="B3769" s="86"/>
    </row>
    <row r="3770" spans="1:2" ht="18" customHeight="1">
      <c r="A3770" s="73"/>
      <c r="B3770" s="86"/>
    </row>
    <row r="3771" spans="1:2" ht="18" customHeight="1">
      <c r="A3771" s="73"/>
      <c r="B3771" s="86"/>
    </row>
    <row r="3772" spans="1:2" ht="18" customHeight="1">
      <c r="A3772" s="73"/>
      <c r="B3772" s="86"/>
    </row>
    <row r="3773" spans="1:2" ht="18" customHeight="1">
      <c r="A3773" s="73"/>
      <c r="B3773" s="86"/>
    </row>
    <row r="3774" spans="1:2" ht="18" customHeight="1">
      <c r="A3774" s="73"/>
      <c r="B3774" s="86"/>
    </row>
    <row r="3775" spans="1:2" ht="18" customHeight="1">
      <c r="A3775" s="73"/>
      <c r="B3775" s="86"/>
    </row>
    <row r="3776" spans="1:2" ht="18" customHeight="1">
      <c r="A3776" s="73"/>
      <c r="B3776" s="86"/>
    </row>
    <row r="3777" spans="1:2" ht="18" customHeight="1">
      <c r="A3777" s="73"/>
      <c r="B3777" s="86"/>
    </row>
    <row r="3778" spans="1:2" ht="18" customHeight="1">
      <c r="A3778" s="73"/>
      <c r="B3778" s="86"/>
    </row>
    <row r="3779" spans="1:2" ht="18" customHeight="1">
      <c r="A3779" s="73"/>
      <c r="B3779" s="86"/>
    </row>
    <row r="3780" spans="1:2" ht="18" customHeight="1">
      <c r="A3780" s="73"/>
      <c r="B3780" s="86"/>
    </row>
    <row r="3781" spans="1:2" ht="18" customHeight="1">
      <c r="A3781" s="73"/>
      <c r="B3781" s="86"/>
    </row>
    <row r="3782" spans="1:2" ht="18" customHeight="1">
      <c r="A3782" s="73"/>
      <c r="B3782" s="86"/>
    </row>
    <row r="3783" spans="1:2" ht="18" customHeight="1">
      <c r="A3783" s="73"/>
      <c r="B3783" s="86"/>
    </row>
    <row r="3784" spans="1:2" ht="18" customHeight="1">
      <c r="A3784" s="73"/>
      <c r="B3784" s="86"/>
    </row>
    <row r="3785" spans="1:2" ht="18" customHeight="1">
      <c r="A3785" s="73"/>
      <c r="B3785" s="86"/>
    </row>
    <row r="3786" spans="1:2" ht="18" customHeight="1">
      <c r="A3786" s="73"/>
      <c r="B3786" s="86"/>
    </row>
    <row r="3787" spans="1:2" ht="18" customHeight="1">
      <c r="A3787" s="73"/>
      <c r="B3787" s="86"/>
    </row>
    <row r="3788" spans="1:2" ht="18" customHeight="1">
      <c r="A3788" s="73"/>
      <c r="B3788" s="86"/>
    </row>
    <row r="3789" spans="1:2" ht="18" customHeight="1">
      <c r="A3789" s="73"/>
      <c r="B3789" s="86"/>
    </row>
    <row r="3790" spans="1:2" ht="18" customHeight="1">
      <c r="A3790" s="73"/>
      <c r="B3790" s="86"/>
    </row>
    <row r="3791" spans="1:2" ht="18" customHeight="1">
      <c r="A3791" s="73"/>
      <c r="B3791" s="86"/>
    </row>
    <row r="3792" spans="1:2" ht="18" customHeight="1">
      <c r="A3792" s="73"/>
      <c r="B3792" s="86"/>
    </row>
    <row r="3793" spans="1:2" ht="18" customHeight="1">
      <c r="A3793" s="73"/>
      <c r="B3793" s="86"/>
    </row>
    <row r="3794" spans="1:2" ht="18" customHeight="1">
      <c r="A3794" s="73"/>
      <c r="B3794" s="86"/>
    </row>
    <row r="3795" spans="1:2" ht="18" customHeight="1">
      <c r="A3795" s="73"/>
      <c r="B3795" s="86"/>
    </row>
    <row r="3796" spans="1:2" ht="18" customHeight="1">
      <c r="A3796" s="73"/>
      <c r="B3796" s="86"/>
    </row>
    <row r="3797" spans="1:2" ht="18" customHeight="1">
      <c r="A3797" s="73"/>
      <c r="B3797" s="86"/>
    </row>
    <row r="3798" spans="1:2" ht="18" customHeight="1">
      <c r="A3798" s="73"/>
      <c r="B3798" s="86"/>
    </row>
    <row r="3799" spans="1:2" ht="18" customHeight="1">
      <c r="A3799" s="73"/>
      <c r="B3799" s="86"/>
    </row>
    <row r="3800" spans="1:2" ht="18" customHeight="1">
      <c r="A3800" s="73"/>
      <c r="B3800" s="86"/>
    </row>
    <row r="3801" spans="1:2" ht="18" customHeight="1">
      <c r="A3801" s="73"/>
      <c r="B3801" s="86"/>
    </row>
    <row r="3802" spans="1:2" ht="18" customHeight="1">
      <c r="A3802" s="73"/>
      <c r="B3802" s="86"/>
    </row>
    <row r="3803" spans="1:2" ht="18" customHeight="1">
      <c r="A3803" s="73"/>
      <c r="B3803" s="86"/>
    </row>
    <row r="3804" spans="1:2" ht="18" customHeight="1">
      <c r="A3804" s="73"/>
      <c r="B3804" s="86"/>
    </row>
    <row r="3805" spans="1:2" ht="18" customHeight="1">
      <c r="A3805" s="73"/>
      <c r="B3805" s="86"/>
    </row>
    <row r="3806" spans="1:2" ht="18" customHeight="1">
      <c r="A3806" s="73"/>
      <c r="B3806" s="86"/>
    </row>
    <row r="3807" spans="1:2" ht="18" customHeight="1">
      <c r="A3807" s="73"/>
      <c r="B3807" s="86"/>
    </row>
    <row r="3808" spans="1:2" ht="18" customHeight="1">
      <c r="A3808" s="73"/>
      <c r="B3808" s="86"/>
    </row>
    <row r="3809" spans="1:2" ht="18" customHeight="1">
      <c r="A3809" s="73"/>
      <c r="B3809" s="86"/>
    </row>
    <row r="3810" spans="1:2" ht="18" customHeight="1">
      <c r="A3810" s="73"/>
      <c r="B3810" s="86"/>
    </row>
    <row r="3811" spans="1:2" ht="18" customHeight="1">
      <c r="A3811" s="73"/>
      <c r="B3811" s="86"/>
    </row>
    <row r="3812" spans="1:2" ht="18" customHeight="1">
      <c r="A3812" s="73"/>
      <c r="B3812" s="86"/>
    </row>
    <row r="3813" spans="1:2" ht="18" customHeight="1">
      <c r="A3813" s="73"/>
      <c r="B3813" s="86"/>
    </row>
    <row r="3814" spans="1:2" ht="18" customHeight="1">
      <c r="A3814" s="73"/>
      <c r="B3814" s="86"/>
    </row>
    <row r="3815" spans="1:2" ht="18" customHeight="1">
      <c r="A3815" s="73"/>
      <c r="B3815" s="86"/>
    </row>
    <row r="3816" spans="1:2" ht="18" customHeight="1">
      <c r="A3816" s="73"/>
      <c r="B3816" s="86"/>
    </row>
    <row r="3817" spans="1:2" ht="18" customHeight="1">
      <c r="A3817" s="73"/>
      <c r="B3817" s="86"/>
    </row>
    <row r="3818" spans="1:2" ht="18" customHeight="1">
      <c r="A3818" s="73"/>
      <c r="B3818" s="86"/>
    </row>
    <row r="3819" spans="1:2" ht="18" customHeight="1">
      <c r="A3819" s="73"/>
      <c r="B3819" s="86"/>
    </row>
    <row r="3820" spans="1:2" ht="18" customHeight="1">
      <c r="A3820" s="73"/>
      <c r="B3820" s="86"/>
    </row>
    <row r="3821" spans="1:2" ht="18" customHeight="1">
      <c r="A3821" s="73"/>
      <c r="B3821" s="86"/>
    </row>
    <row r="3822" spans="1:2" ht="18" customHeight="1">
      <c r="A3822" s="73"/>
      <c r="B3822" s="86"/>
    </row>
    <row r="3823" spans="1:2" ht="18" customHeight="1">
      <c r="A3823" s="73"/>
      <c r="B3823" s="86"/>
    </row>
    <row r="3824" spans="1:2" ht="18" customHeight="1">
      <c r="A3824" s="73"/>
      <c r="B3824" s="86"/>
    </row>
    <row r="3825" spans="1:2" ht="18" customHeight="1">
      <c r="A3825" s="73"/>
      <c r="B3825" s="86"/>
    </row>
    <row r="3826" spans="1:2" ht="18" customHeight="1">
      <c r="A3826" s="73"/>
      <c r="B3826" s="86"/>
    </row>
    <row r="3827" spans="1:2" ht="18" customHeight="1">
      <c r="A3827" s="73"/>
      <c r="B3827" s="86"/>
    </row>
    <row r="3828" spans="1:2" ht="18" customHeight="1">
      <c r="A3828" s="73"/>
      <c r="B3828" s="86"/>
    </row>
    <row r="3829" spans="1:2" ht="18" customHeight="1">
      <c r="A3829" s="73"/>
      <c r="B3829" s="86"/>
    </row>
    <row r="3830" spans="1:2" ht="18" customHeight="1">
      <c r="A3830" s="73"/>
      <c r="B3830" s="86"/>
    </row>
    <row r="3831" spans="1:2" ht="18" customHeight="1">
      <c r="A3831" s="73"/>
      <c r="B3831" s="86"/>
    </row>
    <row r="3832" spans="1:2" ht="18" customHeight="1">
      <c r="A3832" s="73"/>
      <c r="B3832" s="86"/>
    </row>
    <row r="3833" spans="1:2" ht="18" customHeight="1">
      <c r="A3833" s="73"/>
      <c r="B3833" s="86"/>
    </row>
    <row r="3834" spans="1:2" ht="18" customHeight="1">
      <c r="A3834" s="73"/>
      <c r="B3834" s="86"/>
    </row>
    <row r="3835" spans="1:2" ht="18" customHeight="1">
      <c r="A3835" s="73"/>
      <c r="B3835" s="86"/>
    </row>
    <row r="3836" spans="1:2" ht="18" customHeight="1">
      <c r="A3836" s="73"/>
      <c r="B3836" s="86"/>
    </row>
    <row r="3837" spans="1:2" ht="18" customHeight="1">
      <c r="A3837" s="73"/>
      <c r="B3837" s="86"/>
    </row>
    <row r="3838" spans="1:2" ht="18" customHeight="1">
      <c r="A3838" s="73"/>
      <c r="B3838" s="86"/>
    </row>
    <row r="3839" spans="1:2" ht="18" customHeight="1">
      <c r="A3839" s="73"/>
      <c r="B3839" s="86"/>
    </row>
    <row r="3840" spans="1:2" ht="18" customHeight="1">
      <c r="A3840" s="73"/>
      <c r="B3840" s="86"/>
    </row>
    <row r="3841" spans="1:2" ht="18" customHeight="1">
      <c r="A3841" s="73"/>
      <c r="B3841" s="86"/>
    </row>
    <row r="3842" spans="1:2" ht="18" customHeight="1">
      <c r="A3842" s="73"/>
      <c r="B3842" s="86"/>
    </row>
    <row r="3843" spans="1:2" ht="18" customHeight="1">
      <c r="A3843" s="73"/>
      <c r="B3843" s="86"/>
    </row>
    <row r="3844" spans="1:2" ht="18" customHeight="1">
      <c r="A3844" s="73"/>
      <c r="B3844" s="86"/>
    </row>
    <row r="3845" spans="1:2" ht="18" customHeight="1">
      <c r="A3845" s="73"/>
      <c r="B3845" s="86"/>
    </row>
    <row r="3846" spans="1:2" ht="18" customHeight="1">
      <c r="A3846" s="73"/>
      <c r="B3846" s="86"/>
    </row>
    <row r="3847" spans="1:2" ht="18" customHeight="1">
      <c r="A3847" s="73"/>
      <c r="B3847" s="86"/>
    </row>
    <row r="3848" spans="1:2" ht="18" customHeight="1">
      <c r="A3848" s="73"/>
      <c r="B3848" s="86"/>
    </row>
    <row r="3849" spans="1:2" ht="18" customHeight="1">
      <c r="A3849" s="73"/>
      <c r="B3849" s="86"/>
    </row>
    <row r="3850" spans="1:2" ht="18" customHeight="1">
      <c r="A3850" s="73"/>
      <c r="B3850" s="86"/>
    </row>
    <row r="3851" spans="1:2" ht="18" customHeight="1">
      <c r="A3851" s="73"/>
      <c r="B3851" s="86"/>
    </row>
    <row r="3852" spans="1:2" ht="18" customHeight="1">
      <c r="A3852" s="73"/>
      <c r="B3852" s="86"/>
    </row>
    <row r="3853" spans="1:2" ht="18" customHeight="1">
      <c r="A3853" s="73"/>
      <c r="B3853" s="86"/>
    </row>
    <row r="3854" spans="1:2" ht="18" customHeight="1">
      <c r="A3854" s="73"/>
      <c r="B3854" s="86"/>
    </row>
    <row r="3855" spans="1:2" ht="18" customHeight="1">
      <c r="A3855" s="73"/>
      <c r="B3855" s="86"/>
    </row>
    <row r="3856" spans="1:2" ht="18" customHeight="1">
      <c r="A3856" s="73"/>
      <c r="B3856" s="86"/>
    </row>
    <row r="3857" spans="1:2" ht="18" customHeight="1">
      <c r="A3857" s="73"/>
      <c r="B3857" s="86"/>
    </row>
    <row r="3858" spans="1:2" ht="18" customHeight="1">
      <c r="A3858" s="73"/>
      <c r="B3858" s="86"/>
    </row>
    <row r="3859" spans="1:2" ht="18" customHeight="1">
      <c r="A3859" s="73"/>
      <c r="B3859" s="86"/>
    </row>
    <row r="3860" spans="1:2" ht="18" customHeight="1">
      <c r="A3860" s="73"/>
      <c r="B3860" s="86"/>
    </row>
    <row r="3861" spans="1:2" ht="18" customHeight="1">
      <c r="A3861" s="73"/>
      <c r="B3861" s="86"/>
    </row>
    <row r="3862" spans="1:2" ht="18" customHeight="1">
      <c r="A3862" s="73"/>
      <c r="B3862" s="86"/>
    </row>
    <row r="3863" spans="1:2" ht="18" customHeight="1">
      <c r="A3863" s="73"/>
      <c r="B3863" s="86"/>
    </row>
    <row r="3864" spans="1:2" ht="18" customHeight="1">
      <c r="A3864" s="73"/>
      <c r="B3864" s="86"/>
    </row>
    <row r="3865" spans="1:2" ht="18" customHeight="1">
      <c r="A3865" s="73"/>
      <c r="B3865" s="86"/>
    </row>
    <row r="3866" spans="1:2" ht="18" customHeight="1">
      <c r="A3866" s="73"/>
      <c r="B3866" s="86"/>
    </row>
    <row r="3867" spans="1:2" ht="18" customHeight="1">
      <c r="A3867" s="73"/>
      <c r="B3867" s="86"/>
    </row>
    <row r="3868" spans="1:2" ht="18" customHeight="1">
      <c r="A3868" s="73"/>
      <c r="B3868" s="86"/>
    </row>
    <row r="3869" spans="1:2" ht="18" customHeight="1">
      <c r="A3869" s="73"/>
      <c r="B3869" s="86"/>
    </row>
    <row r="3870" spans="1:2" ht="18" customHeight="1">
      <c r="A3870" s="73"/>
      <c r="B3870" s="86"/>
    </row>
    <row r="3871" spans="1:2" ht="18" customHeight="1">
      <c r="A3871" s="73"/>
      <c r="B3871" s="86"/>
    </row>
    <row r="3872" spans="1:2" ht="18" customHeight="1">
      <c r="A3872" s="73"/>
      <c r="B3872" s="86"/>
    </row>
    <row r="3873" spans="1:2" ht="18" customHeight="1">
      <c r="A3873" s="73"/>
      <c r="B3873" s="86"/>
    </row>
    <row r="3874" spans="1:2" ht="18" customHeight="1">
      <c r="A3874" s="73"/>
      <c r="B3874" s="86"/>
    </row>
    <row r="3875" spans="1:2" ht="18" customHeight="1">
      <c r="A3875" s="73"/>
      <c r="B3875" s="86"/>
    </row>
    <row r="3876" spans="1:2" ht="18" customHeight="1">
      <c r="A3876" s="73"/>
      <c r="B3876" s="86"/>
    </row>
    <row r="3877" spans="1:2" ht="18" customHeight="1">
      <c r="A3877" s="73"/>
      <c r="B3877" s="86"/>
    </row>
    <row r="3878" spans="1:2" ht="18" customHeight="1">
      <c r="A3878" s="73"/>
      <c r="B3878" s="86"/>
    </row>
    <row r="3879" spans="1:2" ht="18" customHeight="1">
      <c r="A3879" s="73"/>
      <c r="B3879" s="86"/>
    </row>
    <row r="3880" spans="1:2" ht="18" customHeight="1">
      <c r="A3880" s="73"/>
      <c r="B3880" s="86"/>
    </row>
    <row r="3881" spans="1:2" ht="18" customHeight="1">
      <c r="A3881" s="73"/>
      <c r="B3881" s="86"/>
    </row>
    <row r="3882" spans="1:2" ht="18" customHeight="1">
      <c r="A3882" s="73"/>
      <c r="B3882" s="86"/>
    </row>
    <row r="3883" spans="1:2" ht="18" customHeight="1">
      <c r="A3883" s="73"/>
      <c r="B3883" s="86"/>
    </row>
    <row r="3884" spans="1:2" ht="18" customHeight="1">
      <c r="A3884" s="73"/>
      <c r="B3884" s="86"/>
    </row>
    <row r="3885" spans="1:2" ht="18" customHeight="1">
      <c r="A3885" s="73"/>
      <c r="B3885" s="86"/>
    </row>
    <row r="3886" spans="1:2" ht="18" customHeight="1">
      <c r="A3886" s="73"/>
      <c r="B3886" s="86"/>
    </row>
    <row r="3887" spans="1:2" ht="18" customHeight="1">
      <c r="A3887" s="73"/>
      <c r="B3887" s="86"/>
    </row>
    <row r="3888" spans="1:2" ht="18" customHeight="1">
      <c r="A3888" s="73"/>
      <c r="B3888" s="86"/>
    </row>
    <row r="3889" spans="1:2" ht="18" customHeight="1">
      <c r="A3889" s="73"/>
      <c r="B3889" s="86"/>
    </row>
    <row r="3890" spans="1:2" ht="18" customHeight="1">
      <c r="A3890" s="73"/>
      <c r="B3890" s="86"/>
    </row>
    <row r="3891" spans="1:2" ht="18" customHeight="1">
      <c r="A3891" s="73"/>
      <c r="B3891" s="86"/>
    </row>
    <row r="3892" spans="1:2" ht="18" customHeight="1">
      <c r="A3892" s="73"/>
      <c r="B3892" s="86"/>
    </row>
    <row r="3893" spans="1:2" ht="18" customHeight="1">
      <c r="A3893" s="73"/>
      <c r="B3893" s="86"/>
    </row>
    <row r="3894" spans="1:2" ht="18" customHeight="1">
      <c r="A3894" s="73"/>
      <c r="B3894" s="86"/>
    </row>
    <row r="3895" spans="1:2" ht="18" customHeight="1">
      <c r="A3895" s="73"/>
      <c r="B3895" s="86"/>
    </row>
    <row r="3896" spans="1:2" ht="18" customHeight="1">
      <c r="A3896" s="73"/>
      <c r="B3896" s="86"/>
    </row>
    <row r="3897" spans="1:2" ht="18" customHeight="1">
      <c r="A3897" s="73"/>
      <c r="B3897" s="86"/>
    </row>
    <row r="3898" spans="1:2" ht="18" customHeight="1">
      <c r="A3898" s="73"/>
      <c r="B3898" s="86"/>
    </row>
    <row r="3899" spans="1:2" ht="18" customHeight="1">
      <c r="A3899" s="73"/>
      <c r="B3899" s="86"/>
    </row>
    <row r="3900" spans="1:2" ht="18" customHeight="1">
      <c r="A3900" s="73"/>
      <c r="B3900" s="86"/>
    </row>
    <row r="3901" spans="1:2" ht="18" customHeight="1">
      <c r="A3901" s="73"/>
      <c r="B3901" s="86"/>
    </row>
    <row r="3902" spans="1:2" ht="18" customHeight="1">
      <c r="A3902" s="73"/>
      <c r="B3902" s="86"/>
    </row>
    <row r="3903" spans="1:2" ht="18" customHeight="1">
      <c r="A3903" s="73"/>
      <c r="B3903" s="86"/>
    </row>
    <row r="3904" spans="1:2" ht="18" customHeight="1">
      <c r="A3904" s="73"/>
      <c r="B3904" s="86"/>
    </row>
    <row r="3905" spans="1:2" ht="18" customHeight="1">
      <c r="A3905" s="73"/>
      <c r="B3905" s="86"/>
    </row>
    <row r="3906" spans="1:2" ht="18" customHeight="1">
      <c r="A3906" s="73"/>
      <c r="B3906" s="86"/>
    </row>
    <row r="3907" spans="1:2" ht="18" customHeight="1">
      <c r="A3907" s="73"/>
      <c r="B3907" s="86"/>
    </row>
    <row r="3908" spans="1:2" ht="18" customHeight="1">
      <c r="A3908" s="73"/>
      <c r="B3908" s="86"/>
    </row>
    <row r="3909" spans="1:2" ht="18" customHeight="1">
      <c r="A3909" s="73"/>
      <c r="B3909" s="86"/>
    </row>
    <row r="3910" spans="1:2" ht="18" customHeight="1">
      <c r="A3910" s="73"/>
      <c r="B3910" s="86"/>
    </row>
    <row r="3911" spans="1:2" ht="18" customHeight="1">
      <c r="A3911" s="73"/>
      <c r="B3911" s="86"/>
    </row>
    <row r="3912" spans="1:2" ht="18" customHeight="1">
      <c r="A3912" s="73"/>
      <c r="B3912" s="86"/>
    </row>
    <row r="3913" spans="1:2" ht="18" customHeight="1">
      <c r="A3913" s="73"/>
      <c r="B3913" s="86"/>
    </row>
    <row r="3914" spans="1:2" ht="18" customHeight="1">
      <c r="A3914" s="73"/>
      <c r="B3914" s="86"/>
    </row>
    <row r="3915" spans="1:2" ht="18" customHeight="1">
      <c r="A3915" s="73"/>
      <c r="B3915" s="86"/>
    </row>
    <row r="3916" spans="1:2" ht="18" customHeight="1">
      <c r="A3916" s="73"/>
      <c r="B3916" s="86"/>
    </row>
    <row r="3917" spans="1:2" ht="18" customHeight="1">
      <c r="A3917" s="73"/>
      <c r="B3917" s="86"/>
    </row>
    <row r="3918" spans="1:2" ht="18" customHeight="1">
      <c r="A3918" s="73"/>
      <c r="B3918" s="86"/>
    </row>
    <row r="3919" spans="1:2" ht="18" customHeight="1">
      <c r="A3919" s="73"/>
      <c r="B3919" s="86"/>
    </row>
    <row r="3920" spans="1:2" ht="18" customHeight="1">
      <c r="A3920" s="73"/>
      <c r="B3920" s="86"/>
    </row>
    <row r="3921" spans="1:2" ht="18" customHeight="1">
      <c r="A3921" s="73"/>
      <c r="B3921" s="86"/>
    </row>
    <row r="3922" spans="1:2" ht="18" customHeight="1">
      <c r="A3922" s="73"/>
      <c r="B3922" s="86"/>
    </row>
    <row r="3923" spans="1:2" ht="18" customHeight="1">
      <c r="A3923" s="73"/>
      <c r="B3923" s="86"/>
    </row>
    <row r="3924" spans="1:2" ht="18" customHeight="1">
      <c r="A3924" s="73"/>
      <c r="B3924" s="86"/>
    </row>
    <row r="3925" spans="1:2" ht="18" customHeight="1">
      <c r="A3925" s="73"/>
      <c r="B3925" s="86"/>
    </row>
    <row r="3926" spans="1:2" ht="18" customHeight="1">
      <c r="A3926" s="73"/>
      <c r="B3926" s="86"/>
    </row>
    <row r="3927" spans="1:2" ht="18" customHeight="1">
      <c r="A3927" s="73"/>
      <c r="B3927" s="86"/>
    </row>
    <row r="3928" spans="1:2" ht="18" customHeight="1">
      <c r="A3928" s="73"/>
      <c r="B3928" s="86"/>
    </row>
    <row r="3929" spans="1:2" ht="18" customHeight="1">
      <c r="A3929" s="73"/>
      <c r="B3929" s="86"/>
    </row>
    <row r="3930" spans="1:2" ht="18" customHeight="1">
      <c r="A3930" s="73"/>
      <c r="B3930" s="86"/>
    </row>
    <row r="3931" spans="1:2" ht="18" customHeight="1">
      <c r="A3931" s="73"/>
      <c r="B3931" s="86"/>
    </row>
    <row r="3932" spans="1:2" ht="18" customHeight="1">
      <c r="A3932" s="73"/>
      <c r="B3932" s="86"/>
    </row>
    <row r="3933" spans="1:2" ht="18" customHeight="1">
      <c r="A3933" s="73"/>
      <c r="B3933" s="86"/>
    </row>
    <row r="3934" spans="1:2" ht="18" customHeight="1">
      <c r="A3934" s="73"/>
      <c r="B3934" s="86"/>
    </row>
    <row r="3935" spans="1:2" ht="18" customHeight="1">
      <c r="A3935" s="73"/>
      <c r="B3935" s="86"/>
    </row>
    <row r="3936" spans="1:2" ht="18" customHeight="1">
      <c r="A3936" s="73"/>
      <c r="B3936" s="86"/>
    </row>
    <row r="3937" spans="1:2" ht="18" customHeight="1">
      <c r="A3937" s="73"/>
      <c r="B3937" s="86"/>
    </row>
    <row r="3938" spans="1:2" ht="18" customHeight="1">
      <c r="A3938" s="73"/>
      <c r="B3938" s="86"/>
    </row>
    <row r="3939" spans="1:2" ht="18" customHeight="1">
      <c r="A3939" s="73"/>
      <c r="B3939" s="86"/>
    </row>
    <row r="3940" spans="1:2" ht="18" customHeight="1">
      <c r="A3940" s="73"/>
      <c r="B3940" s="86"/>
    </row>
    <row r="3941" spans="1:2" ht="18" customHeight="1">
      <c r="A3941" s="73"/>
      <c r="B3941" s="86"/>
    </row>
    <row r="3942" spans="1:2" ht="18" customHeight="1">
      <c r="A3942" s="73"/>
      <c r="B3942" s="86"/>
    </row>
    <row r="3943" spans="1:2" ht="18" customHeight="1">
      <c r="A3943" s="73"/>
      <c r="B3943" s="86"/>
    </row>
    <row r="3944" spans="1:2" ht="18" customHeight="1">
      <c r="A3944" s="73"/>
      <c r="B3944" s="86"/>
    </row>
    <row r="3945" spans="1:2" ht="18" customHeight="1">
      <c r="A3945" s="73"/>
      <c r="B3945" s="86"/>
    </row>
    <row r="3946" spans="1:2" ht="18" customHeight="1">
      <c r="A3946" s="73"/>
      <c r="B3946" s="86"/>
    </row>
    <row r="3947" spans="1:2" ht="18" customHeight="1">
      <c r="A3947" s="73"/>
      <c r="B3947" s="86"/>
    </row>
    <row r="3948" spans="1:2" ht="18" customHeight="1">
      <c r="A3948" s="73"/>
      <c r="B3948" s="86"/>
    </row>
    <row r="3949" spans="1:2" ht="18" customHeight="1">
      <c r="A3949" s="73"/>
      <c r="B3949" s="86"/>
    </row>
    <row r="3950" spans="1:2" ht="18" customHeight="1">
      <c r="A3950" s="73"/>
      <c r="B3950" s="86"/>
    </row>
    <row r="3951" spans="1:2" ht="18" customHeight="1">
      <c r="A3951" s="73"/>
      <c r="B3951" s="86"/>
    </row>
    <row r="3952" spans="1:2" ht="18" customHeight="1">
      <c r="A3952" s="73"/>
      <c r="B3952" s="86"/>
    </row>
    <row r="3953" spans="1:2" ht="18" customHeight="1">
      <c r="A3953" s="73"/>
      <c r="B3953" s="86"/>
    </row>
    <row r="3954" spans="1:2" ht="18" customHeight="1">
      <c r="A3954" s="73"/>
      <c r="B3954" s="86"/>
    </row>
    <row r="3955" spans="1:2" ht="18" customHeight="1">
      <c r="A3955" s="73"/>
      <c r="B3955" s="86"/>
    </row>
    <row r="3956" spans="1:2" ht="18" customHeight="1">
      <c r="A3956" s="73"/>
      <c r="B3956" s="86"/>
    </row>
    <row r="3957" spans="1:2" ht="18" customHeight="1">
      <c r="A3957" s="73"/>
      <c r="B3957" s="86"/>
    </row>
    <row r="3958" spans="1:2" ht="18" customHeight="1">
      <c r="A3958" s="73"/>
      <c r="B3958" s="86"/>
    </row>
    <row r="3959" spans="1:2" ht="18" customHeight="1">
      <c r="A3959" s="73"/>
      <c r="B3959" s="86"/>
    </row>
    <row r="3960" spans="1:2" ht="18" customHeight="1">
      <c r="A3960" s="73"/>
      <c r="B3960" s="86"/>
    </row>
    <row r="3961" spans="1:2" ht="18" customHeight="1">
      <c r="A3961" s="73"/>
      <c r="B3961" s="86"/>
    </row>
    <row r="3962" spans="1:2" ht="18" customHeight="1">
      <c r="A3962" s="73"/>
      <c r="B3962" s="86"/>
    </row>
    <row r="3963" spans="1:2" ht="18" customHeight="1">
      <c r="A3963" s="73"/>
      <c r="B3963" s="86"/>
    </row>
    <row r="3964" spans="1:2" ht="18" customHeight="1">
      <c r="A3964" s="73"/>
      <c r="B3964" s="86"/>
    </row>
    <row r="3965" spans="1:2" ht="18" customHeight="1">
      <c r="A3965" s="73"/>
      <c r="B3965" s="86"/>
    </row>
    <row r="3966" spans="1:2" ht="18" customHeight="1">
      <c r="A3966" s="73"/>
      <c r="B3966" s="86"/>
    </row>
    <row r="3967" spans="1:2" ht="18" customHeight="1">
      <c r="A3967" s="73"/>
      <c r="B3967" s="86"/>
    </row>
    <row r="3968" spans="1:2" ht="18" customHeight="1">
      <c r="A3968" s="73"/>
      <c r="B3968" s="86"/>
    </row>
    <row r="3969" spans="1:2" ht="18" customHeight="1">
      <c r="A3969" s="73"/>
      <c r="B3969" s="86"/>
    </row>
    <row r="3970" spans="1:2" ht="18" customHeight="1">
      <c r="A3970" s="73"/>
      <c r="B3970" s="86"/>
    </row>
    <row r="3971" spans="1:2" ht="18" customHeight="1">
      <c r="A3971" s="73"/>
      <c r="B3971" s="86"/>
    </row>
    <row r="3972" spans="1:2" ht="18" customHeight="1">
      <c r="A3972" s="73"/>
      <c r="B3972" s="86"/>
    </row>
    <row r="3973" spans="1:2" ht="18" customHeight="1">
      <c r="A3973" s="73"/>
      <c r="B3973" s="86"/>
    </row>
    <row r="3974" spans="1:2" ht="18" customHeight="1">
      <c r="A3974" s="73"/>
      <c r="B3974" s="86"/>
    </row>
    <row r="3975" spans="1:2" ht="18" customHeight="1">
      <c r="A3975" s="73"/>
      <c r="B3975" s="86"/>
    </row>
    <row r="3976" spans="1:2" ht="18" customHeight="1">
      <c r="A3976" s="73"/>
      <c r="B3976" s="86"/>
    </row>
    <row r="3977" spans="1:2" ht="18" customHeight="1">
      <c r="A3977" s="73"/>
      <c r="B3977" s="86"/>
    </row>
    <row r="3978" spans="1:2" ht="18" customHeight="1">
      <c r="A3978" s="73"/>
      <c r="B3978" s="86"/>
    </row>
    <row r="3979" spans="1:2" ht="18" customHeight="1">
      <c r="A3979" s="73"/>
      <c r="B3979" s="86"/>
    </row>
    <row r="3980" spans="1:2" ht="18" customHeight="1">
      <c r="A3980" s="73"/>
      <c r="B3980" s="86"/>
    </row>
    <row r="3981" spans="1:2" ht="18" customHeight="1">
      <c r="A3981" s="73"/>
      <c r="B3981" s="86"/>
    </row>
    <row r="3982" spans="1:2" ht="18" customHeight="1">
      <c r="A3982" s="73"/>
      <c r="B3982" s="86"/>
    </row>
    <row r="3983" spans="1:2" ht="18" customHeight="1">
      <c r="A3983" s="73"/>
      <c r="B3983" s="86"/>
    </row>
    <row r="3984" spans="1:2" ht="18" customHeight="1">
      <c r="A3984" s="73"/>
      <c r="B3984" s="86"/>
    </row>
    <row r="3985" spans="1:2" ht="18" customHeight="1">
      <c r="A3985" s="73"/>
      <c r="B3985" s="86"/>
    </row>
    <row r="3986" spans="1:2" ht="18" customHeight="1">
      <c r="A3986" s="73"/>
      <c r="B3986" s="86"/>
    </row>
    <row r="3987" spans="1:2" ht="18" customHeight="1">
      <c r="A3987" s="73"/>
      <c r="B3987" s="86"/>
    </row>
    <row r="3988" spans="1:2" ht="18" customHeight="1">
      <c r="A3988" s="73"/>
      <c r="B3988" s="86"/>
    </row>
    <row r="3989" spans="1:2" ht="18" customHeight="1">
      <c r="A3989" s="73"/>
      <c r="B3989" s="86"/>
    </row>
    <row r="3990" spans="1:2" ht="18" customHeight="1">
      <c r="A3990" s="73"/>
      <c r="B3990" s="86"/>
    </row>
    <row r="3991" spans="1:2" ht="18" customHeight="1">
      <c r="A3991" s="73"/>
      <c r="B3991" s="86"/>
    </row>
    <row r="3992" spans="1:2" ht="18" customHeight="1">
      <c r="A3992" s="73"/>
      <c r="B3992" s="86"/>
    </row>
    <row r="3993" spans="1:2" ht="18" customHeight="1">
      <c r="A3993" s="73"/>
      <c r="B3993" s="86"/>
    </row>
    <row r="3994" spans="1:2" ht="18" customHeight="1">
      <c r="A3994" s="73"/>
      <c r="B3994" s="86"/>
    </row>
    <row r="3995" spans="1:2" ht="18" customHeight="1">
      <c r="A3995" s="73"/>
      <c r="B3995" s="86"/>
    </row>
    <row r="3996" spans="1:2" ht="18" customHeight="1">
      <c r="A3996" s="73"/>
      <c r="B3996" s="86"/>
    </row>
    <row r="3997" spans="1:2" ht="18" customHeight="1">
      <c r="A3997" s="73"/>
      <c r="B3997" s="86"/>
    </row>
    <row r="3998" spans="1:2" ht="18" customHeight="1">
      <c r="A3998" s="73"/>
      <c r="B3998" s="86"/>
    </row>
    <row r="3999" spans="1:2" ht="18" customHeight="1">
      <c r="A3999" s="73"/>
      <c r="B3999" s="86"/>
    </row>
    <row r="4000" spans="1:2" ht="18" customHeight="1">
      <c r="A4000" s="73"/>
      <c r="B4000" s="86"/>
    </row>
    <row r="4001" spans="1:2" ht="18" customHeight="1">
      <c r="A4001" s="73"/>
      <c r="B4001" s="86"/>
    </row>
    <row r="4002" spans="1:2" ht="18" customHeight="1">
      <c r="A4002" s="73"/>
      <c r="B4002" s="86"/>
    </row>
    <row r="4003" spans="1:2" ht="18" customHeight="1">
      <c r="A4003" s="73"/>
      <c r="B4003" s="86"/>
    </row>
    <row r="4004" spans="1:2" ht="18" customHeight="1">
      <c r="A4004" s="73"/>
      <c r="B4004" s="86"/>
    </row>
    <row r="4005" spans="1:2" ht="18" customHeight="1">
      <c r="A4005" s="73"/>
      <c r="B4005" s="86"/>
    </row>
    <row r="4006" spans="1:2" ht="18" customHeight="1">
      <c r="A4006" s="73"/>
      <c r="B4006" s="86"/>
    </row>
    <row r="4007" spans="1:2" ht="18" customHeight="1">
      <c r="A4007" s="73"/>
      <c r="B4007" s="86"/>
    </row>
    <row r="4008" spans="1:2" ht="18" customHeight="1">
      <c r="A4008" s="73"/>
      <c r="B4008" s="86"/>
    </row>
    <row r="4009" spans="1:2" ht="18" customHeight="1">
      <c r="A4009" s="73"/>
      <c r="B4009" s="86"/>
    </row>
    <row r="4010" spans="1:2" ht="18" customHeight="1">
      <c r="A4010" s="73"/>
      <c r="B4010" s="86"/>
    </row>
    <row r="4011" spans="1:2" ht="18" customHeight="1">
      <c r="A4011" s="73"/>
      <c r="B4011" s="86"/>
    </row>
    <row r="4012" spans="1:2" ht="18" customHeight="1">
      <c r="A4012" s="73"/>
      <c r="B4012" s="86"/>
    </row>
    <row r="4013" spans="1:2" ht="18" customHeight="1">
      <c r="A4013" s="73"/>
      <c r="B4013" s="86"/>
    </row>
    <row r="4014" spans="1:2" ht="18" customHeight="1">
      <c r="A4014" s="73"/>
      <c r="B4014" s="86"/>
    </row>
    <row r="4015" spans="1:2" ht="18" customHeight="1">
      <c r="A4015" s="73"/>
      <c r="B4015" s="86"/>
    </row>
    <row r="4016" spans="1:2" ht="18" customHeight="1">
      <c r="A4016" s="73"/>
      <c r="B4016" s="86"/>
    </row>
    <row r="4017" spans="1:2" ht="18" customHeight="1">
      <c r="A4017" s="73"/>
      <c r="B4017" s="86"/>
    </row>
    <row r="4018" spans="1:2" ht="18" customHeight="1">
      <c r="A4018" s="73"/>
      <c r="B4018" s="86"/>
    </row>
    <row r="4019" spans="1:2" ht="18" customHeight="1">
      <c r="A4019" s="73"/>
      <c r="B4019" s="86"/>
    </row>
    <row r="4020" spans="1:2" ht="18" customHeight="1">
      <c r="A4020" s="73"/>
      <c r="B4020" s="86"/>
    </row>
    <row r="4021" spans="1:2" ht="18" customHeight="1">
      <c r="A4021" s="73"/>
      <c r="B4021" s="86"/>
    </row>
    <row r="4022" spans="1:2" ht="18" customHeight="1">
      <c r="A4022" s="73"/>
      <c r="B4022" s="86"/>
    </row>
    <row r="4023" spans="1:2" ht="18" customHeight="1">
      <c r="A4023" s="73"/>
      <c r="B4023" s="86"/>
    </row>
    <row r="4024" spans="1:2" ht="18" customHeight="1">
      <c r="A4024" s="73"/>
      <c r="B4024" s="86"/>
    </row>
    <row r="4025" spans="1:2" ht="18" customHeight="1">
      <c r="A4025" s="73"/>
      <c r="B4025" s="86"/>
    </row>
    <row r="4026" spans="1:2" ht="18" customHeight="1">
      <c r="A4026" s="73"/>
      <c r="B4026" s="86"/>
    </row>
    <row r="4027" spans="1:2" ht="18" customHeight="1">
      <c r="A4027" s="73"/>
      <c r="B4027" s="86"/>
    </row>
    <row r="4028" spans="1:2" ht="18" customHeight="1">
      <c r="A4028" s="73"/>
      <c r="B4028" s="86"/>
    </row>
    <row r="4029" spans="1:2" ht="18" customHeight="1">
      <c r="A4029" s="73"/>
      <c r="B4029" s="86"/>
    </row>
    <row r="4030" spans="1:2" ht="18" customHeight="1">
      <c r="A4030" s="73"/>
      <c r="B4030" s="86"/>
    </row>
    <row r="4031" spans="1:2" ht="18" customHeight="1">
      <c r="A4031" s="73"/>
      <c r="B4031" s="86"/>
    </row>
    <row r="4032" spans="1:2" ht="18" customHeight="1">
      <c r="A4032" s="73"/>
      <c r="B4032" s="86"/>
    </row>
    <row r="4033" spans="1:2" ht="18" customHeight="1">
      <c r="A4033" s="73"/>
      <c r="B4033" s="86"/>
    </row>
    <row r="4034" spans="1:2" ht="18" customHeight="1">
      <c r="A4034" s="73"/>
      <c r="B4034" s="86"/>
    </row>
    <row r="4035" spans="1:2" ht="18" customHeight="1">
      <c r="A4035" s="73"/>
      <c r="B4035" s="86"/>
    </row>
    <row r="4036" spans="1:2" ht="18" customHeight="1">
      <c r="A4036" s="73"/>
      <c r="B4036" s="86"/>
    </row>
    <row r="4037" spans="1:2" ht="18" customHeight="1">
      <c r="A4037" s="73"/>
      <c r="B4037" s="86"/>
    </row>
    <row r="4038" spans="1:2" ht="18" customHeight="1">
      <c r="A4038" s="73"/>
      <c r="B4038" s="86"/>
    </row>
    <row r="4039" spans="1:2" ht="18" customHeight="1">
      <c r="A4039" s="73"/>
      <c r="B4039" s="86"/>
    </row>
    <row r="4040" spans="1:2" ht="18" customHeight="1">
      <c r="A4040" s="73"/>
      <c r="B4040" s="86"/>
    </row>
    <row r="4041" spans="1:2" ht="18" customHeight="1">
      <c r="A4041" s="73"/>
      <c r="B4041" s="86"/>
    </row>
    <row r="4042" spans="1:2" ht="18" customHeight="1">
      <c r="A4042" s="73"/>
      <c r="B4042" s="86"/>
    </row>
    <row r="4043" spans="1:2" ht="18" customHeight="1">
      <c r="A4043" s="73"/>
      <c r="B4043" s="86"/>
    </row>
    <row r="4044" spans="1:2" ht="18" customHeight="1">
      <c r="A4044" s="73"/>
      <c r="B4044" s="86"/>
    </row>
    <row r="4045" spans="1:2" ht="18" customHeight="1">
      <c r="A4045" s="73"/>
      <c r="B4045" s="86"/>
    </row>
    <row r="4046" spans="1:2" ht="18" customHeight="1">
      <c r="A4046" s="73"/>
      <c r="B4046" s="86"/>
    </row>
    <row r="4047" spans="1:2" ht="18" customHeight="1">
      <c r="A4047" s="73"/>
      <c r="B4047" s="86"/>
    </row>
    <row r="4048" spans="1:2" ht="18" customHeight="1">
      <c r="A4048" s="73"/>
      <c r="B4048" s="86"/>
    </row>
    <row r="4049" spans="1:2" ht="18" customHeight="1">
      <c r="A4049" s="73"/>
      <c r="B4049" s="86"/>
    </row>
    <row r="4050" spans="1:2" ht="18" customHeight="1">
      <c r="A4050" s="73"/>
      <c r="B4050" s="86"/>
    </row>
    <row r="4051" spans="1:2" ht="18" customHeight="1">
      <c r="A4051" s="73"/>
      <c r="B4051" s="86"/>
    </row>
    <row r="4052" spans="1:2" ht="18" customHeight="1">
      <c r="A4052" s="73"/>
      <c r="B4052" s="86"/>
    </row>
    <row r="4053" spans="1:2" ht="18" customHeight="1">
      <c r="A4053" s="73"/>
      <c r="B4053" s="86"/>
    </row>
    <row r="4054" spans="1:2" ht="18" customHeight="1">
      <c r="A4054" s="73"/>
      <c r="B4054" s="86"/>
    </row>
    <row r="4055" spans="1:2" ht="18" customHeight="1">
      <c r="A4055" s="73"/>
      <c r="B4055" s="86"/>
    </row>
    <row r="4056" spans="1:2" ht="18" customHeight="1">
      <c r="A4056" s="73"/>
      <c r="B4056" s="86"/>
    </row>
    <row r="4057" spans="1:2" ht="18" customHeight="1">
      <c r="A4057" s="73"/>
      <c r="B4057" s="86"/>
    </row>
    <row r="4058" spans="1:2" ht="18" customHeight="1">
      <c r="A4058" s="73"/>
      <c r="B4058" s="86"/>
    </row>
    <row r="4059" spans="1:2" ht="18" customHeight="1">
      <c r="A4059" s="73"/>
      <c r="B4059" s="86"/>
    </row>
    <row r="4060" spans="1:2" ht="18" customHeight="1">
      <c r="A4060" s="73"/>
      <c r="B4060" s="86"/>
    </row>
    <row r="4061" spans="1:2" ht="18" customHeight="1">
      <c r="A4061" s="73"/>
      <c r="B4061" s="86"/>
    </row>
    <row r="4062" spans="1:2" ht="18" customHeight="1">
      <c r="A4062" s="73"/>
      <c r="B4062" s="86"/>
    </row>
    <row r="4063" spans="1:2" ht="18" customHeight="1">
      <c r="A4063" s="73"/>
      <c r="B4063" s="86"/>
    </row>
    <row r="4064" spans="1:2" ht="18" customHeight="1">
      <c r="A4064" s="73"/>
      <c r="B4064" s="86"/>
    </row>
    <row r="4065" spans="1:2" ht="18" customHeight="1">
      <c r="A4065" s="73"/>
      <c r="B4065" s="86"/>
    </row>
    <row r="4066" spans="1:2" ht="18" customHeight="1">
      <c r="A4066" s="73"/>
      <c r="B4066" s="86"/>
    </row>
    <row r="4067" spans="1:2" ht="18" customHeight="1">
      <c r="A4067" s="73"/>
      <c r="B4067" s="86"/>
    </row>
    <row r="4068" spans="1:2" ht="18" customHeight="1">
      <c r="A4068" s="73"/>
      <c r="B4068" s="86"/>
    </row>
    <row r="4069" spans="1:2" ht="18" customHeight="1">
      <c r="A4069" s="73"/>
      <c r="B4069" s="86"/>
    </row>
    <row r="4070" spans="1:2" ht="18" customHeight="1">
      <c r="A4070" s="73"/>
      <c r="B4070" s="86"/>
    </row>
    <row r="4071" spans="1:2" ht="18" customHeight="1">
      <c r="A4071" s="73"/>
      <c r="B4071" s="86"/>
    </row>
    <row r="4072" spans="1:2" ht="18" customHeight="1">
      <c r="A4072" s="73"/>
      <c r="B4072" s="86"/>
    </row>
    <row r="4073" spans="1:2" ht="18" customHeight="1">
      <c r="A4073" s="73"/>
      <c r="B4073" s="86"/>
    </row>
    <row r="4074" spans="1:2" ht="18" customHeight="1">
      <c r="A4074" s="73"/>
      <c r="B4074" s="86"/>
    </row>
    <row r="4075" spans="1:2" ht="18" customHeight="1">
      <c r="A4075" s="73"/>
      <c r="B4075" s="86"/>
    </row>
    <row r="4076" spans="1:2" ht="18" customHeight="1">
      <c r="A4076" s="73"/>
      <c r="B4076" s="86"/>
    </row>
    <row r="4077" spans="1:2" ht="18" customHeight="1">
      <c r="A4077" s="73"/>
      <c r="B4077" s="86"/>
    </row>
    <row r="4078" spans="1:2" ht="18" customHeight="1">
      <c r="A4078" s="73"/>
      <c r="B4078" s="86"/>
    </row>
    <row r="4079" spans="1:2" ht="18" customHeight="1">
      <c r="A4079" s="73"/>
      <c r="B4079" s="86"/>
    </row>
    <row r="4080" spans="1:2" ht="18" customHeight="1">
      <c r="A4080" s="73"/>
      <c r="B4080" s="86"/>
    </row>
    <row r="4081" spans="1:2" ht="18" customHeight="1">
      <c r="A4081" s="73"/>
      <c r="B4081" s="86"/>
    </row>
    <row r="4082" spans="1:2" ht="18" customHeight="1">
      <c r="A4082" s="73"/>
      <c r="B4082" s="86"/>
    </row>
    <row r="4083" spans="1:2" ht="18" customHeight="1">
      <c r="A4083" s="73"/>
      <c r="B4083" s="86"/>
    </row>
    <row r="4084" spans="1:2" ht="18" customHeight="1">
      <c r="A4084" s="73"/>
      <c r="B4084" s="86"/>
    </row>
    <row r="4085" spans="1:2" ht="18" customHeight="1">
      <c r="A4085" s="73"/>
      <c r="B4085" s="86"/>
    </row>
    <row r="4086" spans="1:2" ht="18" customHeight="1">
      <c r="A4086" s="73"/>
      <c r="B4086" s="86"/>
    </row>
    <row r="4087" spans="1:2" ht="18" customHeight="1">
      <c r="A4087" s="73"/>
      <c r="B4087" s="86"/>
    </row>
    <row r="4088" spans="1:2" ht="18" customHeight="1">
      <c r="A4088" s="73"/>
      <c r="B4088" s="86"/>
    </row>
    <row r="4089" spans="1:2" ht="18" customHeight="1">
      <c r="A4089" s="73"/>
      <c r="B4089" s="86"/>
    </row>
    <row r="4090" spans="1:2" ht="18" customHeight="1">
      <c r="A4090" s="73"/>
      <c r="B4090" s="86"/>
    </row>
    <row r="4091" spans="1:2" ht="18" customHeight="1">
      <c r="A4091" s="73"/>
      <c r="B4091" s="86"/>
    </row>
    <row r="4092" spans="1:2" ht="18" customHeight="1">
      <c r="A4092" s="73"/>
      <c r="B4092" s="86"/>
    </row>
    <row r="4093" spans="1:2" ht="18" customHeight="1">
      <c r="A4093" s="73"/>
      <c r="B4093" s="86"/>
    </row>
    <row r="4094" spans="1:2" ht="18" customHeight="1">
      <c r="A4094" s="73"/>
      <c r="B4094" s="86"/>
    </row>
    <row r="4095" spans="1:2" ht="18" customHeight="1">
      <c r="A4095" s="73"/>
      <c r="B4095" s="86"/>
    </row>
    <row r="4096" spans="1:2" ht="18" customHeight="1">
      <c r="A4096" s="73"/>
      <c r="B4096" s="86"/>
    </row>
    <row r="4097" spans="1:2" ht="18" customHeight="1">
      <c r="A4097" s="73"/>
      <c r="B4097" s="86"/>
    </row>
    <row r="4098" spans="1:2" ht="18" customHeight="1">
      <c r="A4098" s="73"/>
      <c r="B4098" s="86"/>
    </row>
    <row r="4099" spans="1:2" ht="18" customHeight="1">
      <c r="A4099" s="73"/>
      <c r="B4099" s="86"/>
    </row>
    <row r="4100" spans="1:2" ht="18" customHeight="1">
      <c r="A4100" s="73"/>
      <c r="B4100" s="86"/>
    </row>
    <row r="4101" spans="1:2" ht="18" customHeight="1">
      <c r="A4101" s="73"/>
      <c r="B4101" s="86"/>
    </row>
    <row r="4102" spans="1:2" ht="18" customHeight="1">
      <c r="A4102" s="73"/>
      <c r="B4102" s="86"/>
    </row>
    <row r="4103" spans="1:2" ht="18" customHeight="1">
      <c r="A4103" s="73"/>
      <c r="B4103" s="86"/>
    </row>
    <row r="4104" spans="1:2" ht="18" customHeight="1">
      <c r="A4104" s="73"/>
      <c r="B4104" s="86"/>
    </row>
    <row r="4105" spans="1:2" ht="18" customHeight="1">
      <c r="A4105" s="73"/>
      <c r="B4105" s="86"/>
    </row>
    <row r="4106" spans="1:2" ht="18" customHeight="1">
      <c r="A4106" s="73"/>
      <c r="B4106" s="86"/>
    </row>
    <row r="4107" spans="1:2" ht="18" customHeight="1">
      <c r="A4107" s="73"/>
      <c r="B4107" s="86"/>
    </row>
    <row r="4108" spans="1:2" ht="18" customHeight="1">
      <c r="A4108" s="73"/>
      <c r="B4108" s="86"/>
    </row>
    <row r="4109" spans="1:2" ht="18" customHeight="1">
      <c r="A4109" s="73"/>
      <c r="B4109" s="86"/>
    </row>
    <row r="4110" spans="1:2" ht="18" customHeight="1">
      <c r="A4110" s="73"/>
      <c r="B4110" s="86"/>
    </row>
    <row r="4111" spans="1:2" ht="18" customHeight="1">
      <c r="A4111" s="73"/>
      <c r="B4111" s="86"/>
    </row>
    <row r="4112" spans="1:2" ht="18" customHeight="1">
      <c r="A4112" s="73"/>
      <c r="B4112" s="86"/>
    </row>
    <row r="4113" spans="1:2" ht="18" customHeight="1">
      <c r="A4113" s="73"/>
      <c r="B4113" s="86"/>
    </row>
    <row r="4114" spans="1:2" ht="18" customHeight="1">
      <c r="A4114" s="73"/>
      <c r="B4114" s="86"/>
    </row>
    <row r="4115" spans="1:2" ht="18" customHeight="1">
      <c r="A4115" s="73"/>
      <c r="B4115" s="86"/>
    </row>
    <row r="4116" spans="1:2" ht="18" customHeight="1">
      <c r="A4116" s="73"/>
      <c r="B4116" s="86"/>
    </row>
    <row r="4117" spans="1:2" ht="18" customHeight="1">
      <c r="A4117" s="73"/>
      <c r="B4117" s="86"/>
    </row>
    <row r="4118" spans="1:2" ht="18" customHeight="1">
      <c r="A4118" s="73"/>
      <c r="B4118" s="86"/>
    </row>
    <row r="4119" spans="1:2" ht="18" customHeight="1">
      <c r="A4119" s="73"/>
      <c r="B4119" s="86"/>
    </row>
    <row r="4120" spans="1:2" ht="18" customHeight="1">
      <c r="A4120" s="73"/>
      <c r="B4120" s="86"/>
    </row>
    <row r="4121" spans="1:2" ht="18" customHeight="1">
      <c r="A4121" s="73"/>
      <c r="B4121" s="86"/>
    </row>
    <row r="4122" spans="1:2" ht="18" customHeight="1">
      <c r="A4122" s="73"/>
      <c r="B4122" s="86"/>
    </row>
    <row r="4123" spans="1:2" ht="18" customHeight="1">
      <c r="A4123" s="73"/>
      <c r="B4123" s="86"/>
    </row>
    <row r="4124" spans="1:2" ht="18" customHeight="1">
      <c r="A4124" s="73"/>
      <c r="B4124" s="86"/>
    </row>
    <row r="4125" spans="1:2" ht="18" customHeight="1">
      <c r="A4125" s="73"/>
      <c r="B4125" s="86"/>
    </row>
    <row r="4126" spans="1:2" ht="18" customHeight="1">
      <c r="A4126" s="73"/>
      <c r="B4126" s="86"/>
    </row>
    <row r="4127" spans="1:2" ht="18" customHeight="1">
      <c r="A4127" s="73"/>
      <c r="B4127" s="86"/>
    </row>
    <row r="4128" spans="1:2" ht="18" customHeight="1">
      <c r="A4128" s="73"/>
      <c r="B4128" s="86"/>
    </row>
    <row r="4129" spans="1:2" ht="18" customHeight="1">
      <c r="A4129" s="73"/>
      <c r="B4129" s="86"/>
    </row>
    <row r="4130" spans="1:2" ht="18" customHeight="1">
      <c r="A4130" s="73"/>
      <c r="B4130" s="86"/>
    </row>
    <row r="4131" spans="1:2" ht="18" customHeight="1">
      <c r="A4131" s="73"/>
      <c r="B4131" s="86"/>
    </row>
    <row r="4132" spans="1:2" ht="18" customHeight="1">
      <c r="A4132" s="73"/>
      <c r="B4132" s="86"/>
    </row>
    <row r="4133" spans="1:2" ht="18" customHeight="1">
      <c r="A4133" s="73"/>
      <c r="B4133" s="86"/>
    </row>
    <row r="4134" spans="1:2" ht="18" customHeight="1">
      <c r="A4134" s="73"/>
      <c r="B4134" s="86"/>
    </row>
    <row r="4135" spans="1:2" ht="18" customHeight="1">
      <c r="A4135" s="73"/>
      <c r="B4135" s="86"/>
    </row>
    <row r="4136" spans="1:2" ht="18" customHeight="1">
      <c r="A4136" s="73"/>
      <c r="B4136" s="86"/>
    </row>
    <row r="4137" spans="1:2" ht="18" customHeight="1">
      <c r="A4137" s="73"/>
      <c r="B4137" s="86"/>
    </row>
    <row r="4138" spans="1:2" ht="18" customHeight="1">
      <c r="A4138" s="73"/>
      <c r="B4138" s="86"/>
    </row>
    <row r="4139" spans="1:2" ht="18" customHeight="1">
      <c r="A4139" s="73"/>
      <c r="B4139" s="86"/>
    </row>
    <row r="4140" spans="1:2" ht="18" customHeight="1">
      <c r="A4140" s="73"/>
      <c r="B4140" s="86"/>
    </row>
    <row r="4141" spans="1:2" ht="18" customHeight="1">
      <c r="A4141" s="73"/>
      <c r="B4141" s="86"/>
    </row>
    <row r="4142" spans="1:2" ht="18" customHeight="1">
      <c r="A4142" s="73"/>
      <c r="B4142" s="86"/>
    </row>
    <row r="4143" spans="1:2" ht="18" customHeight="1">
      <c r="A4143" s="73"/>
      <c r="B4143" s="86"/>
    </row>
    <row r="4144" spans="1:2" ht="18" customHeight="1">
      <c r="A4144" s="73"/>
      <c r="B4144" s="86"/>
    </row>
    <row r="4145" spans="1:2" ht="18" customHeight="1">
      <c r="A4145" s="73"/>
      <c r="B4145" s="86"/>
    </row>
    <row r="4146" spans="1:2" ht="18" customHeight="1">
      <c r="A4146" s="73"/>
      <c r="B4146" s="86"/>
    </row>
    <row r="4147" spans="1:2" ht="18" customHeight="1">
      <c r="A4147" s="73"/>
      <c r="B4147" s="86"/>
    </row>
    <row r="4148" spans="1:2" ht="18" customHeight="1">
      <c r="A4148" s="73"/>
      <c r="B4148" s="86"/>
    </row>
    <row r="4149" spans="1:2" ht="18" customHeight="1">
      <c r="A4149" s="73"/>
      <c r="B4149" s="86"/>
    </row>
    <row r="4150" spans="1:2" ht="18" customHeight="1">
      <c r="A4150" s="73"/>
      <c r="B4150" s="86"/>
    </row>
    <row r="4151" spans="1:2" ht="18" customHeight="1">
      <c r="A4151" s="73"/>
      <c r="B4151" s="86"/>
    </row>
    <row r="4152" spans="1:2" ht="18" customHeight="1">
      <c r="A4152" s="73"/>
      <c r="B4152" s="86"/>
    </row>
    <row r="4153" spans="1:2" ht="18" customHeight="1">
      <c r="A4153" s="73"/>
      <c r="B4153" s="86"/>
    </row>
    <row r="4154" spans="1:2" ht="18" customHeight="1">
      <c r="A4154" s="73"/>
      <c r="B4154" s="86"/>
    </row>
    <row r="4155" spans="1:2" ht="18" customHeight="1">
      <c r="A4155" s="73"/>
      <c r="B4155" s="86"/>
    </row>
    <row r="4156" spans="1:2" ht="18" customHeight="1">
      <c r="A4156" s="73"/>
      <c r="B4156" s="86"/>
    </row>
    <row r="4157" spans="1:2" ht="18" customHeight="1">
      <c r="A4157" s="73"/>
      <c r="B4157" s="86"/>
    </row>
    <row r="4158" spans="1:2" ht="18" customHeight="1">
      <c r="A4158" s="73"/>
      <c r="B4158" s="86"/>
    </row>
    <row r="4159" spans="1:2" ht="18" customHeight="1">
      <c r="A4159" s="73"/>
      <c r="B4159" s="86"/>
    </row>
    <row r="4160" spans="1:2" ht="18" customHeight="1">
      <c r="A4160" s="73"/>
      <c r="B4160" s="86"/>
    </row>
    <row r="4161" spans="1:2" ht="18" customHeight="1">
      <c r="A4161" s="73"/>
      <c r="B4161" s="86"/>
    </row>
    <row r="4162" spans="1:2" ht="18" customHeight="1">
      <c r="A4162" s="73"/>
      <c r="B4162" s="86"/>
    </row>
    <row r="4163" spans="1:2" ht="18" customHeight="1">
      <c r="A4163" s="73"/>
      <c r="B4163" s="86"/>
    </row>
    <row r="4164" spans="1:2" ht="18" customHeight="1">
      <c r="A4164" s="73"/>
      <c r="B4164" s="86"/>
    </row>
    <row r="4165" spans="1:2" ht="18" customHeight="1">
      <c r="A4165" s="73"/>
      <c r="B4165" s="86"/>
    </row>
    <row r="4166" spans="1:2" ht="18" customHeight="1">
      <c r="A4166" s="73"/>
      <c r="B4166" s="86"/>
    </row>
    <row r="4167" spans="1:2" ht="18" customHeight="1">
      <c r="A4167" s="73"/>
      <c r="B4167" s="86"/>
    </row>
    <row r="4168" spans="1:2" ht="18" customHeight="1">
      <c r="A4168" s="73"/>
      <c r="B4168" s="86"/>
    </row>
    <row r="4169" spans="1:2" ht="18" customHeight="1">
      <c r="A4169" s="73"/>
      <c r="B4169" s="86"/>
    </row>
    <row r="4170" spans="1:2" ht="18" customHeight="1">
      <c r="A4170" s="73"/>
      <c r="B4170" s="86"/>
    </row>
    <row r="4171" spans="1:2" ht="18" customHeight="1">
      <c r="A4171" s="73"/>
      <c r="B4171" s="86"/>
    </row>
    <row r="4172" spans="1:2" ht="18" customHeight="1">
      <c r="A4172" s="73"/>
      <c r="B4172" s="86"/>
    </row>
    <row r="4173" spans="1:2" ht="18" customHeight="1">
      <c r="A4173" s="73"/>
      <c r="B4173" s="86"/>
    </row>
    <row r="4174" spans="1:2" ht="18" customHeight="1">
      <c r="A4174" s="73"/>
      <c r="B4174" s="86"/>
    </row>
    <row r="4175" spans="1:2" ht="18" customHeight="1">
      <c r="A4175" s="73"/>
      <c r="B4175" s="86"/>
    </row>
    <row r="4176" spans="1:2" ht="18" customHeight="1">
      <c r="A4176" s="73"/>
      <c r="B4176" s="86"/>
    </row>
    <row r="4177" spans="1:2" ht="18" customHeight="1">
      <c r="A4177" s="73"/>
      <c r="B4177" s="86"/>
    </row>
    <row r="4178" spans="1:2" ht="18" customHeight="1">
      <c r="A4178" s="73"/>
      <c r="B4178" s="86"/>
    </row>
    <row r="4179" spans="1:2" ht="18" customHeight="1">
      <c r="A4179" s="73"/>
      <c r="B4179" s="86"/>
    </row>
    <row r="4180" spans="1:2" ht="18" customHeight="1">
      <c r="A4180" s="73"/>
      <c r="B4180" s="86"/>
    </row>
    <row r="4181" spans="1:2" ht="18" customHeight="1">
      <c r="A4181" s="73"/>
      <c r="B4181" s="86"/>
    </row>
    <row r="4182" spans="1:2" ht="18" customHeight="1">
      <c r="A4182" s="73"/>
      <c r="B4182" s="86"/>
    </row>
    <row r="4183" spans="1:2" ht="18" customHeight="1">
      <c r="A4183" s="73"/>
      <c r="B4183" s="86"/>
    </row>
    <row r="4184" spans="1:2" ht="18" customHeight="1">
      <c r="A4184" s="73"/>
      <c r="B4184" s="86"/>
    </row>
    <row r="4185" spans="1:2" ht="18" customHeight="1">
      <c r="A4185" s="73"/>
      <c r="B4185" s="86"/>
    </row>
    <row r="4186" spans="1:2" ht="18" customHeight="1">
      <c r="A4186" s="73"/>
      <c r="B4186" s="86"/>
    </row>
    <row r="4187" spans="1:2" ht="18" customHeight="1">
      <c r="A4187" s="73"/>
      <c r="B4187" s="86"/>
    </row>
    <row r="4188" spans="1:2" ht="18" customHeight="1">
      <c r="A4188" s="73"/>
      <c r="B4188" s="86"/>
    </row>
    <row r="4189" spans="1:2" ht="18" customHeight="1">
      <c r="A4189" s="73"/>
      <c r="B4189" s="86"/>
    </row>
    <row r="4190" spans="1:2" ht="18" customHeight="1">
      <c r="A4190" s="73"/>
      <c r="B4190" s="86"/>
    </row>
    <row r="4191" spans="1:2" ht="18" customHeight="1">
      <c r="A4191" s="73"/>
      <c r="B4191" s="86"/>
    </row>
    <row r="4192" spans="1:2" ht="18" customHeight="1">
      <c r="A4192" s="73"/>
      <c r="B4192" s="86"/>
    </row>
    <row r="4193" spans="1:2" ht="18" customHeight="1">
      <c r="A4193" s="73"/>
      <c r="B4193" s="86"/>
    </row>
    <row r="4194" spans="1:2" ht="18" customHeight="1">
      <c r="A4194" s="73"/>
      <c r="B4194" s="86"/>
    </row>
    <row r="4195" spans="1:2" ht="18" customHeight="1">
      <c r="A4195" s="73"/>
      <c r="B4195" s="86"/>
    </row>
    <row r="4196" spans="1:2" ht="18" customHeight="1">
      <c r="A4196" s="73"/>
      <c r="B4196" s="86"/>
    </row>
    <row r="4197" spans="1:2" ht="18" customHeight="1">
      <c r="A4197" s="73"/>
      <c r="B4197" s="86"/>
    </row>
    <row r="4198" spans="1:2" ht="18" customHeight="1">
      <c r="A4198" s="73"/>
      <c r="B4198" s="86"/>
    </row>
    <row r="4199" spans="1:2" ht="18" customHeight="1">
      <c r="A4199" s="73"/>
      <c r="B4199" s="86"/>
    </row>
    <row r="4200" spans="1:2" ht="18" customHeight="1">
      <c r="A4200" s="73"/>
      <c r="B4200" s="86"/>
    </row>
    <row r="4201" spans="1:2" ht="18" customHeight="1">
      <c r="A4201" s="73"/>
      <c r="B4201" s="86"/>
    </row>
    <row r="4202" spans="1:2" ht="18" customHeight="1">
      <c r="A4202" s="73"/>
      <c r="B4202" s="86"/>
    </row>
    <row r="4203" spans="1:2" ht="18" customHeight="1">
      <c r="A4203" s="73"/>
      <c r="B4203" s="86"/>
    </row>
    <row r="4204" spans="1:2" ht="18" customHeight="1">
      <c r="A4204" s="73"/>
      <c r="B4204" s="86"/>
    </row>
    <row r="4205" spans="1:2" ht="18" customHeight="1">
      <c r="A4205" s="73"/>
      <c r="B4205" s="86"/>
    </row>
    <row r="4206" spans="1:2" ht="18" customHeight="1">
      <c r="A4206" s="73"/>
      <c r="B4206" s="86"/>
    </row>
    <row r="4207" spans="1:2" ht="18" customHeight="1">
      <c r="A4207" s="73"/>
      <c r="B4207" s="86"/>
    </row>
    <row r="4208" spans="1:2" ht="18" customHeight="1">
      <c r="A4208" s="73"/>
      <c r="B4208" s="86"/>
    </row>
    <row r="4209" spans="1:2" ht="18" customHeight="1">
      <c r="A4209" s="73"/>
      <c r="B4209" s="86"/>
    </row>
    <row r="4210" spans="1:2" ht="18" customHeight="1">
      <c r="A4210" s="73"/>
      <c r="B4210" s="86"/>
    </row>
    <row r="4211" spans="1:2" ht="18" customHeight="1">
      <c r="A4211" s="73"/>
      <c r="B4211" s="86"/>
    </row>
    <row r="4212" spans="1:2" ht="18" customHeight="1">
      <c r="A4212" s="73"/>
      <c r="B4212" s="86"/>
    </row>
    <row r="4213" spans="1:2" ht="18" customHeight="1">
      <c r="A4213" s="73"/>
      <c r="B4213" s="86"/>
    </row>
    <row r="4214" spans="1:2" ht="18" customHeight="1">
      <c r="A4214" s="73"/>
      <c r="B4214" s="86"/>
    </row>
    <row r="4215" spans="1:2" ht="18" customHeight="1">
      <c r="A4215" s="73"/>
      <c r="B4215" s="86"/>
    </row>
    <row r="4216" spans="1:2" ht="18" customHeight="1">
      <c r="A4216" s="73"/>
      <c r="B4216" s="86"/>
    </row>
    <row r="4217" spans="1:2" ht="18" customHeight="1">
      <c r="A4217" s="73"/>
      <c r="B4217" s="86"/>
    </row>
    <row r="4218" spans="1:2" ht="18" customHeight="1">
      <c r="A4218" s="73"/>
      <c r="B4218" s="86"/>
    </row>
    <row r="4219" spans="1:2" ht="18" customHeight="1">
      <c r="A4219" s="73"/>
      <c r="B4219" s="86"/>
    </row>
    <row r="4220" spans="1:2" ht="18" customHeight="1">
      <c r="A4220" s="73"/>
      <c r="B4220" s="86"/>
    </row>
    <row r="4221" spans="1:2" ht="18" customHeight="1">
      <c r="A4221" s="73"/>
      <c r="B4221" s="86"/>
    </row>
    <row r="4222" spans="1:2" ht="18" customHeight="1">
      <c r="A4222" s="73"/>
      <c r="B4222" s="86"/>
    </row>
    <row r="4223" spans="1:2" ht="18" customHeight="1">
      <c r="A4223" s="73"/>
      <c r="B4223" s="86"/>
    </row>
    <row r="4224" spans="1:2" ht="18" customHeight="1">
      <c r="A4224" s="73"/>
      <c r="B4224" s="86"/>
    </row>
    <row r="4225" spans="1:2" ht="18" customHeight="1">
      <c r="A4225" s="73"/>
      <c r="B4225" s="86"/>
    </row>
    <row r="4226" spans="1:2" ht="18" customHeight="1">
      <c r="A4226" s="73"/>
      <c r="B4226" s="86"/>
    </row>
    <row r="4227" spans="1:2" ht="18" customHeight="1">
      <c r="A4227" s="73"/>
      <c r="B4227" s="86"/>
    </row>
    <row r="4228" spans="1:2" ht="18" customHeight="1">
      <c r="A4228" s="73"/>
      <c r="B4228" s="86"/>
    </row>
    <row r="4229" spans="1:2" ht="18" customHeight="1">
      <c r="A4229" s="73"/>
      <c r="B4229" s="86"/>
    </row>
    <row r="4230" spans="1:2" ht="18" customHeight="1">
      <c r="A4230" s="73"/>
      <c r="B4230" s="86"/>
    </row>
    <row r="4231" spans="1:2" ht="18" customHeight="1">
      <c r="A4231" s="73"/>
      <c r="B4231" s="86"/>
    </row>
    <row r="4232" spans="1:2" ht="18" customHeight="1">
      <c r="A4232" s="73"/>
      <c r="B4232" s="86"/>
    </row>
    <row r="4233" spans="1:2" ht="18" customHeight="1">
      <c r="A4233" s="73"/>
      <c r="B4233" s="86"/>
    </row>
    <row r="4234" spans="1:2" ht="18" customHeight="1">
      <c r="A4234" s="73"/>
      <c r="B4234" s="86"/>
    </row>
    <row r="4235" spans="1:2" ht="18" customHeight="1">
      <c r="A4235" s="73"/>
      <c r="B4235" s="86"/>
    </row>
    <row r="4236" spans="1:2" ht="18" customHeight="1">
      <c r="A4236" s="73"/>
      <c r="B4236" s="86"/>
    </row>
    <row r="4237" spans="1:2" ht="18" customHeight="1">
      <c r="A4237" s="73"/>
      <c r="B4237" s="86"/>
    </row>
    <row r="4238" spans="1:2" ht="18" customHeight="1">
      <c r="A4238" s="73"/>
      <c r="B4238" s="86"/>
    </row>
    <row r="4239" spans="1:2" ht="18" customHeight="1">
      <c r="A4239" s="73"/>
      <c r="B4239" s="86"/>
    </row>
    <row r="4240" spans="1:2" ht="18" customHeight="1">
      <c r="A4240" s="73"/>
      <c r="B4240" s="86"/>
    </row>
    <row r="4241" spans="1:2" ht="18" customHeight="1">
      <c r="A4241" s="73"/>
      <c r="B4241" s="86"/>
    </row>
    <row r="4242" spans="1:2" ht="18" customHeight="1">
      <c r="A4242" s="73"/>
      <c r="B4242" s="86"/>
    </row>
    <row r="4243" spans="1:2" ht="18" customHeight="1">
      <c r="A4243" s="73"/>
      <c r="B4243" s="86"/>
    </row>
    <row r="4244" spans="1:2" ht="18" customHeight="1">
      <c r="A4244" s="73"/>
      <c r="B4244" s="86"/>
    </row>
    <row r="4245" spans="1:2" ht="18" customHeight="1">
      <c r="A4245" s="73"/>
      <c r="B4245" s="86"/>
    </row>
    <row r="4246" spans="1:2" ht="18" customHeight="1">
      <c r="A4246" s="73"/>
      <c r="B4246" s="86"/>
    </row>
    <row r="4247" spans="1:2" ht="18" customHeight="1">
      <c r="A4247" s="73"/>
      <c r="B4247" s="86"/>
    </row>
    <row r="4248" spans="1:2" ht="18" customHeight="1">
      <c r="A4248" s="73"/>
      <c r="B4248" s="86"/>
    </row>
    <row r="4249" spans="1:2" ht="18" customHeight="1">
      <c r="A4249" s="73"/>
      <c r="B4249" s="86"/>
    </row>
    <row r="4250" spans="1:2" ht="18" customHeight="1">
      <c r="A4250" s="73"/>
      <c r="B4250" s="86"/>
    </row>
    <row r="4251" spans="1:2" ht="18" customHeight="1">
      <c r="A4251" s="73"/>
      <c r="B4251" s="86"/>
    </row>
    <row r="4252" spans="1:2" ht="18" customHeight="1">
      <c r="A4252" s="73"/>
      <c r="B4252" s="86"/>
    </row>
    <row r="4253" spans="1:2" ht="18" customHeight="1">
      <c r="A4253" s="73"/>
      <c r="B4253" s="86"/>
    </row>
    <row r="4254" spans="1:2" ht="18" customHeight="1">
      <c r="A4254" s="73"/>
      <c r="B4254" s="86"/>
    </row>
    <row r="4255" spans="1:2" ht="18" customHeight="1">
      <c r="A4255" s="73"/>
      <c r="B4255" s="86"/>
    </row>
    <row r="4256" spans="1:2" ht="18" customHeight="1">
      <c r="A4256" s="73"/>
      <c r="B4256" s="86"/>
    </row>
    <row r="4257" spans="1:2" ht="18" customHeight="1">
      <c r="A4257" s="73"/>
      <c r="B4257" s="86"/>
    </row>
    <row r="4258" spans="1:2" ht="18" customHeight="1">
      <c r="A4258" s="73"/>
      <c r="B4258" s="86"/>
    </row>
    <row r="4259" spans="1:2" ht="18" customHeight="1">
      <c r="A4259" s="73"/>
      <c r="B4259" s="86"/>
    </row>
    <row r="4260" spans="1:2" ht="18" customHeight="1">
      <c r="A4260" s="73"/>
      <c r="B4260" s="86"/>
    </row>
    <row r="4261" spans="1:2" ht="18" customHeight="1">
      <c r="A4261" s="73"/>
      <c r="B4261" s="86"/>
    </row>
    <row r="4262" spans="1:2" ht="18" customHeight="1">
      <c r="A4262" s="73"/>
      <c r="B4262" s="86"/>
    </row>
    <row r="4263" spans="1:2" ht="18" customHeight="1">
      <c r="A4263" s="73"/>
      <c r="B4263" s="86"/>
    </row>
    <row r="4264" spans="1:2" ht="18" customHeight="1">
      <c r="A4264" s="73"/>
      <c r="B4264" s="86"/>
    </row>
    <row r="4265" spans="1:2" ht="18" customHeight="1">
      <c r="A4265" s="73"/>
      <c r="B4265" s="86"/>
    </row>
    <row r="4266" spans="1:2" ht="18" customHeight="1">
      <c r="A4266" s="73"/>
      <c r="B4266" s="86"/>
    </row>
    <row r="4267" spans="1:2" ht="18" customHeight="1">
      <c r="A4267" s="73"/>
      <c r="B4267" s="86"/>
    </row>
    <row r="4268" spans="1:2" ht="18" customHeight="1">
      <c r="A4268" s="73"/>
      <c r="B4268" s="86"/>
    </row>
    <row r="4269" spans="1:2" ht="18" customHeight="1">
      <c r="A4269" s="73"/>
      <c r="B4269" s="86"/>
    </row>
    <row r="4270" spans="1:2" ht="18" customHeight="1">
      <c r="A4270" s="73"/>
      <c r="B4270" s="86"/>
    </row>
    <row r="4271" spans="1:2" ht="18" customHeight="1">
      <c r="A4271" s="73"/>
      <c r="B4271" s="86"/>
    </row>
    <row r="4272" spans="1:2" ht="18" customHeight="1">
      <c r="A4272" s="73"/>
      <c r="B4272" s="86"/>
    </row>
    <row r="4273" spans="1:2" ht="18" customHeight="1">
      <c r="A4273" s="73"/>
      <c r="B4273" s="86"/>
    </row>
    <row r="4274" spans="1:2" ht="18" customHeight="1">
      <c r="A4274" s="73"/>
      <c r="B4274" s="86"/>
    </row>
    <row r="4275" spans="1:2" ht="18" customHeight="1">
      <c r="A4275" s="73"/>
      <c r="B4275" s="86"/>
    </row>
    <row r="4276" spans="1:2" ht="18" customHeight="1">
      <c r="A4276" s="73"/>
      <c r="B4276" s="86"/>
    </row>
    <row r="4277" spans="1:2" ht="18" customHeight="1">
      <c r="A4277" s="73"/>
      <c r="B4277" s="86"/>
    </row>
    <row r="4278" spans="1:2" ht="18" customHeight="1">
      <c r="A4278" s="73"/>
      <c r="B4278" s="86"/>
    </row>
    <row r="4279" spans="1:2" ht="18" customHeight="1">
      <c r="A4279" s="73"/>
      <c r="B4279" s="86"/>
    </row>
    <row r="4280" spans="1:2" ht="18" customHeight="1">
      <c r="A4280" s="73"/>
      <c r="B4280" s="86"/>
    </row>
    <row r="4281" spans="1:2" ht="18" customHeight="1">
      <c r="A4281" s="73"/>
      <c r="B4281" s="86"/>
    </row>
    <row r="4282" spans="1:2" ht="18" customHeight="1">
      <c r="A4282" s="73"/>
      <c r="B4282" s="86"/>
    </row>
    <row r="4283" spans="1:2" ht="18" customHeight="1">
      <c r="A4283" s="73"/>
      <c r="B4283" s="86"/>
    </row>
    <row r="4284" spans="1:2" ht="18" customHeight="1">
      <c r="A4284" s="73"/>
      <c r="B4284" s="86"/>
    </row>
    <row r="4285" spans="1:2" ht="18" customHeight="1">
      <c r="A4285" s="73"/>
      <c r="B4285" s="86"/>
    </row>
    <row r="4286" spans="1:2" ht="18" customHeight="1">
      <c r="A4286" s="73"/>
      <c r="B4286" s="86"/>
    </row>
    <row r="4287" spans="1:2" ht="18" customHeight="1">
      <c r="A4287" s="73"/>
      <c r="B4287" s="86"/>
    </row>
    <row r="4288" spans="1:2" ht="18" customHeight="1">
      <c r="A4288" s="73"/>
      <c r="B4288" s="86"/>
    </row>
    <row r="4289" spans="1:2" ht="18" customHeight="1">
      <c r="A4289" s="73"/>
      <c r="B4289" s="86"/>
    </row>
    <row r="4290" spans="1:2" ht="18" customHeight="1">
      <c r="A4290" s="73"/>
      <c r="B4290" s="86"/>
    </row>
    <row r="4291" spans="1:2" ht="18" customHeight="1">
      <c r="A4291" s="73"/>
      <c r="B4291" s="86"/>
    </row>
    <row r="4292" spans="1:2" ht="18" customHeight="1">
      <c r="A4292" s="73"/>
      <c r="B4292" s="86"/>
    </row>
    <row r="4293" spans="1:2" ht="18" customHeight="1">
      <c r="A4293" s="73"/>
      <c r="B4293" s="86"/>
    </row>
    <row r="4294" spans="1:2" ht="18" customHeight="1">
      <c r="A4294" s="73"/>
      <c r="B4294" s="86"/>
    </row>
    <row r="4295" spans="1:2" ht="18" customHeight="1">
      <c r="A4295" s="73"/>
      <c r="B4295" s="86"/>
    </row>
    <row r="4296" spans="1:2" ht="18" customHeight="1">
      <c r="A4296" s="73"/>
      <c r="B4296" s="86"/>
    </row>
    <row r="4297" spans="1:2" ht="18" customHeight="1">
      <c r="A4297" s="73"/>
      <c r="B4297" s="86"/>
    </row>
    <row r="4298" spans="1:2" ht="18" customHeight="1">
      <c r="A4298" s="73"/>
      <c r="B4298" s="86"/>
    </row>
    <row r="4299" spans="1:2" ht="18" customHeight="1">
      <c r="A4299" s="73"/>
      <c r="B4299" s="86"/>
    </row>
    <row r="4300" spans="1:2" ht="18" customHeight="1">
      <c r="A4300" s="73"/>
      <c r="B4300" s="86"/>
    </row>
    <row r="4301" spans="1:2" ht="18" customHeight="1">
      <c r="A4301" s="73"/>
      <c r="B4301" s="86"/>
    </row>
    <row r="4302" spans="1:2" ht="18" customHeight="1">
      <c r="A4302" s="73"/>
      <c r="B4302" s="86"/>
    </row>
    <row r="4303" spans="1:2" ht="18" customHeight="1">
      <c r="A4303" s="73"/>
      <c r="B4303" s="86"/>
    </row>
    <row r="4304" spans="1:2" ht="18" customHeight="1">
      <c r="A4304" s="73"/>
      <c r="B4304" s="86"/>
    </row>
    <row r="4305" spans="1:2" ht="18" customHeight="1">
      <c r="A4305" s="73"/>
      <c r="B4305" s="86"/>
    </row>
    <row r="4306" spans="1:2" ht="18" customHeight="1">
      <c r="A4306" s="73"/>
      <c r="B4306" s="86"/>
    </row>
    <row r="4307" spans="1:2" ht="18" customHeight="1">
      <c r="A4307" s="73"/>
      <c r="B4307" s="86"/>
    </row>
    <row r="4308" spans="1:2" ht="18" customHeight="1">
      <c r="A4308" s="73"/>
      <c r="B4308" s="86"/>
    </row>
    <row r="4309" spans="1:2" ht="18" customHeight="1">
      <c r="A4309" s="73"/>
      <c r="B4309" s="86"/>
    </row>
    <row r="4310" spans="1:2" ht="18" customHeight="1">
      <c r="A4310" s="73"/>
      <c r="B4310" s="86"/>
    </row>
    <row r="4311" spans="1:2" ht="18" customHeight="1">
      <c r="A4311" s="73"/>
      <c r="B4311" s="86"/>
    </row>
    <row r="4312" spans="1:2" ht="18" customHeight="1">
      <c r="A4312" s="73"/>
      <c r="B4312" s="86"/>
    </row>
    <row r="4313" spans="1:2" ht="18" customHeight="1">
      <c r="A4313" s="73"/>
      <c r="B4313" s="86"/>
    </row>
    <row r="4314" spans="1:2" ht="18" customHeight="1">
      <c r="A4314" s="73"/>
      <c r="B4314" s="86"/>
    </row>
    <row r="4315" spans="1:2" ht="18" customHeight="1">
      <c r="A4315" s="73"/>
      <c r="B4315" s="86"/>
    </row>
    <row r="4316" spans="1:2" ht="18" customHeight="1">
      <c r="A4316" s="73"/>
      <c r="B4316" s="86"/>
    </row>
    <row r="4317" spans="1:2" ht="18" customHeight="1">
      <c r="A4317" s="73"/>
      <c r="B4317" s="86"/>
    </row>
    <row r="4318" spans="1:2" ht="18" customHeight="1">
      <c r="A4318" s="73"/>
      <c r="B4318" s="86"/>
    </row>
    <row r="4319" spans="1:2" ht="18" customHeight="1">
      <c r="A4319" s="73"/>
      <c r="B4319" s="86"/>
    </row>
    <row r="4320" spans="1:2" ht="18" customHeight="1">
      <c r="A4320" s="73"/>
      <c r="B4320" s="86"/>
    </row>
    <row r="4321" spans="1:2" ht="18" customHeight="1">
      <c r="A4321" s="73"/>
      <c r="B4321" s="86"/>
    </row>
    <row r="4322" spans="1:2" ht="18" customHeight="1">
      <c r="A4322" s="73"/>
      <c r="B4322" s="86"/>
    </row>
    <row r="4323" spans="1:2" ht="18" customHeight="1">
      <c r="A4323" s="73"/>
      <c r="B4323" s="86"/>
    </row>
    <row r="4324" spans="1:2" ht="18" customHeight="1">
      <c r="A4324" s="73"/>
      <c r="B4324" s="86"/>
    </row>
    <row r="4325" spans="1:2" ht="18" customHeight="1">
      <c r="A4325" s="73"/>
      <c r="B4325" s="86"/>
    </row>
    <row r="4326" spans="1:2" ht="18" customHeight="1">
      <c r="A4326" s="73"/>
      <c r="B4326" s="86"/>
    </row>
    <row r="4327" spans="1:2" ht="18" customHeight="1">
      <c r="A4327" s="73"/>
      <c r="B4327" s="86"/>
    </row>
    <row r="4328" spans="1:2" ht="18" customHeight="1">
      <c r="A4328" s="73"/>
      <c r="B4328" s="86"/>
    </row>
    <row r="4329" spans="1:2" ht="18" customHeight="1">
      <c r="A4329" s="73"/>
      <c r="B4329" s="86"/>
    </row>
    <row r="4330" spans="1:2" ht="18" customHeight="1">
      <c r="A4330" s="73"/>
      <c r="B4330" s="86"/>
    </row>
    <row r="4331" spans="1:2" ht="18" customHeight="1">
      <c r="A4331" s="73"/>
      <c r="B4331" s="86"/>
    </row>
    <row r="4332" spans="1:2" ht="18" customHeight="1">
      <c r="A4332" s="73"/>
      <c r="B4332" s="86"/>
    </row>
    <row r="4333" spans="1:2" ht="18" customHeight="1">
      <c r="A4333" s="73"/>
      <c r="B4333" s="86"/>
    </row>
    <row r="4334" spans="1:2" ht="18" customHeight="1">
      <c r="A4334" s="73"/>
      <c r="B4334" s="86"/>
    </row>
    <row r="4335" spans="1:2" ht="18" customHeight="1">
      <c r="A4335" s="73"/>
      <c r="B4335" s="86"/>
    </row>
    <row r="4336" spans="1:2" ht="18" customHeight="1">
      <c r="A4336" s="73"/>
      <c r="B4336" s="86"/>
    </row>
    <row r="4337" spans="1:2" ht="18" customHeight="1">
      <c r="A4337" s="73"/>
      <c r="B4337" s="86"/>
    </row>
    <row r="4338" spans="1:2" ht="18" customHeight="1">
      <c r="A4338" s="73"/>
      <c r="B4338" s="86"/>
    </row>
    <row r="4339" spans="1:2" ht="18" customHeight="1">
      <c r="A4339" s="73"/>
      <c r="B4339" s="86"/>
    </row>
    <row r="4340" spans="1:2" ht="18" customHeight="1">
      <c r="A4340" s="73"/>
      <c r="B4340" s="86"/>
    </row>
    <row r="4341" spans="1:2" ht="18" customHeight="1">
      <c r="A4341" s="73"/>
      <c r="B4341" s="86"/>
    </row>
    <row r="4342" spans="1:2" ht="18" customHeight="1">
      <c r="A4342" s="73"/>
      <c r="B4342" s="86"/>
    </row>
    <row r="4343" spans="1:2" ht="18" customHeight="1">
      <c r="A4343" s="73"/>
      <c r="B4343" s="86"/>
    </row>
    <row r="4344" spans="1:2" ht="18" customHeight="1">
      <c r="A4344" s="73"/>
      <c r="B4344" s="86"/>
    </row>
    <row r="4345" spans="1:2" ht="18" customHeight="1">
      <c r="A4345" s="73"/>
      <c r="B4345" s="86"/>
    </row>
    <row r="4346" spans="1:2" ht="18" customHeight="1">
      <c r="A4346" s="73"/>
      <c r="B4346" s="86"/>
    </row>
    <row r="4347" spans="1:2" ht="18" customHeight="1">
      <c r="A4347" s="73"/>
      <c r="B4347" s="86"/>
    </row>
    <row r="4348" spans="1:2" ht="18" customHeight="1">
      <c r="A4348" s="73"/>
      <c r="B4348" s="86"/>
    </row>
    <row r="4349" spans="1:2" ht="18" customHeight="1">
      <c r="A4349" s="73"/>
      <c r="B4349" s="86"/>
    </row>
    <row r="4350" spans="1:2" ht="18" customHeight="1">
      <c r="A4350" s="73"/>
      <c r="B4350" s="86"/>
    </row>
    <row r="4351" spans="1:2" ht="18" customHeight="1">
      <c r="A4351" s="73"/>
      <c r="B4351" s="86"/>
    </row>
    <row r="4352" spans="1:2" ht="18" customHeight="1">
      <c r="A4352" s="73"/>
      <c r="B4352" s="86"/>
    </row>
    <row r="4353" spans="1:2" ht="18" customHeight="1">
      <c r="A4353" s="73"/>
      <c r="B4353" s="86"/>
    </row>
    <row r="4354" spans="1:2" ht="18" customHeight="1">
      <c r="A4354" s="73"/>
      <c r="B4354" s="86"/>
    </row>
    <row r="4355" spans="1:2" ht="18" customHeight="1">
      <c r="A4355" s="73"/>
      <c r="B4355" s="86"/>
    </row>
    <row r="4356" spans="1:2" ht="18" customHeight="1">
      <c r="A4356" s="73"/>
      <c r="B4356" s="86"/>
    </row>
    <row r="4357" spans="1:2" ht="18" customHeight="1">
      <c r="A4357" s="73"/>
      <c r="B4357" s="86"/>
    </row>
    <row r="4358" spans="1:2" ht="18" customHeight="1">
      <c r="A4358" s="73"/>
      <c r="B4358" s="86"/>
    </row>
    <row r="4359" spans="1:2" ht="18" customHeight="1">
      <c r="A4359" s="73"/>
      <c r="B4359" s="86"/>
    </row>
    <row r="4360" spans="1:2" ht="18" customHeight="1">
      <c r="A4360" s="73"/>
      <c r="B4360" s="86"/>
    </row>
    <row r="4361" spans="1:2" ht="18" customHeight="1">
      <c r="A4361" s="73"/>
      <c r="B4361" s="86"/>
    </row>
    <row r="4362" spans="1:2" ht="18" customHeight="1">
      <c r="A4362" s="73"/>
      <c r="B4362" s="86"/>
    </row>
    <row r="4363" spans="1:2" ht="18" customHeight="1">
      <c r="A4363" s="73"/>
      <c r="B4363" s="86"/>
    </row>
    <row r="4364" spans="1:2" ht="18" customHeight="1">
      <c r="A4364" s="73"/>
      <c r="B4364" s="86"/>
    </row>
    <row r="4365" spans="1:2" ht="18" customHeight="1">
      <c r="A4365" s="73"/>
      <c r="B4365" s="86"/>
    </row>
    <row r="4366" spans="1:2" ht="18" customHeight="1">
      <c r="A4366" s="73"/>
      <c r="B4366" s="86"/>
    </row>
    <row r="4367" spans="1:2" ht="18" customHeight="1">
      <c r="A4367" s="73"/>
      <c r="B4367" s="86"/>
    </row>
    <row r="4368" spans="1:2" ht="18" customHeight="1">
      <c r="A4368" s="73"/>
      <c r="B4368" s="86"/>
    </row>
    <row r="4369" spans="1:2" ht="18" customHeight="1">
      <c r="A4369" s="73"/>
      <c r="B4369" s="86"/>
    </row>
    <row r="4370" spans="1:2" ht="18" customHeight="1">
      <c r="A4370" s="73"/>
      <c r="B4370" s="86"/>
    </row>
    <row r="4371" spans="1:2" ht="18" customHeight="1">
      <c r="A4371" s="73"/>
      <c r="B4371" s="86"/>
    </row>
    <row r="4372" spans="1:2" ht="18" customHeight="1">
      <c r="A4372" s="73"/>
      <c r="B4372" s="86"/>
    </row>
    <row r="4373" spans="1:2" ht="18" customHeight="1">
      <c r="A4373" s="73"/>
      <c r="B4373" s="86"/>
    </row>
    <row r="4374" spans="1:2" ht="18" customHeight="1">
      <c r="A4374" s="73"/>
      <c r="B4374" s="86"/>
    </row>
    <row r="4375" spans="1:2" ht="18" customHeight="1">
      <c r="A4375" s="73"/>
      <c r="B4375" s="86"/>
    </row>
    <row r="4376" spans="1:2" ht="18" customHeight="1">
      <c r="A4376" s="73"/>
      <c r="B4376" s="86"/>
    </row>
    <row r="4377" spans="1:2" ht="18" customHeight="1">
      <c r="A4377" s="73"/>
      <c r="B4377" s="86"/>
    </row>
    <row r="4378" spans="1:2" ht="18" customHeight="1">
      <c r="A4378" s="73"/>
      <c r="B4378" s="86"/>
    </row>
    <row r="4379" spans="1:2" ht="18" customHeight="1">
      <c r="A4379" s="73"/>
      <c r="B4379" s="86"/>
    </row>
    <row r="4380" spans="1:2" ht="18" customHeight="1">
      <c r="A4380" s="73"/>
      <c r="B4380" s="86"/>
    </row>
    <row r="4381" spans="1:2" ht="18" customHeight="1">
      <c r="A4381" s="73"/>
      <c r="B4381" s="86"/>
    </row>
    <row r="4382" spans="1:2" ht="18" customHeight="1">
      <c r="A4382" s="73"/>
      <c r="B4382" s="86"/>
    </row>
    <row r="4383" spans="1:2" ht="18" customHeight="1">
      <c r="A4383" s="73"/>
      <c r="B4383" s="86"/>
    </row>
    <row r="4384" spans="1:2" ht="18" customHeight="1">
      <c r="A4384" s="73"/>
      <c r="B4384" s="86"/>
    </row>
    <row r="4385" spans="1:2" ht="18" customHeight="1">
      <c r="A4385" s="73"/>
      <c r="B4385" s="86"/>
    </row>
    <row r="4386" spans="1:2" ht="18" customHeight="1">
      <c r="A4386" s="73"/>
      <c r="B4386" s="86"/>
    </row>
    <row r="4387" spans="1:2" ht="18" customHeight="1">
      <c r="A4387" s="73"/>
      <c r="B4387" s="86"/>
    </row>
    <row r="4388" spans="1:2" ht="18" customHeight="1">
      <c r="A4388" s="73"/>
      <c r="B4388" s="86"/>
    </row>
    <row r="4389" spans="1:2" ht="18" customHeight="1">
      <c r="A4389" s="73"/>
      <c r="B4389" s="86"/>
    </row>
    <row r="4390" spans="1:2" ht="18" customHeight="1">
      <c r="A4390" s="73"/>
      <c r="B4390" s="86"/>
    </row>
    <row r="4391" spans="1:2" ht="18" customHeight="1">
      <c r="A4391" s="73"/>
      <c r="B4391" s="86"/>
    </row>
    <row r="4392" spans="1:2" ht="18" customHeight="1">
      <c r="A4392" s="73"/>
      <c r="B4392" s="86"/>
    </row>
    <row r="4393" spans="1:2" ht="18" customHeight="1">
      <c r="A4393" s="73"/>
      <c r="B4393" s="86"/>
    </row>
    <row r="4394" spans="1:2" ht="18" customHeight="1">
      <c r="A4394" s="73"/>
      <c r="B4394" s="86"/>
    </row>
    <row r="4395" spans="1:2" ht="18" customHeight="1">
      <c r="A4395" s="73"/>
      <c r="B4395" s="86"/>
    </row>
    <row r="4396" spans="1:2" ht="18" customHeight="1">
      <c r="A4396" s="73"/>
      <c r="B4396" s="86"/>
    </row>
    <row r="4397" spans="1:2" ht="18" customHeight="1">
      <c r="A4397" s="73"/>
      <c r="B4397" s="86"/>
    </row>
    <row r="4398" spans="1:2" ht="18" customHeight="1">
      <c r="A4398" s="73"/>
      <c r="B4398" s="86"/>
    </row>
    <row r="4399" spans="1:2" ht="18" customHeight="1">
      <c r="A4399" s="73"/>
      <c r="B4399" s="86"/>
    </row>
    <row r="4400" spans="1:2" ht="18" customHeight="1">
      <c r="A4400" s="73"/>
      <c r="B4400" s="86"/>
    </row>
    <row r="4401" spans="1:2" ht="18" customHeight="1">
      <c r="A4401" s="73"/>
      <c r="B4401" s="86"/>
    </row>
    <row r="4402" spans="1:2" ht="18" customHeight="1">
      <c r="A4402" s="73"/>
      <c r="B4402" s="86"/>
    </row>
    <row r="4403" spans="1:2" ht="18" customHeight="1">
      <c r="A4403" s="73"/>
      <c r="B4403" s="86"/>
    </row>
    <row r="4404" spans="1:2" ht="18" customHeight="1">
      <c r="A4404" s="73"/>
      <c r="B4404" s="86"/>
    </row>
    <row r="4405" spans="1:2" ht="18" customHeight="1">
      <c r="A4405" s="73"/>
      <c r="B4405" s="86"/>
    </row>
    <row r="4406" spans="1:2" ht="18" customHeight="1">
      <c r="A4406" s="73"/>
      <c r="B4406" s="86"/>
    </row>
    <row r="4407" spans="1:2" ht="18" customHeight="1">
      <c r="A4407" s="73"/>
      <c r="B4407" s="86"/>
    </row>
    <row r="4408" spans="1:2" ht="18" customHeight="1">
      <c r="A4408" s="73"/>
      <c r="B4408" s="86"/>
    </row>
    <row r="4409" spans="1:2" ht="18" customHeight="1">
      <c r="A4409" s="73"/>
      <c r="B4409" s="86"/>
    </row>
    <row r="4410" spans="1:2" ht="18" customHeight="1">
      <c r="A4410" s="73"/>
      <c r="B4410" s="86"/>
    </row>
    <row r="4411" spans="1:2" ht="18" customHeight="1">
      <c r="A4411" s="73"/>
      <c r="B4411" s="86"/>
    </row>
    <row r="4412" spans="1:2" ht="18" customHeight="1">
      <c r="A4412" s="73"/>
      <c r="B4412" s="86"/>
    </row>
    <row r="4413" spans="1:2" ht="18" customHeight="1">
      <c r="A4413" s="73"/>
      <c r="B4413" s="86"/>
    </row>
    <row r="4414" spans="1:2" ht="18" customHeight="1">
      <c r="A4414" s="73"/>
      <c r="B4414" s="86"/>
    </row>
    <row r="4415" spans="1:2" ht="18" customHeight="1">
      <c r="A4415" s="73"/>
      <c r="B4415" s="86"/>
    </row>
    <row r="4416" spans="1:2" ht="18" customHeight="1">
      <c r="A4416" s="73"/>
      <c r="B4416" s="86"/>
    </row>
    <row r="4417" spans="1:2" ht="18" customHeight="1">
      <c r="A4417" s="73"/>
      <c r="B4417" s="86"/>
    </row>
    <row r="4418" spans="1:2" ht="18" customHeight="1">
      <c r="A4418" s="73"/>
      <c r="B4418" s="86"/>
    </row>
    <row r="4419" spans="1:2" ht="18" customHeight="1">
      <c r="A4419" s="73"/>
      <c r="B4419" s="86"/>
    </row>
    <row r="4420" spans="1:2" ht="18" customHeight="1">
      <c r="A4420" s="73"/>
      <c r="B4420" s="86"/>
    </row>
    <row r="4421" spans="1:2" ht="18" customHeight="1">
      <c r="A4421" s="73"/>
      <c r="B4421" s="86"/>
    </row>
    <row r="4422" spans="1:2" ht="18" customHeight="1">
      <c r="A4422" s="73"/>
      <c r="B4422" s="86"/>
    </row>
    <row r="4423" spans="1:2" ht="18" customHeight="1">
      <c r="A4423" s="73"/>
      <c r="B4423" s="86"/>
    </row>
    <row r="4424" spans="1:2" ht="18" customHeight="1">
      <c r="A4424" s="73"/>
      <c r="B4424" s="86"/>
    </row>
    <row r="4425" spans="1:2" ht="18" customHeight="1">
      <c r="A4425" s="73"/>
      <c r="B4425" s="86"/>
    </row>
    <row r="4426" spans="1:2" ht="18" customHeight="1">
      <c r="A4426" s="73"/>
      <c r="B4426" s="86"/>
    </row>
    <row r="4427" spans="1:2" ht="18" customHeight="1">
      <c r="A4427" s="73"/>
      <c r="B4427" s="86"/>
    </row>
    <row r="4428" spans="1:2" ht="18" customHeight="1">
      <c r="A4428" s="73"/>
      <c r="B4428" s="86"/>
    </row>
    <row r="4429" spans="1:2" ht="18" customHeight="1">
      <c r="A4429" s="73"/>
      <c r="B4429" s="86"/>
    </row>
    <row r="4430" spans="1:2" ht="18" customHeight="1">
      <c r="A4430" s="73"/>
      <c r="B4430" s="86"/>
    </row>
    <row r="4431" spans="1:2" ht="18" customHeight="1">
      <c r="A4431" s="73"/>
      <c r="B4431" s="86"/>
    </row>
    <row r="4432" spans="1:2" ht="18" customHeight="1">
      <c r="A4432" s="73"/>
      <c r="B4432" s="86"/>
    </row>
    <row r="4433" spans="1:2" ht="18" customHeight="1">
      <c r="A4433" s="73"/>
      <c r="B4433" s="86"/>
    </row>
    <row r="4434" spans="1:2" ht="18" customHeight="1">
      <c r="A4434" s="73"/>
      <c r="B4434" s="86"/>
    </row>
    <row r="4435" spans="1:2" ht="18" customHeight="1">
      <c r="A4435" s="73"/>
      <c r="B4435" s="86"/>
    </row>
    <row r="4436" spans="1:2" ht="18" customHeight="1">
      <c r="A4436" s="73"/>
      <c r="B4436" s="86"/>
    </row>
    <row r="4437" spans="1:2" ht="18" customHeight="1">
      <c r="A4437" s="73"/>
      <c r="B4437" s="86"/>
    </row>
    <row r="4438" spans="1:2" ht="18" customHeight="1">
      <c r="A4438" s="73"/>
      <c r="B4438" s="86"/>
    </row>
    <row r="4439" spans="1:2" ht="18" customHeight="1">
      <c r="A4439" s="73"/>
      <c r="B4439" s="86"/>
    </row>
    <row r="4440" spans="1:2" ht="18" customHeight="1">
      <c r="A4440" s="73"/>
      <c r="B4440" s="86"/>
    </row>
    <row r="4441" spans="1:2" ht="18" customHeight="1">
      <c r="A4441" s="73"/>
      <c r="B4441" s="86"/>
    </row>
    <row r="4442" spans="1:2" ht="18" customHeight="1">
      <c r="A4442" s="73"/>
      <c r="B4442" s="86"/>
    </row>
    <row r="4443" spans="1:2" ht="18" customHeight="1">
      <c r="A4443" s="73"/>
      <c r="B4443" s="86"/>
    </row>
    <row r="4444" spans="1:2" ht="18" customHeight="1">
      <c r="A4444" s="73"/>
      <c r="B4444" s="86"/>
    </row>
    <row r="4445" spans="1:2" ht="18" customHeight="1">
      <c r="A4445" s="73"/>
      <c r="B4445" s="86"/>
    </row>
    <row r="4446" spans="1:2" ht="18" customHeight="1">
      <c r="A4446" s="73"/>
      <c r="B4446" s="86"/>
    </row>
    <row r="4447" spans="1:2" ht="18" customHeight="1">
      <c r="A4447" s="73"/>
      <c r="B4447" s="86"/>
    </row>
    <row r="4448" spans="1:2" ht="18" customHeight="1">
      <c r="A4448" s="73"/>
      <c r="B4448" s="86"/>
    </row>
    <row r="4449" spans="1:2" ht="18" customHeight="1">
      <c r="A4449" s="73"/>
      <c r="B4449" s="86"/>
    </row>
    <row r="4450" spans="1:2" ht="18" customHeight="1">
      <c r="A4450" s="73"/>
      <c r="B4450" s="86"/>
    </row>
    <row r="4451" spans="1:2" ht="18" customHeight="1">
      <c r="A4451" s="73"/>
      <c r="B4451" s="86"/>
    </row>
    <row r="4452" spans="1:2" ht="18" customHeight="1">
      <c r="A4452" s="73"/>
      <c r="B4452" s="86"/>
    </row>
    <row r="4453" spans="1:2" ht="18" customHeight="1">
      <c r="A4453" s="73"/>
      <c r="B4453" s="86"/>
    </row>
    <row r="4454" spans="1:2" ht="18" customHeight="1">
      <c r="A4454" s="73"/>
      <c r="B4454" s="86"/>
    </row>
    <row r="4455" spans="1:2" ht="18" customHeight="1">
      <c r="A4455" s="73"/>
      <c r="B4455" s="86"/>
    </row>
    <row r="4456" spans="1:2" ht="18" customHeight="1">
      <c r="A4456" s="73"/>
      <c r="B4456" s="86"/>
    </row>
    <row r="4457" spans="1:2" ht="18" customHeight="1">
      <c r="A4457" s="73"/>
      <c r="B4457" s="86"/>
    </row>
    <row r="4458" spans="1:2" ht="18" customHeight="1">
      <c r="A4458" s="73"/>
      <c r="B4458" s="86"/>
    </row>
    <row r="4459" spans="1:2" ht="18" customHeight="1">
      <c r="A4459" s="73"/>
      <c r="B4459" s="86"/>
    </row>
    <row r="4460" spans="1:2" ht="18" customHeight="1">
      <c r="A4460" s="73"/>
      <c r="B4460" s="86"/>
    </row>
    <row r="4461" spans="1:2" ht="18" customHeight="1">
      <c r="A4461" s="73"/>
      <c r="B4461" s="86"/>
    </row>
    <row r="4462" spans="1:2" ht="18" customHeight="1">
      <c r="A4462" s="73"/>
      <c r="B4462" s="86"/>
    </row>
    <row r="4463" spans="1:2" ht="18" customHeight="1">
      <c r="A4463" s="73"/>
      <c r="B4463" s="86"/>
    </row>
    <row r="4464" spans="1:2" ht="18" customHeight="1">
      <c r="A4464" s="73"/>
      <c r="B4464" s="86"/>
    </row>
    <row r="4465" spans="1:2" ht="18" customHeight="1">
      <c r="A4465" s="73"/>
      <c r="B4465" s="86"/>
    </row>
    <row r="4466" spans="1:2" ht="18" customHeight="1">
      <c r="A4466" s="73"/>
      <c r="B4466" s="86"/>
    </row>
    <row r="4467" spans="1:2" ht="18" customHeight="1">
      <c r="A4467" s="73"/>
      <c r="B4467" s="86"/>
    </row>
    <row r="4468" spans="1:2" ht="18" customHeight="1">
      <c r="A4468" s="73"/>
      <c r="B4468" s="86"/>
    </row>
    <row r="4469" spans="1:2" ht="18" customHeight="1">
      <c r="A4469" s="73"/>
      <c r="B4469" s="86"/>
    </row>
    <row r="4470" spans="1:2" ht="18" customHeight="1">
      <c r="A4470" s="73"/>
      <c r="B4470" s="86"/>
    </row>
    <row r="4471" spans="1:2" ht="18" customHeight="1">
      <c r="A4471" s="73"/>
      <c r="B4471" s="86"/>
    </row>
    <row r="4472" spans="1:2" ht="18" customHeight="1">
      <c r="A4472" s="73"/>
      <c r="B4472" s="86"/>
    </row>
    <row r="4473" spans="1:2" ht="18" customHeight="1">
      <c r="A4473" s="73"/>
      <c r="B4473" s="86"/>
    </row>
    <row r="4474" spans="1:2" ht="18" customHeight="1">
      <c r="A4474" s="73"/>
      <c r="B4474" s="86"/>
    </row>
    <row r="4475" spans="1:2" ht="18" customHeight="1">
      <c r="A4475" s="73"/>
      <c r="B4475" s="86"/>
    </row>
    <row r="4476" spans="1:2" ht="18" customHeight="1">
      <c r="A4476" s="73"/>
      <c r="B4476" s="86"/>
    </row>
    <row r="4477" spans="1:2" ht="18" customHeight="1">
      <c r="A4477" s="73"/>
      <c r="B4477" s="86"/>
    </row>
    <row r="4478" spans="1:2" ht="18" customHeight="1">
      <c r="A4478" s="73"/>
      <c r="B4478" s="86"/>
    </row>
    <row r="4479" spans="1:2" ht="18" customHeight="1">
      <c r="A4479" s="73"/>
      <c r="B4479" s="86"/>
    </row>
    <row r="4480" spans="1:2" ht="18" customHeight="1">
      <c r="A4480" s="73"/>
      <c r="B4480" s="86"/>
    </row>
    <row r="4481" spans="1:2" ht="18" customHeight="1">
      <c r="A4481" s="73"/>
      <c r="B4481" s="86"/>
    </row>
    <row r="4482" spans="1:2" ht="18" customHeight="1">
      <c r="A4482" s="73"/>
      <c r="B4482" s="86"/>
    </row>
    <row r="4483" spans="1:2" ht="18" customHeight="1">
      <c r="A4483" s="73"/>
      <c r="B4483" s="86"/>
    </row>
    <row r="4484" spans="1:2" ht="18" customHeight="1">
      <c r="A4484" s="73"/>
      <c r="B4484" s="86"/>
    </row>
    <row r="4485" spans="1:2" ht="18" customHeight="1">
      <c r="A4485" s="73"/>
      <c r="B4485" s="86"/>
    </row>
    <row r="4486" spans="1:2" ht="18" customHeight="1">
      <c r="A4486" s="73"/>
      <c r="B4486" s="86"/>
    </row>
    <row r="4487" spans="1:2" ht="18" customHeight="1">
      <c r="A4487" s="73"/>
      <c r="B4487" s="86"/>
    </row>
    <row r="4488" spans="1:2" ht="18" customHeight="1">
      <c r="A4488" s="73"/>
      <c r="B4488" s="86"/>
    </row>
    <row r="4489" spans="1:2" ht="18" customHeight="1">
      <c r="A4489" s="73"/>
      <c r="B4489" s="86"/>
    </row>
    <row r="4490" spans="1:2" ht="18" customHeight="1">
      <c r="A4490" s="73"/>
      <c r="B4490" s="86"/>
    </row>
    <row r="4491" spans="1:2" ht="18" customHeight="1">
      <c r="A4491" s="73"/>
      <c r="B4491" s="86"/>
    </row>
    <row r="4492" spans="1:2" ht="18" customHeight="1">
      <c r="A4492" s="73"/>
      <c r="B4492" s="86"/>
    </row>
    <row r="4493" spans="1:2" ht="18" customHeight="1">
      <c r="A4493" s="73"/>
      <c r="B4493" s="86"/>
    </row>
    <row r="4494" spans="1:2" ht="18" customHeight="1">
      <c r="A4494" s="73"/>
      <c r="B4494" s="86"/>
    </row>
    <row r="4495" spans="1:2" ht="18" customHeight="1">
      <c r="A4495" s="73"/>
      <c r="B4495" s="86"/>
    </row>
    <row r="4496" spans="1:2" ht="18" customHeight="1">
      <c r="A4496" s="73"/>
      <c r="B4496" s="86"/>
    </row>
    <row r="4497" spans="1:2" ht="18" customHeight="1">
      <c r="A4497" s="73"/>
      <c r="B4497" s="86"/>
    </row>
    <row r="4498" spans="1:2" ht="18" customHeight="1">
      <c r="A4498" s="73"/>
      <c r="B4498" s="86"/>
    </row>
    <row r="4499" spans="1:2" ht="18" customHeight="1">
      <c r="A4499" s="73"/>
      <c r="B4499" s="86"/>
    </row>
    <row r="4500" spans="1:2" ht="18" customHeight="1">
      <c r="A4500" s="73"/>
      <c r="B4500" s="86"/>
    </row>
    <row r="4501" spans="1:2" ht="18" customHeight="1">
      <c r="A4501" s="73"/>
      <c r="B4501" s="86"/>
    </row>
    <row r="4502" spans="1:2" ht="18" customHeight="1">
      <c r="A4502" s="73"/>
      <c r="B4502" s="86"/>
    </row>
    <row r="4503" spans="1:2" ht="18" customHeight="1">
      <c r="A4503" s="73"/>
      <c r="B4503" s="86"/>
    </row>
    <row r="4504" spans="1:2" ht="18" customHeight="1">
      <c r="A4504" s="73"/>
      <c r="B4504" s="86"/>
    </row>
    <row r="4505" spans="1:2" ht="18" customHeight="1">
      <c r="A4505" s="73"/>
      <c r="B4505" s="86"/>
    </row>
    <row r="4506" spans="1:2" ht="18" customHeight="1">
      <c r="A4506" s="73"/>
      <c r="B4506" s="86"/>
    </row>
    <row r="4507" spans="1:2" ht="18" customHeight="1">
      <c r="A4507" s="73"/>
      <c r="B4507" s="86"/>
    </row>
    <row r="4508" spans="1:2" ht="18" customHeight="1">
      <c r="A4508" s="73"/>
      <c r="B4508" s="86"/>
    </row>
    <row r="4509" spans="1:2" ht="18" customHeight="1">
      <c r="A4509" s="73"/>
      <c r="B4509" s="86"/>
    </row>
    <row r="4510" spans="1:2" ht="18" customHeight="1">
      <c r="A4510" s="73"/>
      <c r="B4510" s="86"/>
    </row>
    <row r="4511" spans="1:2" ht="18" customHeight="1">
      <c r="A4511" s="73"/>
      <c r="B4511" s="86"/>
    </row>
    <row r="4512" spans="1:2" ht="18" customHeight="1">
      <c r="A4512" s="73"/>
      <c r="B4512" s="86"/>
    </row>
    <row r="4513" spans="1:2" ht="18" customHeight="1">
      <c r="A4513" s="73"/>
      <c r="B4513" s="86"/>
    </row>
    <row r="4514" spans="1:2" ht="18" customHeight="1">
      <c r="A4514" s="73"/>
      <c r="B4514" s="86"/>
    </row>
    <row r="4515" spans="1:2" ht="18" customHeight="1">
      <c r="A4515" s="73"/>
      <c r="B4515" s="86"/>
    </row>
    <row r="4516" spans="1:2" ht="18" customHeight="1">
      <c r="A4516" s="73"/>
      <c r="B4516" s="86"/>
    </row>
    <row r="4517" spans="1:2" ht="18" customHeight="1">
      <c r="A4517" s="73"/>
      <c r="B4517" s="86"/>
    </row>
    <row r="4518" spans="1:2" ht="18" customHeight="1">
      <c r="A4518" s="73"/>
      <c r="B4518" s="86"/>
    </row>
    <row r="4519" spans="1:2" ht="18" customHeight="1">
      <c r="A4519" s="73"/>
      <c r="B4519" s="86"/>
    </row>
    <row r="4520" spans="1:2" ht="18" customHeight="1">
      <c r="A4520" s="73"/>
      <c r="B4520" s="86"/>
    </row>
    <row r="4521" spans="1:2" ht="18" customHeight="1">
      <c r="A4521" s="73"/>
      <c r="B4521" s="86"/>
    </row>
    <row r="4522" spans="1:2" ht="18" customHeight="1">
      <c r="A4522" s="73"/>
      <c r="B4522" s="86"/>
    </row>
    <row r="4523" spans="1:2" ht="18" customHeight="1">
      <c r="A4523" s="73"/>
      <c r="B4523" s="86"/>
    </row>
    <row r="4524" spans="1:2" ht="18" customHeight="1">
      <c r="A4524" s="73"/>
      <c r="B4524" s="86"/>
    </row>
    <row r="4525" spans="1:2" ht="18" customHeight="1">
      <c r="A4525" s="73"/>
      <c r="B4525" s="86"/>
    </row>
    <row r="4526" spans="1:2" ht="18" customHeight="1">
      <c r="A4526" s="73"/>
      <c r="B4526" s="86"/>
    </row>
    <row r="4527" spans="1:2" ht="18" customHeight="1">
      <c r="A4527" s="73"/>
      <c r="B4527" s="86"/>
    </row>
    <row r="4528" spans="1:2" ht="18" customHeight="1">
      <c r="A4528" s="73"/>
      <c r="B4528" s="86"/>
    </row>
    <row r="4529" spans="1:2" ht="18" customHeight="1">
      <c r="A4529" s="73"/>
      <c r="B4529" s="86"/>
    </row>
    <row r="4530" spans="1:2" ht="18" customHeight="1">
      <c r="A4530" s="73"/>
      <c r="B4530" s="86"/>
    </row>
    <row r="4531" spans="1:2" ht="18" customHeight="1">
      <c r="A4531" s="73"/>
      <c r="B4531" s="86"/>
    </row>
    <row r="4532" spans="1:2" ht="18" customHeight="1">
      <c r="A4532" s="73"/>
      <c r="B4532" s="86"/>
    </row>
    <row r="4533" spans="1:2" ht="18" customHeight="1">
      <c r="A4533" s="73"/>
      <c r="B4533" s="86"/>
    </row>
    <row r="4534" spans="1:2" ht="18" customHeight="1">
      <c r="A4534" s="73"/>
      <c r="B4534" s="86"/>
    </row>
    <row r="4535" spans="1:2" ht="18" customHeight="1">
      <c r="A4535" s="73"/>
      <c r="B4535" s="86"/>
    </row>
    <row r="4536" spans="1:2" ht="18" customHeight="1">
      <c r="A4536" s="73"/>
      <c r="B4536" s="86"/>
    </row>
    <row r="4537" spans="1:2" ht="18" customHeight="1">
      <c r="A4537" s="73"/>
      <c r="B4537" s="86"/>
    </row>
    <row r="4538" spans="1:2" ht="18" customHeight="1">
      <c r="A4538" s="73"/>
      <c r="B4538" s="86"/>
    </row>
    <row r="4539" spans="1:2" ht="18" customHeight="1">
      <c r="A4539" s="73"/>
      <c r="B4539" s="86"/>
    </row>
    <row r="4540" spans="1:2" ht="18" customHeight="1">
      <c r="A4540" s="73"/>
      <c r="B4540" s="86"/>
    </row>
    <row r="4541" spans="1:2" ht="18" customHeight="1">
      <c r="A4541" s="73"/>
      <c r="B4541" s="86"/>
    </row>
    <row r="4542" spans="1:2" ht="18" customHeight="1">
      <c r="A4542" s="73"/>
      <c r="B4542" s="86"/>
    </row>
    <row r="4543" spans="1:2" ht="18" customHeight="1">
      <c r="A4543" s="73"/>
      <c r="B4543" s="86"/>
    </row>
    <row r="4544" spans="1:2" ht="18" customHeight="1">
      <c r="A4544" s="73"/>
      <c r="B4544" s="86"/>
    </row>
    <row r="4545" spans="1:2" ht="18" customHeight="1">
      <c r="A4545" s="73"/>
      <c r="B4545" s="86"/>
    </row>
    <row r="4546" spans="1:2" ht="18" customHeight="1">
      <c r="A4546" s="73"/>
      <c r="B4546" s="86"/>
    </row>
    <row r="4547" spans="1:2" ht="18" customHeight="1">
      <c r="A4547" s="73"/>
      <c r="B4547" s="86"/>
    </row>
    <row r="4548" spans="1:2" ht="18" customHeight="1">
      <c r="A4548" s="73"/>
      <c r="B4548" s="86"/>
    </row>
    <row r="4549" spans="1:2" ht="18" customHeight="1">
      <c r="A4549" s="73"/>
      <c r="B4549" s="86"/>
    </row>
    <row r="4550" spans="1:2" ht="18" customHeight="1">
      <c r="A4550" s="73"/>
      <c r="B4550" s="86"/>
    </row>
    <row r="4551" spans="1:2" ht="18" customHeight="1">
      <c r="A4551" s="73"/>
      <c r="B4551" s="86"/>
    </row>
    <row r="4552" spans="1:2" ht="18" customHeight="1">
      <c r="A4552" s="73"/>
      <c r="B4552" s="86"/>
    </row>
    <row r="4553" spans="1:2" ht="18" customHeight="1">
      <c r="A4553" s="73"/>
      <c r="B4553" s="86"/>
    </row>
    <row r="4554" spans="1:2" ht="18" customHeight="1">
      <c r="A4554" s="73"/>
      <c r="B4554" s="86"/>
    </row>
    <row r="4555" spans="1:2" ht="18" customHeight="1">
      <c r="A4555" s="73"/>
      <c r="B4555" s="86"/>
    </row>
    <row r="4556" spans="1:2" ht="18" customHeight="1">
      <c r="A4556" s="73"/>
      <c r="B4556" s="86"/>
    </row>
    <row r="4557" spans="1:2" ht="18" customHeight="1">
      <c r="A4557" s="73"/>
      <c r="B4557" s="86"/>
    </row>
    <row r="4558" spans="1:2" ht="18" customHeight="1">
      <c r="A4558" s="73"/>
      <c r="B4558" s="86"/>
    </row>
    <row r="4559" spans="1:2" ht="18" customHeight="1">
      <c r="A4559" s="73"/>
      <c r="B4559" s="86"/>
    </row>
    <row r="4560" spans="1:2" ht="18" customHeight="1">
      <c r="A4560" s="73"/>
      <c r="B4560" s="86"/>
    </row>
    <row r="4561" spans="1:2" ht="18" customHeight="1">
      <c r="A4561" s="73"/>
      <c r="B4561" s="86"/>
    </row>
    <row r="4562" spans="1:2" ht="18" customHeight="1">
      <c r="A4562" s="73"/>
      <c r="B4562" s="86"/>
    </row>
    <row r="4563" spans="1:2" ht="18" customHeight="1">
      <c r="A4563" s="73"/>
      <c r="B4563" s="86"/>
    </row>
    <row r="4564" spans="1:2" ht="18" customHeight="1">
      <c r="A4564" s="73"/>
      <c r="B4564" s="86"/>
    </row>
    <row r="4565" spans="1:2" ht="18" customHeight="1">
      <c r="A4565" s="73"/>
      <c r="B4565" s="86"/>
    </row>
    <row r="4566" spans="1:2" ht="18" customHeight="1">
      <c r="A4566" s="73"/>
      <c r="B4566" s="86"/>
    </row>
    <row r="4567" spans="1:2" ht="18" customHeight="1">
      <c r="A4567" s="73"/>
      <c r="B4567" s="86"/>
    </row>
    <row r="4568" spans="1:2" ht="18" customHeight="1">
      <c r="A4568" s="73"/>
      <c r="B4568" s="86"/>
    </row>
    <row r="4569" spans="1:2" ht="18" customHeight="1">
      <c r="A4569" s="73"/>
      <c r="B4569" s="86"/>
    </row>
    <row r="4570" spans="1:2" ht="18" customHeight="1">
      <c r="A4570" s="73"/>
      <c r="B4570" s="86"/>
    </row>
    <row r="4571" spans="1:2" ht="18" customHeight="1">
      <c r="A4571" s="73"/>
      <c r="B4571" s="86"/>
    </row>
    <row r="4572" spans="1:2" ht="18" customHeight="1">
      <c r="A4572" s="73"/>
      <c r="B4572" s="86"/>
    </row>
    <row r="4573" spans="1:2" ht="18" customHeight="1">
      <c r="A4573" s="73"/>
      <c r="B4573" s="86"/>
    </row>
    <row r="4574" spans="1:2" ht="18" customHeight="1">
      <c r="A4574" s="73"/>
      <c r="B4574" s="86"/>
    </row>
    <row r="4575" spans="1:2" ht="18" customHeight="1">
      <c r="A4575" s="73"/>
      <c r="B4575" s="86"/>
    </row>
    <row r="4576" spans="1:2" ht="18" customHeight="1">
      <c r="A4576" s="73"/>
      <c r="B4576" s="86"/>
    </row>
    <row r="4577" spans="1:2" ht="18" customHeight="1">
      <c r="A4577" s="73"/>
      <c r="B4577" s="86"/>
    </row>
    <row r="4578" spans="1:2" ht="18" customHeight="1">
      <c r="A4578" s="73"/>
      <c r="B4578" s="86"/>
    </row>
    <row r="4579" spans="1:2" ht="18" customHeight="1">
      <c r="A4579" s="73"/>
      <c r="B4579" s="86"/>
    </row>
    <row r="4580" spans="1:2" ht="18" customHeight="1">
      <c r="A4580" s="73"/>
      <c r="B4580" s="86"/>
    </row>
    <row r="4581" spans="1:2" ht="18" customHeight="1">
      <c r="A4581" s="73"/>
      <c r="B4581" s="86"/>
    </row>
    <row r="4582" spans="1:2" ht="18" customHeight="1">
      <c r="A4582" s="73"/>
      <c r="B4582" s="86"/>
    </row>
    <row r="4583" spans="1:2" ht="18" customHeight="1">
      <c r="A4583" s="73"/>
      <c r="B4583" s="86"/>
    </row>
    <row r="4584" spans="1:2" ht="18" customHeight="1">
      <c r="A4584" s="73"/>
      <c r="B4584" s="86"/>
    </row>
    <row r="4585" spans="1:2" ht="18" customHeight="1">
      <c r="A4585" s="73"/>
      <c r="B4585" s="86"/>
    </row>
    <row r="4586" spans="1:2" ht="18" customHeight="1">
      <c r="A4586" s="73"/>
      <c r="B4586" s="86"/>
    </row>
    <row r="4587" spans="1:2" ht="18" customHeight="1">
      <c r="A4587" s="73"/>
      <c r="B4587" s="86"/>
    </row>
    <row r="4588" spans="1:2" ht="18" customHeight="1">
      <c r="A4588" s="73"/>
      <c r="B4588" s="86"/>
    </row>
    <row r="4589" spans="1:2" ht="18" customHeight="1">
      <c r="A4589" s="73"/>
      <c r="B4589" s="86"/>
    </row>
    <row r="4590" spans="1:2" ht="18" customHeight="1">
      <c r="A4590" s="73"/>
      <c r="B4590" s="86"/>
    </row>
    <row r="4591" spans="1:2" ht="18" customHeight="1">
      <c r="A4591" s="73"/>
      <c r="B4591" s="86"/>
    </row>
    <row r="4592" spans="1:2" ht="18" customHeight="1">
      <c r="A4592" s="73"/>
      <c r="B4592" s="86"/>
    </row>
    <row r="4593" spans="1:2" ht="18" customHeight="1">
      <c r="A4593" s="73"/>
      <c r="B4593" s="86"/>
    </row>
    <row r="4594" spans="1:2" ht="18" customHeight="1">
      <c r="A4594" s="73"/>
      <c r="B4594" s="86"/>
    </row>
    <row r="4595" spans="1:2" ht="18" customHeight="1">
      <c r="A4595" s="73"/>
      <c r="B4595" s="86"/>
    </row>
    <row r="4596" spans="1:2" ht="18" customHeight="1">
      <c r="A4596" s="73"/>
      <c r="B4596" s="86"/>
    </row>
    <row r="4597" spans="1:2" ht="18" customHeight="1">
      <c r="A4597" s="73"/>
      <c r="B4597" s="86"/>
    </row>
    <row r="4598" spans="1:2" ht="18" customHeight="1">
      <c r="A4598" s="73"/>
      <c r="B4598" s="86"/>
    </row>
    <row r="4599" spans="1:2" ht="18" customHeight="1">
      <c r="A4599" s="73"/>
      <c r="B4599" s="86"/>
    </row>
    <row r="4600" spans="1:2" ht="18" customHeight="1">
      <c r="A4600" s="73"/>
      <c r="B4600" s="86"/>
    </row>
    <row r="4601" spans="1:2" ht="18" customHeight="1">
      <c r="A4601" s="73"/>
      <c r="B4601" s="86"/>
    </row>
    <row r="4602" spans="1:2" ht="18" customHeight="1">
      <c r="A4602" s="73"/>
      <c r="B4602" s="86"/>
    </row>
    <row r="4603" spans="1:2" ht="18" customHeight="1">
      <c r="A4603" s="73"/>
      <c r="B4603" s="86"/>
    </row>
    <row r="4604" spans="1:2" ht="18" customHeight="1">
      <c r="A4604" s="73"/>
      <c r="B4604" s="86"/>
    </row>
    <row r="4605" spans="1:2" ht="18" customHeight="1">
      <c r="A4605" s="73"/>
      <c r="B4605" s="86"/>
    </row>
    <row r="4606" spans="1:2" ht="18" customHeight="1">
      <c r="A4606" s="73"/>
      <c r="B4606" s="86"/>
    </row>
    <row r="4607" spans="1:2" ht="18" customHeight="1">
      <c r="A4607" s="73"/>
      <c r="B4607" s="86"/>
    </row>
    <row r="4608" spans="1:2" ht="18" customHeight="1">
      <c r="A4608" s="73"/>
      <c r="B4608" s="86"/>
    </row>
    <row r="4609" spans="1:2" ht="18" customHeight="1">
      <c r="A4609" s="73"/>
      <c r="B4609" s="86"/>
    </row>
    <row r="4610" spans="1:2" ht="18" customHeight="1">
      <c r="A4610" s="73"/>
      <c r="B4610" s="86"/>
    </row>
    <row r="4611" spans="1:2" ht="18" customHeight="1">
      <c r="A4611" s="73"/>
      <c r="B4611" s="86"/>
    </row>
    <row r="4612" spans="1:2" ht="18" customHeight="1">
      <c r="A4612" s="73"/>
      <c r="B4612" s="86"/>
    </row>
    <row r="4613" spans="1:2" ht="18" customHeight="1">
      <c r="A4613" s="73"/>
      <c r="B4613" s="86"/>
    </row>
    <row r="4614" spans="1:2" ht="18" customHeight="1">
      <c r="A4614" s="73"/>
      <c r="B4614" s="86"/>
    </row>
    <row r="4615" spans="1:2" ht="18" customHeight="1">
      <c r="A4615" s="73"/>
      <c r="B4615" s="86"/>
    </row>
    <row r="4616" spans="1:2" ht="18" customHeight="1">
      <c r="A4616" s="73"/>
      <c r="B4616" s="86"/>
    </row>
    <row r="4617" spans="1:2" ht="18" customHeight="1">
      <c r="A4617" s="73"/>
      <c r="B4617" s="86"/>
    </row>
    <row r="4618" spans="1:2" ht="18" customHeight="1">
      <c r="A4618" s="73"/>
      <c r="B4618" s="86"/>
    </row>
    <row r="4619" spans="1:2" ht="18" customHeight="1">
      <c r="A4619" s="73"/>
      <c r="B4619" s="86"/>
    </row>
    <row r="4620" spans="1:2" ht="18" customHeight="1">
      <c r="A4620" s="73"/>
      <c r="B4620" s="86"/>
    </row>
    <row r="4621" spans="1:2" ht="18" customHeight="1">
      <c r="A4621" s="73"/>
      <c r="B4621" s="86"/>
    </row>
    <row r="4622" spans="1:2" ht="18" customHeight="1">
      <c r="A4622" s="73"/>
      <c r="B4622" s="86"/>
    </row>
    <row r="4623" spans="1:2" ht="18" customHeight="1">
      <c r="A4623" s="73"/>
      <c r="B4623" s="86"/>
    </row>
    <row r="4624" spans="1:2" ht="18" customHeight="1">
      <c r="A4624" s="73"/>
      <c r="B4624" s="86"/>
    </row>
    <row r="4625" spans="1:2" ht="18" customHeight="1">
      <c r="A4625" s="73"/>
      <c r="B4625" s="86"/>
    </row>
    <row r="4626" spans="1:2" ht="18" customHeight="1">
      <c r="A4626" s="73"/>
      <c r="B4626" s="86"/>
    </row>
    <row r="4627" spans="1:2" ht="18" customHeight="1">
      <c r="A4627" s="73"/>
      <c r="B4627" s="86"/>
    </row>
    <row r="4628" spans="1:2" ht="18" customHeight="1">
      <c r="A4628" s="73"/>
      <c r="B4628" s="86"/>
    </row>
    <row r="4629" spans="1:2" ht="18" customHeight="1">
      <c r="A4629" s="73"/>
      <c r="B4629" s="86"/>
    </row>
    <row r="4630" spans="1:2" ht="18" customHeight="1">
      <c r="A4630" s="73"/>
      <c r="B4630" s="86"/>
    </row>
    <row r="4631" spans="1:2" ht="18" customHeight="1">
      <c r="A4631" s="73"/>
      <c r="B4631" s="86"/>
    </row>
    <row r="4632" spans="1:2" ht="18" customHeight="1">
      <c r="A4632" s="73"/>
      <c r="B4632" s="86"/>
    </row>
    <row r="4633" spans="1:2" ht="18" customHeight="1">
      <c r="A4633" s="73"/>
      <c r="B4633" s="86"/>
    </row>
    <row r="4634" spans="1:2" ht="18" customHeight="1">
      <c r="A4634" s="73"/>
      <c r="B4634" s="86"/>
    </row>
    <row r="4635" spans="1:2" ht="18" customHeight="1">
      <c r="A4635" s="73"/>
      <c r="B4635" s="86"/>
    </row>
    <row r="4636" spans="1:2" ht="18" customHeight="1">
      <c r="A4636" s="73"/>
      <c r="B4636" s="86"/>
    </row>
    <row r="4637" spans="1:2" ht="18" customHeight="1">
      <c r="A4637" s="73"/>
      <c r="B4637" s="86"/>
    </row>
    <row r="4638" spans="1:2" ht="18" customHeight="1">
      <c r="A4638" s="73"/>
      <c r="B4638" s="86"/>
    </row>
    <row r="4639" spans="1:2" ht="18" customHeight="1">
      <c r="A4639" s="73"/>
      <c r="B4639" s="86"/>
    </row>
    <row r="4640" spans="1:2" ht="18" customHeight="1">
      <c r="A4640" s="73"/>
      <c r="B4640" s="86"/>
    </row>
    <row r="4641" spans="1:2" ht="18" customHeight="1">
      <c r="A4641" s="73"/>
      <c r="B4641" s="86"/>
    </row>
    <row r="4642" spans="1:2" ht="18" customHeight="1">
      <c r="A4642" s="73"/>
      <c r="B4642" s="86"/>
    </row>
    <row r="4643" spans="1:2" ht="18" customHeight="1">
      <c r="A4643" s="73"/>
      <c r="B4643" s="86"/>
    </row>
    <row r="4644" spans="1:2" ht="18" customHeight="1">
      <c r="A4644" s="73"/>
      <c r="B4644" s="86"/>
    </row>
    <row r="4645" spans="1:2" ht="18" customHeight="1">
      <c r="A4645" s="73"/>
      <c r="B4645" s="86"/>
    </row>
    <row r="4646" spans="1:2" ht="18" customHeight="1">
      <c r="A4646" s="73"/>
      <c r="B4646" s="86"/>
    </row>
    <row r="4647" spans="1:2" ht="18" customHeight="1">
      <c r="A4647" s="73"/>
      <c r="B4647" s="86"/>
    </row>
    <row r="4648" spans="1:2" ht="18" customHeight="1">
      <c r="A4648" s="73"/>
      <c r="B4648" s="86"/>
    </row>
    <row r="4649" spans="1:2" ht="18" customHeight="1">
      <c r="A4649" s="73"/>
      <c r="B4649" s="86"/>
    </row>
    <row r="4650" spans="1:2" ht="18" customHeight="1">
      <c r="A4650" s="73"/>
      <c r="B4650" s="86"/>
    </row>
    <row r="4651" spans="1:2" ht="18" customHeight="1">
      <c r="A4651" s="73"/>
      <c r="B4651" s="86"/>
    </row>
    <row r="4652" spans="1:2" ht="18" customHeight="1">
      <c r="A4652" s="73"/>
      <c r="B4652" s="86"/>
    </row>
    <row r="4653" spans="1:2" ht="18" customHeight="1">
      <c r="A4653" s="73"/>
      <c r="B4653" s="86"/>
    </row>
    <row r="4654" spans="1:2" ht="18" customHeight="1">
      <c r="A4654" s="73"/>
      <c r="B4654" s="86"/>
    </row>
    <row r="4655" spans="1:2" ht="18" customHeight="1">
      <c r="A4655" s="73"/>
      <c r="B4655" s="86"/>
    </row>
    <row r="4656" spans="1:2" ht="18" customHeight="1">
      <c r="A4656" s="73"/>
      <c r="B4656" s="86"/>
    </row>
    <row r="4657" spans="1:2" ht="18" customHeight="1">
      <c r="A4657" s="73"/>
      <c r="B4657" s="86"/>
    </row>
    <row r="4658" spans="1:2" ht="18" customHeight="1">
      <c r="A4658" s="73"/>
      <c r="B4658" s="86"/>
    </row>
    <row r="4659" spans="1:2" ht="18" customHeight="1">
      <c r="A4659" s="73"/>
      <c r="B4659" s="86"/>
    </row>
    <row r="4660" spans="1:2" ht="18" customHeight="1">
      <c r="A4660" s="73"/>
      <c r="B4660" s="86"/>
    </row>
    <row r="4661" spans="1:2" ht="18" customHeight="1">
      <c r="A4661" s="73"/>
      <c r="B4661" s="86"/>
    </row>
    <row r="4662" spans="1:2" ht="18" customHeight="1">
      <c r="A4662" s="73"/>
      <c r="B4662" s="86"/>
    </row>
    <row r="4663" spans="1:2" ht="18" customHeight="1">
      <c r="A4663" s="73"/>
      <c r="B4663" s="86"/>
    </row>
    <row r="4664" spans="1:2" ht="18" customHeight="1">
      <c r="A4664" s="73"/>
      <c r="B4664" s="86"/>
    </row>
    <row r="4665" spans="1:2" ht="18" customHeight="1">
      <c r="A4665" s="73"/>
      <c r="B4665" s="86"/>
    </row>
    <row r="4666" spans="1:2" ht="18" customHeight="1">
      <c r="A4666" s="73"/>
      <c r="B4666" s="86"/>
    </row>
    <row r="4667" spans="1:2" ht="18" customHeight="1">
      <c r="A4667" s="73"/>
      <c r="B4667" s="86"/>
    </row>
    <row r="4668" spans="1:2" ht="18" customHeight="1">
      <c r="A4668" s="73"/>
      <c r="B4668" s="86"/>
    </row>
    <row r="4669" spans="1:2" ht="18" customHeight="1">
      <c r="A4669" s="73"/>
      <c r="B4669" s="86"/>
    </row>
    <row r="4670" spans="1:2" ht="18" customHeight="1">
      <c r="A4670" s="73"/>
      <c r="B4670" s="86"/>
    </row>
    <row r="4671" spans="1:2" ht="18" customHeight="1">
      <c r="A4671" s="73"/>
      <c r="B4671" s="86"/>
    </row>
    <row r="4672" spans="1:2" ht="18" customHeight="1">
      <c r="A4672" s="73"/>
      <c r="B4672" s="86"/>
    </row>
    <row r="4673" spans="1:2" ht="18" customHeight="1">
      <c r="A4673" s="73"/>
      <c r="B4673" s="86"/>
    </row>
    <row r="4674" spans="1:2" ht="18" customHeight="1">
      <c r="A4674" s="73"/>
      <c r="B4674" s="86"/>
    </row>
    <row r="4675" spans="1:2" ht="18" customHeight="1">
      <c r="A4675" s="73"/>
      <c r="B4675" s="86"/>
    </row>
    <row r="4676" spans="1:2" ht="18" customHeight="1">
      <c r="A4676" s="73"/>
      <c r="B4676" s="86"/>
    </row>
    <row r="4677" spans="1:2" ht="18" customHeight="1">
      <c r="A4677" s="73"/>
      <c r="B4677" s="86"/>
    </row>
    <row r="4678" spans="1:2" ht="18" customHeight="1">
      <c r="A4678" s="73"/>
      <c r="B4678" s="86"/>
    </row>
    <row r="4679" spans="1:2" ht="18" customHeight="1">
      <c r="A4679" s="73"/>
      <c r="B4679" s="86"/>
    </row>
    <row r="4680" spans="1:2" ht="18" customHeight="1">
      <c r="A4680" s="73"/>
      <c r="B4680" s="86"/>
    </row>
    <row r="4681" spans="1:2" ht="18" customHeight="1">
      <c r="A4681" s="73"/>
      <c r="B4681" s="86"/>
    </row>
    <row r="4682" spans="1:2" ht="18" customHeight="1">
      <c r="A4682" s="73"/>
      <c r="B4682" s="86"/>
    </row>
    <row r="4683" spans="1:2" ht="18" customHeight="1">
      <c r="A4683" s="73"/>
      <c r="B4683" s="86"/>
    </row>
    <row r="4684" spans="1:2" ht="18" customHeight="1">
      <c r="A4684" s="73"/>
      <c r="B4684" s="86"/>
    </row>
    <row r="4685" spans="1:2" ht="18" customHeight="1">
      <c r="A4685" s="73"/>
      <c r="B4685" s="86"/>
    </row>
    <row r="4686" spans="1:2" ht="18" customHeight="1">
      <c r="A4686" s="73"/>
      <c r="B4686" s="86"/>
    </row>
    <row r="4687" spans="1:2" ht="18" customHeight="1">
      <c r="A4687" s="73"/>
      <c r="B4687" s="86"/>
    </row>
    <row r="4688" spans="1:2" ht="18" customHeight="1">
      <c r="A4688" s="73"/>
      <c r="B4688" s="86"/>
    </row>
    <row r="4689" spans="1:2" ht="18" customHeight="1">
      <c r="A4689" s="73"/>
      <c r="B4689" s="86"/>
    </row>
    <row r="4690" spans="1:2" ht="18" customHeight="1">
      <c r="A4690" s="73"/>
      <c r="B4690" s="86"/>
    </row>
    <row r="4691" spans="1:2" ht="18" customHeight="1">
      <c r="A4691" s="73"/>
      <c r="B4691" s="86"/>
    </row>
    <row r="4692" spans="1:2" ht="18" customHeight="1">
      <c r="A4692" s="73"/>
      <c r="B4692" s="86"/>
    </row>
    <row r="4693" spans="1:2" ht="18" customHeight="1">
      <c r="A4693" s="73"/>
      <c r="B4693" s="86"/>
    </row>
    <row r="4694" spans="1:2" ht="18" customHeight="1">
      <c r="A4694" s="73"/>
      <c r="B4694" s="86"/>
    </row>
    <row r="4695" spans="1:2" ht="18" customHeight="1">
      <c r="A4695" s="73"/>
      <c r="B4695" s="86"/>
    </row>
    <row r="4696" spans="1:2" ht="18" customHeight="1">
      <c r="A4696" s="73"/>
      <c r="B4696" s="86"/>
    </row>
    <row r="4697" spans="1:2" ht="18" customHeight="1">
      <c r="A4697" s="73"/>
      <c r="B4697" s="86"/>
    </row>
    <row r="4698" spans="1:2" ht="18" customHeight="1">
      <c r="A4698" s="73"/>
      <c r="B4698" s="86"/>
    </row>
    <row r="4699" spans="1:2" ht="18" customHeight="1">
      <c r="A4699" s="73"/>
      <c r="B4699" s="86"/>
    </row>
    <row r="4700" spans="1:2" ht="18" customHeight="1">
      <c r="A4700" s="73"/>
      <c r="B4700" s="86"/>
    </row>
    <row r="4701" spans="1:2" ht="18" customHeight="1">
      <c r="A4701" s="73"/>
      <c r="B4701" s="86"/>
    </row>
    <row r="4702" spans="1:2" ht="18" customHeight="1">
      <c r="A4702" s="73"/>
      <c r="B4702" s="86"/>
    </row>
    <row r="4703" spans="1:2" ht="18" customHeight="1">
      <c r="A4703" s="73"/>
      <c r="B4703" s="86"/>
    </row>
    <row r="4704" spans="1:2" ht="18" customHeight="1">
      <c r="A4704" s="73"/>
      <c r="B4704" s="86"/>
    </row>
    <row r="4705" spans="1:2" ht="18" customHeight="1">
      <c r="A4705" s="73"/>
      <c r="B4705" s="86"/>
    </row>
    <row r="4706" spans="1:2" ht="18" customHeight="1">
      <c r="A4706" s="73"/>
      <c r="B4706" s="86"/>
    </row>
    <row r="4707" spans="1:2" ht="18" customHeight="1">
      <c r="A4707" s="73"/>
      <c r="B4707" s="86"/>
    </row>
    <row r="4708" spans="1:2" ht="18" customHeight="1">
      <c r="A4708" s="73"/>
      <c r="B4708" s="86"/>
    </row>
    <row r="4709" spans="1:2" ht="18" customHeight="1">
      <c r="A4709" s="73"/>
      <c r="B4709" s="86"/>
    </row>
    <row r="4710" spans="1:2" ht="18" customHeight="1">
      <c r="A4710" s="73"/>
      <c r="B4710" s="86"/>
    </row>
    <row r="4711" spans="1:2" ht="18" customHeight="1">
      <c r="A4711" s="73"/>
      <c r="B4711" s="86"/>
    </row>
    <row r="4712" spans="1:2" ht="18" customHeight="1">
      <c r="A4712" s="73"/>
      <c r="B4712" s="86"/>
    </row>
    <row r="4713" spans="1:2" ht="18" customHeight="1">
      <c r="A4713" s="73"/>
      <c r="B4713" s="86"/>
    </row>
    <row r="4714" spans="1:2" ht="18" customHeight="1">
      <c r="A4714" s="73"/>
      <c r="B4714" s="86"/>
    </row>
    <row r="4715" spans="1:2" ht="18" customHeight="1">
      <c r="A4715" s="73"/>
      <c r="B4715" s="86"/>
    </row>
    <row r="4716" spans="1:2" ht="18" customHeight="1">
      <c r="A4716" s="73"/>
      <c r="B4716" s="86"/>
    </row>
    <row r="4717" spans="1:2" ht="18" customHeight="1">
      <c r="A4717" s="73"/>
      <c r="B4717" s="86"/>
    </row>
    <row r="4718" spans="1:2" ht="18" customHeight="1">
      <c r="A4718" s="73"/>
      <c r="B4718" s="86"/>
    </row>
    <row r="4719" spans="1:2" ht="18" customHeight="1">
      <c r="A4719" s="73"/>
      <c r="B4719" s="86"/>
    </row>
    <row r="4720" spans="1:2" ht="18" customHeight="1">
      <c r="A4720" s="73"/>
      <c r="B4720" s="86"/>
    </row>
    <row r="4721" spans="1:2" ht="18" customHeight="1">
      <c r="A4721" s="73"/>
      <c r="B4721" s="86"/>
    </row>
    <row r="4722" spans="1:2" ht="18" customHeight="1">
      <c r="A4722" s="73"/>
      <c r="B4722" s="86"/>
    </row>
    <row r="4723" spans="1:2" ht="18" customHeight="1">
      <c r="A4723" s="73"/>
      <c r="B4723" s="86"/>
    </row>
    <row r="4724" spans="1:2" ht="18" customHeight="1">
      <c r="A4724" s="73"/>
      <c r="B4724" s="86"/>
    </row>
    <row r="4725" spans="1:2" ht="18" customHeight="1">
      <c r="A4725" s="73"/>
      <c r="B4725" s="86"/>
    </row>
    <row r="4726" spans="1:2" ht="18" customHeight="1">
      <c r="A4726" s="73"/>
      <c r="B4726" s="86"/>
    </row>
    <row r="4727" spans="1:2" ht="18" customHeight="1">
      <c r="A4727" s="73"/>
      <c r="B4727" s="86"/>
    </row>
    <row r="4728" spans="1:2" ht="18" customHeight="1">
      <c r="A4728" s="73"/>
      <c r="B4728" s="86"/>
    </row>
    <row r="4729" spans="1:2" ht="18" customHeight="1">
      <c r="A4729" s="73"/>
      <c r="B4729" s="86"/>
    </row>
    <row r="4730" spans="1:2" ht="18" customHeight="1">
      <c r="A4730" s="73"/>
      <c r="B4730" s="86"/>
    </row>
    <row r="4731" spans="1:2" ht="18" customHeight="1">
      <c r="A4731" s="73"/>
      <c r="B4731" s="86"/>
    </row>
    <row r="4732" spans="1:2" ht="18" customHeight="1">
      <c r="A4732" s="73"/>
      <c r="B4732" s="86"/>
    </row>
    <row r="4733" spans="1:2" ht="18" customHeight="1">
      <c r="A4733" s="73"/>
      <c r="B4733" s="86"/>
    </row>
    <row r="4734" spans="1:2" ht="18" customHeight="1">
      <c r="A4734" s="73"/>
      <c r="B4734" s="86"/>
    </row>
    <row r="4735" spans="1:2" ht="18" customHeight="1">
      <c r="A4735" s="73"/>
      <c r="B4735" s="86"/>
    </row>
    <row r="4736" spans="1:2" ht="18" customHeight="1">
      <c r="A4736" s="73"/>
      <c r="B4736" s="86"/>
    </row>
    <row r="4737" spans="1:2" ht="18" customHeight="1">
      <c r="A4737" s="73"/>
      <c r="B4737" s="86"/>
    </row>
    <row r="4738" spans="1:2" ht="18" customHeight="1">
      <c r="A4738" s="73"/>
      <c r="B4738" s="86"/>
    </row>
    <row r="4739" spans="1:2" ht="18" customHeight="1">
      <c r="A4739" s="73"/>
      <c r="B4739" s="86"/>
    </row>
    <row r="4740" spans="1:2" ht="18" customHeight="1">
      <c r="A4740" s="73"/>
      <c r="B4740" s="86"/>
    </row>
    <row r="4741" spans="1:2" ht="18" customHeight="1">
      <c r="A4741" s="73"/>
      <c r="B4741" s="86"/>
    </row>
    <row r="4742" spans="1:2" ht="18" customHeight="1">
      <c r="A4742" s="73"/>
      <c r="B4742" s="86"/>
    </row>
    <row r="4743" spans="1:2" ht="18" customHeight="1">
      <c r="A4743" s="73"/>
      <c r="B4743" s="86"/>
    </row>
    <row r="4744" spans="1:2" ht="18" customHeight="1">
      <c r="A4744" s="73"/>
      <c r="B4744" s="86"/>
    </row>
    <row r="4745" spans="1:2" ht="18" customHeight="1">
      <c r="A4745" s="73"/>
      <c r="B4745" s="86"/>
    </row>
    <row r="4746" spans="1:2" ht="18" customHeight="1">
      <c r="A4746" s="73"/>
      <c r="B4746" s="86"/>
    </row>
    <row r="4747" spans="1:2" ht="18" customHeight="1">
      <c r="A4747" s="73"/>
      <c r="B4747" s="86"/>
    </row>
    <row r="4748" spans="1:2" ht="18" customHeight="1">
      <c r="A4748" s="73"/>
      <c r="B4748" s="86"/>
    </row>
    <row r="4749" spans="1:2" ht="18" customHeight="1">
      <c r="A4749" s="73"/>
      <c r="B4749" s="86"/>
    </row>
    <row r="4750" spans="1:2" ht="18" customHeight="1">
      <c r="A4750" s="73"/>
      <c r="B4750" s="86"/>
    </row>
    <row r="4751" spans="1:2" ht="18" customHeight="1">
      <c r="A4751" s="73"/>
      <c r="B4751" s="86"/>
    </row>
    <row r="4752" spans="1:2" ht="18" customHeight="1">
      <c r="A4752" s="73"/>
      <c r="B4752" s="86"/>
    </row>
    <row r="4753" spans="1:2" ht="18" customHeight="1">
      <c r="A4753" s="73"/>
      <c r="B4753" s="86"/>
    </row>
    <row r="4754" spans="1:2" ht="18" customHeight="1">
      <c r="A4754" s="73"/>
      <c r="B4754" s="86"/>
    </row>
    <row r="4755" spans="1:2" ht="18" customHeight="1">
      <c r="A4755" s="73"/>
      <c r="B4755" s="86"/>
    </row>
    <row r="4756" spans="1:2" ht="18" customHeight="1">
      <c r="A4756" s="73"/>
      <c r="B4756" s="86"/>
    </row>
    <row r="4757" spans="1:2" ht="18" customHeight="1">
      <c r="A4757" s="73"/>
      <c r="B4757" s="86"/>
    </row>
    <row r="4758" spans="1:2" ht="18" customHeight="1">
      <c r="A4758" s="73"/>
      <c r="B4758" s="86"/>
    </row>
    <row r="4759" spans="1:2" ht="18" customHeight="1">
      <c r="A4759" s="73"/>
      <c r="B4759" s="86"/>
    </row>
    <row r="4760" spans="1:2" ht="18" customHeight="1">
      <c r="A4760" s="73"/>
      <c r="B4760" s="86"/>
    </row>
    <row r="4761" spans="1:2" ht="18" customHeight="1">
      <c r="A4761" s="73"/>
      <c r="B4761" s="86"/>
    </row>
    <row r="4762" spans="1:2" ht="18" customHeight="1">
      <c r="A4762" s="73"/>
      <c r="B4762" s="86"/>
    </row>
    <row r="4763" spans="1:2" ht="18" customHeight="1">
      <c r="A4763" s="73"/>
      <c r="B4763" s="86"/>
    </row>
    <row r="4764" spans="1:2" ht="18" customHeight="1">
      <c r="A4764" s="73"/>
      <c r="B4764" s="86"/>
    </row>
    <row r="4765" spans="1:2" ht="18" customHeight="1">
      <c r="A4765" s="73"/>
      <c r="B4765" s="86"/>
    </row>
    <row r="4766" spans="1:2" ht="18" customHeight="1">
      <c r="A4766" s="73"/>
      <c r="B4766" s="86"/>
    </row>
    <row r="4767" spans="1:2" ht="18" customHeight="1">
      <c r="A4767" s="73"/>
      <c r="B4767" s="86"/>
    </row>
    <row r="4768" spans="1:2" ht="18" customHeight="1">
      <c r="A4768" s="73"/>
      <c r="B4768" s="86"/>
    </row>
    <row r="4769" spans="1:2" ht="18" customHeight="1">
      <c r="A4769" s="73"/>
      <c r="B4769" s="86"/>
    </row>
    <row r="4770" spans="1:2" ht="18" customHeight="1">
      <c r="A4770" s="73"/>
      <c r="B4770" s="86"/>
    </row>
    <row r="4771" spans="1:2" ht="18" customHeight="1">
      <c r="A4771" s="73"/>
      <c r="B4771" s="86"/>
    </row>
    <row r="4772" spans="1:2" ht="18" customHeight="1">
      <c r="A4772" s="73"/>
      <c r="B4772" s="86"/>
    </row>
    <row r="4773" spans="1:2" ht="18" customHeight="1">
      <c r="A4773" s="73"/>
      <c r="B4773" s="86"/>
    </row>
    <row r="4774" spans="1:2" ht="18" customHeight="1">
      <c r="A4774" s="73"/>
      <c r="B4774" s="86"/>
    </row>
    <row r="4775" spans="1:2" ht="18" customHeight="1">
      <c r="A4775" s="73"/>
      <c r="B4775" s="86"/>
    </row>
    <row r="4776" spans="1:2" ht="18" customHeight="1">
      <c r="A4776" s="73"/>
      <c r="B4776" s="86"/>
    </row>
    <row r="4777" spans="1:2" ht="18" customHeight="1">
      <c r="A4777" s="73"/>
      <c r="B4777" s="86"/>
    </row>
    <row r="4778" spans="1:2" ht="18" customHeight="1">
      <c r="A4778" s="73"/>
      <c r="B4778" s="86"/>
    </row>
    <row r="4779" spans="1:2" ht="18" customHeight="1">
      <c r="A4779" s="73"/>
      <c r="B4779" s="86"/>
    </row>
    <row r="4780" spans="1:2" ht="18" customHeight="1">
      <c r="A4780" s="73"/>
      <c r="B4780" s="86"/>
    </row>
    <row r="4781" spans="1:2" ht="18" customHeight="1">
      <c r="A4781" s="73"/>
      <c r="B4781" s="86"/>
    </row>
    <row r="4782" spans="1:2" ht="18" customHeight="1">
      <c r="A4782" s="73"/>
      <c r="B4782" s="86"/>
    </row>
    <row r="4783" spans="1:2" ht="18" customHeight="1">
      <c r="A4783" s="73"/>
      <c r="B4783" s="86"/>
    </row>
    <row r="4784" spans="1:2" ht="18" customHeight="1">
      <c r="A4784" s="73"/>
      <c r="B4784" s="86"/>
    </row>
    <row r="4785" spans="1:2" ht="18" customHeight="1">
      <c r="A4785" s="73"/>
      <c r="B4785" s="86"/>
    </row>
    <row r="4786" spans="1:2" ht="18" customHeight="1">
      <c r="A4786" s="73"/>
      <c r="B4786" s="86"/>
    </row>
    <row r="4787" spans="1:2" ht="18" customHeight="1">
      <c r="A4787" s="73"/>
      <c r="B4787" s="86"/>
    </row>
    <row r="4788" spans="1:2" ht="18" customHeight="1">
      <c r="A4788" s="73"/>
      <c r="B4788" s="86"/>
    </row>
    <row r="4789" spans="1:2" ht="18" customHeight="1">
      <c r="A4789" s="73"/>
      <c r="B4789" s="86"/>
    </row>
    <row r="4790" spans="1:2" ht="18" customHeight="1">
      <c r="A4790" s="73"/>
      <c r="B4790" s="86"/>
    </row>
    <row r="4791" spans="1:2" ht="18" customHeight="1">
      <c r="A4791" s="73"/>
      <c r="B4791" s="86"/>
    </row>
    <row r="4792" spans="1:2" ht="18" customHeight="1">
      <c r="A4792" s="73"/>
      <c r="B4792" s="86"/>
    </row>
    <row r="4793" spans="1:2" ht="18" customHeight="1">
      <c r="A4793" s="73"/>
      <c r="B4793" s="86"/>
    </row>
    <row r="4794" spans="1:2" ht="18" customHeight="1">
      <c r="A4794" s="73"/>
      <c r="B4794" s="86"/>
    </row>
    <row r="4795" spans="1:2" ht="18" customHeight="1">
      <c r="A4795" s="73"/>
      <c r="B4795" s="86"/>
    </row>
    <row r="4796" spans="1:2" ht="18" customHeight="1">
      <c r="A4796" s="73"/>
      <c r="B4796" s="86"/>
    </row>
    <row r="4797" spans="1:2" ht="18" customHeight="1">
      <c r="A4797" s="73"/>
      <c r="B4797" s="86"/>
    </row>
    <row r="4798" spans="1:2" ht="18" customHeight="1">
      <c r="A4798" s="73"/>
      <c r="B4798" s="86"/>
    </row>
    <row r="4799" spans="1:2" ht="18" customHeight="1">
      <c r="A4799" s="73"/>
      <c r="B4799" s="86"/>
    </row>
    <row r="4800" spans="1:2" ht="18" customHeight="1">
      <c r="A4800" s="73"/>
      <c r="B4800" s="86"/>
    </row>
    <row r="4801" spans="1:2" ht="18" customHeight="1">
      <c r="A4801" s="73"/>
      <c r="B4801" s="86"/>
    </row>
    <row r="4802" spans="1:2" ht="18" customHeight="1">
      <c r="A4802" s="73"/>
      <c r="B4802" s="86"/>
    </row>
    <row r="4803" spans="1:2" ht="18" customHeight="1">
      <c r="A4803" s="73"/>
      <c r="B4803" s="86"/>
    </row>
    <row r="4804" spans="1:2" ht="18" customHeight="1">
      <c r="A4804" s="73"/>
      <c r="B4804" s="86"/>
    </row>
    <row r="4805" spans="1:2" ht="18" customHeight="1">
      <c r="A4805" s="73"/>
      <c r="B4805" s="86"/>
    </row>
    <row r="4806" spans="1:2" ht="18" customHeight="1">
      <c r="A4806" s="73"/>
      <c r="B4806" s="86"/>
    </row>
    <row r="4807" spans="1:2" ht="18" customHeight="1">
      <c r="A4807" s="73"/>
      <c r="B4807" s="86"/>
    </row>
    <row r="4808" spans="1:2" ht="18" customHeight="1">
      <c r="A4808" s="73"/>
      <c r="B4808" s="86"/>
    </row>
    <row r="4809" spans="1:2" ht="18" customHeight="1">
      <c r="A4809" s="73"/>
      <c r="B4809" s="86"/>
    </row>
    <row r="4810" spans="1:2" ht="18" customHeight="1">
      <c r="A4810" s="73"/>
      <c r="B4810" s="86"/>
    </row>
    <row r="4811" spans="1:2" ht="18" customHeight="1">
      <c r="A4811" s="73"/>
      <c r="B4811" s="86"/>
    </row>
    <row r="4812" spans="1:2" ht="18" customHeight="1">
      <c r="A4812" s="73"/>
      <c r="B4812" s="86"/>
    </row>
    <row r="4813" spans="1:2" ht="18" customHeight="1">
      <c r="A4813" s="73"/>
      <c r="B4813" s="86"/>
    </row>
    <row r="4814" spans="1:2" ht="18" customHeight="1">
      <c r="A4814" s="73"/>
      <c r="B4814" s="86"/>
    </row>
    <row r="4815" spans="1:2" ht="18" customHeight="1">
      <c r="A4815" s="73"/>
      <c r="B4815" s="86"/>
    </row>
    <row r="4816" spans="1:2" ht="18" customHeight="1">
      <c r="A4816" s="73"/>
      <c r="B4816" s="86"/>
    </row>
    <row r="4817" spans="1:2" ht="18" customHeight="1">
      <c r="A4817" s="73"/>
      <c r="B4817" s="86"/>
    </row>
    <row r="4818" spans="1:2" ht="18" customHeight="1">
      <c r="A4818" s="73"/>
      <c r="B4818" s="86"/>
    </row>
    <row r="4819" spans="1:2" ht="18" customHeight="1">
      <c r="A4819" s="73"/>
      <c r="B4819" s="86"/>
    </row>
    <row r="4820" spans="1:2" ht="18" customHeight="1">
      <c r="A4820" s="73"/>
      <c r="B4820" s="86"/>
    </row>
    <row r="4821" spans="1:2" ht="18" customHeight="1">
      <c r="A4821" s="73"/>
      <c r="B4821" s="86"/>
    </row>
    <row r="4822" spans="1:2" ht="18" customHeight="1">
      <c r="A4822" s="73"/>
      <c r="B4822" s="86"/>
    </row>
    <row r="4823" spans="1:2" ht="18" customHeight="1">
      <c r="A4823" s="73"/>
      <c r="B4823" s="86"/>
    </row>
    <row r="4824" spans="1:2" ht="18" customHeight="1">
      <c r="A4824" s="73"/>
      <c r="B4824" s="86"/>
    </row>
    <row r="4825" spans="1:2" ht="18" customHeight="1">
      <c r="A4825" s="73"/>
      <c r="B4825" s="86"/>
    </row>
    <row r="4826" spans="1:2" ht="18" customHeight="1">
      <c r="A4826" s="73"/>
      <c r="B4826" s="86"/>
    </row>
    <row r="4827" spans="1:2" ht="18" customHeight="1">
      <c r="A4827" s="73"/>
      <c r="B4827" s="86"/>
    </row>
    <row r="4828" spans="1:2" ht="18" customHeight="1">
      <c r="A4828" s="73"/>
      <c r="B4828" s="86"/>
    </row>
    <row r="4829" spans="1:2" ht="18" customHeight="1">
      <c r="A4829" s="73"/>
      <c r="B4829" s="86"/>
    </row>
    <row r="4830" spans="1:2" ht="18" customHeight="1">
      <c r="A4830" s="73"/>
      <c r="B4830" s="86"/>
    </row>
    <row r="4831" spans="1:2" ht="18" customHeight="1">
      <c r="A4831" s="73"/>
      <c r="B4831" s="86"/>
    </row>
    <row r="4832" spans="1:2" ht="18" customHeight="1">
      <c r="A4832" s="73"/>
      <c r="B4832" s="86"/>
    </row>
    <row r="4833" spans="1:2" ht="18" customHeight="1">
      <c r="A4833" s="73"/>
      <c r="B4833" s="86"/>
    </row>
    <row r="4834" spans="1:2" ht="18" customHeight="1">
      <c r="A4834" s="73"/>
      <c r="B4834" s="86"/>
    </row>
    <row r="4835" spans="1:2" ht="18" customHeight="1">
      <c r="A4835" s="73"/>
      <c r="B4835" s="86"/>
    </row>
    <row r="4836" spans="1:2" ht="18" customHeight="1">
      <c r="A4836" s="73"/>
      <c r="B4836" s="86"/>
    </row>
    <row r="4837" spans="1:2" ht="18" customHeight="1">
      <c r="A4837" s="73"/>
      <c r="B4837" s="86"/>
    </row>
    <row r="4838" spans="1:2" ht="18" customHeight="1">
      <c r="A4838" s="73"/>
      <c r="B4838" s="86"/>
    </row>
    <row r="4839" spans="1:2" ht="18" customHeight="1">
      <c r="A4839" s="73"/>
      <c r="B4839" s="86"/>
    </row>
    <row r="4840" spans="1:2" ht="18" customHeight="1">
      <c r="A4840" s="73"/>
      <c r="B4840" s="86"/>
    </row>
    <row r="4841" spans="1:2" ht="18" customHeight="1">
      <c r="A4841" s="73"/>
      <c r="B4841" s="86"/>
    </row>
    <row r="4842" spans="1:2" ht="18" customHeight="1">
      <c r="A4842" s="73"/>
      <c r="B4842" s="86"/>
    </row>
    <row r="4843" spans="1:2" ht="18" customHeight="1">
      <c r="A4843" s="73"/>
      <c r="B4843" s="86"/>
    </row>
    <row r="4844" spans="1:2" ht="18" customHeight="1">
      <c r="A4844" s="73"/>
      <c r="B4844" s="86"/>
    </row>
    <row r="4845" spans="1:2" ht="18" customHeight="1">
      <c r="A4845" s="73"/>
      <c r="B4845" s="86"/>
    </row>
    <row r="4846" spans="1:2" ht="18" customHeight="1">
      <c r="A4846" s="73"/>
      <c r="B4846" s="86"/>
    </row>
    <row r="4847" spans="1:2" ht="18" customHeight="1">
      <c r="A4847" s="73"/>
      <c r="B4847" s="86"/>
    </row>
    <row r="4848" spans="1:2" ht="18" customHeight="1">
      <c r="A4848" s="73"/>
      <c r="B4848" s="86"/>
    </row>
    <row r="4849" spans="1:2" ht="18" customHeight="1">
      <c r="A4849" s="73"/>
      <c r="B4849" s="86"/>
    </row>
    <row r="4850" spans="1:2" ht="18" customHeight="1">
      <c r="A4850" s="73"/>
      <c r="B4850" s="86"/>
    </row>
    <row r="4851" spans="1:2" ht="18" customHeight="1">
      <c r="A4851" s="73"/>
      <c r="B4851" s="86"/>
    </row>
    <row r="4852" spans="1:2" ht="18" customHeight="1">
      <c r="A4852" s="73"/>
      <c r="B4852" s="86"/>
    </row>
    <row r="4853" spans="1:2" ht="18" customHeight="1">
      <c r="A4853" s="73"/>
      <c r="B4853" s="86"/>
    </row>
    <row r="4854" spans="1:2" ht="18" customHeight="1">
      <c r="A4854" s="73"/>
      <c r="B4854" s="86"/>
    </row>
    <row r="4855" spans="1:2" ht="18" customHeight="1">
      <c r="A4855" s="73"/>
      <c r="B4855" s="86"/>
    </row>
    <row r="4856" spans="1:2" ht="18" customHeight="1">
      <c r="A4856" s="73"/>
      <c r="B4856" s="86"/>
    </row>
    <row r="4857" spans="1:2" ht="18" customHeight="1">
      <c r="A4857" s="73"/>
      <c r="B4857" s="86"/>
    </row>
    <row r="4858" spans="1:2" ht="18" customHeight="1">
      <c r="A4858" s="73"/>
      <c r="B4858" s="86"/>
    </row>
    <row r="4859" spans="1:2" ht="18" customHeight="1">
      <c r="A4859" s="73"/>
      <c r="B4859" s="86"/>
    </row>
    <row r="4860" spans="1:2" ht="18" customHeight="1">
      <c r="A4860" s="73"/>
      <c r="B4860" s="86"/>
    </row>
    <row r="4861" spans="1:2" ht="18" customHeight="1">
      <c r="A4861" s="73"/>
      <c r="B4861" s="86"/>
    </row>
    <row r="4862" spans="1:2" ht="18" customHeight="1">
      <c r="A4862" s="73"/>
      <c r="B4862" s="86"/>
    </row>
    <row r="4863" spans="1:2" ht="18" customHeight="1">
      <c r="A4863" s="73"/>
      <c r="B4863" s="86"/>
    </row>
    <row r="4864" spans="1:2" ht="18" customHeight="1">
      <c r="A4864" s="73"/>
      <c r="B4864" s="86"/>
    </row>
    <row r="4865" spans="1:2" ht="18" customHeight="1">
      <c r="A4865" s="73"/>
      <c r="B4865" s="86"/>
    </row>
    <row r="4866" spans="1:2" ht="18" customHeight="1">
      <c r="A4866" s="73"/>
      <c r="B4866" s="86"/>
    </row>
    <row r="4867" spans="1:2" ht="18" customHeight="1">
      <c r="A4867" s="73"/>
      <c r="B4867" s="86"/>
    </row>
    <row r="4868" spans="1:2" ht="18" customHeight="1">
      <c r="A4868" s="73"/>
      <c r="B4868" s="86"/>
    </row>
    <row r="4869" spans="1:2" ht="18" customHeight="1">
      <c r="A4869" s="73"/>
      <c r="B4869" s="86"/>
    </row>
    <row r="4870" spans="1:2" ht="18" customHeight="1">
      <c r="A4870" s="73"/>
      <c r="B4870" s="86"/>
    </row>
    <row r="4871" spans="1:2" ht="18" customHeight="1">
      <c r="A4871" s="73"/>
      <c r="B4871" s="86"/>
    </row>
    <row r="4872" spans="1:2" ht="18" customHeight="1">
      <c r="A4872" s="73"/>
      <c r="B4872" s="86"/>
    </row>
    <row r="4873" spans="1:2" ht="18" customHeight="1">
      <c r="A4873" s="73"/>
      <c r="B4873" s="86"/>
    </row>
    <row r="4874" spans="1:2" ht="18" customHeight="1">
      <c r="A4874" s="73"/>
      <c r="B4874" s="86"/>
    </row>
    <row r="4875" spans="1:2" ht="18" customHeight="1">
      <c r="A4875" s="73"/>
      <c r="B4875" s="86"/>
    </row>
    <row r="4876" spans="1:2" ht="18" customHeight="1">
      <c r="A4876" s="73"/>
      <c r="B4876" s="86"/>
    </row>
    <row r="4877" spans="1:2" ht="18" customHeight="1">
      <c r="A4877" s="73"/>
      <c r="B4877" s="86"/>
    </row>
    <row r="4878" spans="1:2" ht="18" customHeight="1">
      <c r="A4878" s="73"/>
      <c r="B4878" s="86"/>
    </row>
    <row r="4879" spans="1:2" ht="18" customHeight="1">
      <c r="A4879" s="73"/>
      <c r="B4879" s="86"/>
    </row>
    <row r="4880" spans="1:2" ht="18" customHeight="1">
      <c r="A4880" s="73"/>
      <c r="B4880" s="86"/>
    </row>
    <row r="4881" spans="1:2" ht="18" customHeight="1">
      <c r="A4881" s="73"/>
      <c r="B4881" s="86"/>
    </row>
    <row r="4882" spans="1:2" ht="18" customHeight="1">
      <c r="A4882" s="73"/>
      <c r="B4882" s="86"/>
    </row>
    <row r="4883" spans="1:2" ht="18" customHeight="1">
      <c r="A4883" s="73"/>
      <c r="B4883" s="86"/>
    </row>
    <row r="4884" spans="1:2" ht="18" customHeight="1">
      <c r="A4884" s="73"/>
      <c r="B4884" s="86"/>
    </row>
    <row r="4885" spans="1:2" ht="18" customHeight="1">
      <c r="A4885" s="73"/>
      <c r="B4885" s="86"/>
    </row>
    <row r="4886" spans="1:2" ht="18" customHeight="1">
      <c r="A4886" s="73"/>
      <c r="B4886" s="86"/>
    </row>
    <row r="4887" spans="1:2" ht="18" customHeight="1">
      <c r="A4887" s="73"/>
      <c r="B4887" s="86"/>
    </row>
    <row r="4888" spans="1:2" ht="18" customHeight="1">
      <c r="A4888" s="73"/>
      <c r="B4888" s="86"/>
    </row>
    <row r="4889" spans="1:2" ht="18" customHeight="1">
      <c r="A4889" s="73"/>
      <c r="B4889" s="86"/>
    </row>
    <row r="4890" spans="1:2" ht="18" customHeight="1">
      <c r="A4890" s="73"/>
      <c r="B4890" s="86"/>
    </row>
    <row r="4891" spans="1:2" ht="18" customHeight="1">
      <c r="A4891" s="73"/>
      <c r="B4891" s="86"/>
    </row>
    <row r="4892" spans="1:2" ht="18" customHeight="1">
      <c r="A4892" s="73"/>
      <c r="B4892" s="86"/>
    </row>
    <row r="4893" spans="1:2" ht="18" customHeight="1">
      <c r="A4893" s="73"/>
      <c r="B4893" s="86"/>
    </row>
    <row r="4894" spans="1:2" ht="18" customHeight="1">
      <c r="A4894" s="73"/>
      <c r="B4894" s="86"/>
    </row>
    <row r="4895" spans="1:2" ht="18" customHeight="1">
      <c r="A4895" s="73"/>
      <c r="B4895" s="86"/>
    </row>
    <row r="4896" spans="1:2" ht="18" customHeight="1">
      <c r="A4896" s="73"/>
      <c r="B4896" s="86"/>
    </row>
    <row r="4897" spans="1:2" ht="18" customHeight="1">
      <c r="A4897" s="73"/>
      <c r="B4897" s="86"/>
    </row>
    <row r="4898" spans="1:2" ht="18" customHeight="1">
      <c r="A4898" s="73"/>
      <c r="B4898" s="86"/>
    </row>
    <row r="4899" spans="1:2" ht="18" customHeight="1">
      <c r="A4899" s="73"/>
      <c r="B4899" s="86"/>
    </row>
    <row r="4900" spans="1:2" ht="18" customHeight="1">
      <c r="A4900" s="73"/>
      <c r="B4900" s="86"/>
    </row>
    <row r="4901" spans="1:2" ht="18" customHeight="1">
      <c r="A4901" s="73"/>
      <c r="B4901" s="86"/>
    </row>
    <row r="4902" spans="1:2" ht="18" customHeight="1">
      <c r="A4902" s="73"/>
      <c r="B4902" s="86"/>
    </row>
    <row r="4903" spans="1:2" ht="18" customHeight="1">
      <c r="A4903" s="73"/>
      <c r="B4903" s="86"/>
    </row>
    <row r="4904" spans="1:2" ht="18" customHeight="1">
      <c r="A4904" s="73"/>
      <c r="B4904" s="86"/>
    </row>
    <row r="4905" spans="1:2" ht="18" customHeight="1">
      <c r="A4905" s="73"/>
      <c r="B4905" s="86"/>
    </row>
    <row r="4906" spans="1:2" ht="18" customHeight="1">
      <c r="A4906" s="73"/>
      <c r="B4906" s="86"/>
    </row>
    <row r="4907" spans="1:2" ht="18" customHeight="1">
      <c r="A4907" s="73"/>
      <c r="B4907" s="86"/>
    </row>
    <row r="4908" spans="1:2" ht="18" customHeight="1">
      <c r="A4908" s="73"/>
      <c r="B4908" s="86"/>
    </row>
    <row r="4909" spans="1:2" ht="18" customHeight="1">
      <c r="A4909" s="73"/>
      <c r="B4909" s="86"/>
    </row>
    <row r="4910" spans="1:2" ht="18" customHeight="1">
      <c r="A4910" s="73"/>
      <c r="B4910" s="86"/>
    </row>
    <row r="4911" spans="1:2" ht="18" customHeight="1">
      <c r="A4911" s="73"/>
      <c r="B4911" s="86"/>
    </row>
    <row r="4912" spans="1:2" ht="18" customHeight="1">
      <c r="A4912" s="73"/>
      <c r="B4912" s="86"/>
    </row>
    <row r="4913" spans="1:2" ht="18" customHeight="1">
      <c r="A4913" s="73"/>
      <c r="B4913" s="86"/>
    </row>
    <row r="4914" spans="1:2" ht="18" customHeight="1">
      <c r="A4914" s="73"/>
      <c r="B4914" s="86"/>
    </row>
    <row r="4915" spans="1:2" ht="18" customHeight="1">
      <c r="A4915" s="73"/>
      <c r="B4915" s="86"/>
    </row>
    <row r="4916" spans="1:2" ht="18" customHeight="1">
      <c r="A4916" s="73"/>
      <c r="B4916" s="86"/>
    </row>
    <row r="4917" spans="1:2" ht="18" customHeight="1">
      <c r="A4917" s="73"/>
      <c r="B4917" s="86"/>
    </row>
    <row r="4918" spans="1:2" ht="18" customHeight="1">
      <c r="A4918" s="73"/>
      <c r="B4918" s="86"/>
    </row>
    <row r="4919" spans="1:2" ht="18" customHeight="1">
      <c r="A4919" s="73"/>
      <c r="B4919" s="86"/>
    </row>
    <row r="4920" spans="1:2" ht="18" customHeight="1">
      <c r="A4920" s="73"/>
      <c r="B4920" s="86"/>
    </row>
    <row r="4921" spans="1:2" ht="18" customHeight="1">
      <c r="A4921" s="73"/>
      <c r="B4921" s="86"/>
    </row>
    <row r="4922" spans="1:2" ht="18" customHeight="1">
      <c r="A4922" s="73"/>
      <c r="B4922" s="86"/>
    </row>
    <row r="4923" spans="1:2" ht="18" customHeight="1">
      <c r="A4923" s="73"/>
      <c r="B4923" s="86"/>
    </row>
    <row r="4924" spans="1:2" ht="18" customHeight="1">
      <c r="A4924" s="73"/>
      <c r="B4924" s="86"/>
    </row>
    <row r="4925" spans="1:2" ht="18" customHeight="1">
      <c r="A4925" s="73"/>
      <c r="B4925" s="86"/>
    </row>
    <row r="4926" spans="1:2" ht="18" customHeight="1">
      <c r="A4926" s="73"/>
      <c r="B4926" s="86"/>
    </row>
    <row r="4927" spans="1:2" ht="18" customHeight="1">
      <c r="A4927" s="73"/>
      <c r="B4927" s="86"/>
    </row>
    <row r="4928" spans="1:2" ht="18" customHeight="1">
      <c r="A4928" s="73"/>
      <c r="B4928" s="86"/>
    </row>
    <row r="4929" spans="1:2" ht="18" customHeight="1">
      <c r="A4929" s="73"/>
      <c r="B4929" s="86"/>
    </row>
    <row r="4930" spans="1:2" ht="18" customHeight="1">
      <c r="A4930" s="73"/>
      <c r="B4930" s="86"/>
    </row>
    <row r="4931" spans="1:2" ht="18" customHeight="1">
      <c r="A4931" s="73"/>
      <c r="B4931" s="86"/>
    </row>
    <row r="4932" spans="1:2" ht="18" customHeight="1">
      <c r="A4932" s="73"/>
      <c r="B4932" s="86"/>
    </row>
    <row r="4933" spans="1:2" ht="18" customHeight="1">
      <c r="A4933" s="73"/>
      <c r="B4933" s="86"/>
    </row>
    <row r="4934" spans="1:2" ht="18" customHeight="1">
      <c r="A4934" s="73"/>
      <c r="B4934" s="86"/>
    </row>
    <row r="4935" spans="1:2" ht="18" customHeight="1">
      <c r="A4935" s="73"/>
      <c r="B4935" s="86"/>
    </row>
    <row r="4936" spans="1:2" ht="18" customHeight="1">
      <c r="A4936" s="73"/>
      <c r="B4936" s="86"/>
    </row>
    <row r="4937" spans="1:2" ht="18" customHeight="1">
      <c r="A4937" s="73"/>
      <c r="B4937" s="86"/>
    </row>
    <row r="4938" spans="1:2" ht="18" customHeight="1">
      <c r="A4938" s="73"/>
      <c r="B4938" s="86"/>
    </row>
    <row r="4939" spans="1:2" ht="18" customHeight="1">
      <c r="A4939" s="73"/>
      <c r="B4939" s="86"/>
    </row>
    <row r="4940" spans="1:2" ht="18" customHeight="1">
      <c r="A4940" s="73"/>
      <c r="B4940" s="86"/>
    </row>
    <row r="4941" spans="1:2" ht="18" customHeight="1">
      <c r="A4941" s="73"/>
      <c r="B4941" s="86"/>
    </row>
    <row r="4942" spans="1:2" ht="18" customHeight="1">
      <c r="A4942" s="73"/>
      <c r="B4942" s="86"/>
    </row>
    <row r="4943" spans="1:2" ht="18" customHeight="1">
      <c r="A4943" s="73"/>
      <c r="B4943" s="86"/>
    </row>
    <row r="4944" spans="1:2" ht="18" customHeight="1">
      <c r="A4944" s="73"/>
      <c r="B4944" s="86"/>
    </row>
    <row r="4945" spans="1:2" ht="18" customHeight="1">
      <c r="A4945" s="73"/>
      <c r="B4945" s="86"/>
    </row>
    <row r="4946" spans="1:2" ht="18" customHeight="1">
      <c r="A4946" s="73"/>
      <c r="B4946" s="86"/>
    </row>
    <row r="4947" spans="1:2" ht="18" customHeight="1">
      <c r="A4947" s="73"/>
      <c r="B4947" s="86"/>
    </row>
    <row r="4948" spans="1:2" ht="18" customHeight="1">
      <c r="A4948" s="73"/>
      <c r="B4948" s="86"/>
    </row>
    <row r="4949" spans="1:2" ht="18" customHeight="1">
      <c r="A4949" s="73"/>
      <c r="B4949" s="86"/>
    </row>
    <row r="4950" spans="1:2" ht="18" customHeight="1">
      <c r="A4950" s="73"/>
      <c r="B4950" s="86"/>
    </row>
    <row r="4951" spans="1:2" ht="18" customHeight="1">
      <c r="A4951" s="73"/>
      <c r="B4951" s="86"/>
    </row>
    <row r="4952" spans="1:2" ht="18" customHeight="1">
      <c r="A4952" s="73"/>
      <c r="B4952" s="86"/>
    </row>
    <row r="4953" spans="1:2" ht="18" customHeight="1">
      <c r="A4953" s="73"/>
      <c r="B4953" s="86"/>
    </row>
    <row r="4954" spans="1:2" ht="18" customHeight="1">
      <c r="A4954" s="73"/>
      <c r="B4954" s="86"/>
    </row>
    <row r="4955" spans="1:2" ht="18" customHeight="1">
      <c r="A4955" s="73"/>
      <c r="B4955" s="86"/>
    </row>
    <row r="4956" spans="1:2" ht="18" customHeight="1">
      <c r="A4956" s="73"/>
      <c r="B4956" s="86"/>
    </row>
    <row r="4957" spans="1:2" ht="18" customHeight="1">
      <c r="A4957" s="73"/>
      <c r="B4957" s="86"/>
    </row>
    <row r="4958" spans="1:2" ht="18" customHeight="1">
      <c r="A4958" s="73"/>
      <c r="B4958" s="86"/>
    </row>
    <row r="4959" spans="1:2" ht="18" customHeight="1">
      <c r="A4959" s="73"/>
      <c r="B4959" s="86"/>
    </row>
    <row r="4960" spans="1:2" ht="18" customHeight="1">
      <c r="A4960" s="73"/>
      <c r="B4960" s="86"/>
    </row>
    <row r="4961" spans="1:2" ht="18" customHeight="1">
      <c r="A4961" s="73"/>
      <c r="B4961" s="86"/>
    </row>
    <row r="4962" spans="1:2" ht="18" customHeight="1">
      <c r="A4962" s="73"/>
      <c r="B4962" s="86"/>
    </row>
    <row r="4963" spans="1:2" ht="18" customHeight="1">
      <c r="A4963" s="73"/>
      <c r="B4963" s="86"/>
    </row>
    <row r="4964" spans="1:2" ht="18" customHeight="1">
      <c r="A4964" s="73"/>
      <c r="B4964" s="86"/>
    </row>
    <row r="4965" spans="1:2" ht="18" customHeight="1">
      <c r="A4965" s="73"/>
      <c r="B4965" s="86"/>
    </row>
    <row r="4966" spans="1:2" ht="18" customHeight="1">
      <c r="A4966" s="73"/>
      <c r="B4966" s="86"/>
    </row>
    <row r="4967" spans="1:2" ht="18" customHeight="1">
      <c r="A4967" s="73"/>
      <c r="B4967" s="86"/>
    </row>
    <row r="4968" spans="1:2" ht="18" customHeight="1">
      <c r="A4968" s="73"/>
      <c r="B4968" s="86"/>
    </row>
    <row r="4969" spans="1:2" ht="18" customHeight="1">
      <c r="A4969" s="73"/>
      <c r="B4969" s="86"/>
    </row>
    <row r="4970" spans="1:2" ht="18" customHeight="1">
      <c r="A4970" s="73"/>
      <c r="B4970" s="86"/>
    </row>
    <row r="4971" spans="1:2" ht="18" customHeight="1">
      <c r="A4971" s="73"/>
      <c r="B4971" s="86"/>
    </row>
    <row r="4972" spans="1:2" ht="18" customHeight="1">
      <c r="A4972" s="73"/>
      <c r="B4972" s="86"/>
    </row>
    <row r="4973" spans="1:2" ht="18" customHeight="1">
      <c r="A4973" s="73"/>
      <c r="B4973" s="86"/>
    </row>
    <row r="4974" spans="1:2" ht="18" customHeight="1">
      <c r="A4974" s="73"/>
      <c r="B4974" s="86"/>
    </row>
    <row r="4975" spans="1:2" ht="18" customHeight="1">
      <c r="A4975" s="73"/>
      <c r="B4975" s="86"/>
    </row>
    <row r="4976" spans="1:2" ht="18" customHeight="1">
      <c r="A4976" s="73"/>
      <c r="B4976" s="86"/>
    </row>
    <row r="4977" spans="1:2" ht="18" customHeight="1">
      <c r="A4977" s="73"/>
      <c r="B4977" s="86"/>
    </row>
    <row r="4978" spans="1:2" ht="18" customHeight="1">
      <c r="A4978" s="73"/>
      <c r="B4978" s="86"/>
    </row>
    <row r="4979" spans="1:2" ht="18" customHeight="1">
      <c r="A4979" s="73"/>
      <c r="B4979" s="86"/>
    </row>
    <row r="4980" spans="1:2" ht="18" customHeight="1">
      <c r="A4980" s="73"/>
      <c r="B4980" s="86"/>
    </row>
    <row r="4981" spans="1:2" ht="18" customHeight="1">
      <c r="A4981" s="73"/>
      <c r="B4981" s="86"/>
    </row>
    <row r="4982" spans="1:2" ht="18" customHeight="1">
      <c r="A4982" s="73"/>
      <c r="B4982" s="86"/>
    </row>
    <row r="4983" spans="1:2" ht="18" customHeight="1">
      <c r="A4983" s="73"/>
      <c r="B4983" s="86"/>
    </row>
    <row r="4984" spans="1:2" ht="18" customHeight="1">
      <c r="A4984" s="73"/>
      <c r="B4984" s="86"/>
    </row>
    <row r="4985" spans="1:2" ht="18" customHeight="1">
      <c r="A4985" s="73"/>
      <c r="B4985" s="86"/>
    </row>
    <row r="4986" spans="1:2" ht="18" customHeight="1">
      <c r="A4986" s="73"/>
      <c r="B4986" s="86"/>
    </row>
    <row r="4987" spans="1:2" ht="18" customHeight="1">
      <c r="A4987" s="73"/>
      <c r="B4987" s="86"/>
    </row>
    <row r="4988" spans="1:2" ht="18" customHeight="1">
      <c r="A4988" s="73"/>
      <c r="B4988" s="86"/>
    </row>
    <row r="4989" spans="1:2" ht="18" customHeight="1">
      <c r="A4989" s="73"/>
      <c r="B4989" s="86"/>
    </row>
    <row r="4990" spans="1:2" ht="18" customHeight="1">
      <c r="A4990" s="73"/>
      <c r="B4990" s="86"/>
    </row>
    <row r="4991" spans="1:2" ht="18" customHeight="1">
      <c r="A4991" s="73"/>
      <c r="B4991" s="86"/>
    </row>
    <row r="4992" spans="1:2" ht="18" customHeight="1">
      <c r="A4992" s="73"/>
      <c r="B4992" s="86"/>
    </row>
    <row r="4993" spans="1:2" ht="18" customHeight="1">
      <c r="A4993" s="73"/>
      <c r="B4993" s="86"/>
    </row>
    <row r="4994" spans="1:2" ht="18" customHeight="1">
      <c r="A4994" s="73"/>
      <c r="B4994" s="86"/>
    </row>
    <row r="4995" spans="1:2" ht="18" customHeight="1">
      <c r="A4995" s="73"/>
      <c r="B4995" s="86"/>
    </row>
    <row r="4996" spans="1:2" ht="18" customHeight="1">
      <c r="A4996" s="73"/>
      <c r="B4996" s="86"/>
    </row>
    <row r="4997" spans="1:2" ht="18" customHeight="1">
      <c r="A4997" s="73"/>
      <c r="B4997" s="86"/>
    </row>
    <row r="4998" spans="1:2" ht="18" customHeight="1">
      <c r="A4998" s="73"/>
      <c r="B4998" s="86"/>
    </row>
    <row r="4999" spans="1:2" ht="18" customHeight="1">
      <c r="A4999" s="73"/>
      <c r="B4999" s="86"/>
    </row>
    <row r="5000" spans="1:2" ht="18" customHeight="1">
      <c r="A5000" s="73"/>
      <c r="B5000" s="86"/>
    </row>
    <row r="5001" spans="1:2" ht="18" customHeight="1">
      <c r="A5001" s="73"/>
      <c r="B5001" s="86"/>
    </row>
    <row r="5002" spans="1:2" ht="18" customHeight="1">
      <c r="A5002" s="73"/>
      <c r="B5002" s="86"/>
    </row>
    <row r="5003" spans="1:2" ht="18" customHeight="1">
      <c r="A5003" s="73"/>
      <c r="B5003" s="86"/>
    </row>
    <row r="5004" spans="1:2" ht="18" customHeight="1">
      <c r="A5004" s="73"/>
      <c r="B5004" s="86"/>
    </row>
    <row r="5005" spans="1:2" ht="18" customHeight="1">
      <c r="A5005" s="73"/>
      <c r="B5005" s="86"/>
    </row>
    <row r="5006" spans="1:2" ht="18" customHeight="1">
      <c r="A5006" s="73"/>
      <c r="B5006" s="86"/>
    </row>
    <row r="5007" spans="1:2" ht="18" customHeight="1">
      <c r="A5007" s="73"/>
      <c r="B5007" s="86"/>
    </row>
    <row r="5008" spans="1:2" ht="18" customHeight="1">
      <c r="A5008" s="73"/>
      <c r="B5008" s="86"/>
    </row>
    <row r="5009" spans="1:2" ht="18" customHeight="1">
      <c r="A5009" s="73"/>
      <c r="B5009" s="86"/>
    </row>
    <row r="5010" spans="1:2" ht="18" customHeight="1">
      <c r="A5010" s="73"/>
      <c r="B5010" s="86"/>
    </row>
    <row r="5011" spans="1:2" ht="18" customHeight="1">
      <c r="A5011" s="73"/>
      <c r="B5011" s="86"/>
    </row>
    <row r="5012" spans="1:2" ht="18" customHeight="1">
      <c r="A5012" s="73"/>
      <c r="B5012" s="86"/>
    </row>
    <row r="5013" spans="1:2" ht="18" customHeight="1">
      <c r="A5013" s="73"/>
      <c r="B5013" s="86"/>
    </row>
    <row r="5014" spans="1:2" ht="18" customHeight="1">
      <c r="A5014" s="73"/>
      <c r="B5014" s="86"/>
    </row>
    <row r="5015" spans="1:2" ht="18" customHeight="1">
      <c r="A5015" s="73"/>
      <c r="B5015" s="86"/>
    </row>
    <row r="5016" spans="1:2" ht="18" customHeight="1">
      <c r="A5016" s="73"/>
      <c r="B5016" s="86"/>
    </row>
    <row r="5017" spans="1:2" ht="18" customHeight="1">
      <c r="A5017" s="73"/>
      <c r="B5017" s="86"/>
    </row>
    <row r="5018" spans="1:2" ht="18" customHeight="1">
      <c r="A5018" s="73"/>
      <c r="B5018" s="86"/>
    </row>
    <row r="5019" spans="1:2" ht="18" customHeight="1">
      <c r="A5019" s="73"/>
      <c r="B5019" s="86"/>
    </row>
    <row r="5020" spans="1:2" ht="18" customHeight="1">
      <c r="A5020" s="73"/>
      <c r="B5020" s="86"/>
    </row>
    <row r="5021" spans="1:2" ht="18" customHeight="1">
      <c r="A5021" s="73"/>
      <c r="B5021" s="86"/>
    </row>
    <row r="5022" spans="1:2" ht="18" customHeight="1">
      <c r="A5022" s="73"/>
      <c r="B5022" s="86"/>
    </row>
    <row r="5023" spans="1:2" ht="18" customHeight="1">
      <c r="A5023" s="73"/>
      <c r="B5023" s="86"/>
    </row>
    <row r="5024" spans="1:2" ht="18" customHeight="1">
      <c r="A5024" s="73"/>
      <c r="B5024" s="86"/>
    </row>
    <row r="5025" spans="1:2" ht="18" customHeight="1">
      <c r="A5025" s="73"/>
      <c r="B5025" s="86"/>
    </row>
    <row r="5026" spans="1:2" ht="18" customHeight="1">
      <c r="A5026" s="73"/>
      <c r="B5026" s="86"/>
    </row>
    <row r="5027" spans="1:2" ht="18" customHeight="1">
      <c r="A5027" s="73"/>
      <c r="B5027" s="86"/>
    </row>
    <row r="5028" spans="1:2" ht="18" customHeight="1">
      <c r="A5028" s="73"/>
      <c r="B5028" s="86"/>
    </row>
    <row r="5029" spans="1:2" ht="18" customHeight="1">
      <c r="A5029" s="73"/>
      <c r="B5029" s="86"/>
    </row>
    <row r="5030" spans="1:2" ht="18" customHeight="1">
      <c r="A5030" s="73"/>
      <c r="B5030" s="86"/>
    </row>
    <row r="5031" spans="1:2" ht="18" customHeight="1">
      <c r="A5031" s="73"/>
      <c r="B5031" s="86"/>
    </row>
    <row r="5032" spans="1:2" ht="18" customHeight="1">
      <c r="A5032" s="73"/>
      <c r="B5032" s="86"/>
    </row>
    <row r="5033" spans="1:2" ht="18" customHeight="1">
      <c r="A5033" s="73"/>
      <c r="B5033" s="86"/>
    </row>
    <row r="5034" spans="1:2" ht="18" customHeight="1">
      <c r="A5034" s="73"/>
      <c r="B5034" s="86"/>
    </row>
    <row r="5035" spans="1:2" ht="18" customHeight="1">
      <c r="A5035" s="73"/>
      <c r="B5035" s="86"/>
    </row>
    <row r="5036" spans="1:2" ht="18" customHeight="1">
      <c r="A5036" s="73"/>
      <c r="B5036" s="86"/>
    </row>
    <row r="5037" spans="1:2" ht="18" customHeight="1">
      <c r="A5037" s="73"/>
      <c r="B5037" s="86"/>
    </row>
    <row r="5038" spans="1:2" ht="18" customHeight="1">
      <c r="A5038" s="73"/>
      <c r="B5038" s="86"/>
    </row>
    <row r="5039" spans="1:2" ht="18" customHeight="1">
      <c r="A5039" s="73"/>
      <c r="B5039" s="86"/>
    </row>
    <row r="5040" spans="1:2" ht="18" customHeight="1">
      <c r="A5040" s="73"/>
      <c r="B5040" s="86"/>
    </row>
    <row r="5041" spans="1:2" ht="18" customHeight="1">
      <c r="A5041" s="73"/>
      <c r="B5041" s="86"/>
    </row>
    <row r="5042" spans="1:2" ht="18" customHeight="1">
      <c r="A5042" s="73"/>
      <c r="B5042" s="86"/>
    </row>
    <row r="5043" spans="1:2" ht="18" customHeight="1">
      <c r="A5043" s="73"/>
      <c r="B5043" s="86"/>
    </row>
    <row r="5044" spans="1:2" ht="18" customHeight="1">
      <c r="A5044" s="73"/>
      <c r="B5044" s="86"/>
    </row>
    <row r="5045" spans="1:2" ht="18" customHeight="1">
      <c r="A5045" s="73"/>
      <c r="B5045" s="86"/>
    </row>
    <row r="5046" spans="1:2" ht="18" customHeight="1">
      <c r="A5046" s="73"/>
      <c r="B5046" s="86"/>
    </row>
    <row r="5047" spans="1:2" ht="18" customHeight="1">
      <c r="A5047" s="73"/>
      <c r="B5047" s="86"/>
    </row>
    <row r="5048" spans="1:2" ht="18" customHeight="1">
      <c r="A5048" s="73"/>
      <c r="B5048" s="86"/>
    </row>
    <row r="5049" spans="1:2" ht="18" customHeight="1">
      <c r="A5049" s="73"/>
      <c r="B5049" s="86"/>
    </row>
    <row r="5050" spans="1:2" ht="18" customHeight="1">
      <c r="A5050" s="73"/>
      <c r="B5050" s="86"/>
    </row>
    <row r="5051" spans="1:2" ht="18" customHeight="1">
      <c r="A5051" s="73"/>
      <c r="B5051" s="86"/>
    </row>
    <row r="5052" spans="1:2" ht="18" customHeight="1">
      <c r="A5052" s="73"/>
      <c r="B5052" s="86"/>
    </row>
    <row r="5053" spans="1:2" ht="18" customHeight="1">
      <c r="A5053" s="73"/>
      <c r="B5053" s="86"/>
    </row>
    <row r="5054" spans="1:2" ht="18" customHeight="1">
      <c r="A5054" s="73"/>
      <c r="B5054" s="86"/>
    </row>
    <row r="5055" spans="1:2" ht="18" customHeight="1">
      <c r="A5055" s="73"/>
      <c r="B5055" s="86"/>
    </row>
    <row r="5056" spans="1:2" ht="18" customHeight="1">
      <c r="A5056" s="73"/>
      <c r="B5056" s="86"/>
    </row>
    <row r="5057" spans="1:2" ht="18" customHeight="1">
      <c r="A5057" s="73"/>
      <c r="B5057" s="86"/>
    </row>
    <row r="5058" spans="1:2" ht="18" customHeight="1">
      <c r="A5058" s="73"/>
      <c r="B5058" s="86"/>
    </row>
    <row r="5059" spans="1:2" ht="18" customHeight="1">
      <c r="A5059" s="73"/>
      <c r="B5059" s="86"/>
    </row>
    <row r="5060" spans="1:2" ht="18" customHeight="1">
      <c r="A5060" s="73"/>
      <c r="B5060" s="86"/>
    </row>
    <row r="5061" spans="1:2" ht="18" customHeight="1">
      <c r="A5061" s="73"/>
      <c r="B5061" s="86"/>
    </row>
    <row r="5062" spans="1:2" ht="18" customHeight="1">
      <c r="A5062" s="73"/>
      <c r="B5062" s="86"/>
    </row>
    <row r="5063" spans="1:2" ht="18" customHeight="1">
      <c r="A5063" s="73"/>
      <c r="B5063" s="86"/>
    </row>
    <row r="5064" spans="1:2" ht="18" customHeight="1">
      <c r="A5064" s="73"/>
      <c r="B5064" s="86"/>
    </row>
    <row r="5065" spans="1:2" ht="18" customHeight="1">
      <c r="A5065" s="73"/>
      <c r="B5065" s="86"/>
    </row>
    <row r="5066" spans="1:2" ht="18" customHeight="1">
      <c r="A5066" s="73"/>
      <c r="B5066" s="86"/>
    </row>
    <row r="5067" spans="1:2" ht="18" customHeight="1">
      <c r="A5067" s="73"/>
      <c r="B5067" s="86"/>
    </row>
    <row r="5068" spans="1:2" ht="18" customHeight="1">
      <c r="A5068" s="73"/>
      <c r="B5068" s="86"/>
    </row>
    <row r="5069" spans="1:2" ht="18" customHeight="1">
      <c r="A5069" s="73"/>
      <c r="B5069" s="86"/>
    </row>
    <row r="5070" spans="1:2" ht="18" customHeight="1">
      <c r="A5070" s="73"/>
      <c r="B5070" s="86"/>
    </row>
    <row r="5071" spans="1:2" ht="18" customHeight="1">
      <c r="A5071" s="73"/>
      <c r="B5071" s="86"/>
    </row>
    <row r="5072" spans="1:2" ht="18" customHeight="1">
      <c r="A5072" s="73"/>
      <c r="B5072" s="86"/>
    </row>
    <row r="5073" spans="1:2" ht="18" customHeight="1">
      <c r="A5073" s="73"/>
      <c r="B5073" s="86"/>
    </row>
    <row r="5074" spans="1:2" ht="18" customHeight="1">
      <c r="A5074" s="73"/>
      <c r="B5074" s="86"/>
    </row>
    <row r="5075" spans="1:2" ht="18" customHeight="1">
      <c r="A5075" s="73"/>
      <c r="B5075" s="86"/>
    </row>
    <row r="5076" spans="1:2" ht="18" customHeight="1">
      <c r="A5076" s="73"/>
      <c r="B5076" s="86"/>
    </row>
    <row r="5077" spans="1:2" ht="18" customHeight="1">
      <c r="A5077" s="73"/>
      <c r="B5077" s="86"/>
    </row>
    <row r="5078" spans="1:2" ht="18" customHeight="1">
      <c r="A5078" s="73"/>
      <c r="B5078" s="86"/>
    </row>
    <row r="5079" spans="1:2" ht="18" customHeight="1">
      <c r="A5079" s="73"/>
      <c r="B5079" s="86"/>
    </row>
    <row r="5080" spans="1:2" ht="18" customHeight="1">
      <c r="A5080" s="73"/>
      <c r="B5080" s="86"/>
    </row>
    <row r="5081" spans="1:2" ht="18" customHeight="1">
      <c r="A5081" s="73"/>
      <c r="B5081" s="86"/>
    </row>
    <row r="5082" spans="1:2" ht="18" customHeight="1">
      <c r="A5082" s="73"/>
      <c r="B5082" s="86"/>
    </row>
    <row r="5083" spans="1:2" ht="18" customHeight="1">
      <c r="A5083" s="73"/>
      <c r="B5083" s="86"/>
    </row>
    <row r="5084" spans="1:2" ht="18" customHeight="1">
      <c r="A5084" s="73"/>
      <c r="B5084" s="86"/>
    </row>
    <row r="5085" spans="1:2" ht="18" customHeight="1">
      <c r="A5085" s="73"/>
      <c r="B5085" s="86"/>
    </row>
    <row r="5086" spans="1:2" ht="18" customHeight="1">
      <c r="A5086" s="73"/>
      <c r="B5086" s="86"/>
    </row>
    <row r="5087" spans="1:2" ht="18" customHeight="1">
      <c r="A5087" s="73"/>
      <c r="B5087" s="86"/>
    </row>
    <row r="5088" spans="1:2" ht="18" customHeight="1">
      <c r="A5088" s="73"/>
      <c r="B5088" s="86"/>
    </row>
    <row r="5089" spans="1:2" ht="18" customHeight="1">
      <c r="A5089" s="73"/>
      <c r="B5089" s="86"/>
    </row>
    <row r="5090" spans="1:2" ht="18" customHeight="1">
      <c r="A5090" s="73"/>
      <c r="B5090" s="86"/>
    </row>
    <row r="5091" spans="1:2" ht="18" customHeight="1">
      <c r="A5091" s="73"/>
      <c r="B5091" s="86"/>
    </row>
    <row r="5092" spans="1:2" ht="18" customHeight="1">
      <c r="A5092" s="73"/>
      <c r="B5092" s="86"/>
    </row>
    <row r="5093" spans="1:2" ht="18" customHeight="1">
      <c r="A5093" s="73"/>
      <c r="B5093" s="86"/>
    </row>
    <row r="5094" spans="1:2" ht="18" customHeight="1">
      <c r="A5094" s="73"/>
      <c r="B5094" s="86"/>
    </row>
    <row r="5095" spans="1:2" ht="18" customHeight="1">
      <c r="A5095" s="73"/>
      <c r="B5095" s="86"/>
    </row>
    <row r="5096" spans="1:2" ht="18" customHeight="1">
      <c r="A5096" s="73"/>
      <c r="B5096" s="86"/>
    </row>
    <row r="5097" spans="1:2" ht="18" customHeight="1">
      <c r="A5097" s="73"/>
      <c r="B5097" s="86"/>
    </row>
    <row r="5098" spans="1:2" ht="18" customHeight="1">
      <c r="A5098" s="73"/>
      <c r="B5098" s="86"/>
    </row>
    <row r="5099" spans="1:2" ht="18" customHeight="1">
      <c r="A5099" s="73"/>
      <c r="B5099" s="86"/>
    </row>
    <row r="5100" spans="1:2" ht="18" customHeight="1">
      <c r="A5100" s="73"/>
      <c r="B5100" s="86"/>
    </row>
    <row r="5101" spans="1:2" ht="18" customHeight="1">
      <c r="A5101" s="73"/>
      <c r="B5101" s="86"/>
    </row>
    <row r="5102" spans="1:2" ht="18" customHeight="1">
      <c r="A5102" s="73"/>
      <c r="B5102" s="86"/>
    </row>
    <row r="5103" spans="1:2" ht="18" customHeight="1">
      <c r="A5103" s="73"/>
      <c r="B5103" s="86"/>
    </row>
    <row r="5104" spans="1:2" ht="18" customHeight="1">
      <c r="A5104" s="73"/>
      <c r="B5104" s="86"/>
    </row>
    <row r="5105" spans="1:2" ht="18" customHeight="1">
      <c r="A5105" s="73"/>
      <c r="B5105" s="86"/>
    </row>
    <row r="5106" spans="1:2" ht="18" customHeight="1">
      <c r="A5106" s="73"/>
      <c r="B5106" s="86"/>
    </row>
    <row r="5107" spans="1:2" ht="18" customHeight="1">
      <c r="A5107" s="73"/>
      <c r="B5107" s="86"/>
    </row>
    <row r="5108" spans="1:2" ht="18" customHeight="1">
      <c r="A5108" s="73"/>
      <c r="B5108" s="86"/>
    </row>
    <row r="5109" spans="1:2" ht="18" customHeight="1">
      <c r="A5109" s="73"/>
      <c r="B5109" s="86"/>
    </row>
    <row r="5110" spans="1:2" ht="18" customHeight="1">
      <c r="A5110" s="73"/>
      <c r="B5110" s="86"/>
    </row>
    <row r="5111" spans="1:2" ht="18" customHeight="1">
      <c r="A5111" s="73"/>
      <c r="B5111" s="86"/>
    </row>
    <row r="5112" spans="1:2" ht="18" customHeight="1">
      <c r="A5112" s="73"/>
      <c r="B5112" s="86"/>
    </row>
    <row r="5113" spans="1:2" ht="18" customHeight="1">
      <c r="A5113" s="73"/>
      <c r="B5113" s="86"/>
    </row>
    <row r="5114" spans="1:2" ht="18" customHeight="1">
      <c r="A5114" s="73"/>
      <c r="B5114" s="86"/>
    </row>
    <row r="5115" spans="1:2" ht="18" customHeight="1">
      <c r="A5115" s="73"/>
      <c r="B5115" s="86"/>
    </row>
    <row r="5116" spans="1:2" ht="18" customHeight="1">
      <c r="A5116" s="73"/>
      <c r="B5116" s="86"/>
    </row>
    <row r="5117" spans="1:2" ht="18" customHeight="1">
      <c r="A5117" s="73"/>
      <c r="B5117" s="86"/>
    </row>
    <row r="5118" spans="1:2" ht="18" customHeight="1">
      <c r="A5118" s="73"/>
      <c r="B5118" s="86"/>
    </row>
    <row r="5119" spans="1:2" ht="18" customHeight="1">
      <c r="A5119" s="73"/>
      <c r="B5119" s="86"/>
    </row>
    <row r="5120" spans="1:2" ht="18" customHeight="1">
      <c r="A5120" s="73"/>
      <c r="B5120" s="86"/>
    </row>
    <row r="5121" spans="1:2" ht="18" customHeight="1">
      <c r="A5121" s="73"/>
      <c r="B5121" s="86"/>
    </row>
    <row r="5122" spans="1:2" ht="18" customHeight="1">
      <c r="A5122" s="73"/>
      <c r="B5122" s="86"/>
    </row>
    <row r="5123" spans="1:2" ht="18" customHeight="1">
      <c r="A5123" s="73"/>
      <c r="B5123" s="86"/>
    </row>
    <row r="5124" spans="1:2" ht="18" customHeight="1">
      <c r="A5124" s="73"/>
      <c r="B5124" s="86"/>
    </row>
    <row r="5125" spans="1:2" ht="18" customHeight="1">
      <c r="A5125" s="73"/>
      <c r="B5125" s="86"/>
    </row>
    <row r="5126" spans="1:2" ht="18" customHeight="1">
      <c r="A5126" s="73"/>
      <c r="B5126" s="86"/>
    </row>
    <row r="5127" spans="1:2" ht="18" customHeight="1">
      <c r="A5127" s="73"/>
      <c r="B5127" s="86"/>
    </row>
    <row r="5128" spans="1:2" ht="18" customHeight="1">
      <c r="A5128" s="73"/>
      <c r="B5128" s="86"/>
    </row>
    <row r="5129" spans="1:2" ht="18" customHeight="1">
      <c r="A5129" s="73"/>
      <c r="B5129" s="86"/>
    </row>
    <row r="5130" spans="1:2" ht="18" customHeight="1">
      <c r="A5130" s="73"/>
      <c r="B5130" s="86"/>
    </row>
    <row r="5131" spans="1:2" ht="18" customHeight="1">
      <c r="A5131" s="73"/>
      <c r="B5131" s="86"/>
    </row>
    <row r="5132" spans="1:2" ht="18" customHeight="1">
      <c r="A5132" s="73"/>
      <c r="B5132" s="86"/>
    </row>
    <row r="5133" spans="1:2" ht="18" customHeight="1">
      <c r="A5133" s="73"/>
      <c r="B5133" s="86"/>
    </row>
    <row r="5134" spans="1:2" ht="18" customHeight="1">
      <c r="A5134" s="73"/>
      <c r="B5134" s="86"/>
    </row>
    <row r="5135" spans="1:2" ht="18" customHeight="1">
      <c r="A5135" s="73"/>
      <c r="B5135" s="86"/>
    </row>
    <row r="5136" spans="1:2" ht="18" customHeight="1">
      <c r="A5136" s="73"/>
      <c r="B5136" s="86"/>
    </row>
    <row r="5137" spans="1:2" ht="18" customHeight="1">
      <c r="A5137" s="73"/>
      <c r="B5137" s="86"/>
    </row>
    <row r="5138" spans="1:2" ht="18" customHeight="1">
      <c r="A5138" s="73"/>
      <c r="B5138" s="86"/>
    </row>
    <row r="5139" spans="1:2" ht="18" customHeight="1">
      <c r="A5139" s="73"/>
      <c r="B5139" s="86"/>
    </row>
    <row r="5140" spans="1:2" ht="18" customHeight="1">
      <c r="A5140" s="73"/>
      <c r="B5140" s="86"/>
    </row>
    <row r="5141" spans="1:2" ht="18" customHeight="1">
      <c r="A5141" s="73"/>
      <c r="B5141" s="86"/>
    </row>
    <row r="5142" spans="1:2" ht="18" customHeight="1">
      <c r="A5142" s="73"/>
      <c r="B5142" s="86"/>
    </row>
    <row r="5143" spans="1:2" ht="18" customHeight="1">
      <c r="A5143" s="73"/>
      <c r="B5143" s="86"/>
    </row>
    <row r="5144" spans="1:2" ht="18" customHeight="1">
      <c r="A5144" s="73"/>
      <c r="B5144" s="86"/>
    </row>
    <row r="5145" spans="1:2" ht="18" customHeight="1">
      <c r="A5145" s="73"/>
      <c r="B5145" s="86"/>
    </row>
    <row r="5146" spans="1:2" ht="18" customHeight="1">
      <c r="A5146" s="73"/>
      <c r="B5146" s="86"/>
    </row>
    <row r="5147" spans="1:2" ht="18" customHeight="1">
      <c r="A5147" s="73"/>
      <c r="B5147" s="86"/>
    </row>
    <row r="5148" spans="1:2" ht="18" customHeight="1">
      <c r="A5148" s="73"/>
      <c r="B5148" s="86"/>
    </row>
    <row r="5149" spans="1:2" ht="18" customHeight="1">
      <c r="A5149" s="73"/>
      <c r="B5149" s="86"/>
    </row>
    <row r="5150" spans="1:2" ht="18" customHeight="1">
      <c r="A5150" s="73"/>
      <c r="B5150" s="86"/>
    </row>
    <row r="5151" spans="1:2" ht="18" customHeight="1">
      <c r="A5151" s="73"/>
      <c r="B5151" s="86"/>
    </row>
    <row r="5152" spans="1:2" ht="18" customHeight="1">
      <c r="A5152" s="73"/>
      <c r="B5152" s="86"/>
    </row>
    <row r="5153" spans="1:2" ht="18" customHeight="1">
      <c r="A5153" s="73"/>
      <c r="B5153" s="86"/>
    </row>
    <row r="5154" spans="1:2" ht="18" customHeight="1">
      <c r="A5154" s="73"/>
      <c r="B5154" s="86"/>
    </row>
    <row r="5155" spans="1:2" ht="18" customHeight="1">
      <c r="A5155" s="73"/>
      <c r="B5155" s="86"/>
    </row>
    <row r="5156" spans="1:2" ht="18" customHeight="1">
      <c r="A5156" s="73"/>
      <c r="B5156" s="86"/>
    </row>
    <row r="5157" spans="1:2" ht="18" customHeight="1">
      <c r="A5157" s="73"/>
      <c r="B5157" s="86"/>
    </row>
    <row r="5158" spans="1:2" ht="18" customHeight="1">
      <c r="A5158" s="73"/>
      <c r="B5158" s="86"/>
    </row>
    <row r="5159" spans="1:2" ht="18" customHeight="1">
      <c r="A5159" s="73"/>
      <c r="B5159" s="86"/>
    </row>
    <row r="5160" spans="1:2" ht="18" customHeight="1">
      <c r="A5160" s="73"/>
      <c r="B5160" s="86"/>
    </row>
    <row r="5161" spans="1:2" ht="18" customHeight="1">
      <c r="A5161" s="73"/>
      <c r="B5161" s="86"/>
    </row>
    <row r="5162" spans="1:2" ht="18" customHeight="1">
      <c r="A5162" s="73"/>
      <c r="B5162" s="86"/>
    </row>
    <row r="5163" spans="1:2" ht="18" customHeight="1">
      <c r="A5163" s="73"/>
      <c r="B5163" s="86"/>
    </row>
    <row r="5164" spans="1:2" ht="18" customHeight="1">
      <c r="A5164" s="73"/>
      <c r="B5164" s="86"/>
    </row>
    <row r="5165" spans="1:2" ht="18" customHeight="1">
      <c r="A5165" s="73"/>
      <c r="B5165" s="86"/>
    </row>
    <row r="5166" spans="1:2" ht="18" customHeight="1">
      <c r="A5166" s="73"/>
      <c r="B5166" s="86"/>
    </row>
    <row r="5167" spans="1:2" ht="18" customHeight="1">
      <c r="A5167" s="73"/>
      <c r="B5167" s="86"/>
    </row>
    <row r="5168" spans="1:2" ht="18" customHeight="1">
      <c r="A5168" s="73"/>
      <c r="B5168" s="86"/>
    </row>
    <row r="5169" spans="1:2" ht="18" customHeight="1">
      <c r="A5169" s="73"/>
      <c r="B5169" s="86"/>
    </row>
    <row r="5170" spans="1:2" ht="18" customHeight="1">
      <c r="A5170" s="73"/>
      <c r="B5170" s="86"/>
    </row>
    <row r="5171" spans="1:2" ht="18" customHeight="1">
      <c r="A5171" s="73"/>
      <c r="B5171" s="86"/>
    </row>
    <row r="5172" spans="1:2" ht="18" customHeight="1">
      <c r="A5172" s="73"/>
      <c r="B5172" s="86"/>
    </row>
    <row r="5173" spans="1:2" ht="18" customHeight="1">
      <c r="A5173" s="73"/>
      <c r="B5173" s="86"/>
    </row>
    <row r="5174" spans="1:2" ht="18" customHeight="1">
      <c r="A5174" s="73"/>
      <c r="B5174" s="86"/>
    </row>
    <row r="5175" spans="1:2" ht="18" customHeight="1">
      <c r="A5175" s="73"/>
      <c r="B5175" s="86"/>
    </row>
    <row r="5176" spans="1:2" ht="18" customHeight="1">
      <c r="A5176" s="73"/>
      <c r="B5176" s="86"/>
    </row>
    <row r="5177" spans="1:2" ht="18" customHeight="1">
      <c r="A5177" s="73"/>
      <c r="B5177" s="86"/>
    </row>
    <row r="5178" spans="1:2" ht="18" customHeight="1">
      <c r="A5178" s="73"/>
      <c r="B5178" s="86"/>
    </row>
    <row r="5179" spans="1:2" ht="18" customHeight="1">
      <c r="A5179" s="73"/>
      <c r="B5179" s="86"/>
    </row>
    <row r="5180" spans="1:2" ht="18" customHeight="1">
      <c r="A5180" s="73"/>
      <c r="B5180" s="86"/>
    </row>
    <row r="5181" spans="1:2" ht="18" customHeight="1">
      <c r="A5181" s="73"/>
      <c r="B5181" s="86"/>
    </row>
    <row r="5182" spans="1:2" ht="18" customHeight="1">
      <c r="A5182" s="73"/>
      <c r="B5182" s="86"/>
    </row>
    <row r="5183" spans="1:2" ht="18" customHeight="1">
      <c r="A5183" s="73"/>
      <c r="B5183" s="86"/>
    </row>
    <row r="5184" spans="1:2" ht="18" customHeight="1">
      <c r="A5184" s="73"/>
      <c r="B5184" s="86"/>
    </row>
    <row r="5185" spans="1:2" ht="18" customHeight="1">
      <c r="A5185" s="73"/>
      <c r="B5185" s="86"/>
    </row>
    <row r="5186" spans="1:2" ht="18" customHeight="1">
      <c r="A5186" s="73"/>
      <c r="B5186" s="86"/>
    </row>
    <row r="5187" spans="1:2" ht="18" customHeight="1">
      <c r="A5187" s="73"/>
      <c r="B5187" s="86"/>
    </row>
    <row r="5188" spans="1:2" ht="18" customHeight="1">
      <c r="A5188" s="73"/>
      <c r="B5188" s="86"/>
    </row>
    <row r="5189" spans="1:2" ht="18" customHeight="1">
      <c r="A5189" s="73"/>
      <c r="B5189" s="86"/>
    </row>
    <row r="5190" spans="1:2" ht="18" customHeight="1">
      <c r="A5190" s="73"/>
      <c r="B5190" s="86"/>
    </row>
    <row r="5191" spans="1:2" ht="18" customHeight="1">
      <c r="A5191" s="73"/>
      <c r="B5191" s="86"/>
    </row>
    <row r="5192" spans="1:2" ht="18" customHeight="1">
      <c r="A5192" s="73"/>
      <c r="B5192" s="86"/>
    </row>
    <row r="5193" spans="1:2" ht="18" customHeight="1">
      <c r="A5193" s="73"/>
      <c r="B5193" s="86"/>
    </row>
    <row r="5194" spans="1:2" ht="18" customHeight="1">
      <c r="A5194" s="73"/>
      <c r="B5194" s="86"/>
    </row>
    <row r="5195" spans="1:2" ht="18" customHeight="1">
      <c r="A5195" s="73"/>
      <c r="B5195" s="86"/>
    </row>
    <row r="5196" spans="1:2" ht="18" customHeight="1">
      <c r="A5196" s="73"/>
      <c r="B5196" s="86"/>
    </row>
    <row r="5197" spans="1:2" ht="18" customHeight="1">
      <c r="A5197" s="73"/>
      <c r="B5197" s="86"/>
    </row>
    <row r="5198" spans="1:2" ht="18" customHeight="1">
      <c r="A5198" s="73"/>
      <c r="B5198" s="86"/>
    </row>
    <row r="5199" spans="1:2" ht="18" customHeight="1">
      <c r="A5199" s="73"/>
      <c r="B5199" s="86"/>
    </row>
    <row r="5200" spans="1:2" ht="18" customHeight="1">
      <c r="A5200" s="73"/>
      <c r="B5200" s="86"/>
    </row>
    <row r="5201" spans="1:2" ht="18" customHeight="1">
      <c r="A5201" s="73"/>
      <c r="B5201" s="86"/>
    </row>
    <row r="5202" spans="1:2" ht="18" customHeight="1">
      <c r="A5202" s="73"/>
      <c r="B5202" s="86"/>
    </row>
    <row r="5203" spans="1:2" ht="18" customHeight="1">
      <c r="A5203" s="73"/>
      <c r="B5203" s="86"/>
    </row>
    <row r="5204" spans="1:2" ht="18" customHeight="1">
      <c r="A5204" s="73"/>
      <c r="B5204" s="86"/>
    </row>
    <row r="5205" spans="1:2" ht="18" customHeight="1">
      <c r="A5205" s="73"/>
      <c r="B5205" s="86"/>
    </row>
    <row r="5206" spans="1:2" ht="18" customHeight="1">
      <c r="A5206" s="73"/>
      <c r="B5206" s="86"/>
    </row>
    <row r="5207" spans="1:2" ht="18" customHeight="1">
      <c r="A5207" s="73"/>
      <c r="B5207" s="86"/>
    </row>
    <row r="5208" spans="1:2" ht="18" customHeight="1">
      <c r="A5208" s="73"/>
      <c r="B5208" s="86"/>
    </row>
    <row r="5209" spans="1:2" ht="18" customHeight="1">
      <c r="A5209" s="73"/>
      <c r="B5209" s="86"/>
    </row>
    <row r="5210" spans="1:2" ht="18" customHeight="1">
      <c r="A5210" s="73"/>
      <c r="B5210" s="86"/>
    </row>
    <row r="5211" spans="1:2" ht="18" customHeight="1">
      <c r="A5211" s="73"/>
      <c r="B5211" s="86"/>
    </row>
    <row r="5212" spans="1:2" ht="18" customHeight="1">
      <c r="A5212" s="73"/>
      <c r="B5212" s="86"/>
    </row>
    <row r="5213" spans="1:2" ht="18" customHeight="1">
      <c r="A5213" s="73"/>
      <c r="B5213" s="86"/>
    </row>
    <row r="5214" spans="1:2" ht="18" customHeight="1">
      <c r="A5214" s="73"/>
      <c r="B5214" s="86"/>
    </row>
    <row r="5215" spans="1:2" ht="18" customHeight="1">
      <c r="A5215" s="73"/>
      <c r="B5215" s="86"/>
    </row>
    <row r="5216" spans="1:2" ht="18" customHeight="1">
      <c r="A5216" s="73"/>
      <c r="B5216" s="86"/>
    </row>
    <row r="5217" spans="1:2" ht="18" customHeight="1">
      <c r="A5217" s="73"/>
      <c r="B5217" s="86"/>
    </row>
    <row r="5218" spans="1:2" ht="18" customHeight="1">
      <c r="A5218" s="73"/>
      <c r="B5218" s="86"/>
    </row>
    <row r="5219" spans="1:2" ht="18" customHeight="1">
      <c r="A5219" s="73"/>
      <c r="B5219" s="86"/>
    </row>
    <row r="5220" spans="1:2" ht="18" customHeight="1">
      <c r="A5220" s="73"/>
      <c r="B5220" s="86"/>
    </row>
    <row r="5221" spans="1:2" ht="18" customHeight="1">
      <c r="A5221" s="73"/>
      <c r="B5221" s="86"/>
    </row>
    <row r="5222" spans="1:2" ht="18" customHeight="1">
      <c r="A5222" s="73"/>
      <c r="B5222" s="86"/>
    </row>
    <row r="5223" spans="1:2" ht="18" customHeight="1">
      <c r="A5223" s="73"/>
      <c r="B5223" s="86"/>
    </row>
    <row r="5224" spans="1:2" ht="18" customHeight="1">
      <c r="A5224" s="73"/>
      <c r="B5224" s="86"/>
    </row>
    <row r="5225" spans="1:2" ht="18" customHeight="1">
      <c r="A5225" s="73"/>
      <c r="B5225" s="86"/>
    </row>
    <row r="5226" spans="1:2" ht="18" customHeight="1">
      <c r="A5226" s="73"/>
      <c r="B5226" s="86"/>
    </row>
    <row r="5227" spans="1:2" ht="18" customHeight="1">
      <c r="A5227" s="73"/>
      <c r="B5227" s="86"/>
    </row>
    <row r="5228" spans="1:2" ht="18" customHeight="1">
      <c r="A5228" s="73"/>
      <c r="B5228" s="86"/>
    </row>
    <row r="5229" spans="1:2" ht="18" customHeight="1">
      <c r="A5229" s="73"/>
      <c r="B5229" s="86"/>
    </row>
    <row r="5230" spans="1:2" ht="18" customHeight="1">
      <c r="A5230" s="73"/>
      <c r="B5230" s="86"/>
    </row>
    <row r="5231" spans="1:2" ht="18" customHeight="1">
      <c r="A5231" s="73"/>
      <c r="B5231" s="86"/>
    </row>
    <row r="5232" spans="1:2" ht="18" customHeight="1">
      <c r="A5232" s="73"/>
      <c r="B5232" s="86"/>
    </row>
    <row r="5233" spans="1:2" ht="18" customHeight="1">
      <c r="A5233" s="73"/>
      <c r="B5233" s="86"/>
    </row>
    <row r="5234" spans="1:2" ht="18" customHeight="1">
      <c r="A5234" s="73"/>
      <c r="B5234" s="86"/>
    </row>
    <row r="5235" spans="1:2" ht="18" customHeight="1">
      <c r="A5235" s="73"/>
      <c r="B5235" s="86"/>
    </row>
    <row r="5236" spans="1:2" ht="18" customHeight="1">
      <c r="A5236" s="73"/>
      <c r="B5236" s="86"/>
    </row>
    <row r="5237" spans="1:2" ht="18" customHeight="1">
      <c r="A5237" s="73"/>
      <c r="B5237" s="86"/>
    </row>
    <row r="5238" spans="1:2" ht="18" customHeight="1">
      <c r="A5238" s="73"/>
      <c r="B5238" s="86"/>
    </row>
    <row r="5239" spans="1:2" ht="18" customHeight="1">
      <c r="A5239" s="73"/>
      <c r="B5239" s="86"/>
    </row>
    <row r="5240" spans="1:2" ht="18" customHeight="1">
      <c r="A5240" s="73"/>
      <c r="B5240" s="86"/>
    </row>
    <row r="5241" spans="1:2" ht="18" customHeight="1">
      <c r="A5241" s="73"/>
      <c r="B5241" s="86"/>
    </row>
    <row r="5242" spans="1:2" ht="18" customHeight="1">
      <c r="A5242" s="73"/>
      <c r="B5242" s="86"/>
    </row>
    <row r="5243" spans="1:2" ht="18" customHeight="1">
      <c r="A5243" s="73"/>
      <c r="B5243" s="86"/>
    </row>
    <row r="5244" spans="1:2" ht="18" customHeight="1">
      <c r="A5244" s="73"/>
      <c r="B5244" s="86"/>
    </row>
    <row r="5245" spans="1:2" ht="18" customHeight="1">
      <c r="A5245" s="73"/>
      <c r="B5245" s="86"/>
    </row>
    <row r="5246" spans="1:2" ht="18" customHeight="1">
      <c r="A5246" s="73"/>
      <c r="B5246" s="86"/>
    </row>
    <row r="5247" spans="1:2" ht="18" customHeight="1">
      <c r="A5247" s="73"/>
      <c r="B5247" s="86"/>
    </row>
    <row r="5248" spans="1:2" ht="18" customHeight="1">
      <c r="A5248" s="73"/>
      <c r="B5248" s="86"/>
    </row>
    <row r="5249" spans="1:2" ht="18" customHeight="1">
      <c r="A5249" s="73"/>
      <c r="B5249" s="86"/>
    </row>
    <row r="5250" spans="1:2" ht="18" customHeight="1">
      <c r="A5250" s="73"/>
      <c r="B5250" s="86"/>
    </row>
    <row r="5251" spans="1:2" ht="18" customHeight="1">
      <c r="A5251" s="73"/>
      <c r="B5251" s="86"/>
    </row>
    <row r="5252" spans="1:2" ht="18" customHeight="1">
      <c r="A5252" s="73"/>
      <c r="B5252" s="86"/>
    </row>
    <row r="5253" spans="1:2" ht="18" customHeight="1">
      <c r="A5253" s="73"/>
      <c r="B5253" s="86"/>
    </row>
    <row r="5254" spans="1:2" ht="18" customHeight="1">
      <c r="A5254" s="73"/>
      <c r="B5254" s="86"/>
    </row>
    <row r="5255" spans="1:2" ht="18" customHeight="1">
      <c r="A5255" s="73"/>
      <c r="B5255" s="86"/>
    </row>
    <row r="5256" spans="1:2" ht="18" customHeight="1">
      <c r="A5256" s="73"/>
      <c r="B5256" s="86"/>
    </row>
    <row r="5257" spans="1:2" ht="18" customHeight="1">
      <c r="A5257" s="73"/>
      <c r="B5257" s="86"/>
    </row>
    <row r="5258" spans="1:2" ht="18" customHeight="1">
      <c r="A5258" s="73"/>
      <c r="B5258" s="86"/>
    </row>
    <row r="5259" spans="1:2" ht="18" customHeight="1">
      <c r="A5259" s="73"/>
      <c r="B5259" s="86"/>
    </row>
    <row r="5260" spans="1:2" ht="18" customHeight="1">
      <c r="A5260" s="73"/>
      <c r="B5260" s="86"/>
    </row>
    <row r="5261" spans="1:2" ht="18" customHeight="1">
      <c r="A5261" s="73"/>
      <c r="B5261" s="86"/>
    </row>
    <row r="5262" spans="1:2" ht="18" customHeight="1">
      <c r="A5262" s="73"/>
      <c r="B5262" s="86"/>
    </row>
    <row r="5263" spans="1:2" ht="18" customHeight="1">
      <c r="A5263" s="73"/>
      <c r="B5263" s="86"/>
    </row>
    <row r="5264" spans="1:2" ht="18" customHeight="1">
      <c r="A5264" s="73"/>
      <c r="B5264" s="86"/>
    </row>
    <row r="5265" spans="1:2" ht="18" customHeight="1">
      <c r="A5265" s="73"/>
      <c r="B5265" s="86"/>
    </row>
    <row r="5266" spans="1:2" ht="18" customHeight="1">
      <c r="A5266" s="73"/>
      <c r="B5266" s="86"/>
    </row>
    <row r="5267" spans="1:2" ht="18" customHeight="1">
      <c r="A5267" s="73"/>
      <c r="B5267" s="86"/>
    </row>
    <row r="5268" spans="1:2" ht="18" customHeight="1">
      <c r="A5268" s="73"/>
      <c r="B5268" s="86"/>
    </row>
    <row r="5269" spans="1:2" ht="18" customHeight="1">
      <c r="A5269" s="73"/>
      <c r="B5269" s="86"/>
    </row>
    <row r="5270" spans="1:2" ht="18" customHeight="1">
      <c r="A5270" s="73"/>
      <c r="B5270" s="86"/>
    </row>
    <row r="5271" spans="1:2" ht="18" customHeight="1">
      <c r="A5271" s="73"/>
      <c r="B5271" s="86"/>
    </row>
    <row r="5272" spans="1:2" ht="18" customHeight="1">
      <c r="A5272" s="73"/>
      <c r="B5272" s="86"/>
    </row>
    <row r="5273" spans="1:2" ht="18" customHeight="1">
      <c r="A5273" s="73"/>
      <c r="B5273" s="86"/>
    </row>
    <row r="5274" spans="1:2" ht="18" customHeight="1">
      <c r="A5274" s="73"/>
      <c r="B5274" s="86"/>
    </row>
    <row r="5275" spans="1:2" ht="18" customHeight="1">
      <c r="A5275" s="73"/>
      <c r="B5275" s="86"/>
    </row>
    <row r="5276" spans="1:2" ht="18" customHeight="1">
      <c r="A5276" s="73"/>
      <c r="B5276" s="86"/>
    </row>
    <row r="5277" spans="1:2" ht="18" customHeight="1">
      <c r="A5277" s="73"/>
      <c r="B5277" s="86"/>
    </row>
    <row r="5278" spans="1:2" ht="18" customHeight="1">
      <c r="A5278" s="73"/>
      <c r="B5278" s="86"/>
    </row>
    <row r="5279" spans="1:2" ht="18" customHeight="1">
      <c r="A5279" s="73"/>
      <c r="B5279" s="86"/>
    </row>
    <row r="5280" spans="1:2" ht="18" customHeight="1">
      <c r="A5280" s="73"/>
      <c r="B5280" s="86"/>
    </row>
    <row r="5281" spans="1:2" ht="18" customHeight="1">
      <c r="A5281" s="73"/>
      <c r="B5281" s="86"/>
    </row>
    <row r="5282" spans="1:2" ht="18" customHeight="1">
      <c r="A5282" s="73"/>
      <c r="B5282" s="86"/>
    </row>
    <row r="5283" spans="1:2" ht="18" customHeight="1">
      <c r="A5283" s="73"/>
      <c r="B5283" s="86"/>
    </row>
    <row r="5284" spans="1:2" ht="18" customHeight="1">
      <c r="A5284" s="73"/>
      <c r="B5284" s="86"/>
    </row>
    <row r="5285" spans="1:2" ht="18" customHeight="1">
      <c r="A5285" s="73"/>
      <c r="B5285" s="86"/>
    </row>
    <row r="5286" spans="1:2" ht="18" customHeight="1">
      <c r="A5286" s="73"/>
      <c r="B5286" s="86"/>
    </row>
    <row r="5287" spans="1:2" ht="18" customHeight="1">
      <c r="A5287" s="73"/>
      <c r="B5287" s="86"/>
    </row>
    <row r="5288" spans="1:2" ht="18" customHeight="1">
      <c r="A5288" s="73"/>
      <c r="B5288" s="86"/>
    </row>
    <row r="5289" spans="1:2" ht="18" customHeight="1">
      <c r="A5289" s="73"/>
      <c r="B5289" s="86"/>
    </row>
    <row r="5290" spans="1:2" ht="18" customHeight="1">
      <c r="A5290" s="73"/>
      <c r="B5290" s="86"/>
    </row>
    <row r="5291" spans="1:2" ht="18" customHeight="1">
      <c r="A5291" s="73"/>
      <c r="B5291" s="86"/>
    </row>
    <row r="5292" spans="1:2" ht="18" customHeight="1">
      <c r="A5292" s="73"/>
      <c r="B5292" s="86"/>
    </row>
    <row r="5293" spans="1:2" ht="18" customHeight="1">
      <c r="A5293" s="73"/>
      <c r="B5293" s="86"/>
    </row>
    <row r="5294" spans="1:2" ht="18" customHeight="1">
      <c r="A5294" s="73"/>
      <c r="B5294" s="86"/>
    </row>
    <row r="5295" spans="1:2" ht="18" customHeight="1">
      <c r="A5295" s="73"/>
      <c r="B5295" s="86"/>
    </row>
    <row r="5296" spans="1:2" ht="18" customHeight="1">
      <c r="A5296" s="73"/>
      <c r="B5296" s="86"/>
    </row>
    <row r="5297" spans="1:2" ht="18" customHeight="1">
      <c r="A5297" s="73"/>
      <c r="B5297" s="86"/>
    </row>
    <row r="5298" spans="1:2" ht="18" customHeight="1">
      <c r="A5298" s="73"/>
      <c r="B5298" s="86"/>
    </row>
    <row r="5299" spans="1:2" ht="18" customHeight="1">
      <c r="A5299" s="73"/>
      <c r="B5299" s="86"/>
    </row>
    <row r="5300" spans="1:2" ht="18" customHeight="1">
      <c r="A5300" s="73"/>
      <c r="B5300" s="86"/>
    </row>
    <row r="5301" spans="1:2" ht="18" customHeight="1">
      <c r="A5301" s="73"/>
      <c r="B5301" s="86"/>
    </row>
    <row r="5302" spans="1:2" ht="18" customHeight="1">
      <c r="A5302" s="73"/>
      <c r="B5302" s="86"/>
    </row>
    <row r="5303" spans="1:2" ht="18" customHeight="1">
      <c r="A5303" s="73"/>
      <c r="B5303" s="86"/>
    </row>
    <row r="5304" spans="1:2" ht="18" customHeight="1">
      <c r="A5304" s="73"/>
      <c r="B5304" s="86"/>
    </row>
    <row r="5305" spans="1:2" ht="18" customHeight="1">
      <c r="A5305" s="73"/>
      <c r="B5305" s="86"/>
    </row>
    <row r="5306" spans="1:2" ht="18" customHeight="1">
      <c r="A5306" s="73"/>
      <c r="B5306" s="86"/>
    </row>
    <row r="5307" spans="1:2" ht="18" customHeight="1">
      <c r="A5307" s="73"/>
      <c r="B5307" s="86"/>
    </row>
    <row r="5308" spans="1:2" ht="18" customHeight="1">
      <c r="A5308" s="73"/>
      <c r="B5308" s="86"/>
    </row>
    <row r="5309" spans="1:2" ht="18" customHeight="1">
      <c r="A5309" s="73"/>
      <c r="B5309" s="86"/>
    </row>
    <row r="5310" spans="1:2" ht="18" customHeight="1">
      <c r="A5310" s="73"/>
      <c r="B5310" s="86"/>
    </row>
    <row r="5311" spans="1:2" ht="18" customHeight="1">
      <c r="A5311" s="73"/>
      <c r="B5311" s="86"/>
    </row>
    <row r="5312" spans="1:2" ht="18" customHeight="1">
      <c r="A5312" s="73"/>
      <c r="B5312" s="86"/>
    </row>
    <row r="5313" spans="1:2" ht="18" customHeight="1">
      <c r="A5313" s="73"/>
      <c r="B5313" s="86"/>
    </row>
    <row r="5314" spans="1:2" ht="18" customHeight="1">
      <c r="A5314" s="73"/>
      <c r="B5314" s="86"/>
    </row>
    <row r="5315" spans="1:2" ht="18" customHeight="1">
      <c r="A5315" s="73"/>
      <c r="B5315" s="86"/>
    </row>
    <row r="5316" spans="1:2" ht="18" customHeight="1">
      <c r="A5316" s="73"/>
      <c r="B5316" s="86"/>
    </row>
    <row r="5317" spans="1:2" ht="18" customHeight="1">
      <c r="A5317" s="73"/>
      <c r="B5317" s="86"/>
    </row>
    <row r="5318" spans="1:2" ht="18" customHeight="1">
      <c r="A5318" s="73"/>
      <c r="B5318" s="86"/>
    </row>
    <row r="5319" spans="1:2" ht="18" customHeight="1">
      <c r="A5319" s="73"/>
      <c r="B5319" s="86"/>
    </row>
    <row r="5320" spans="1:2" ht="18" customHeight="1">
      <c r="A5320" s="73"/>
      <c r="B5320" s="86"/>
    </row>
    <row r="5321" spans="1:2" ht="18" customHeight="1">
      <c r="A5321" s="73"/>
      <c r="B5321" s="86"/>
    </row>
    <row r="5322" spans="1:2" ht="18" customHeight="1">
      <c r="A5322" s="73"/>
      <c r="B5322" s="86"/>
    </row>
    <row r="5323" spans="1:2" ht="18" customHeight="1">
      <c r="A5323" s="73"/>
      <c r="B5323" s="86"/>
    </row>
    <row r="5324" spans="1:2" ht="18" customHeight="1">
      <c r="A5324" s="73"/>
      <c r="B5324" s="86"/>
    </row>
    <row r="5325" spans="1:2" ht="18" customHeight="1">
      <c r="A5325" s="73"/>
      <c r="B5325" s="86"/>
    </row>
    <row r="5326" spans="1:2" ht="18" customHeight="1">
      <c r="A5326" s="73"/>
      <c r="B5326" s="86"/>
    </row>
    <row r="5327" spans="1:2" ht="18" customHeight="1">
      <c r="A5327" s="73"/>
      <c r="B5327" s="86"/>
    </row>
    <row r="5328" spans="1:2" ht="18" customHeight="1">
      <c r="A5328" s="73"/>
      <c r="B5328" s="86"/>
    </row>
    <row r="5329" spans="1:2" ht="18" customHeight="1">
      <c r="A5329" s="73"/>
      <c r="B5329" s="86"/>
    </row>
    <row r="5330" spans="1:2" ht="18" customHeight="1">
      <c r="A5330" s="73"/>
      <c r="B5330" s="86"/>
    </row>
    <row r="5331" spans="1:2" ht="18" customHeight="1">
      <c r="A5331" s="73"/>
      <c r="B5331" s="86"/>
    </row>
    <row r="5332" spans="1:2" ht="18" customHeight="1">
      <c r="A5332" s="73"/>
      <c r="B5332" s="86"/>
    </row>
    <row r="5333" spans="1:2" ht="18" customHeight="1">
      <c r="A5333" s="73"/>
      <c r="B5333" s="86"/>
    </row>
    <row r="5334" spans="1:2" ht="18" customHeight="1">
      <c r="A5334" s="73"/>
      <c r="B5334" s="86"/>
    </row>
    <row r="5335" spans="1:2" ht="18" customHeight="1">
      <c r="A5335" s="73"/>
      <c r="B5335" s="86"/>
    </row>
    <row r="5336" spans="1:2" ht="18" customHeight="1">
      <c r="A5336" s="73"/>
      <c r="B5336" s="86"/>
    </row>
    <row r="5337" spans="1:2" ht="18" customHeight="1">
      <c r="A5337" s="73"/>
      <c r="B5337" s="86"/>
    </row>
    <row r="5338" spans="1:2" ht="18" customHeight="1">
      <c r="A5338" s="73"/>
      <c r="B5338" s="86"/>
    </row>
    <row r="5339" spans="1:2" ht="18" customHeight="1">
      <c r="A5339" s="73"/>
      <c r="B5339" s="86"/>
    </row>
    <row r="5340" spans="1:2" ht="18" customHeight="1">
      <c r="A5340" s="73"/>
      <c r="B5340" s="86"/>
    </row>
    <row r="5341" spans="1:2" ht="18" customHeight="1">
      <c r="A5341" s="73"/>
      <c r="B5341" s="86"/>
    </row>
    <row r="5342" spans="1:2" ht="18" customHeight="1">
      <c r="A5342" s="73"/>
      <c r="B5342" s="86"/>
    </row>
    <row r="5343" spans="1:2" ht="18" customHeight="1">
      <c r="A5343" s="73"/>
      <c r="B5343" s="86"/>
    </row>
    <row r="5344" spans="1:2" ht="18" customHeight="1">
      <c r="A5344" s="73"/>
      <c r="B5344" s="86"/>
    </row>
    <row r="5345" spans="1:2" ht="18" customHeight="1">
      <c r="A5345" s="73"/>
      <c r="B5345" s="86"/>
    </row>
    <row r="5346" spans="1:2" ht="18" customHeight="1">
      <c r="A5346" s="73"/>
      <c r="B5346" s="86"/>
    </row>
    <row r="5347" spans="1:2" ht="18" customHeight="1">
      <c r="A5347" s="73"/>
      <c r="B5347" s="86"/>
    </row>
    <row r="5348" spans="1:2" ht="18" customHeight="1">
      <c r="A5348" s="73"/>
      <c r="B5348" s="86"/>
    </row>
    <row r="5349" spans="1:2" ht="18" customHeight="1">
      <c r="A5349" s="73"/>
      <c r="B5349" s="86"/>
    </row>
    <row r="5350" spans="1:2" ht="18" customHeight="1">
      <c r="A5350" s="73"/>
      <c r="B5350" s="86"/>
    </row>
    <row r="5351" spans="1:2" ht="18" customHeight="1">
      <c r="A5351" s="73"/>
      <c r="B5351" s="86"/>
    </row>
    <row r="5352" spans="1:2" ht="18" customHeight="1">
      <c r="A5352" s="73"/>
      <c r="B5352" s="86"/>
    </row>
    <row r="5353" spans="1:2" ht="18" customHeight="1">
      <c r="A5353" s="73"/>
      <c r="B5353" s="86"/>
    </row>
    <row r="5354" spans="1:2" ht="18" customHeight="1">
      <c r="A5354" s="73"/>
      <c r="B5354" s="86"/>
    </row>
    <row r="5355" spans="1:2" ht="18" customHeight="1">
      <c r="A5355" s="73"/>
      <c r="B5355" s="86"/>
    </row>
    <row r="5356" spans="1:2" ht="18" customHeight="1">
      <c r="A5356" s="73"/>
      <c r="B5356" s="86"/>
    </row>
    <row r="5357" spans="1:2" ht="18" customHeight="1">
      <c r="A5357" s="73"/>
      <c r="B5357" s="86"/>
    </row>
    <row r="5358" spans="1:2" ht="18" customHeight="1">
      <c r="A5358" s="73"/>
      <c r="B5358" s="86"/>
    </row>
    <row r="5359" spans="1:2" ht="18" customHeight="1">
      <c r="A5359" s="73"/>
      <c r="B5359" s="86"/>
    </row>
    <row r="5360" spans="1:2" ht="18" customHeight="1">
      <c r="A5360" s="73"/>
      <c r="B5360" s="86"/>
    </row>
    <row r="5361" spans="1:2" ht="18" customHeight="1">
      <c r="A5361" s="73"/>
      <c r="B5361" s="86"/>
    </row>
    <row r="5362" spans="1:2" ht="18" customHeight="1">
      <c r="A5362" s="73"/>
      <c r="B5362" s="86"/>
    </row>
    <row r="5363" spans="1:2" ht="18" customHeight="1">
      <c r="A5363" s="73"/>
      <c r="B5363" s="86"/>
    </row>
    <row r="5364" spans="1:2" ht="18" customHeight="1">
      <c r="A5364" s="73"/>
      <c r="B5364" s="86"/>
    </row>
    <row r="5365" spans="1:2" ht="18" customHeight="1">
      <c r="A5365" s="73"/>
      <c r="B5365" s="86"/>
    </row>
    <row r="5366" spans="1:2" ht="18" customHeight="1">
      <c r="A5366" s="73"/>
      <c r="B5366" s="86"/>
    </row>
    <row r="5367" spans="1:2" ht="18" customHeight="1">
      <c r="A5367" s="73"/>
      <c r="B5367" s="86"/>
    </row>
    <row r="5368" spans="1:2" ht="18" customHeight="1">
      <c r="A5368" s="73"/>
      <c r="B5368" s="86"/>
    </row>
    <row r="5369" spans="1:2" ht="18" customHeight="1">
      <c r="A5369" s="73"/>
      <c r="B5369" s="86"/>
    </row>
    <row r="5370" spans="1:2" ht="18" customHeight="1">
      <c r="A5370" s="73"/>
      <c r="B5370" s="86"/>
    </row>
    <row r="5371" spans="1:2" ht="18" customHeight="1">
      <c r="A5371" s="73"/>
      <c r="B5371" s="86"/>
    </row>
    <row r="5372" spans="1:2" ht="18" customHeight="1">
      <c r="A5372" s="73"/>
      <c r="B5372" s="86"/>
    </row>
    <row r="5373" spans="1:2" ht="18" customHeight="1">
      <c r="A5373" s="73"/>
      <c r="B5373" s="86"/>
    </row>
    <row r="5374" spans="1:2" ht="18" customHeight="1">
      <c r="A5374" s="73"/>
      <c r="B5374" s="86"/>
    </row>
    <row r="5375" spans="1:2" ht="18" customHeight="1">
      <c r="A5375" s="73"/>
      <c r="B5375" s="86"/>
    </row>
    <row r="5376" spans="1:2" ht="18" customHeight="1">
      <c r="A5376" s="73"/>
      <c r="B5376" s="86"/>
    </row>
    <row r="5377" spans="1:2" ht="18" customHeight="1">
      <c r="A5377" s="73"/>
      <c r="B5377" s="86"/>
    </row>
    <row r="5378" spans="1:2" ht="18" customHeight="1">
      <c r="A5378" s="73"/>
      <c r="B5378" s="86"/>
    </row>
    <row r="5379" spans="1:2" ht="18" customHeight="1">
      <c r="A5379" s="73"/>
      <c r="B5379" s="86"/>
    </row>
    <row r="5380" spans="1:2" ht="18" customHeight="1">
      <c r="A5380" s="73"/>
      <c r="B5380" s="86"/>
    </row>
    <row r="5381" spans="1:2" ht="18" customHeight="1">
      <c r="A5381" s="73"/>
      <c r="B5381" s="86"/>
    </row>
    <row r="5382" spans="1:2" ht="18" customHeight="1">
      <c r="A5382" s="73"/>
      <c r="B5382" s="86"/>
    </row>
    <row r="5383" spans="1:2" ht="18" customHeight="1">
      <c r="A5383" s="73"/>
      <c r="B5383" s="86"/>
    </row>
    <row r="5384" spans="1:2" ht="18" customHeight="1">
      <c r="A5384" s="73"/>
      <c r="B5384" s="86"/>
    </row>
    <row r="5385" spans="1:2" ht="18" customHeight="1">
      <c r="A5385" s="73"/>
      <c r="B5385" s="86"/>
    </row>
    <row r="5386" spans="1:2" ht="18" customHeight="1">
      <c r="A5386" s="73"/>
      <c r="B5386" s="86"/>
    </row>
    <row r="5387" spans="1:2" ht="18" customHeight="1">
      <c r="A5387" s="73"/>
      <c r="B5387" s="86"/>
    </row>
    <row r="5388" spans="1:2" ht="18" customHeight="1">
      <c r="A5388" s="73"/>
      <c r="B5388" s="86"/>
    </row>
    <row r="5389" spans="1:2" ht="18" customHeight="1">
      <c r="A5389" s="73"/>
      <c r="B5389" s="86"/>
    </row>
    <row r="5390" spans="1:2" ht="18" customHeight="1">
      <c r="A5390" s="73"/>
      <c r="B5390" s="86"/>
    </row>
    <row r="5391" spans="1:2" ht="18" customHeight="1">
      <c r="A5391" s="73"/>
      <c r="B5391" s="86"/>
    </row>
    <row r="5392" spans="1:2" ht="18" customHeight="1">
      <c r="A5392" s="73"/>
      <c r="B5392" s="86"/>
    </row>
    <row r="5393" spans="1:2" ht="18" customHeight="1">
      <c r="A5393" s="73"/>
      <c r="B5393" s="86"/>
    </row>
    <row r="5394" spans="1:2" ht="18" customHeight="1">
      <c r="A5394" s="73"/>
      <c r="B5394" s="86"/>
    </row>
    <row r="5395" spans="1:2" ht="18" customHeight="1">
      <c r="A5395" s="73"/>
      <c r="B5395" s="86"/>
    </row>
    <row r="5396" spans="1:2" ht="18" customHeight="1">
      <c r="A5396" s="73"/>
      <c r="B5396" s="86"/>
    </row>
    <row r="5397" spans="1:2" ht="18" customHeight="1">
      <c r="A5397" s="73"/>
      <c r="B5397" s="86"/>
    </row>
    <row r="5398" spans="1:2" ht="18" customHeight="1">
      <c r="A5398" s="73"/>
      <c r="B5398" s="86"/>
    </row>
    <row r="5399" spans="1:2" ht="18" customHeight="1">
      <c r="A5399" s="73"/>
      <c r="B5399" s="86"/>
    </row>
    <row r="5400" spans="1:2" ht="18" customHeight="1">
      <c r="A5400" s="73"/>
      <c r="B5400" s="86"/>
    </row>
    <row r="5401" spans="1:2" ht="18" customHeight="1">
      <c r="A5401" s="73"/>
      <c r="B5401" s="86"/>
    </row>
    <row r="5402" spans="1:2" ht="18" customHeight="1">
      <c r="A5402" s="73"/>
      <c r="B5402" s="86"/>
    </row>
    <row r="5403" spans="1:2" ht="18" customHeight="1">
      <c r="A5403" s="73"/>
      <c r="B5403" s="86"/>
    </row>
    <row r="5404" spans="1:2" ht="18" customHeight="1">
      <c r="A5404" s="73"/>
      <c r="B5404" s="86"/>
    </row>
    <row r="5405" spans="1:2" ht="18" customHeight="1">
      <c r="A5405" s="73"/>
      <c r="B5405" s="86"/>
    </row>
    <row r="5406" spans="1:2" ht="18" customHeight="1">
      <c r="A5406" s="73"/>
      <c r="B5406" s="86"/>
    </row>
    <row r="5407" spans="1:2" ht="18" customHeight="1">
      <c r="A5407" s="73"/>
      <c r="B5407" s="86"/>
    </row>
    <row r="5408" spans="1:2" ht="18" customHeight="1">
      <c r="A5408" s="73"/>
      <c r="B5408" s="86"/>
    </row>
    <row r="5409" spans="1:2" ht="18" customHeight="1">
      <c r="A5409" s="73"/>
      <c r="B5409" s="86"/>
    </row>
    <row r="5410" spans="1:2" ht="18" customHeight="1">
      <c r="A5410" s="73"/>
      <c r="B5410" s="86"/>
    </row>
    <row r="5411" spans="1:2" ht="18" customHeight="1">
      <c r="A5411" s="73"/>
      <c r="B5411" s="86"/>
    </row>
    <row r="5412" spans="1:2" ht="18" customHeight="1">
      <c r="A5412" s="73"/>
      <c r="B5412" s="86"/>
    </row>
    <row r="5413" spans="1:2" ht="18" customHeight="1">
      <c r="A5413" s="73"/>
      <c r="B5413" s="86"/>
    </row>
    <row r="5414" spans="1:2" ht="18" customHeight="1">
      <c r="A5414" s="73"/>
      <c r="B5414" s="86"/>
    </row>
    <row r="5415" spans="1:2" ht="18" customHeight="1">
      <c r="A5415" s="73"/>
      <c r="B5415" s="86"/>
    </row>
    <row r="5416" spans="1:2" ht="18" customHeight="1">
      <c r="A5416" s="73"/>
      <c r="B5416" s="86"/>
    </row>
    <row r="5417" spans="1:2" ht="18" customHeight="1">
      <c r="A5417" s="73"/>
      <c r="B5417" s="86"/>
    </row>
    <row r="5418" spans="1:2" ht="18" customHeight="1">
      <c r="A5418" s="73"/>
      <c r="B5418" s="86"/>
    </row>
    <row r="5419" spans="1:2" ht="18" customHeight="1">
      <c r="A5419" s="73"/>
      <c r="B5419" s="86"/>
    </row>
    <row r="5420" spans="1:2" ht="18" customHeight="1">
      <c r="A5420" s="73"/>
      <c r="B5420" s="86"/>
    </row>
    <row r="5421" spans="1:2" ht="18" customHeight="1">
      <c r="A5421" s="73"/>
      <c r="B5421" s="86"/>
    </row>
    <row r="5422" spans="1:2" ht="18" customHeight="1">
      <c r="A5422" s="73"/>
      <c r="B5422" s="86"/>
    </row>
    <row r="5423" spans="1:2" ht="18" customHeight="1">
      <c r="A5423" s="73"/>
      <c r="B5423" s="86"/>
    </row>
    <row r="5424" spans="1:2" ht="18" customHeight="1">
      <c r="A5424" s="73"/>
      <c r="B5424" s="86"/>
    </row>
    <row r="5425" spans="1:2" ht="18" customHeight="1">
      <c r="A5425" s="73"/>
      <c r="B5425" s="86"/>
    </row>
    <row r="5426" spans="1:2" ht="18" customHeight="1">
      <c r="A5426" s="73"/>
      <c r="B5426" s="86"/>
    </row>
    <row r="5427" spans="1:2" ht="18" customHeight="1">
      <c r="A5427" s="73"/>
      <c r="B5427" s="86"/>
    </row>
    <row r="5428" spans="1:2" ht="18" customHeight="1">
      <c r="A5428" s="73"/>
      <c r="B5428" s="86"/>
    </row>
    <row r="5429" spans="1:2" ht="18" customHeight="1">
      <c r="A5429" s="73"/>
      <c r="B5429" s="86"/>
    </row>
    <row r="5430" spans="1:2" ht="18" customHeight="1">
      <c r="A5430" s="73"/>
      <c r="B5430" s="86"/>
    </row>
    <row r="5431" spans="1:2" ht="18" customHeight="1">
      <c r="A5431" s="73"/>
      <c r="B5431" s="86"/>
    </row>
    <row r="5432" spans="1:2" ht="18" customHeight="1">
      <c r="A5432" s="73"/>
      <c r="B5432" s="86"/>
    </row>
    <row r="5433" spans="1:2" ht="18" customHeight="1">
      <c r="A5433" s="73"/>
      <c r="B5433" s="86"/>
    </row>
    <row r="5434" spans="1:2" ht="18" customHeight="1">
      <c r="A5434" s="73"/>
      <c r="B5434" s="86"/>
    </row>
    <row r="5435" spans="1:2" ht="18" customHeight="1">
      <c r="A5435" s="73"/>
      <c r="B5435" s="86"/>
    </row>
    <row r="5436" spans="1:2" ht="18" customHeight="1">
      <c r="A5436" s="73"/>
      <c r="B5436" s="86"/>
    </row>
    <row r="5437" spans="1:2" ht="18" customHeight="1">
      <c r="A5437" s="73"/>
      <c r="B5437" s="86"/>
    </row>
    <row r="5438" spans="1:2" ht="18" customHeight="1">
      <c r="A5438" s="73"/>
      <c r="B5438" s="86"/>
    </row>
    <row r="5439" spans="1:2" ht="18" customHeight="1">
      <c r="A5439" s="73"/>
      <c r="B5439" s="86"/>
    </row>
    <row r="5440" spans="1:2" ht="18" customHeight="1">
      <c r="A5440" s="73"/>
      <c r="B5440" s="86"/>
    </row>
    <row r="5441" spans="1:2" ht="18" customHeight="1">
      <c r="A5441" s="73"/>
      <c r="B5441" s="86"/>
    </row>
    <row r="5442" spans="1:2" ht="18" customHeight="1">
      <c r="A5442" s="73"/>
      <c r="B5442" s="86"/>
    </row>
    <row r="5443" spans="1:2" ht="18" customHeight="1">
      <c r="A5443" s="73"/>
      <c r="B5443" s="86"/>
    </row>
    <row r="5444" spans="1:2" ht="18" customHeight="1">
      <c r="A5444" s="73"/>
      <c r="B5444" s="86"/>
    </row>
    <row r="5445" spans="1:2" ht="18" customHeight="1">
      <c r="A5445" s="73"/>
      <c r="B5445" s="86"/>
    </row>
    <row r="5446" spans="1:2" ht="18" customHeight="1">
      <c r="A5446" s="73"/>
      <c r="B5446" s="86"/>
    </row>
    <row r="5447" spans="1:2" ht="18" customHeight="1">
      <c r="A5447" s="73"/>
      <c r="B5447" s="86"/>
    </row>
    <row r="5448" spans="1:2" ht="18" customHeight="1">
      <c r="A5448" s="73"/>
      <c r="B5448" s="86"/>
    </row>
    <row r="5449" spans="1:2" ht="18" customHeight="1">
      <c r="A5449" s="73"/>
      <c r="B5449" s="86"/>
    </row>
    <row r="5450" spans="1:2" ht="18" customHeight="1">
      <c r="A5450" s="73"/>
      <c r="B5450" s="86"/>
    </row>
    <row r="5451" spans="1:2" ht="18" customHeight="1">
      <c r="A5451" s="73"/>
      <c r="B5451" s="86"/>
    </row>
    <row r="5452" spans="1:2" ht="18" customHeight="1">
      <c r="A5452" s="73"/>
      <c r="B5452" s="86"/>
    </row>
    <row r="5453" spans="1:2" ht="18" customHeight="1">
      <c r="A5453" s="73"/>
      <c r="B5453" s="86"/>
    </row>
    <row r="5454" spans="1:2" ht="18" customHeight="1">
      <c r="A5454" s="73"/>
      <c r="B5454" s="86"/>
    </row>
    <row r="5455" spans="1:2" ht="18" customHeight="1">
      <c r="A5455" s="73"/>
      <c r="B5455" s="86"/>
    </row>
    <row r="5456" spans="1:2" ht="18" customHeight="1">
      <c r="A5456" s="73"/>
      <c r="B5456" s="86"/>
    </row>
    <row r="5457" spans="1:2" ht="18" customHeight="1">
      <c r="A5457" s="73"/>
      <c r="B5457" s="86"/>
    </row>
    <row r="5458" spans="1:2" ht="18" customHeight="1">
      <c r="A5458" s="73"/>
      <c r="B5458" s="86"/>
    </row>
    <row r="5459" spans="1:2" ht="18" customHeight="1">
      <c r="A5459" s="73"/>
      <c r="B5459" s="86"/>
    </row>
    <row r="5460" spans="1:2" ht="18" customHeight="1">
      <c r="A5460" s="73"/>
      <c r="B5460" s="86"/>
    </row>
    <row r="5461" spans="1:2" ht="18" customHeight="1">
      <c r="A5461" s="73"/>
      <c r="B5461" s="86"/>
    </row>
    <row r="5462" spans="1:2" ht="18" customHeight="1">
      <c r="A5462" s="73"/>
      <c r="B5462" s="86"/>
    </row>
    <row r="5463" spans="1:2" ht="18" customHeight="1">
      <c r="A5463" s="73"/>
      <c r="B5463" s="86"/>
    </row>
    <row r="5464" spans="1:2" ht="18" customHeight="1">
      <c r="A5464" s="73"/>
      <c r="B5464" s="86"/>
    </row>
    <row r="5465" spans="1:2" ht="18" customHeight="1">
      <c r="A5465" s="73"/>
      <c r="B5465" s="86"/>
    </row>
    <row r="5466" spans="1:2" ht="18" customHeight="1">
      <c r="A5466" s="73"/>
      <c r="B5466" s="86"/>
    </row>
    <row r="5467" spans="1:2" ht="18" customHeight="1">
      <c r="A5467" s="73"/>
      <c r="B5467" s="86"/>
    </row>
    <row r="5468" spans="1:2" ht="18" customHeight="1">
      <c r="A5468" s="73"/>
      <c r="B5468" s="86"/>
    </row>
    <row r="5469" spans="1:2" ht="18" customHeight="1">
      <c r="A5469" s="73"/>
      <c r="B5469" s="86"/>
    </row>
    <row r="5470" spans="1:2" ht="18" customHeight="1">
      <c r="A5470" s="73"/>
      <c r="B5470" s="86"/>
    </row>
    <row r="5471" spans="1:2" ht="18" customHeight="1">
      <c r="A5471" s="73"/>
      <c r="B5471" s="86"/>
    </row>
    <row r="5472" spans="1:2" ht="18" customHeight="1">
      <c r="A5472" s="73"/>
      <c r="B5472" s="86"/>
    </row>
    <row r="5473" spans="1:2" ht="18" customHeight="1">
      <c r="A5473" s="73"/>
      <c r="B5473" s="86"/>
    </row>
    <row r="5474" spans="1:2" ht="18" customHeight="1">
      <c r="A5474" s="73"/>
      <c r="B5474" s="86"/>
    </row>
    <row r="5475" spans="1:2" ht="18" customHeight="1">
      <c r="A5475" s="73"/>
      <c r="B5475" s="86"/>
    </row>
    <row r="5476" spans="1:2" ht="18" customHeight="1">
      <c r="A5476" s="73"/>
      <c r="B5476" s="86"/>
    </row>
    <row r="5477" spans="1:2" ht="18" customHeight="1">
      <c r="A5477" s="73"/>
      <c r="B5477" s="86"/>
    </row>
    <row r="5478" spans="1:2" ht="18" customHeight="1">
      <c r="A5478" s="73"/>
      <c r="B5478" s="86"/>
    </row>
    <row r="5479" spans="1:2" ht="18" customHeight="1">
      <c r="A5479" s="73"/>
      <c r="B5479" s="86"/>
    </row>
    <row r="5480" spans="1:2" ht="18" customHeight="1">
      <c r="A5480" s="73"/>
      <c r="B5480" s="86"/>
    </row>
    <row r="5481" spans="1:2" ht="18" customHeight="1">
      <c r="A5481" s="73"/>
      <c r="B5481" s="86"/>
    </row>
    <row r="5482" spans="1:2" ht="18" customHeight="1">
      <c r="A5482" s="73"/>
      <c r="B5482" s="86"/>
    </row>
    <row r="5483" spans="1:2" ht="18" customHeight="1">
      <c r="A5483" s="73"/>
      <c r="B5483" s="86"/>
    </row>
    <row r="5484" spans="1:2" ht="18" customHeight="1">
      <c r="A5484" s="73"/>
      <c r="B5484" s="86"/>
    </row>
    <row r="5485" spans="1:2" ht="18" customHeight="1">
      <c r="A5485" s="73"/>
      <c r="B5485" s="86"/>
    </row>
    <row r="5486" spans="1:2" ht="18" customHeight="1">
      <c r="A5486" s="73"/>
      <c r="B5486" s="86"/>
    </row>
    <row r="5487" spans="1:2" ht="18" customHeight="1">
      <c r="A5487" s="73"/>
      <c r="B5487" s="86"/>
    </row>
    <row r="5488" spans="1:2" ht="18" customHeight="1">
      <c r="A5488" s="73"/>
      <c r="B5488" s="86"/>
    </row>
    <row r="5489" spans="1:2" ht="18" customHeight="1">
      <c r="A5489" s="73"/>
      <c r="B5489" s="86"/>
    </row>
    <row r="5490" spans="1:2" ht="18" customHeight="1">
      <c r="A5490" s="73"/>
      <c r="B5490" s="86"/>
    </row>
    <row r="5491" spans="1:2" ht="18" customHeight="1">
      <c r="A5491" s="73"/>
      <c r="B5491" s="86"/>
    </row>
    <row r="5492" spans="1:2" ht="18" customHeight="1">
      <c r="A5492" s="73"/>
      <c r="B5492" s="86"/>
    </row>
    <row r="5493" spans="1:2" ht="18" customHeight="1">
      <c r="A5493" s="73"/>
      <c r="B5493" s="86"/>
    </row>
    <row r="5494" spans="1:2" ht="18" customHeight="1">
      <c r="A5494" s="73"/>
      <c r="B5494" s="86"/>
    </row>
    <row r="5495" spans="1:2" ht="18" customHeight="1">
      <c r="A5495" s="73"/>
      <c r="B5495" s="86"/>
    </row>
    <row r="5496" spans="1:2" ht="18" customHeight="1">
      <c r="A5496" s="73"/>
      <c r="B5496" s="86"/>
    </row>
    <row r="5497" spans="1:2" ht="18" customHeight="1">
      <c r="A5497" s="73"/>
      <c r="B5497" s="86"/>
    </row>
    <row r="5498" spans="1:2" ht="18" customHeight="1">
      <c r="A5498" s="73"/>
      <c r="B5498" s="86"/>
    </row>
    <row r="5499" spans="1:2" ht="18" customHeight="1">
      <c r="A5499" s="73"/>
      <c r="B5499" s="86"/>
    </row>
    <row r="5500" spans="1:2" ht="18" customHeight="1">
      <c r="A5500" s="73"/>
      <c r="B5500" s="86"/>
    </row>
    <row r="5501" spans="1:2" ht="18" customHeight="1">
      <c r="A5501" s="73"/>
      <c r="B5501" s="86"/>
    </row>
    <row r="5502" spans="1:2" ht="18" customHeight="1">
      <c r="A5502" s="73"/>
      <c r="B5502" s="86"/>
    </row>
    <row r="5503" spans="1:2" ht="18" customHeight="1">
      <c r="A5503" s="73"/>
      <c r="B5503" s="86"/>
    </row>
    <row r="5504" spans="1:2" ht="18" customHeight="1">
      <c r="A5504" s="73"/>
      <c r="B5504" s="86"/>
    </row>
    <row r="5505" spans="1:2" ht="18" customHeight="1">
      <c r="A5505" s="73"/>
      <c r="B5505" s="86"/>
    </row>
    <row r="5506" spans="1:2" ht="18" customHeight="1">
      <c r="A5506" s="73"/>
      <c r="B5506" s="86"/>
    </row>
    <row r="5507" spans="1:2" ht="18" customHeight="1">
      <c r="A5507" s="73"/>
      <c r="B5507" s="86"/>
    </row>
    <row r="5508" spans="1:2" ht="18" customHeight="1">
      <c r="A5508" s="73"/>
      <c r="B5508" s="86"/>
    </row>
    <row r="5509" spans="1:2" ht="18" customHeight="1">
      <c r="A5509" s="73"/>
      <c r="B5509" s="86"/>
    </row>
    <row r="5510" spans="1:2" ht="18" customHeight="1">
      <c r="A5510" s="73"/>
      <c r="B5510" s="86"/>
    </row>
    <row r="5511" spans="1:2" ht="18" customHeight="1">
      <c r="A5511" s="73"/>
      <c r="B5511" s="86"/>
    </row>
    <row r="5512" spans="1:2" ht="18" customHeight="1">
      <c r="A5512" s="73"/>
      <c r="B5512" s="86"/>
    </row>
    <row r="5513" spans="1:2" ht="18" customHeight="1">
      <c r="A5513" s="73"/>
      <c r="B5513" s="86"/>
    </row>
    <row r="5514" spans="1:2" ht="18" customHeight="1">
      <c r="A5514" s="73"/>
      <c r="B5514" s="86"/>
    </row>
    <row r="5515" spans="1:2" ht="18" customHeight="1">
      <c r="A5515" s="73"/>
      <c r="B5515" s="86"/>
    </row>
    <row r="5516" spans="1:2" ht="18" customHeight="1">
      <c r="A5516" s="73"/>
      <c r="B5516" s="86"/>
    </row>
    <row r="5517" spans="1:2" ht="18" customHeight="1">
      <c r="A5517" s="73"/>
      <c r="B5517" s="86"/>
    </row>
    <row r="5518" spans="1:2" ht="18" customHeight="1">
      <c r="A5518" s="73"/>
      <c r="B5518" s="86"/>
    </row>
    <row r="5519" spans="1:2" ht="18" customHeight="1">
      <c r="A5519" s="73"/>
      <c r="B5519" s="86"/>
    </row>
    <row r="5520" spans="1:2" ht="18" customHeight="1">
      <c r="A5520" s="73"/>
      <c r="B5520" s="86"/>
    </row>
    <row r="5521" spans="1:2" ht="18" customHeight="1">
      <c r="A5521" s="73"/>
      <c r="B5521" s="86"/>
    </row>
    <row r="5522" spans="1:2" ht="18" customHeight="1">
      <c r="A5522" s="73"/>
      <c r="B5522" s="86"/>
    </row>
    <row r="5523" spans="1:2" ht="18" customHeight="1">
      <c r="A5523" s="73"/>
      <c r="B5523" s="86"/>
    </row>
    <row r="5524" spans="1:2" ht="18" customHeight="1">
      <c r="A5524" s="73"/>
      <c r="B5524" s="86"/>
    </row>
    <row r="5525" spans="1:2" ht="18" customHeight="1">
      <c r="A5525" s="73"/>
      <c r="B5525" s="86"/>
    </row>
    <row r="5526" spans="1:2" ht="18" customHeight="1">
      <c r="A5526" s="73"/>
      <c r="B5526" s="86"/>
    </row>
    <row r="5527" spans="1:2" ht="18" customHeight="1">
      <c r="A5527" s="73"/>
      <c r="B5527" s="86"/>
    </row>
    <row r="5528" spans="1:2" ht="18" customHeight="1">
      <c r="A5528" s="73"/>
      <c r="B5528" s="86"/>
    </row>
    <row r="5529" spans="1:2" ht="18" customHeight="1">
      <c r="A5529" s="73"/>
      <c r="B5529" s="86"/>
    </row>
    <row r="5530" spans="1:2" ht="18" customHeight="1">
      <c r="A5530" s="73"/>
      <c r="B5530" s="86"/>
    </row>
    <row r="5531" spans="1:2" ht="18" customHeight="1">
      <c r="A5531" s="73"/>
      <c r="B5531" s="86"/>
    </row>
    <row r="5532" spans="1:2" ht="18" customHeight="1">
      <c r="A5532" s="73"/>
      <c r="B5532" s="86"/>
    </row>
    <row r="5533" spans="1:2" ht="18" customHeight="1">
      <c r="A5533" s="73"/>
      <c r="B5533" s="86"/>
    </row>
    <row r="5534" spans="1:2" ht="18" customHeight="1">
      <c r="A5534" s="73"/>
      <c r="B5534" s="86"/>
    </row>
    <row r="5535" spans="1:2" ht="18" customHeight="1">
      <c r="A5535" s="73"/>
      <c r="B5535" s="86"/>
    </row>
    <row r="5536" spans="1:2" ht="18" customHeight="1">
      <c r="A5536" s="73"/>
      <c r="B5536" s="86"/>
    </row>
    <row r="5537" spans="1:2" ht="18" customHeight="1">
      <c r="A5537" s="73"/>
      <c r="B5537" s="86"/>
    </row>
    <row r="5538" spans="1:2" ht="18" customHeight="1">
      <c r="A5538" s="73"/>
      <c r="B5538" s="86"/>
    </row>
    <row r="5539" spans="1:2" ht="18" customHeight="1">
      <c r="A5539" s="73"/>
      <c r="B5539" s="86"/>
    </row>
    <row r="5540" spans="1:2" ht="18" customHeight="1">
      <c r="A5540" s="73"/>
      <c r="B5540" s="86"/>
    </row>
    <row r="5541" spans="1:2" ht="18" customHeight="1">
      <c r="A5541" s="73"/>
      <c r="B5541" s="86"/>
    </row>
    <row r="5542" spans="1:2" ht="18" customHeight="1">
      <c r="A5542" s="73"/>
      <c r="B5542" s="86"/>
    </row>
    <row r="5543" spans="1:2" ht="18" customHeight="1">
      <c r="A5543" s="73"/>
      <c r="B5543" s="86"/>
    </row>
    <row r="5544" spans="1:2" ht="18" customHeight="1">
      <c r="A5544" s="73"/>
      <c r="B5544" s="86"/>
    </row>
    <row r="5545" spans="1:2" ht="18" customHeight="1">
      <c r="A5545" s="73"/>
      <c r="B5545" s="86"/>
    </row>
    <row r="5546" spans="1:2" ht="18" customHeight="1">
      <c r="A5546" s="73"/>
      <c r="B5546" s="86"/>
    </row>
    <row r="5547" spans="1:2" ht="18" customHeight="1">
      <c r="A5547" s="73"/>
      <c r="B5547" s="86"/>
    </row>
    <row r="5548" spans="1:2" ht="18" customHeight="1">
      <c r="A5548" s="73"/>
      <c r="B5548" s="86"/>
    </row>
    <row r="5549" spans="1:2" ht="18" customHeight="1">
      <c r="A5549" s="73"/>
      <c r="B5549" s="86"/>
    </row>
    <row r="5550" spans="1:2" ht="18" customHeight="1">
      <c r="A5550" s="73"/>
      <c r="B5550" s="86"/>
    </row>
    <row r="5551" spans="1:2" ht="18" customHeight="1">
      <c r="A5551" s="73"/>
      <c r="B5551" s="86"/>
    </row>
    <row r="5552" spans="1:2" ht="18" customHeight="1">
      <c r="A5552" s="73"/>
      <c r="B5552" s="86"/>
    </row>
    <row r="5553" spans="1:2" ht="18" customHeight="1">
      <c r="A5553" s="73"/>
      <c r="B5553" s="86"/>
    </row>
    <row r="5554" spans="1:2" ht="18" customHeight="1">
      <c r="A5554" s="73"/>
      <c r="B5554" s="86"/>
    </row>
    <row r="5555" spans="1:2" ht="18" customHeight="1">
      <c r="A5555" s="73"/>
      <c r="B5555" s="86"/>
    </row>
    <row r="5556" spans="1:2" ht="18" customHeight="1">
      <c r="A5556" s="73"/>
      <c r="B5556" s="86"/>
    </row>
    <row r="5557" spans="1:2" ht="18" customHeight="1">
      <c r="A5557" s="73"/>
      <c r="B5557" s="86"/>
    </row>
    <row r="5558" spans="1:2" ht="18" customHeight="1">
      <c r="A5558" s="73"/>
      <c r="B5558" s="86"/>
    </row>
    <row r="5559" spans="1:2" ht="18" customHeight="1">
      <c r="A5559" s="73"/>
      <c r="B5559" s="86"/>
    </row>
    <row r="5560" spans="1:2" ht="18" customHeight="1">
      <c r="A5560" s="73"/>
      <c r="B5560" s="86"/>
    </row>
    <row r="5561" spans="1:2" ht="18" customHeight="1">
      <c r="A5561" s="73"/>
      <c r="B5561" s="86"/>
    </row>
    <row r="5562" spans="1:2" ht="18" customHeight="1">
      <c r="A5562" s="73"/>
      <c r="B5562" s="86"/>
    </row>
    <row r="5563" spans="1:2" ht="18" customHeight="1">
      <c r="A5563" s="73"/>
      <c r="B5563" s="86"/>
    </row>
    <row r="5564" spans="1:2" ht="18" customHeight="1">
      <c r="A5564" s="73"/>
      <c r="B5564" s="86"/>
    </row>
    <row r="5565" spans="1:2" ht="18" customHeight="1">
      <c r="A5565" s="73"/>
      <c r="B5565" s="86"/>
    </row>
    <row r="5566" spans="1:2" ht="18" customHeight="1">
      <c r="A5566" s="73"/>
      <c r="B5566" s="86"/>
    </row>
    <row r="5567" spans="1:2" ht="18" customHeight="1">
      <c r="A5567" s="73"/>
      <c r="B5567" s="86"/>
    </row>
    <row r="5568" spans="1:2" ht="18" customHeight="1">
      <c r="A5568" s="73"/>
      <c r="B5568" s="86"/>
    </row>
    <row r="5569" spans="1:2" ht="18" customHeight="1">
      <c r="A5569" s="73"/>
      <c r="B5569" s="86"/>
    </row>
    <row r="5570" spans="1:2" ht="18" customHeight="1">
      <c r="A5570" s="73"/>
      <c r="B5570" s="86"/>
    </row>
    <row r="5571" spans="1:2" ht="18" customHeight="1">
      <c r="A5571" s="73"/>
      <c r="B5571" s="86"/>
    </row>
    <row r="5572" spans="1:2" ht="18" customHeight="1">
      <c r="A5572" s="73"/>
      <c r="B5572" s="86"/>
    </row>
    <row r="5573" spans="1:2" ht="18" customHeight="1">
      <c r="A5573" s="73"/>
      <c r="B5573" s="86"/>
    </row>
    <row r="5574" spans="1:2" ht="18" customHeight="1">
      <c r="A5574" s="73"/>
      <c r="B5574" s="86"/>
    </row>
    <row r="5575" spans="1:2" ht="18" customHeight="1">
      <c r="A5575" s="73"/>
      <c r="B5575" s="86"/>
    </row>
    <row r="5576" spans="1:2" ht="18" customHeight="1">
      <c r="A5576" s="73"/>
      <c r="B5576" s="86"/>
    </row>
    <row r="5577" spans="1:2" ht="18" customHeight="1">
      <c r="A5577" s="73"/>
      <c r="B5577" s="86"/>
    </row>
    <row r="5578" spans="1:2" ht="18" customHeight="1">
      <c r="A5578" s="73"/>
      <c r="B5578" s="86"/>
    </row>
    <row r="5579" spans="1:2" ht="18" customHeight="1">
      <c r="A5579" s="73"/>
      <c r="B5579" s="86"/>
    </row>
    <row r="5580" spans="1:2" ht="18" customHeight="1">
      <c r="A5580" s="73"/>
      <c r="B5580" s="86"/>
    </row>
    <row r="5581" spans="1:2" ht="18" customHeight="1">
      <c r="A5581" s="73"/>
      <c r="B5581" s="86"/>
    </row>
    <row r="5582" spans="1:2" ht="18" customHeight="1">
      <c r="A5582" s="73"/>
      <c r="B5582" s="86"/>
    </row>
    <row r="5583" spans="1:2" ht="18" customHeight="1">
      <c r="A5583" s="73"/>
      <c r="B5583" s="86"/>
    </row>
    <row r="5584" spans="1:2" ht="18" customHeight="1">
      <c r="A5584" s="73"/>
      <c r="B5584" s="86"/>
    </row>
    <row r="5585" spans="1:2" ht="18" customHeight="1">
      <c r="A5585" s="73"/>
      <c r="B5585" s="86"/>
    </row>
    <row r="5586" spans="1:2" ht="18" customHeight="1">
      <c r="A5586" s="73"/>
      <c r="B5586" s="86"/>
    </row>
    <row r="5587" spans="1:2" ht="18" customHeight="1">
      <c r="A5587" s="73"/>
      <c r="B5587" s="86"/>
    </row>
    <row r="5588" spans="1:2" ht="18" customHeight="1">
      <c r="A5588" s="73"/>
      <c r="B5588" s="86"/>
    </row>
    <row r="5589" spans="1:2" ht="18" customHeight="1">
      <c r="A5589" s="73"/>
      <c r="B5589" s="86"/>
    </row>
    <row r="5590" spans="1:2" ht="18" customHeight="1">
      <c r="A5590" s="73"/>
      <c r="B5590" s="86"/>
    </row>
    <row r="5591" spans="1:2" ht="18" customHeight="1">
      <c r="A5591" s="73"/>
      <c r="B5591" s="86"/>
    </row>
    <row r="5592" spans="1:2" ht="18" customHeight="1">
      <c r="A5592" s="73"/>
      <c r="B5592" s="86"/>
    </row>
    <row r="5593" spans="1:2" ht="18" customHeight="1">
      <c r="A5593" s="73"/>
      <c r="B5593" s="86"/>
    </row>
    <row r="5594" spans="1:2" ht="18" customHeight="1">
      <c r="A5594" s="73"/>
      <c r="B5594" s="86"/>
    </row>
    <row r="5595" spans="1:2" ht="18" customHeight="1">
      <c r="A5595" s="73"/>
      <c r="B5595" s="86"/>
    </row>
    <row r="5596" spans="1:2" ht="18" customHeight="1">
      <c r="A5596" s="73"/>
      <c r="B5596" s="86"/>
    </row>
    <row r="5597" spans="1:2" ht="18" customHeight="1">
      <c r="A5597" s="73"/>
      <c r="B5597" s="86"/>
    </row>
    <row r="5598" spans="1:2" ht="18" customHeight="1">
      <c r="A5598" s="73"/>
      <c r="B5598" s="86"/>
    </row>
    <row r="5599" spans="1:2" ht="18" customHeight="1">
      <c r="A5599" s="73"/>
      <c r="B5599" s="86"/>
    </row>
    <row r="5600" spans="1:2" ht="18" customHeight="1">
      <c r="A5600" s="73"/>
      <c r="B5600" s="86"/>
    </row>
    <row r="5601" spans="1:2" ht="18" customHeight="1">
      <c r="A5601" s="73"/>
      <c r="B5601" s="86"/>
    </row>
    <row r="5602" spans="1:2" ht="18" customHeight="1">
      <c r="A5602" s="73"/>
      <c r="B5602" s="86"/>
    </row>
    <row r="5603" spans="1:2" ht="18" customHeight="1">
      <c r="A5603" s="73"/>
      <c r="B5603" s="86"/>
    </row>
    <row r="5604" spans="1:2" ht="18" customHeight="1">
      <c r="A5604" s="73"/>
      <c r="B5604" s="86"/>
    </row>
    <row r="5605" spans="1:2" ht="18" customHeight="1">
      <c r="A5605" s="73"/>
      <c r="B5605" s="86"/>
    </row>
    <row r="5606" spans="1:2" ht="18" customHeight="1">
      <c r="A5606" s="73"/>
      <c r="B5606" s="86"/>
    </row>
    <row r="5607" spans="1:2" ht="18" customHeight="1">
      <c r="A5607" s="73"/>
      <c r="B5607" s="86"/>
    </row>
    <row r="5608" spans="1:2" ht="18" customHeight="1">
      <c r="A5608" s="73"/>
      <c r="B5608" s="86"/>
    </row>
    <row r="5609" spans="1:2" ht="18" customHeight="1">
      <c r="A5609" s="73"/>
      <c r="B5609" s="86"/>
    </row>
    <row r="5610" spans="1:2" ht="18" customHeight="1">
      <c r="A5610" s="73"/>
      <c r="B5610" s="86"/>
    </row>
    <row r="5611" spans="1:2" ht="18" customHeight="1">
      <c r="A5611" s="73"/>
      <c r="B5611" s="86"/>
    </row>
    <row r="5612" spans="1:2" ht="18" customHeight="1">
      <c r="A5612" s="73"/>
      <c r="B5612" s="86"/>
    </row>
    <row r="5613" spans="1:2" ht="18" customHeight="1">
      <c r="A5613" s="73"/>
      <c r="B5613" s="86"/>
    </row>
    <row r="5614" spans="1:2" ht="18" customHeight="1">
      <c r="A5614" s="73"/>
      <c r="B5614" s="86"/>
    </row>
    <row r="5615" spans="1:2" ht="18" customHeight="1">
      <c r="A5615" s="73"/>
      <c r="B5615" s="86"/>
    </row>
    <row r="5616" spans="1:2" ht="18" customHeight="1">
      <c r="A5616" s="73"/>
      <c r="B5616" s="86"/>
    </row>
    <row r="5617" spans="1:2" ht="18" customHeight="1">
      <c r="A5617" s="73"/>
      <c r="B5617" s="86"/>
    </row>
    <row r="5618" spans="1:2" ht="18" customHeight="1">
      <c r="A5618" s="73"/>
      <c r="B5618" s="86"/>
    </row>
    <row r="5619" spans="1:2" ht="18" customHeight="1">
      <c r="A5619" s="73"/>
      <c r="B5619" s="86"/>
    </row>
    <row r="5620" spans="1:2" ht="18" customHeight="1">
      <c r="A5620" s="73"/>
      <c r="B5620" s="86"/>
    </row>
    <row r="5621" spans="1:2" ht="18" customHeight="1">
      <c r="A5621" s="73"/>
      <c r="B5621" s="86"/>
    </row>
    <row r="5622" spans="1:2" ht="18" customHeight="1">
      <c r="A5622" s="73"/>
      <c r="B5622" s="86"/>
    </row>
    <row r="5623" spans="1:2" ht="18" customHeight="1">
      <c r="A5623" s="73"/>
      <c r="B5623" s="86"/>
    </row>
    <row r="5624" spans="1:2" ht="18" customHeight="1">
      <c r="A5624" s="73"/>
      <c r="B5624" s="86"/>
    </row>
    <row r="5625" spans="1:2" ht="18" customHeight="1">
      <c r="A5625" s="73"/>
      <c r="B5625" s="86"/>
    </row>
    <row r="5626" spans="1:2" ht="18" customHeight="1">
      <c r="A5626" s="73"/>
      <c r="B5626" s="86"/>
    </row>
    <row r="5627" spans="1:2" ht="18" customHeight="1">
      <c r="A5627" s="73"/>
      <c r="B5627" s="86"/>
    </row>
    <row r="5628" spans="1:2" ht="18" customHeight="1">
      <c r="A5628" s="73"/>
      <c r="B5628" s="86"/>
    </row>
    <row r="5629" spans="1:2" ht="18" customHeight="1">
      <c r="A5629" s="73"/>
      <c r="B5629" s="86"/>
    </row>
    <row r="5630" spans="1:2" ht="18" customHeight="1">
      <c r="A5630" s="73"/>
      <c r="B5630" s="86"/>
    </row>
    <row r="5631" spans="1:2" ht="18" customHeight="1">
      <c r="A5631" s="73"/>
      <c r="B5631" s="86"/>
    </row>
    <row r="5632" spans="1:2" ht="18" customHeight="1">
      <c r="A5632" s="73"/>
      <c r="B5632" s="86"/>
    </row>
    <row r="5633" spans="1:2" ht="18" customHeight="1">
      <c r="A5633" s="73"/>
      <c r="B5633" s="86"/>
    </row>
    <row r="5634" spans="1:2" ht="18" customHeight="1">
      <c r="A5634" s="73"/>
      <c r="B5634" s="86"/>
    </row>
    <row r="5635" spans="1:2" ht="18" customHeight="1">
      <c r="A5635" s="73"/>
      <c r="B5635" s="86"/>
    </row>
    <row r="5636" spans="1:2" ht="18" customHeight="1">
      <c r="A5636" s="73"/>
      <c r="B5636" s="86"/>
    </row>
    <row r="5637" spans="1:2" ht="18" customHeight="1">
      <c r="A5637" s="73"/>
      <c r="B5637" s="86"/>
    </row>
    <row r="5638" spans="1:2" ht="18" customHeight="1">
      <c r="A5638" s="73"/>
      <c r="B5638" s="86"/>
    </row>
    <row r="5639" spans="1:2" ht="18" customHeight="1">
      <c r="A5639" s="73"/>
      <c r="B5639" s="86"/>
    </row>
    <row r="5640" spans="1:2" ht="18" customHeight="1">
      <c r="A5640" s="73"/>
      <c r="B5640" s="86"/>
    </row>
    <row r="5641" spans="1:2" ht="18" customHeight="1">
      <c r="A5641" s="73"/>
      <c r="B5641" s="86"/>
    </row>
    <row r="5642" spans="1:2" ht="18" customHeight="1">
      <c r="A5642" s="73"/>
      <c r="B5642" s="86"/>
    </row>
    <row r="5643" spans="1:2" ht="18" customHeight="1">
      <c r="A5643" s="73"/>
      <c r="B5643" s="86"/>
    </row>
    <row r="5644" spans="1:2" ht="18" customHeight="1">
      <c r="A5644" s="73"/>
      <c r="B5644" s="86"/>
    </row>
    <row r="5645" spans="1:2" ht="18" customHeight="1">
      <c r="A5645" s="73"/>
      <c r="B5645" s="86"/>
    </row>
    <row r="5646" spans="1:2" ht="18" customHeight="1">
      <c r="A5646" s="73"/>
      <c r="B5646" s="86"/>
    </row>
    <row r="5647" spans="1:2" ht="18" customHeight="1">
      <c r="A5647" s="73"/>
      <c r="B5647" s="86"/>
    </row>
    <row r="5648" spans="1:2" ht="18" customHeight="1">
      <c r="A5648" s="73"/>
      <c r="B5648" s="86"/>
    </row>
    <row r="5649" spans="1:2" ht="18" customHeight="1">
      <c r="A5649" s="73"/>
      <c r="B5649" s="86"/>
    </row>
    <row r="5650" spans="1:2" ht="18" customHeight="1">
      <c r="A5650" s="73"/>
      <c r="B5650" s="86"/>
    </row>
    <row r="5651" spans="1:2" ht="18" customHeight="1">
      <c r="A5651" s="73"/>
      <c r="B5651" s="86"/>
    </row>
    <row r="5652" spans="1:2" ht="18" customHeight="1">
      <c r="A5652" s="73"/>
      <c r="B5652" s="86"/>
    </row>
    <row r="5653" spans="1:2" ht="18" customHeight="1">
      <c r="A5653" s="73"/>
      <c r="B5653" s="86"/>
    </row>
    <row r="5654" spans="1:2" ht="18" customHeight="1">
      <c r="A5654" s="73"/>
      <c r="B5654" s="86"/>
    </row>
    <row r="5655" spans="1:2" ht="18" customHeight="1">
      <c r="A5655" s="73"/>
      <c r="B5655" s="86"/>
    </row>
    <row r="5656" spans="1:2" ht="18" customHeight="1">
      <c r="A5656" s="73"/>
      <c r="B5656" s="86"/>
    </row>
    <row r="5657" spans="1:2" ht="18" customHeight="1">
      <c r="A5657" s="73"/>
      <c r="B5657" s="86"/>
    </row>
    <row r="5658" spans="1:2" ht="18" customHeight="1">
      <c r="A5658" s="73"/>
      <c r="B5658" s="86"/>
    </row>
    <row r="5659" spans="1:2" ht="18" customHeight="1">
      <c r="A5659" s="73"/>
      <c r="B5659" s="86"/>
    </row>
    <row r="5660" spans="1:2" ht="18" customHeight="1">
      <c r="A5660" s="73"/>
      <c r="B5660" s="86"/>
    </row>
    <row r="5661" spans="1:2" ht="18" customHeight="1">
      <c r="A5661" s="73"/>
      <c r="B5661" s="86"/>
    </row>
    <row r="5662" spans="1:2" ht="18" customHeight="1">
      <c r="A5662" s="73"/>
      <c r="B5662" s="86"/>
    </row>
    <row r="5663" spans="1:2" ht="18" customHeight="1">
      <c r="A5663" s="73"/>
      <c r="B5663" s="86"/>
    </row>
    <row r="5664" spans="1:2" ht="18" customHeight="1">
      <c r="A5664" s="73"/>
      <c r="B5664" s="86"/>
    </row>
    <row r="5665" spans="1:2" ht="18" customHeight="1">
      <c r="A5665" s="73"/>
      <c r="B5665" s="86"/>
    </row>
    <row r="5666" spans="1:2" ht="18" customHeight="1">
      <c r="A5666" s="73"/>
      <c r="B5666" s="86"/>
    </row>
    <row r="5667" spans="1:2" ht="18" customHeight="1">
      <c r="A5667" s="73"/>
      <c r="B5667" s="86"/>
    </row>
    <row r="5668" spans="1:2" ht="18" customHeight="1">
      <c r="A5668" s="73"/>
      <c r="B5668" s="86"/>
    </row>
    <row r="5669" spans="1:2" ht="18" customHeight="1">
      <c r="A5669" s="73"/>
      <c r="B5669" s="86"/>
    </row>
    <row r="5670" spans="1:2" ht="18" customHeight="1">
      <c r="A5670" s="73"/>
      <c r="B5670" s="86"/>
    </row>
    <row r="5671" spans="1:2" ht="18" customHeight="1">
      <c r="A5671" s="73"/>
      <c r="B5671" s="86"/>
    </row>
    <row r="5672" spans="1:2" ht="18" customHeight="1">
      <c r="A5672" s="73"/>
      <c r="B5672" s="86"/>
    </row>
    <row r="5673" spans="1:2" ht="18" customHeight="1">
      <c r="A5673" s="73"/>
      <c r="B5673" s="86"/>
    </row>
    <row r="5674" spans="1:2" ht="18" customHeight="1">
      <c r="A5674" s="73"/>
      <c r="B5674" s="86"/>
    </row>
    <row r="5675" spans="1:2" ht="18" customHeight="1">
      <c r="A5675" s="73"/>
      <c r="B5675" s="86"/>
    </row>
    <row r="5676" spans="1:2" ht="18" customHeight="1">
      <c r="A5676" s="73"/>
      <c r="B5676" s="86"/>
    </row>
    <row r="5677" spans="1:2" ht="18" customHeight="1">
      <c r="A5677" s="73"/>
      <c r="B5677" s="86"/>
    </row>
    <row r="5678" spans="1:2" ht="18" customHeight="1">
      <c r="A5678" s="73"/>
      <c r="B5678" s="86"/>
    </row>
    <row r="5679" spans="1:2" ht="18" customHeight="1">
      <c r="A5679" s="73"/>
      <c r="B5679" s="86"/>
    </row>
    <row r="5680" spans="1:2" ht="18" customHeight="1">
      <c r="A5680" s="73"/>
      <c r="B5680" s="86"/>
    </row>
    <row r="5681" spans="1:2" ht="18" customHeight="1">
      <c r="A5681" s="73"/>
      <c r="B5681" s="86"/>
    </row>
    <row r="5682" spans="1:2" ht="18" customHeight="1">
      <c r="A5682" s="73"/>
      <c r="B5682" s="86"/>
    </row>
    <row r="5683" spans="1:2" ht="18" customHeight="1">
      <c r="A5683" s="73"/>
      <c r="B5683" s="86"/>
    </row>
    <row r="5684" spans="1:2" ht="18" customHeight="1">
      <c r="A5684" s="73"/>
      <c r="B5684" s="86"/>
    </row>
    <row r="5685" spans="1:2" ht="18" customHeight="1">
      <c r="A5685" s="73"/>
      <c r="B5685" s="86"/>
    </row>
    <row r="5686" spans="1:2" ht="18" customHeight="1">
      <c r="A5686" s="73"/>
      <c r="B5686" s="86"/>
    </row>
    <row r="5687" spans="1:2" ht="18" customHeight="1">
      <c r="A5687" s="73"/>
      <c r="B5687" s="86"/>
    </row>
    <row r="5688" spans="1:2" ht="18" customHeight="1">
      <c r="A5688" s="73"/>
      <c r="B5688" s="86"/>
    </row>
    <row r="5689" spans="1:2" ht="18" customHeight="1">
      <c r="A5689" s="73"/>
      <c r="B5689" s="86"/>
    </row>
    <row r="5690" spans="1:2" ht="18" customHeight="1">
      <c r="A5690" s="73"/>
      <c r="B5690" s="86"/>
    </row>
    <row r="5691" spans="1:2" ht="18" customHeight="1">
      <c r="A5691" s="73"/>
      <c r="B5691" s="86"/>
    </row>
    <row r="5692" spans="1:2" ht="18" customHeight="1">
      <c r="A5692" s="73"/>
      <c r="B5692" s="86"/>
    </row>
    <row r="5693" spans="1:2" ht="18" customHeight="1">
      <c r="A5693" s="73"/>
      <c r="B5693" s="86"/>
    </row>
    <row r="5694" spans="1:2" ht="18" customHeight="1">
      <c r="A5694" s="73"/>
      <c r="B5694" s="86"/>
    </row>
    <row r="5695" spans="1:2" ht="18" customHeight="1">
      <c r="A5695" s="73"/>
      <c r="B5695" s="86"/>
    </row>
    <row r="5696" spans="1:2" ht="18" customHeight="1">
      <c r="A5696" s="73"/>
      <c r="B5696" s="86"/>
    </row>
    <row r="5697" spans="1:2" ht="18" customHeight="1">
      <c r="A5697" s="73"/>
      <c r="B5697" s="86"/>
    </row>
    <row r="5698" spans="1:2" ht="18" customHeight="1">
      <c r="A5698" s="73"/>
      <c r="B5698" s="86"/>
    </row>
    <row r="5699" spans="1:2" ht="18" customHeight="1">
      <c r="A5699" s="73"/>
      <c r="B5699" s="86"/>
    </row>
    <row r="5700" spans="1:2" ht="18" customHeight="1">
      <c r="A5700" s="73"/>
      <c r="B5700" s="86"/>
    </row>
    <row r="5701" spans="1:2" ht="18" customHeight="1">
      <c r="A5701" s="73"/>
      <c r="B5701" s="86"/>
    </row>
    <row r="5702" spans="1:2" ht="18" customHeight="1">
      <c r="A5702" s="73"/>
      <c r="B5702" s="86"/>
    </row>
    <row r="5703" spans="1:2" ht="18" customHeight="1">
      <c r="A5703" s="73"/>
      <c r="B5703" s="86"/>
    </row>
    <row r="5704" spans="1:2" ht="18" customHeight="1">
      <c r="A5704" s="73"/>
      <c r="B5704" s="86"/>
    </row>
    <row r="5705" spans="1:2" ht="18" customHeight="1">
      <c r="A5705" s="73"/>
      <c r="B5705" s="86"/>
    </row>
    <row r="5706" spans="1:2" ht="18" customHeight="1">
      <c r="A5706" s="73"/>
      <c r="B5706" s="86"/>
    </row>
    <row r="5707" spans="1:2" ht="18" customHeight="1">
      <c r="A5707" s="73"/>
      <c r="B5707" s="86"/>
    </row>
    <row r="5708" spans="1:2" ht="18" customHeight="1">
      <c r="A5708" s="73"/>
      <c r="B5708" s="86"/>
    </row>
    <row r="5709" spans="1:2" ht="18" customHeight="1">
      <c r="A5709" s="73"/>
      <c r="B5709" s="86"/>
    </row>
    <row r="5710" spans="1:2" ht="18" customHeight="1">
      <c r="A5710" s="73"/>
      <c r="B5710" s="86"/>
    </row>
    <row r="5711" spans="1:2" ht="18" customHeight="1">
      <c r="A5711" s="73"/>
      <c r="B5711" s="86"/>
    </row>
    <row r="5712" spans="1:2" ht="18" customHeight="1">
      <c r="A5712" s="73"/>
      <c r="B5712" s="86"/>
    </row>
    <row r="5713" spans="1:2" ht="18" customHeight="1">
      <c r="A5713" s="73"/>
      <c r="B5713" s="86"/>
    </row>
    <row r="5714" spans="1:2" ht="18" customHeight="1">
      <c r="A5714" s="73"/>
      <c r="B5714" s="86"/>
    </row>
    <row r="5715" spans="1:2" ht="18" customHeight="1">
      <c r="A5715" s="73"/>
      <c r="B5715" s="86"/>
    </row>
    <row r="5716" spans="1:2" ht="18" customHeight="1">
      <c r="A5716" s="73"/>
      <c r="B5716" s="86"/>
    </row>
    <row r="5717" spans="1:2" ht="18" customHeight="1">
      <c r="A5717" s="73"/>
      <c r="B5717" s="86"/>
    </row>
    <row r="5718" spans="1:2" ht="18" customHeight="1">
      <c r="A5718" s="73"/>
      <c r="B5718" s="86"/>
    </row>
    <row r="5719" spans="1:2" ht="18" customHeight="1">
      <c r="A5719" s="73"/>
      <c r="B5719" s="86"/>
    </row>
    <row r="5720" spans="1:2" ht="18" customHeight="1">
      <c r="A5720" s="73"/>
      <c r="B5720" s="86"/>
    </row>
    <row r="5721" spans="1:2" ht="18" customHeight="1">
      <c r="A5721" s="73"/>
      <c r="B5721" s="86"/>
    </row>
    <row r="5722" spans="1:2" ht="18" customHeight="1">
      <c r="A5722" s="73"/>
      <c r="B5722" s="86"/>
    </row>
    <row r="5723" spans="1:2" ht="18" customHeight="1">
      <c r="A5723" s="73"/>
      <c r="B5723" s="86"/>
    </row>
    <row r="5724" spans="1:2" ht="18" customHeight="1">
      <c r="A5724" s="73"/>
      <c r="B5724" s="86"/>
    </row>
    <row r="5725" spans="1:2" ht="18" customHeight="1">
      <c r="A5725" s="73"/>
      <c r="B5725" s="86"/>
    </row>
    <row r="5726" spans="1:2" ht="18" customHeight="1">
      <c r="A5726" s="73"/>
      <c r="B5726" s="86"/>
    </row>
    <row r="5727" spans="1:2" ht="18" customHeight="1">
      <c r="A5727" s="73"/>
      <c r="B5727" s="86"/>
    </row>
    <row r="5728" spans="1:2" ht="18" customHeight="1">
      <c r="A5728" s="73"/>
      <c r="B5728" s="86"/>
    </row>
    <row r="5729" spans="1:2" ht="18" customHeight="1">
      <c r="A5729" s="73"/>
      <c r="B5729" s="86"/>
    </row>
    <row r="5730" spans="1:2" ht="18" customHeight="1">
      <c r="A5730" s="73"/>
      <c r="B5730" s="86"/>
    </row>
    <row r="5731" spans="1:2" ht="18" customHeight="1">
      <c r="A5731" s="73"/>
      <c r="B5731" s="86"/>
    </row>
    <row r="5732" spans="1:2" ht="18" customHeight="1">
      <c r="A5732" s="73"/>
      <c r="B5732" s="86"/>
    </row>
    <row r="5733" spans="1:2" ht="18" customHeight="1">
      <c r="A5733" s="73"/>
      <c r="B5733" s="86"/>
    </row>
    <row r="5734" spans="1:2" ht="18" customHeight="1">
      <c r="A5734" s="73"/>
      <c r="B5734" s="86"/>
    </row>
    <row r="5735" spans="1:2" ht="18" customHeight="1">
      <c r="A5735" s="73"/>
      <c r="B5735" s="86"/>
    </row>
    <row r="5736" spans="1:2" ht="18" customHeight="1">
      <c r="A5736" s="73"/>
      <c r="B5736" s="86"/>
    </row>
    <row r="5737" spans="1:2" ht="18" customHeight="1">
      <c r="A5737" s="73"/>
      <c r="B5737" s="86"/>
    </row>
    <row r="5738" spans="1:2" ht="18" customHeight="1">
      <c r="A5738" s="73"/>
      <c r="B5738" s="86"/>
    </row>
    <row r="5739" spans="1:2" ht="18" customHeight="1">
      <c r="A5739" s="73"/>
      <c r="B5739" s="86"/>
    </row>
    <row r="5740" spans="1:2" ht="18" customHeight="1">
      <c r="A5740" s="73"/>
      <c r="B5740" s="86"/>
    </row>
    <row r="5741" spans="1:2" ht="18" customHeight="1">
      <c r="A5741" s="73"/>
      <c r="B5741" s="86"/>
    </row>
    <row r="5742" spans="1:2" ht="18" customHeight="1">
      <c r="A5742" s="73"/>
      <c r="B5742" s="86"/>
    </row>
    <row r="5743" spans="1:2" ht="18" customHeight="1">
      <c r="A5743" s="73"/>
      <c r="B5743" s="86"/>
    </row>
    <row r="5744" spans="1:2" ht="18" customHeight="1">
      <c r="A5744" s="73"/>
      <c r="B5744" s="86"/>
    </row>
    <row r="5745" spans="1:2" ht="18" customHeight="1">
      <c r="A5745" s="73"/>
      <c r="B5745" s="86"/>
    </row>
    <row r="5746" spans="1:2" ht="18" customHeight="1">
      <c r="A5746" s="73"/>
      <c r="B5746" s="86"/>
    </row>
    <row r="5747" spans="1:2" ht="18" customHeight="1">
      <c r="A5747" s="73"/>
      <c r="B5747" s="86"/>
    </row>
    <row r="5748" spans="1:2" ht="18" customHeight="1">
      <c r="A5748" s="73"/>
      <c r="B5748" s="86"/>
    </row>
    <row r="5749" spans="1:2" ht="18" customHeight="1">
      <c r="A5749" s="73"/>
      <c r="B5749" s="86"/>
    </row>
    <row r="5750" spans="1:2" ht="18" customHeight="1">
      <c r="A5750" s="73"/>
      <c r="B5750" s="86"/>
    </row>
    <row r="5751" spans="1:2" ht="18" customHeight="1">
      <c r="A5751" s="73"/>
      <c r="B5751" s="86"/>
    </row>
    <row r="5752" spans="1:2" ht="18" customHeight="1">
      <c r="A5752" s="73"/>
      <c r="B5752" s="86"/>
    </row>
    <row r="5753" spans="1:2" ht="18" customHeight="1">
      <c r="A5753" s="73"/>
      <c r="B5753" s="86"/>
    </row>
    <row r="5754" spans="1:2" ht="18" customHeight="1">
      <c r="A5754" s="73"/>
      <c r="B5754" s="86"/>
    </row>
    <row r="5755" spans="1:2" ht="18" customHeight="1">
      <c r="A5755" s="73"/>
      <c r="B5755" s="86"/>
    </row>
    <row r="5756" spans="1:2" ht="18" customHeight="1">
      <c r="A5756" s="73"/>
      <c r="B5756" s="86"/>
    </row>
    <row r="5757" spans="1:2" ht="18" customHeight="1">
      <c r="A5757" s="73"/>
      <c r="B5757" s="86"/>
    </row>
    <row r="5758" spans="1:2" ht="18" customHeight="1">
      <c r="A5758" s="73"/>
      <c r="B5758" s="86"/>
    </row>
    <row r="5759" spans="1:2" ht="18" customHeight="1">
      <c r="A5759" s="73"/>
      <c r="B5759" s="86"/>
    </row>
    <row r="5760" spans="1:2" ht="18" customHeight="1">
      <c r="A5760" s="73"/>
      <c r="B5760" s="86"/>
    </row>
    <row r="5761" spans="1:2" ht="18" customHeight="1">
      <c r="A5761" s="73"/>
      <c r="B5761" s="86"/>
    </row>
    <row r="5762" spans="1:2" ht="18" customHeight="1">
      <c r="A5762" s="73"/>
      <c r="B5762" s="86"/>
    </row>
    <row r="5763" spans="1:2" ht="18" customHeight="1">
      <c r="A5763" s="73"/>
      <c r="B5763" s="86"/>
    </row>
    <row r="5764" spans="1:2" ht="18" customHeight="1">
      <c r="A5764" s="73"/>
      <c r="B5764" s="86"/>
    </row>
    <row r="5765" spans="1:2" ht="18" customHeight="1">
      <c r="A5765" s="73"/>
      <c r="B5765" s="86"/>
    </row>
    <row r="5766" spans="1:2" ht="18" customHeight="1">
      <c r="A5766" s="73"/>
      <c r="B5766" s="86"/>
    </row>
    <row r="5767" spans="1:2" ht="18" customHeight="1">
      <c r="A5767" s="73"/>
      <c r="B5767" s="86"/>
    </row>
    <row r="5768" spans="1:2" ht="18" customHeight="1">
      <c r="A5768" s="73"/>
      <c r="B5768" s="86"/>
    </row>
    <row r="5769" spans="1:2" ht="18" customHeight="1">
      <c r="A5769" s="73"/>
      <c r="B5769" s="86"/>
    </row>
    <row r="5770" spans="1:2" ht="18" customHeight="1">
      <c r="A5770" s="73"/>
      <c r="B5770" s="86"/>
    </row>
    <row r="5771" spans="1:2" ht="18" customHeight="1">
      <c r="A5771" s="73"/>
      <c r="B5771" s="86"/>
    </row>
    <row r="5772" spans="1:2" ht="18" customHeight="1">
      <c r="A5772" s="73"/>
      <c r="B5772" s="86"/>
    </row>
    <row r="5773" spans="1:2" ht="18" customHeight="1">
      <c r="A5773" s="73"/>
      <c r="B5773" s="86"/>
    </row>
    <row r="5774" spans="1:2" ht="18" customHeight="1">
      <c r="A5774" s="73"/>
      <c r="B5774" s="86"/>
    </row>
    <row r="5775" spans="1:2" ht="18" customHeight="1">
      <c r="A5775" s="73"/>
      <c r="B5775" s="86"/>
    </row>
    <row r="5776" spans="1:2" ht="18" customHeight="1">
      <c r="A5776" s="73"/>
      <c r="B5776" s="86"/>
    </row>
    <row r="5777" spans="1:2" ht="18" customHeight="1">
      <c r="A5777" s="73"/>
      <c r="B5777" s="86"/>
    </row>
    <row r="5778" spans="1:2" ht="18" customHeight="1">
      <c r="A5778" s="73"/>
      <c r="B5778" s="86"/>
    </row>
    <row r="5779" spans="1:2" ht="18" customHeight="1">
      <c r="A5779" s="73"/>
      <c r="B5779" s="86"/>
    </row>
    <row r="5780" spans="1:2" ht="18" customHeight="1">
      <c r="A5780" s="73"/>
      <c r="B5780" s="86"/>
    </row>
    <row r="5781" spans="1:2" ht="18" customHeight="1">
      <c r="A5781" s="73"/>
      <c r="B5781" s="86"/>
    </row>
    <row r="5782" spans="1:2" ht="18" customHeight="1">
      <c r="A5782" s="73"/>
      <c r="B5782" s="86"/>
    </row>
    <row r="5783" spans="1:2" ht="18" customHeight="1">
      <c r="A5783" s="73"/>
      <c r="B5783" s="86"/>
    </row>
    <row r="5784" spans="1:2" ht="18" customHeight="1">
      <c r="A5784" s="73"/>
      <c r="B5784" s="86"/>
    </row>
    <row r="5785" spans="1:2" ht="18" customHeight="1">
      <c r="A5785" s="73"/>
      <c r="B5785" s="86"/>
    </row>
    <row r="5786" spans="1:2" ht="18" customHeight="1">
      <c r="A5786" s="73"/>
      <c r="B5786" s="86"/>
    </row>
    <row r="5787" spans="1:2" ht="18" customHeight="1">
      <c r="A5787" s="73"/>
      <c r="B5787" s="86"/>
    </row>
    <row r="5788" spans="1:2" ht="18" customHeight="1">
      <c r="A5788" s="73"/>
      <c r="B5788" s="86"/>
    </row>
    <row r="5789" spans="1:2" ht="18" customHeight="1">
      <c r="A5789" s="73"/>
      <c r="B5789" s="86"/>
    </row>
    <row r="5790" spans="1:2" ht="18" customHeight="1">
      <c r="A5790" s="73"/>
      <c r="B5790" s="86"/>
    </row>
    <row r="5791" spans="1:2" ht="18" customHeight="1">
      <c r="A5791" s="73"/>
      <c r="B5791" s="86"/>
    </row>
    <row r="5792" spans="1:2" ht="18" customHeight="1">
      <c r="A5792" s="73"/>
      <c r="B5792" s="86"/>
    </row>
    <row r="5793" spans="1:2" ht="18" customHeight="1">
      <c r="A5793" s="73"/>
      <c r="B5793" s="86"/>
    </row>
    <row r="5794" spans="1:2" ht="18" customHeight="1">
      <c r="A5794" s="73"/>
      <c r="B5794" s="86"/>
    </row>
    <row r="5795" spans="1:2" ht="18" customHeight="1">
      <c r="A5795" s="73"/>
      <c r="B5795" s="86"/>
    </row>
    <row r="5796" spans="1:2" ht="18" customHeight="1">
      <c r="A5796" s="73"/>
      <c r="B5796" s="86"/>
    </row>
    <row r="5797" spans="1:2" ht="18" customHeight="1">
      <c r="A5797" s="73"/>
      <c r="B5797" s="86"/>
    </row>
    <row r="5798" spans="1:2" ht="18" customHeight="1">
      <c r="A5798" s="73"/>
      <c r="B5798" s="86"/>
    </row>
    <row r="5799" spans="1:2" ht="18" customHeight="1">
      <c r="A5799" s="73"/>
      <c r="B5799" s="86"/>
    </row>
    <row r="5800" spans="1:2" ht="18" customHeight="1">
      <c r="A5800" s="73"/>
      <c r="B5800" s="86"/>
    </row>
    <row r="5801" spans="1:2" ht="18" customHeight="1">
      <c r="A5801" s="73"/>
      <c r="B5801" s="86"/>
    </row>
    <row r="5802" spans="1:2" ht="18" customHeight="1">
      <c r="A5802" s="73"/>
      <c r="B5802" s="86"/>
    </row>
    <row r="5803" spans="1:2" ht="18" customHeight="1">
      <c r="A5803" s="73"/>
      <c r="B5803" s="86"/>
    </row>
    <row r="5804" spans="1:2" ht="18" customHeight="1">
      <c r="A5804" s="73"/>
      <c r="B5804" s="86"/>
    </row>
    <row r="5805" spans="1:2" ht="18" customHeight="1">
      <c r="A5805" s="73"/>
      <c r="B5805" s="86"/>
    </row>
    <row r="5806" spans="1:2" ht="18" customHeight="1">
      <c r="A5806" s="73"/>
      <c r="B5806" s="86"/>
    </row>
    <row r="5807" spans="1:2" ht="18" customHeight="1">
      <c r="A5807" s="73"/>
      <c r="B5807" s="86"/>
    </row>
    <row r="5808" spans="1:2" ht="18" customHeight="1">
      <c r="A5808" s="73"/>
      <c r="B5808" s="86"/>
    </row>
    <row r="5809" spans="1:2" ht="18" customHeight="1">
      <c r="A5809" s="73"/>
      <c r="B5809" s="86"/>
    </row>
    <row r="5810" spans="1:2" ht="18" customHeight="1">
      <c r="A5810" s="73"/>
      <c r="B5810" s="86"/>
    </row>
    <row r="5811" spans="1:2" ht="18" customHeight="1">
      <c r="A5811" s="73"/>
      <c r="B5811" s="86"/>
    </row>
    <row r="5812" spans="1:2" ht="18" customHeight="1">
      <c r="A5812" s="73"/>
      <c r="B5812" s="86"/>
    </row>
    <row r="5813" spans="1:2" ht="18" customHeight="1">
      <c r="A5813" s="73"/>
      <c r="B5813" s="86"/>
    </row>
    <row r="5814" spans="1:2" ht="18" customHeight="1">
      <c r="A5814" s="73"/>
      <c r="B5814" s="86"/>
    </row>
    <row r="5815" spans="1:2" ht="18" customHeight="1">
      <c r="A5815" s="73"/>
      <c r="B5815" s="86"/>
    </row>
    <row r="5816" spans="1:2" ht="18" customHeight="1">
      <c r="A5816" s="73"/>
      <c r="B5816" s="86"/>
    </row>
    <row r="5817" spans="1:2" ht="18" customHeight="1">
      <c r="A5817" s="73"/>
      <c r="B5817" s="86"/>
    </row>
    <row r="5818" spans="1:2" ht="18" customHeight="1">
      <c r="A5818" s="73"/>
      <c r="B5818" s="86"/>
    </row>
    <row r="5819" spans="1:2" ht="18" customHeight="1">
      <c r="A5819" s="73"/>
      <c r="B5819" s="86"/>
    </row>
    <row r="5820" spans="1:2" ht="18" customHeight="1">
      <c r="A5820" s="73"/>
      <c r="B5820" s="86"/>
    </row>
    <row r="5821" spans="1:2" ht="18" customHeight="1">
      <c r="A5821" s="73"/>
      <c r="B5821" s="86"/>
    </row>
    <row r="5822" spans="1:2" ht="18" customHeight="1">
      <c r="A5822" s="73"/>
      <c r="B5822" s="86"/>
    </row>
    <row r="5823" spans="1:2" ht="18" customHeight="1">
      <c r="A5823" s="73"/>
      <c r="B5823" s="86"/>
    </row>
    <row r="5824" spans="1:2" ht="18" customHeight="1">
      <c r="A5824" s="73"/>
      <c r="B5824" s="86"/>
    </row>
    <row r="5825" spans="1:2" ht="18" customHeight="1">
      <c r="A5825" s="73"/>
      <c r="B5825" s="86"/>
    </row>
    <row r="5826" spans="1:2" ht="18" customHeight="1">
      <c r="A5826" s="73"/>
      <c r="B5826" s="86"/>
    </row>
    <row r="5827" spans="1:2" ht="18" customHeight="1">
      <c r="A5827" s="73"/>
      <c r="B5827" s="86"/>
    </row>
    <row r="5828" spans="1:2" ht="18" customHeight="1">
      <c r="A5828" s="73"/>
      <c r="B5828" s="86"/>
    </row>
    <row r="5829" spans="1:2" ht="18" customHeight="1">
      <c r="A5829" s="73"/>
      <c r="B5829" s="86"/>
    </row>
    <row r="5830" spans="1:2" ht="18" customHeight="1">
      <c r="A5830" s="73"/>
      <c r="B5830" s="86"/>
    </row>
    <row r="5831" spans="1:2" ht="18" customHeight="1">
      <c r="A5831" s="73"/>
      <c r="B5831" s="86"/>
    </row>
    <row r="5832" spans="1:2" ht="18" customHeight="1">
      <c r="A5832" s="73"/>
      <c r="B5832" s="86"/>
    </row>
    <row r="5833" spans="1:2" ht="18" customHeight="1">
      <c r="A5833" s="73"/>
      <c r="B5833" s="86"/>
    </row>
    <row r="5834" spans="1:2" ht="18" customHeight="1">
      <c r="A5834" s="73"/>
      <c r="B5834" s="86"/>
    </row>
    <row r="5835" spans="1:2" ht="18" customHeight="1">
      <c r="A5835" s="73"/>
      <c r="B5835" s="86"/>
    </row>
    <row r="5836" spans="1:2" ht="18" customHeight="1">
      <c r="A5836" s="73"/>
      <c r="B5836" s="86"/>
    </row>
    <row r="5837" spans="1:2" ht="18" customHeight="1">
      <c r="A5837" s="73"/>
      <c r="B5837" s="86"/>
    </row>
    <row r="5838" spans="1:2" ht="18" customHeight="1">
      <c r="A5838" s="73"/>
      <c r="B5838" s="86"/>
    </row>
    <row r="5839" spans="1:2" ht="18" customHeight="1">
      <c r="A5839" s="73"/>
      <c r="B5839" s="86"/>
    </row>
    <row r="5840" spans="1:2" ht="18" customHeight="1">
      <c r="A5840" s="73"/>
      <c r="B5840" s="86"/>
    </row>
    <row r="5841" spans="1:2" ht="18" customHeight="1">
      <c r="A5841" s="73"/>
      <c r="B5841" s="86"/>
    </row>
    <row r="5842" spans="1:2" ht="18" customHeight="1">
      <c r="A5842" s="73"/>
      <c r="B5842" s="86"/>
    </row>
    <row r="5843" spans="1:2" ht="18" customHeight="1">
      <c r="A5843" s="73"/>
      <c r="B5843" s="86"/>
    </row>
    <row r="5844" spans="1:2" ht="18" customHeight="1">
      <c r="A5844" s="73"/>
      <c r="B5844" s="86"/>
    </row>
    <row r="5845" spans="1:2" ht="18" customHeight="1">
      <c r="A5845" s="73"/>
      <c r="B5845" s="86"/>
    </row>
    <row r="5846" spans="1:2" ht="18" customHeight="1">
      <c r="A5846" s="73"/>
      <c r="B5846" s="86"/>
    </row>
    <row r="5847" spans="1:2" ht="18" customHeight="1">
      <c r="A5847" s="73"/>
      <c r="B5847" s="86"/>
    </row>
    <row r="5848" spans="1:2" ht="18" customHeight="1">
      <c r="A5848" s="73"/>
      <c r="B5848" s="86"/>
    </row>
    <row r="5849" spans="1:2" ht="18" customHeight="1">
      <c r="A5849" s="73"/>
      <c r="B5849" s="86"/>
    </row>
    <row r="5850" spans="1:2" ht="18" customHeight="1">
      <c r="A5850" s="73"/>
      <c r="B5850" s="86"/>
    </row>
    <row r="5851" spans="1:2" ht="18" customHeight="1">
      <c r="A5851" s="73"/>
      <c r="B5851" s="86"/>
    </row>
    <row r="5852" spans="1:2" ht="18" customHeight="1">
      <c r="A5852" s="73"/>
      <c r="B5852" s="86"/>
    </row>
    <row r="5853" spans="1:2" ht="18" customHeight="1">
      <c r="A5853" s="73"/>
      <c r="B5853" s="86"/>
    </row>
    <row r="5854" spans="1:2" ht="18" customHeight="1">
      <c r="A5854" s="73"/>
      <c r="B5854" s="86"/>
    </row>
    <row r="5855" spans="1:2" ht="18" customHeight="1">
      <c r="A5855" s="73"/>
      <c r="B5855" s="86"/>
    </row>
    <row r="5856" spans="1:2" ht="18" customHeight="1">
      <c r="A5856" s="73"/>
      <c r="B5856" s="86"/>
    </row>
    <row r="5857" spans="1:2" ht="18" customHeight="1">
      <c r="A5857" s="73"/>
      <c r="B5857" s="86"/>
    </row>
    <row r="5858" spans="1:2" ht="18" customHeight="1">
      <c r="A5858" s="73"/>
      <c r="B5858" s="86"/>
    </row>
    <row r="5859" spans="1:2" ht="18" customHeight="1">
      <c r="A5859" s="73"/>
      <c r="B5859" s="86"/>
    </row>
    <row r="5860" spans="1:2" ht="18" customHeight="1">
      <c r="A5860" s="73"/>
      <c r="B5860" s="86"/>
    </row>
    <row r="5861" spans="1:2" ht="18" customHeight="1">
      <c r="A5861" s="73"/>
      <c r="B5861" s="86"/>
    </row>
    <row r="5862" spans="1:2" ht="18" customHeight="1">
      <c r="A5862" s="73"/>
      <c r="B5862" s="86"/>
    </row>
    <row r="5863" spans="1:2" ht="18" customHeight="1">
      <c r="A5863" s="73"/>
      <c r="B5863" s="86"/>
    </row>
    <row r="5864" spans="1:2" ht="18" customHeight="1">
      <c r="A5864" s="73"/>
      <c r="B5864" s="86"/>
    </row>
    <row r="5865" spans="1:2" ht="18" customHeight="1">
      <c r="A5865" s="73"/>
      <c r="B5865" s="86"/>
    </row>
    <row r="5866" spans="1:2" ht="18" customHeight="1">
      <c r="A5866" s="73"/>
      <c r="B5866" s="86"/>
    </row>
    <row r="5867" spans="1:2" ht="18" customHeight="1">
      <c r="A5867" s="73"/>
      <c r="B5867" s="86"/>
    </row>
    <row r="5868" spans="1:2" ht="18" customHeight="1">
      <c r="A5868" s="73"/>
      <c r="B5868" s="86"/>
    </row>
    <row r="5869" spans="1:2" ht="18" customHeight="1">
      <c r="A5869" s="73"/>
      <c r="B5869" s="86"/>
    </row>
    <row r="5870" spans="1:2" ht="18" customHeight="1">
      <c r="A5870" s="73"/>
      <c r="B5870" s="86"/>
    </row>
    <row r="5871" spans="1:2" ht="18" customHeight="1">
      <c r="A5871" s="73"/>
      <c r="B5871" s="86"/>
    </row>
    <row r="5872" spans="1:2" ht="18" customHeight="1">
      <c r="A5872" s="73"/>
      <c r="B5872" s="86"/>
    </row>
    <row r="5873" spans="1:2" ht="18" customHeight="1">
      <c r="A5873" s="73"/>
      <c r="B5873" s="86"/>
    </row>
    <row r="5874" spans="1:2" ht="18" customHeight="1">
      <c r="A5874" s="73"/>
      <c r="B5874" s="86"/>
    </row>
    <row r="5875" spans="1:2" ht="18" customHeight="1">
      <c r="A5875" s="73"/>
      <c r="B5875" s="86"/>
    </row>
    <row r="5876" spans="1:2" ht="18" customHeight="1">
      <c r="A5876" s="73"/>
      <c r="B5876" s="86"/>
    </row>
    <row r="5877" spans="1:2" ht="18" customHeight="1">
      <c r="A5877" s="73"/>
      <c r="B5877" s="86"/>
    </row>
    <row r="5878" spans="1:2" ht="18" customHeight="1">
      <c r="A5878" s="73"/>
      <c r="B5878" s="86"/>
    </row>
    <row r="5879" spans="1:2" ht="18" customHeight="1">
      <c r="A5879" s="73"/>
      <c r="B5879" s="86"/>
    </row>
    <row r="5880" spans="1:2" ht="18" customHeight="1">
      <c r="A5880" s="73"/>
      <c r="B5880" s="86"/>
    </row>
    <row r="5881" spans="1:2" ht="18" customHeight="1">
      <c r="A5881" s="73"/>
      <c r="B5881" s="86"/>
    </row>
    <row r="5882" spans="1:2" ht="18" customHeight="1">
      <c r="A5882" s="73"/>
      <c r="B5882" s="86"/>
    </row>
    <row r="5883" spans="1:2" ht="18" customHeight="1">
      <c r="A5883" s="73"/>
      <c r="B5883" s="86"/>
    </row>
    <row r="5884" spans="1:2" ht="18" customHeight="1">
      <c r="A5884" s="73"/>
      <c r="B5884" s="86"/>
    </row>
    <row r="5885" spans="1:2" ht="18" customHeight="1">
      <c r="A5885" s="73"/>
      <c r="B5885" s="86"/>
    </row>
    <row r="5886" spans="1:2" ht="18" customHeight="1">
      <c r="A5886" s="73"/>
      <c r="B5886" s="86"/>
    </row>
    <row r="5887" spans="1:2" ht="18" customHeight="1">
      <c r="A5887" s="73"/>
      <c r="B5887" s="86"/>
    </row>
    <row r="5888" spans="1:2" ht="18" customHeight="1">
      <c r="A5888" s="73"/>
      <c r="B5888" s="86"/>
    </row>
    <row r="5889" spans="1:2" ht="18" customHeight="1">
      <c r="A5889" s="73"/>
      <c r="B5889" s="86"/>
    </row>
    <row r="5890" spans="1:2" ht="18" customHeight="1">
      <c r="A5890" s="73"/>
      <c r="B5890" s="86"/>
    </row>
    <row r="5891" spans="1:2" ht="18" customHeight="1">
      <c r="A5891" s="73"/>
      <c r="B5891" s="86"/>
    </row>
    <row r="5892" spans="1:2" ht="18" customHeight="1">
      <c r="A5892" s="73"/>
      <c r="B5892" s="86"/>
    </row>
    <row r="5893" spans="1:2" ht="18" customHeight="1">
      <c r="A5893" s="73"/>
      <c r="B5893" s="86"/>
    </row>
    <row r="5894" spans="1:2" ht="18" customHeight="1">
      <c r="A5894" s="73"/>
      <c r="B5894" s="86"/>
    </row>
    <row r="5895" spans="1:2" ht="18" customHeight="1">
      <c r="A5895" s="73"/>
      <c r="B5895" s="86"/>
    </row>
    <row r="5896" spans="1:2" ht="18" customHeight="1">
      <c r="A5896" s="73"/>
      <c r="B5896" s="86"/>
    </row>
    <row r="5897" spans="1:2" ht="18" customHeight="1">
      <c r="A5897" s="73"/>
      <c r="B5897" s="86"/>
    </row>
    <row r="5898" spans="1:2" ht="18" customHeight="1">
      <c r="A5898" s="73"/>
      <c r="B5898" s="86"/>
    </row>
    <row r="5899" spans="1:2" ht="18" customHeight="1">
      <c r="A5899" s="73"/>
      <c r="B5899" s="86"/>
    </row>
    <row r="5900" spans="1:2" ht="18" customHeight="1">
      <c r="A5900" s="73"/>
      <c r="B5900" s="86"/>
    </row>
    <row r="5901" spans="1:2" ht="18" customHeight="1">
      <c r="A5901" s="73"/>
      <c r="B5901" s="86"/>
    </row>
    <row r="5902" spans="1:2" ht="18" customHeight="1">
      <c r="A5902" s="73"/>
      <c r="B5902" s="86"/>
    </row>
    <row r="5903" spans="1:2" ht="18" customHeight="1">
      <c r="A5903" s="73"/>
      <c r="B5903" s="86"/>
    </row>
    <row r="5904" spans="1:2" ht="18" customHeight="1">
      <c r="A5904" s="73"/>
      <c r="B5904" s="86"/>
    </row>
    <row r="5905" spans="1:2" ht="18" customHeight="1">
      <c r="A5905" s="73"/>
      <c r="B5905" s="86"/>
    </row>
    <row r="5906" spans="1:2" ht="18" customHeight="1">
      <c r="A5906" s="73"/>
      <c r="B5906" s="86"/>
    </row>
    <row r="5907" spans="1:2" ht="18" customHeight="1">
      <c r="A5907" s="73"/>
      <c r="B5907" s="86"/>
    </row>
    <row r="5908" spans="1:2" ht="18" customHeight="1">
      <c r="A5908" s="73"/>
      <c r="B5908" s="86"/>
    </row>
    <row r="5909" spans="1:2" ht="18" customHeight="1">
      <c r="A5909" s="73"/>
      <c r="B5909" s="86"/>
    </row>
    <row r="5910" spans="1:2" ht="18" customHeight="1">
      <c r="A5910" s="73"/>
      <c r="B5910" s="86"/>
    </row>
    <row r="5911" spans="1:2" ht="18" customHeight="1">
      <c r="A5911" s="73"/>
      <c r="B5911" s="86"/>
    </row>
    <row r="5912" spans="1:2" ht="18" customHeight="1">
      <c r="A5912" s="73"/>
      <c r="B5912" s="86"/>
    </row>
    <row r="5913" spans="1:2" ht="18" customHeight="1">
      <c r="A5913" s="73"/>
      <c r="B5913" s="86"/>
    </row>
    <row r="5914" spans="1:2" ht="18" customHeight="1">
      <c r="A5914" s="73"/>
      <c r="B5914" s="86"/>
    </row>
    <row r="5915" spans="1:2" ht="18" customHeight="1">
      <c r="A5915" s="73"/>
      <c r="B5915" s="86"/>
    </row>
    <row r="5916" spans="1:2" ht="18" customHeight="1">
      <c r="A5916" s="73"/>
      <c r="B5916" s="86"/>
    </row>
    <row r="5917" spans="1:2" ht="18" customHeight="1">
      <c r="A5917" s="73"/>
      <c r="B5917" s="86"/>
    </row>
    <row r="5918" spans="1:2" ht="18" customHeight="1">
      <c r="A5918" s="73"/>
      <c r="B5918" s="86"/>
    </row>
    <row r="5919" spans="1:2" ht="18" customHeight="1">
      <c r="A5919" s="73"/>
      <c r="B5919" s="86"/>
    </row>
    <row r="5920" spans="1:2" ht="18" customHeight="1">
      <c r="A5920" s="73"/>
      <c r="B5920" s="86"/>
    </row>
    <row r="5921" spans="1:2" ht="18" customHeight="1">
      <c r="A5921" s="73"/>
      <c r="B5921" s="86"/>
    </row>
    <row r="5922" spans="1:2" ht="18" customHeight="1">
      <c r="A5922" s="73"/>
      <c r="B5922" s="86"/>
    </row>
    <row r="5923" spans="1:2" ht="18" customHeight="1">
      <c r="A5923" s="73"/>
      <c r="B5923" s="86"/>
    </row>
    <row r="5924" spans="1:2" ht="18" customHeight="1">
      <c r="A5924" s="73"/>
      <c r="B5924" s="86"/>
    </row>
    <row r="5925" spans="1:2" ht="18" customHeight="1">
      <c r="A5925" s="73"/>
      <c r="B5925" s="86"/>
    </row>
    <row r="5926" spans="1:2" ht="18" customHeight="1">
      <c r="A5926" s="73"/>
      <c r="B5926" s="86"/>
    </row>
    <row r="5927" spans="1:2" ht="18" customHeight="1">
      <c r="A5927" s="73"/>
      <c r="B5927" s="86"/>
    </row>
    <row r="5928" spans="1:2" ht="18" customHeight="1">
      <c r="A5928" s="73"/>
      <c r="B5928" s="86"/>
    </row>
    <row r="5929" spans="1:2" ht="18" customHeight="1">
      <c r="A5929" s="73"/>
      <c r="B5929" s="86"/>
    </row>
    <row r="5930" spans="1:2" ht="18" customHeight="1">
      <c r="A5930" s="73"/>
      <c r="B5930" s="86"/>
    </row>
    <row r="5931" spans="1:2" ht="18" customHeight="1">
      <c r="A5931" s="73"/>
      <c r="B5931" s="86"/>
    </row>
    <row r="5932" spans="1:2" ht="18" customHeight="1">
      <c r="A5932" s="73"/>
      <c r="B5932" s="86"/>
    </row>
    <row r="5933" spans="1:2" ht="18" customHeight="1">
      <c r="A5933" s="73"/>
      <c r="B5933" s="86"/>
    </row>
    <row r="5934" spans="1:2" ht="18" customHeight="1">
      <c r="A5934" s="73"/>
      <c r="B5934" s="86"/>
    </row>
    <row r="5935" spans="1:2" ht="18" customHeight="1">
      <c r="A5935" s="73"/>
      <c r="B5935" s="86"/>
    </row>
    <row r="5936" spans="1:2" ht="18" customHeight="1">
      <c r="A5936" s="73"/>
      <c r="B5936" s="86"/>
    </row>
    <row r="5937" spans="1:2" ht="18" customHeight="1">
      <c r="A5937" s="73"/>
      <c r="B5937" s="86"/>
    </row>
    <row r="5938" spans="1:2" ht="18" customHeight="1">
      <c r="A5938" s="73"/>
      <c r="B5938" s="86"/>
    </row>
    <row r="5939" spans="1:2" ht="18" customHeight="1">
      <c r="A5939" s="73"/>
      <c r="B5939" s="86"/>
    </row>
    <row r="5940" spans="1:2" ht="18" customHeight="1">
      <c r="A5940" s="73"/>
      <c r="B5940" s="86"/>
    </row>
    <row r="5941" spans="1:2" ht="18" customHeight="1">
      <c r="A5941" s="73"/>
      <c r="B5941" s="86"/>
    </row>
    <row r="5942" spans="1:2" ht="18" customHeight="1">
      <c r="A5942" s="73"/>
      <c r="B5942" s="86"/>
    </row>
    <row r="5943" spans="1:2" ht="18" customHeight="1">
      <c r="A5943" s="73"/>
      <c r="B5943" s="86"/>
    </row>
    <row r="5944" spans="1:2" ht="18" customHeight="1">
      <c r="A5944" s="73"/>
      <c r="B5944" s="86"/>
    </row>
    <row r="5945" spans="1:2" ht="18" customHeight="1">
      <c r="A5945" s="73"/>
      <c r="B5945" s="86"/>
    </row>
    <row r="5946" spans="1:2" ht="18" customHeight="1">
      <c r="A5946" s="73"/>
      <c r="B5946" s="86"/>
    </row>
    <row r="5947" spans="1:2" ht="18" customHeight="1">
      <c r="A5947" s="73"/>
      <c r="B5947" s="86"/>
    </row>
    <row r="5948" spans="1:2" ht="18" customHeight="1">
      <c r="A5948" s="73"/>
      <c r="B5948" s="86"/>
    </row>
    <row r="5949" spans="1:2" ht="18" customHeight="1">
      <c r="A5949" s="73"/>
      <c r="B5949" s="86"/>
    </row>
    <row r="5950" spans="1:2" ht="18" customHeight="1">
      <c r="A5950" s="73"/>
      <c r="B5950" s="86"/>
    </row>
    <row r="5951" spans="1:2" ht="18" customHeight="1">
      <c r="A5951" s="73"/>
      <c r="B5951" s="86"/>
    </row>
    <row r="5952" spans="1:2" ht="18" customHeight="1">
      <c r="A5952" s="73"/>
      <c r="B5952" s="86"/>
    </row>
    <row r="5953" spans="1:2" ht="18" customHeight="1">
      <c r="A5953" s="73"/>
      <c r="B5953" s="86"/>
    </row>
    <row r="5954" spans="1:2" ht="18" customHeight="1">
      <c r="A5954" s="73"/>
      <c r="B5954" s="86"/>
    </row>
    <row r="5955" spans="1:2" ht="18" customHeight="1">
      <c r="A5955" s="73"/>
      <c r="B5955" s="86"/>
    </row>
    <row r="5956" spans="1:2" ht="18" customHeight="1">
      <c r="A5956" s="73"/>
      <c r="B5956" s="86"/>
    </row>
    <row r="5957" spans="1:2" ht="18" customHeight="1">
      <c r="A5957" s="73"/>
      <c r="B5957" s="86"/>
    </row>
    <row r="5958" spans="1:2" ht="18" customHeight="1">
      <c r="A5958" s="73"/>
      <c r="B5958" s="86"/>
    </row>
    <row r="5959" spans="1:2" ht="18" customHeight="1">
      <c r="A5959" s="73"/>
      <c r="B5959" s="86"/>
    </row>
    <row r="5960" spans="1:2" ht="18" customHeight="1">
      <c r="A5960" s="73"/>
      <c r="B5960" s="86"/>
    </row>
    <row r="5961" spans="1:2" ht="18" customHeight="1">
      <c r="A5961" s="73"/>
      <c r="B5961" s="86"/>
    </row>
    <row r="5962" spans="1:2" ht="18" customHeight="1">
      <c r="A5962" s="73"/>
      <c r="B5962" s="86"/>
    </row>
    <row r="5963" spans="1:2" ht="18" customHeight="1">
      <c r="A5963" s="73"/>
      <c r="B5963" s="86"/>
    </row>
    <row r="5964" spans="1:2" ht="18" customHeight="1">
      <c r="A5964" s="73"/>
      <c r="B5964" s="86"/>
    </row>
    <row r="5965" spans="1:2" ht="18" customHeight="1">
      <c r="A5965" s="73"/>
      <c r="B5965" s="86"/>
    </row>
    <row r="5966" spans="1:2" ht="18" customHeight="1">
      <c r="A5966" s="73"/>
      <c r="B5966" s="86"/>
    </row>
    <row r="5967" spans="1:2" ht="18" customHeight="1">
      <c r="A5967" s="73"/>
      <c r="B5967" s="86"/>
    </row>
    <row r="5968" spans="1:2" ht="18" customHeight="1">
      <c r="A5968" s="73"/>
      <c r="B5968" s="86"/>
    </row>
    <row r="5969" spans="1:2" ht="18" customHeight="1">
      <c r="A5969" s="73"/>
      <c r="B5969" s="86"/>
    </row>
    <row r="5970" spans="1:2" ht="18" customHeight="1">
      <c r="A5970" s="73"/>
      <c r="B5970" s="86"/>
    </row>
    <row r="5971" spans="1:2" ht="18" customHeight="1">
      <c r="A5971" s="73"/>
      <c r="B5971" s="86"/>
    </row>
    <row r="5972" spans="1:2" ht="18" customHeight="1">
      <c r="A5972" s="73"/>
      <c r="B5972" s="86"/>
    </row>
    <row r="5973" spans="1:2" ht="18" customHeight="1">
      <c r="A5973" s="73"/>
      <c r="B5973" s="86"/>
    </row>
    <row r="5974" spans="1:2" ht="18" customHeight="1">
      <c r="A5974" s="73"/>
      <c r="B5974" s="86"/>
    </row>
    <row r="5975" spans="1:2" ht="18" customHeight="1">
      <c r="A5975" s="73"/>
      <c r="B5975" s="86"/>
    </row>
    <row r="5976" spans="1:2" ht="18" customHeight="1">
      <c r="A5976" s="73"/>
      <c r="B5976" s="86"/>
    </row>
    <row r="5977" spans="1:2" ht="18" customHeight="1">
      <c r="A5977" s="73"/>
      <c r="B5977" s="86"/>
    </row>
    <row r="5978" spans="1:2" ht="18" customHeight="1">
      <c r="A5978" s="73"/>
      <c r="B5978" s="86"/>
    </row>
    <row r="5979" spans="1:2" ht="18" customHeight="1">
      <c r="A5979" s="73"/>
      <c r="B5979" s="86"/>
    </row>
    <row r="5980" spans="1:2" ht="18" customHeight="1">
      <c r="A5980" s="73"/>
      <c r="B5980" s="86"/>
    </row>
    <row r="5981" spans="1:2" ht="18" customHeight="1">
      <c r="A5981" s="73"/>
      <c r="B5981" s="86"/>
    </row>
    <row r="5982" spans="1:2" ht="18" customHeight="1">
      <c r="A5982" s="73"/>
      <c r="B5982" s="86"/>
    </row>
    <row r="5983" spans="1:2" ht="18" customHeight="1">
      <c r="A5983" s="73"/>
      <c r="B5983" s="86"/>
    </row>
    <row r="5984" spans="1:2" ht="18" customHeight="1">
      <c r="A5984" s="73"/>
      <c r="B5984" s="86"/>
    </row>
    <row r="5985" spans="1:2" ht="18" customHeight="1">
      <c r="A5985" s="73"/>
      <c r="B5985" s="86"/>
    </row>
    <row r="5986" spans="1:2" ht="18" customHeight="1">
      <c r="A5986" s="73"/>
      <c r="B5986" s="86"/>
    </row>
    <row r="5987" spans="1:2" ht="18" customHeight="1">
      <c r="A5987" s="73"/>
      <c r="B5987" s="86"/>
    </row>
    <row r="5988" spans="1:2" ht="18" customHeight="1">
      <c r="A5988" s="73"/>
      <c r="B5988" s="86"/>
    </row>
    <row r="5989" spans="1:2" ht="18" customHeight="1">
      <c r="A5989" s="73"/>
      <c r="B5989" s="86"/>
    </row>
    <row r="5990" spans="1:2" ht="18" customHeight="1">
      <c r="A5990" s="73"/>
      <c r="B5990" s="86"/>
    </row>
    <row r="5991" spans="1:2" ht="18" customHeight="1">
      <c r="A5991" s="73"/>
      <c r="B5991" s="86"/>
    </row>
    <row r="5992" spans="1:2" ht="18" customHeight="1">
      <c r="A5992" s="73"/>
      <c r="B5992" s="86"/>
    </row>
    <row r="5993" spans="1:2" ht="18" customHeight="1">
      <c r="A5993" s="73"/>
      <c r="B5993" s="86"/>
    </row>
    <row r="5994" spans="1:2" ht="18" customHeight="1">
      <c r="A5994" s="73"/>
      <c r="B5994" s="86"/>
    </row>
    <row r="5995" spans="1:2" ht="18" customHeight="1">
      <c r="A5995" s="73"/>
      <c r="B5995" s="86"/>
    </row>
    <row r="5996" spans="1:2" ht="18" customHeight="1">
      <c r="A5996" s="73"/>
      <c r="B5996" s="86"/>
    </row>
    <row r="5997" spans="1:2" ht="18" customHeight="1">
      <c r="A5997" s="73"/>
      <c r="B5997" s="86"/>
    </row>
    <row r="5998" spans="1:2" ht="18" customHeight="1">
      <c r="A5998" s="73"/>
      <c r="B5998" s="86"/>
    </row>
    <row r="5999" spans="1:2" ht="18" customHeight="1">
      <c r="A5999" s="73"/>
      <c r="B5999" s="86"/>
    </row>
    <row r="6000" spans="1:2" ht="18" customHeight="1">
      <c r="A6000" s="73"/>
      <c r="B6000" s="86"/>
    </row>
    <row r="6001" spans="1:2" ht="18" customHeight="1">
      <c r="A6001" s="73"/>
      <c r="B6001" s="86"/>
    </row>
    <row r="6002" spans="1:2" ht="18" customHeight="1">
      <c r="A6002" s="73"/>
      <c r="B6002" s="86"/>
    </row>
    <row r="6003" spans="1:2" ht="18" customHeight="1">
      <c r="A6003" s="73"/>
      <c r="B6003" s="86"/>
    </row>
    <row r="6004" spans="1:2" ht="18" customHeight="1">
      <c r="A6004" s="73"/>
      <c r="B6004" s="86"/>
    </row>
    <row r="6005" spans="1:2" ht="18" customHeight="1">
      <c r="A6005" s="73"/>
      <c r="B6005" s="86"/>
    </row>
    <row r="6006" spans="1:2" ht="18" customHeight="1">
      <c r="A6006" s="73"/>
      <c r="B6006" s="86"/>
    </row>
    <row r="6007" spans="1:2" ht="18" customHeight="1">
      <c r="A6007" s="73"/>
      <c r="B6007" s="86"/>
    </row>
    <row r="6008" spans="1:2" ht="18" customHeight="1">
      <c r="A6008" s="73"/>
      <c r="B6008" s="86"/>
    </row>
    <row r="6009" spans="1:2" ht="18" customHeight="1">
      <c r="A6009" s="73"/>
      <c r="B6009" s="86"/>
    </row>
    <row r="6010" spans="1:2" ht="18" customHeight="1">
      <c r="A6010" s="73"/>
      <c r="B6010" s="86"/>
    </row>
    <row r="6011" spans="1:2" ht="18" customHeight="1">
      <c r="A6011" s="73"/>
      <c r="B6011" s="86"/>
    </row>
    <row r="6012" spans="1:2" ht="18" customHeight="1">
      <c r="A6012" s="73"/>
      <c r="B6012" s="86"/>
    </row>
    <row r="6013" spans="1:2" ht="18" customHeight="1">
      <c r="A6013" s="73"/>
      <c r="B6013" s="86"/>
    </row>
    <row r="6014" spans="1:2" ht="18" customHeight="1">
      <c r="A6014" s="73"/>
      <c r="B6014" s="86"/>
    </row>
    <row r="6015" spans="1:2" ht="18" customHeight="1">
      <c r="A6015" s="73"/>
      <c r="B6015" s="86"/>
    </row>
    <row r="6016" spans="1:2" ht="18" customHeight="1">
      <c r="A6016" s="73"/>
      <c r="B6016" s="86"/>
    </row>
    <row r="6017" spans="1:2" ht="18" customHeight="1">
      <c r="A6017" s="73"/>
      <c r="B6017" s="86"/>
    </row>
    <row r="6018" spans="1:2" ht="18" customHeight="1">
      <c r="A6018" s="73"/>
      <c r="B6018" s="86"/>
    </row>
    <row r="6019" spans="1:2" ht="18" customHeight="1">
      <c r="A6019" s="73"/>
      <c r="B6019" s="86"/>
    </row>
    <row r="6020" spans="1:2" ht="18" customHeight="1">
      <c r="A6020" s="73"/>
      <c r="B6020" s="86"/>
    </row>
    <row r="6021" spans="1:2" ht="18" customHeight="1">
      <c r="A6021" s="73"/>
      <c r="B6021" s="86"/>
    </row>
    <row r="6022" spans="1:2" ht="18" customHeight="1">
      <c r="A6022" s="73"/>
      <c r="B6022" s="86"/>
    </row>
    <row r="6023" spans="1:2" ht="18" customHeight="1">
      <c r="A6023" s="73"/>
      <c r="B6023" s="86"/>
    </row>
    <row r="6024" spans="1:2" ht="18" customHeight="1">
      <c r="A6024" s="73"/>
      <c r="B6024" s="86"/>
    </row>
    <row r="6025" spans="1:2" ht="18" customHeight="1">
      <c r="A6025" s="73"/>
      <c r="B6025" s="86"/>
    </row>
    <row r="6026" spans="1:2" ht="18" customHeight="1">
      <c r="A6026" s="73"/>
      <c r="B6026" s="86"/>
    </row>
    <row r="6027" spans="1:2" ht="18" customHeight="1">
      <c r="A6027" s="73"/>
      <c r="B6027" s="86"/>
    </row>
    <row r="6028" spans="1:2" ht="18" customHeight="1">
      <c r="A6028" s="73"/>
      <c r="B6028" s="86"/>
    </row>
    <row r="6029" spans="1:2" ht="18" customHeight="1">
      <c r="A6029" s="73"/>
      <c r="B6029" s="86"/>
    </row>
    <row r="6030" spans="1:2" ht="18" customHeight="1">
      <c r="A6030" s="73"/>
      <c r="B6030" s="86"/>
    </row>
    <row r="6031" spans="1:2" ht="18" customHeight="1">
      <c r="A6031" s="73"/>
      <c r="B6031" s="86"/>
    </row>
    <row r="6032" spans="1:2" ht="18" customHeight="1">
      <c r="A6032" s="73"/>
      <c r="B6032" s="86"/>
    </row>
    <row r="6033" spans="1:2" ht="18" customHeight="1">
      <c r="A6033" s="73"/>
      <c r="B6033" s="86"/>
    </row>
    <row r="6034" spans="1:2" ht="18" customHeight="1">
      <c r="A6034" s="73"/>
      <c r="B6034" s="86"/>
    </row>
    <row r="6035" spans="1:2" ht="18" customHeight="1">
      <c r="A6035" s="73"/>
      <c r="B6035" s="86"/>
    </row>
    <row r="6036" spans="1:2" ht="18" customHeight="1">
      <c r="A6036" s="73"/>
      <c r="B6036" s="86"/>
    </row>
    <row r="6037" spans="1:2" ht="18" customHeight="1">
      <c r="A6037" s="73"/>
      <c r="B6037" s="86"/>
    </row>
    <row r="6038" spans="1:2" ht="18" customHeight="1">
      <c r="A6038" s="73"/>
      <c r="B6038" s="86"/>
    </row>
    <row r="6039" spans="1:2" ht="18" customHeight="1">
      <c r="A6039" s="73"/>
      <c r="B6039" s="86"/>
    </row>
    <row r="6040" spans="1:2" ht="18" customHeight="1">
      <c r="A6040" s="73"/>
      <c r="B6040" s="86"/>
    </row>
    <row r="6041" spans="1:2" ht="18" customHeight="1">
      <c r="A6041" s="73"/>
      <c r="B6041" s="86"/>
    </row>
    <row r="6042" spans="1:2" ht="18" customHeight="1">
      <c r="A6042" s="73"/>
      <c r="B6042" s="86"/>
    </row>
    <row r="6043" spans="1:2" ht="18" customHeight="1">
      <c r="A6043" s="73"/>
      <c r="B6043" s="86"/>
    </row>
    <row r="6044" spans="1:2" ht="18" customHeight="1">
      <c r="A6044" s="73"/>
      <c r="B6044" s="86"/>
    </row>
    <row r="6045" spans="1:2" ht="18" customHeight="1">
      <c r="A6045" s="73"/>
      <c r="B6045" s="86"/>
    </row>
    <row r="6046" spans="1:2" ht="18" customHeight="1">
      <c r="A6046" s="73"/>
      <c r="B6046" s="86"/>
    </row>
    <row r="6047" spans="1:2" ht="18" customHeight="1">
      <c r="A6047" s="73"/>
      <c r="B6047" s="86"/>
    </row>
    <row r="6048" spans="1:2" ht="18" customHeight="1">
      <c r="A6048" s="73"/>
      <c r="B6048" s="86"/>
    </row>
    <row r="6049" spans="1:2" ht="18" customHeight="1">
      <c r="A6049" s="73"/>
      <c r="B6049" s="86"/>
    </row>
    <row r="6050" spans="1:2" ht="18" customHeight="1">
      <c r="A6050" s="73"/>
      <c r="B6050" s="86"/>
    </row>
    <row r="6051" spans="1:2" ht="18" customHeight="1">
      <c r="A6051" s="73"/>
      <c r="B6051" s="86"/>
    </row>
    <row r="6052" spans="1:2" ht="18" customHeight="1">
      <c r="A6052" s="73"/>
      <c r="B6052" s="86"/>
    </row>
    <row r="6053" spans="1:2" ht="18" customHeight="1">
      <c r="A6053" s="73"/>
      <c r="B6053" s="86"/>
    </row>
    <row r="6054" spans="1:2" ht="18" customHeight="1">
      <c r="A6054" s="73"/>
      <c r="B6054" s="86"/>
    </row>
    <row r="6055" spans="1:2" ht="18" customHeight="1">
      <c r="A6055" s="73"/>
      <c r="B6055" s="86"/>
    </row>
    <row r="6056" spans="1:2" ht="18" customHeight="1">
      <c r="A6056" s="73"/>
      <c r="B6056" s="86"/>
    </row>
    <row r="6057" spans="1:2" ht="18" customHeight="1">
      <c r="A6057" s="73"/>
      <c r="B6057" s="86"/>
    </row>
    <row r="6058" spans="1:2" ht="18" customHeight="1">
      <c r="A6058" s="73"/>
      <c r="B6058" s="86"/>
    </row>
    <row r="6059" spans="1:2" ht="18" customHeight="1">
      <c r="A6059" s="73"/>
      <c r="B6059" s="86"/>
    </row>
    <row r="6060" spans="1:2" ht="18" customHeight="1">
      <c r="A6060" s="73"/>
      <c r="B6060" s="86"/>
    </row>
    <row r="6061" spans="1:2" ht="18" customHeight="1">
      <c r="A6061" s="73"/>
      <c r="B6061" s="86"/>
    </row>
    <row r="6062" spans="1:2" ht="18" customHeight="1">
      <c r="A6062" s="73"/>
      <c r="B6062" s="86"/>
    </row>
    <row r="6063" spans="1:2" ht="18" customHeight="1">
      <c r="A6063" s="73"/>
      <c r="B6063" s="86"/>
    </row>
    <row r="6064" spans="1:2" ht="18" customHeight="1">
      <c r="A6064" s="73"/>
      <c r="B6064" s="86"/>
    </row>
    <row r="6065" spans="1:2" ht="18" customHeight="1">
      <c r="A6065" s="73"/>
      <c r="B6065" s="86"/>
    </row>
    <row r="6066" spans="1:2" ht="18" customHeight="1">
      <c r="A6066" s="73"/>
      <c r="B6066" s="86"/>
    </row>
    <row r="6067" spans="1:2" ht="18" customHeight="1">
      <c r="A6067" s="73"/>
      <c r="B6067" s="86"/>
    </row>
    <row r="6068" spans="1:2" ht="18" customHeight="1">
      <c r="A6068" s="73"/>
      <c r="B6068" s="86"/>
    </row>
    <row r="6069" spans="1:2" ht="18" customHeight="1">
      <c r="A6069" s="73"/>
      <c r="B6069" s="86"/>
    </row>
    <row r="6070" spans="1:2" ht="18" customHeight="1">
      <c r="A6070" s="73"/>
      <c r="B6070" s="86"/>
    </row>
    <row r="6071" spans="1:2" ht="18" customHeight="1">
      <c r="A6071" s="73"/>
      <c r="B6071" s="86"/>
    </row>
    <row r="6072" spans="1:2" ht="18" customHeight="1">
      <c r="A6072" s="73"/>
      <c r="B6072" s="86"/>
    </row>
    <row r="6073" spans="1:2" ht="18" customHeight="1">
      <c r="A6073" s="73"/>
      <c r="B6073" s="86"/>
    </row>
    <row r="6074" spans="1:2" ht="18" customHeight="1">
      <c r="A6074" s="73"/>
      <c r="B6074" s="86"/>
    </row>
    <row r="6075" spans="1:2" ht="18" customHeight="1">
      <c r="A6075" s="73"/>
      <c r="B6075" s="86"/>
    </row>
    <row r="6076" spans="1:2" ht="18" customHeight="1">
      <c r="A6076" s="73"/>
      <c r="B6076" s="86"/>
    </row>
    <row r="6077" spans="1:2" ht="18" customHeight="1">
      <c r="A6077" s="73"/>
      <c r="B6077" s="86"/>
    </row>
    <row r="6078" spans="1:2" ht="18" customHeight="1">
      <c r="A6078" s="73"/>
      <c r="B6078" s="86"/>
    </row>
    <row r="6079" spans="1:2" ht="18" customHeight="1">
      <c r="A6079" s="73"/>
      <c r="B6079" s="86"/>
    </row>
    <row r="6080" spans="1:2" ht="18" customHeight="1">
      <c r="A6080" s="73"/>
      <c r="B6080" s="86"/>
    </row>
    <row r="6081" spans="1:2" ht="18" customHeight="1">
      <c r="A6081" s="73"/>
      <c r="B6081" s="86"/>
    </row>
    <row r="6082" spans="1:2" ht="18" customHeight="1">
      <c r="A6082" s="73"/>
      <c r="B6082" s="86"/>
    </row>
    <row r="6083" spans="1:2" ht="18" customHeight="1">
      <c r="A6083" s="73"/>
      <c r="B6083" s="86"/>
    </row>
    <row r="6084" spans="1:2" ht="18" customHeight="1">
      <c r="A6084" s="73"/>
      <c r="B6084" s="86"/>
    </row>
    <row r="6085" spans="1:2" ht="18" customHeight="1">
      <c r="A6085" s="73"/>
      <c r="B6085" s="86"/>
    </row>
    <row r="6086" spans="1:2" ht="18" customHeight="1">
      <c r="A6086" s="73"/>
      <c r="B6086" s="86"/>
    </row>
    <row r="6087" spans="1:2" ht="18" customHeight="1">
      <c r="A6087" s="73"/>
      <c r="B6087" s="86"/>
    </row>
    <row r="6088" spans="1:2" ht="18" customHeight="1">
      <c r="A6088" s="73"/>
      <c r="B6088" s="86"/>
    </row>
    <row r="6089" spans="1:2" ht="18" customHeight="1">
      <c r="A6089" s="73"/>
      <c r="B6089" s="86"/>
    </row>
    <row r="6090" spans="1:2" ht="18" customHeight="1">
      <c r="A6090" s="73"/>
      <c r="B6090" s="86"/>
    </row>
    <row r="6091" spans="1:2" ht="18" customHeight="1">
      <c r="A6091" s="73"/>
      <c r="B6091" s="86"/>
    </row>
    <row r="6092" spans="1:2" ht="18" customHeight="1">
      <c r="A6092" s="73"/>
      <c r="B6092" s="86"/>
    </row>
    <row r="6093" spans="1:2" ht="18" customHeight="1">
      <c r="A6093" s="73"/>
      <c r="B6093" s="86"/>
    </row>
    <row r="6094" spans="1:2" ht="18" customHeight="1">
      <c r="A6094" s="73"/>
      <c r="B6094" s="86"/>
    </row>
    <row r="6095" spans="1:2" ht="18" customHeight="1">
      <c r="A6095" s="73"/>
      <c r="B6095" s="86"/>
    </row>
    <row r="6096" spans="1:2" ht="18" customHeight="1">
      <c r="A6096" s="73"/>
      <c r="B6096" s="86"/>
    </row>
    <row r="6097" spans="1:2" ht="18" customHeight="1">
      <c r="A6097" s="73"/>
      <c r="B6097" s="86"/>
    </row>
    <row r="6098" spans="1:2" ht="18" customHeight="1">
      <c r="A6098" s="73"/>
      <c r="B6098" s="86"/>
    </row>
    <row r="6099" spans="1:2" ht="18" customHeight="1">
      <c r="A6099" s="73"/>
      <c r="B6099" s="86"/>
    </row>
    <row r="6100" spans="1:2" ht="18" customHeight="1">
      <c r="A6100" s="73"/>
      <c r="B6100" s="86"/>
    </row>
    <row r="6101" spans="1:2" ht="18" customHeight="1">
      <c r="A6101" s="73"/>
      <c r="B6101" s="86"/>
    </row>
    <row r="6102" spans="1:2" ht="18" customHeight="1">
      <c r="A6102" s="73"/>
      <c r="B6102" s="86"/>
    </row>
    <row r="6103" spans="1:2" ht="18" customHeight="1">
      <c r="A6103" s="73"/>
      <c r="B6103" s="86"/>
    </row>
    <row r="6104" spans="1:2" ht="18" customHeight="1">
      <c r="A6104" s="73"/>
      <c r="B6104" s="86"/>
    </row>
    <row r="6105" spans="1:2" ht="18" customHeight="1">
      <c r="A6105" s="73"/>
      <c r="B6105" s="86"/>
    </row>
    <row r="6106" spans="1:2" ht="18" customHeight="1">
      <c r="A6106" s="73"/>
      <c r="B6106" s="86"/>
    </row>
    <row r="6107" spans="1:2" ht="18" customHeight="1">
      <c r="A6107" s="73"/>
      <c r="B6107" s="86"/>
    </row>
    <row r="6108" spans="1:2" ht="18" customHeight="1">
      <c r="A6108" s="73"/>
      <c r="B6108" s="86"/>
    </row>
    <row r="6109" spans="1:2" ht="18" customHeight="1">
      <c r="A6109" s="73"/>
      <c r="B6109" s="86"/>
    </row>
    <row r="6110" spans="1:2" ht="18" customHeight="1">
      <c r="A6110" s="73"/>
      <c r="B6110" s="86"/>
    </row>
    <row r="6111" spans="1:2" ht="18" customHeight="1">
      <c r="A6111" s="73"/>
      <c r="B6111" s="86"/>
    </row>
    <row r="6112" spans="1:2" ht="18" customHeight="1">
      <c r="A6112" s="73"/>
      <c r="B6112" s="86"/>
    </row>
    <row r="6113" spans="1:2" ht="18" customHeight="1">
      <c r="A6113" s="73"/>
      <c r="B6113" s="86"/>
    </row>
    <row r="6114" spans="1:2" ht="18" customHeight="1">
      <c r="A6114" s="73"/>
      <c r="B6114" s="86"/>
    </row>
    <row r="6115" spans="1:2" ht="18" customHeight="1">
      <c r="A6115" s="73"/>
      <c r="B6115" s="86"/>
    </row>
    <row r="6116" spans="1:2" ht="18" customHeight="1">
      <c r="A6116" s="73"/>
      <c r="B6116" s="86"/>
    </row>
    <row r="6117" spans="1:2" ht="18" customHeight="1">
      <c r="A6117" s="73"/>
      <c r="B6117" s="86"/>
    </row>
    <row r="6118" spans="1:2" ht="18" customHeight="1">
      <c r="A6118" s="73"/>
      <c r="B6118" s="86"/>
    </row>
    <row r="6119" spans="1:2" ht="18" customHeight="1">
      <c r="A6119" s="73"/>
      <c r="B6119" s="86"/>
    </row>
    <row r="6120" spans="1:2" ht="18" customHeight="1">
      <c r="A6120" s="73"/>
      <c r="B6120" s="86"/>
    </row>
    <row r="6121" spans="1:2" ht="18" customHeight="1">
      <c r="A6121" s="73"/>
      <c r="B6121" s="86"/>
    </row>
    <row r="6122" spans="1:2" ht="18" customHeight="1">
      <c r="A6122" s="73"/>
      <c r="B6122" s="86"/>
    </row>
    <row r="6123" spans="1:2" ht="18" customHeight="1">
      <c r="A6123" s="73"/>
      <c r="B6123" s="86"/>
    </row>
    <row r="6124" spans="1:2" ht="18" customHeight="1">
      <c r="A6124" s="73"/>
      <c r="B6124" s="86"/>
    </row>
    <row r="6125" spans="1:2" ht="18" customHeight="1">
      <c r="A6125" s="73"/>
      <c r="B6125" s="86"/>
    </row>
    <row r="6126" spans="1:2" ht="18" customHeight="1">
      <c r="A6126" s="73"/>
      <c r="B6126" s="86"/>
    </row>
    <row r="6127" spans="1:2" ht="18" customHeight="1">
      <c r="A6127" s="73"/>
      <c r="B6127" s="86"/>
    </row>
    <row r="6128" spans="1:2" ht="18" customHeight="1">
      <c r="A6128" s="73"/>
      <c r="B6128" s="86"/>
    </row>
    <row r="6129" spans="1:2" ht="18" customHeight="1">
      <c r="A6129" s="73"/>
      <c r="B6129" s="86"/>
    </row>
    <row r="6130" spans="1:2" ht="18" customHeight="1">
      <c r="A6130" s="73"/>
      <c r="B6130" s="86"/>
    </row>
    <row r="6131" spans="1:2" ht="18" customHeight="1">
      <c r="A6131" s="73"/>
      <c r="B6131" s="86"/>
    </row>
    <row r="6132" spans="1:2" ht="18" customHeight="1">
      <c r="A6132" s="73"/>
      <c r="B6132" s="86"/>
    </row>
    <row r="6133" spans="1:2" ht="18" customHeight="1">
      <c r="A6133" s="73"/>
      <c r="B6133" s="86"/>
    </row>
    <row r="6134" spans="1:2" ht="18" customHeight="1">
      <c r="A6134" s="73"/>
      <c r="B6134" s="86"/>
    </row>
    <row r="6135" spans="1:2" ht="18" customHeight="1">
      <c r="A6135" s="73"/>
      <c r="B6135" s="86"/>
    </row>
    <row r="6136" spans="1:2" ht="18" customHeight="1">
      <c r="A6136" s="73"/>
      <c r="B6136" s="86"/>
    </row>
    <row r="6137" spans="1:2" ht="18" customHeight="1">
      <c r="A6137" s="73"/>
      <c r="B6137" s="86"/>
    </row>
    <row r="6138" spans="1:2" ht="18" customHeight="1">
      <c r="A6138" s="73"/>
      <c r="B6138" s="86"/>
    </row>
    <row r="6139" spans="1:2" ht="18" customHeight="1">
      <c r="A6139" s="73"/>
      <c r="B6139" s="86"/>
    </row>
    <row r="6140" spans="1:2" ht="18" customHeight="1">
      <c r="A6140" s="73"/>
      <c r="B6140" s="86"/>
    </row>
    <row r="6141" spans="1:2" ht="18" customHeight="1">
      <c r="A6141" s="73"/>
      <c r="B6141" s="86"/>
    </row>
    <row r="6142" spans="1:2" ht="18" customHeight="1">
      <c r="A6142" s="73"/>
      <c r="B6142" s="86"/>
    </row>
    <row r="6143" spans="1:2" ht="18" customHeight="1">
      <c r="A6143" s="73"/>
      <c r="B6143" s="86"/>
    </row>
    <row r="6144" spans="1:2" ht="18" customHeight="1">
      <c r="A6144" s="73"/>
      <c r="B6144" s="86"/>
    </row>
    <row r="6145" spans="1:2" ht="18" customHeight="1">
      <c r="A6145" s="73"/>
      <c r="B6145" s="86"/>
    </row>
    <row r="6146" spans="1:2" ht="18" customHeight="1">
      <c r="A6146" s="73"/>
      <c r="B6146" s="86"/>
    </row>
    <row r="6147" spans="1:2" ht="18" customHeight="1">
      <c r="A6147" s="73"/>
      <c r="B6147" s="86"/>
    </row>
    <row r="6148" spans="1:2" ht="18" customHeight="1">
      <c r="A6148" s="73"/>
      <c r="B6148" s="86"/>
    </row>
    <row r="6149" spans="1:2" ht="18" customHeight="1">
      <c r="A6149" s="73"/>
      <c r="B6149" s="86"/>
    </row>
    <row r="6150" spans="1:2" ht="18" customHeight="1">
      <c r="A6150" s="73"/>
      <c r="B6150" s="86"/>
    </row>
    <row r="6151" spans="1:2" ht="18" customHeight="1">
      <c r="A6151" s="73"/>
      <c r="B6151" s="86"/>
    </row>
    <row r="6152" spans="1:2" ht="18" customHeight="1">
      <c r="A6152" s="73"/>
      <c r="B6152" s="86"/>
    </row>
    <row r="6153" spans="1:2" ht="18" customHeight="1">
      <c r="A6153" s="73"/>
      <c r="B6153" s="86"/>
    </row>
    <row r="6154" spans="1:2" ht="18" customHeight="1">
      <c r="A6154" s="73"/>
      <c r="B6154" s="86"/>
    </row>
    <row r="6155" spans="1:2" ht="18" customHeight="1">
      <c r="A6155" s="73"/>
      <c r="B6155" s="86"/>
    </row>
    <row r="6156" spans="1:2" ht="18" customHeight="1">
      <c r="A6156" s="73"/>
      <c r="B6156" s="86"/>
    </row>
    <row r="6157" spans="1:2" ht="18" customHeight="1">
      <c r="A6157" s="73"/>
      <c r="B6157" s="86"/>
    </row>
    <row r="6158" spans="1:2" ht="18" customHeight="1">
      <c r="A6158" s="73"/>
      <c r="B6158" s="86"/>
    </row>
    <row r="6159" spans="1:2" ht="18" customHeight="1">
      <c r="A6159" s="73"/>
      <c r="B6159" s="86"/>
    </row>
    <row r="6160" spans="1:2" ht="18" customHeight="1">
      <c r="A6160" s="73"/>
      <c r="B6160" s="86"/>
    </row>
    <row r="6161" spans="1:2" ht="18" customHeight="1">
      <c r="A6161" s="73"/>
      <c r="B6161" s="86"/>
    </row>
    <row r="6162" spans="1:2" ht="18" customHeight="1">
      <c r="A6162" s="73"/>
      <c r="B6162" s="86"/>
    </row>
    <row r="6163" spans="1:2" ht="18" customHeight="1">
      <c r="A6163" s="73"/>
      <c r="B6163" s="86"/>
    </row>
    <row r="6164" spans="1:2" ht="18" customHeight="1">
      <c r="A6164" s="73"/>
      <c r="B6164" s="86"/>
    </row>
    <row r="6165" spans="1:2" ht="18" customHeight="1">
      <c r="A6165" s="73"/>
      <c r="B6165" s="86"/>
    </row>
    <row r="6166" spans="1:2" ht="18" customHeight="1">
      <c r="A6166" s="73"/>
      <c r="B6166" s="86"/>
    </row>
    <row r="6167" spans="1:2" ht="18" customHeight="1">
      <c r="A6167" s="73"/>
      <c r="B6167" s="86"/>
    </row>
    <row r="6168" spans="1:2" ht="18" customHeight="1">
      <c r="A6168" s="73"/>
      <c r="B6168" s="86"/>
    </row>
    <row r="6169" spans="1:2" ht="18" customHeight="1">
      <c r="A6169" s="73"/>
      <c r="B6169" s="86"/>
    </row>
    <row r="6170" spans="1:2" ht="18" customHeight="1">
      <c r="A6170" s="73"/>
      <c r="B6170" s="86"/>
    </row>
    <row r="6171" spans="1:2" ht="18" customHeight="1">
      <c r="A6171" s="73"/>
      <c r="B6171" s="86"/>
    </row>
    <row r="6172" spans="1:2" ht="18" customHeight="1">
      <c r="A6172" s="73"/>
      <c r="B6172" s="86"/>
    </row>
    <row r="6173" spans="1:2" ht="18" customHeight="1">
      <c r="A6173" s="73"/>
      <c r="B6173" s="86"/>
    </row>
    <row r="6174" spans="1:2" ht="18" customHeight="1">
      <c r="A6174" s="73"/>
      <c r="B6174" s="86"/>
    </row>
    <row r="6175" spans="1:2" ht="18" customHeight="1">
      <c r="A6175" s="73"/>
      <c r="B6175" s="86"/>
    </row>
    <row r="6176" spans="1:2" ht="18" customHeight="1">
      <c r="A6176" s="73"/>
      <c r="B6176" s="86"/>
    </row>
    <row r="6177" spans="1:2" ht="18" customHeight="1">
      <c r="A6177" s="73"/>
      <c r="B6177" s="86"/>
    </row>
    <row r="6178" spans="1:2" ht="18" customHeight="1">
      <c r="A6178" s="73"/>
      <c r="B6178" s="86"/>
    </row>
    <row r="6179" spans="1:2" ht="18" customHeight="1">
      <c r="A6179" s="73"/>
      <c r="B6179" s="86"/>
    </row>
    <row r="6180" spans="1:2" ht="18" customHeight="1">
      <c r="A6180" s="73"/>
      <c r="B6180" s="86"/>
    </row>
    <row r="6181" spans="1:2" ht="18" customHeight="1">
      <c r="A6181" s="73"/>
      <c r="B6181" s="86"/>
    </row>
    <row r="6182" spans="1:2" ht="18" customHeight="1">
      <c r="A6182" s="73"/>
      <c r="B6182" s="86"/>
    </row>
    <row r="6183" spans="1:2" ht="18" customHeight="1">
      <c r="A6183" s="73"/>
      <c r="B6183" s="86"/>
    </row>
    <row r="6184" spans="1:2" ht="18" customHeight="1">
      <c r="A6184" s="73"/>
      <c r="B6184" s="86"/>
    </row>
    <row r="6185" spans="1:2" ht="18" customHeight="1">
      <c r="A6185" s="73"/>
      <c r="B6185" s="86"/>
    </row>
    <row r="6186" spans="1:2" ht="18" customHeight="1">
      <c r="A6186" s="73"/>
      <c r="B6186" s="86"/>
    </row>
    <row r="6187" spans="1:2" ht="18" customHeight="1">
      <c r="A6187" s="73"/>
      <c r="B6187" s="86"/>
    </row>
    <row r="6188" spans="1:2" ht="18" customHeight="1">
      <c r="A6188" s="73"/>
      <c r="B6188" s="86"/>
    </row>
    <row r="6189" spans="1:2" ht="18" customHeight="1">
      <c r="A6189" s="73"/>
      <c r="B6189" s="86"/>
    </row>
    <row r="6190" spans="1:2" ht="18" customHeight="1">
      <c r="A6190" s="73"/>
      <c r="B6190" s="86"/>
    </row>
    <row r="6191" spans="1:2" ht="18" customHeight="1">
      <c r="A6191" s="73"/>
      <c r="B6191" s="86"/>
    </row>
    <row r="6192" spans="1:2" ht="18" customHeight="1">
      <c r="A6192" s="73"/>
      <c r="B6192" s="86"/>
    </row>
    <row r="6193" spans="1:2" ht="18" customHeight="1">
      <c r="A6193" s="73"/>
      <c r="B6193" s="86"/>
    </row>
    <row r="6194" spans="1:2" ht="18" customHeight="1">
      <c r="A6194" s="73"/>
      <c r="B6194" s="86"/>
    </row>
    <row r="6195" spans="1:2" ht="18" customHeight="1">
      <c r="A6195" s="73"/>
      <c r="B6195" s="86"/>
    </row>
    <row r="6196" spans="1:2" ht="18" customHeight="1">
      <c r="A6196" s="73"/>
      <c r="B6196" s="86"/>
    </row>
    <row r="6197" spans="1:2" ht="18" customHeight="1">
      <c r="A6197" s="73"/>
      <c r="B6197" s="86"/>
    </row>
    <row r="6198" spans="1:2" ht="18" customHeight="1">
      <c r="A6198" s="73"/>
      <c r="B6198" s="86"/>
    </row>
    <row r="6199" spans="1:2" ht="18" customHeight="1">
      <c r="A6199" s="73"/>
      <c r="B6199" s="86"/>
    </row>
    <row r="6200" spans="1:2" ht="18" customHeight="1">
      <c r="A6200" s="73"/>
      <c r="B6200" s="86"/>
    </row>
    <row r="6201" spans="1:2" ht="18" customHeight="1">
      <c r="A6201" s="73"/>
      <c r="B6201" s="86"/>
    </row>
    <row r="6202" spans="1:2" ht="18" customHeight="1">
      <c r="A6202" s="73"/>
      <c r="B6202" s="86"/>
    </row>
    <row r="6203" spans="1:2" ht="18" customHeight="1">
      <c r="A6203" s="73"/>
      <c r="B6203" s="86"/>
    </row>
    <row r="6204" spans="1:2" ht="18" customHeight="1">
      <c r="A6204" s="73"/>
      <c r="B6204" s="86"/>
    </row>
    <row r="6205" spans="1:2" ht="18" customHeight="1">
      <c r="A6205" s="73"/>
      <c r="B6205" s="86"/>
    </row>
    <row r="6206" spans="1:2" ht="18" customHeight="1">
      <c r="A6206" s="73"/>
      <c r="B6206" s="86"/>
    </row>
    <row r="6207" spans="1:2" ht="18" customHeight="1">
      <c r="A6207" s="73"/>
      <c r="B6207" s="86"/>
    </row>
    <row r="6208" spans="1:2" ht="18" customHeight="1">
      <c r="A6208" s="73"/>
      <c r="B6208" s="86"/>
    </row>
    <row r="6209" spans="1:2" ht="18" customHeight="1">
      <c r="A6209" s="73"/>
      <c r="B6209" s="86"/>
    </row>
    <row r="6210" spans="1:2" ht="18" customHeight="1">
      <c r="A6210" s="73"/>
      <c r="B6210" s="86"/>
    </row>
    <row r="6211" spans="1:2" ht="18" customHeight="1">
      <c r="A6211" s="73"/>
      <c r="B6211" s="86"/>
    </row>
    <row r="6212" spans="1:2" ht="18" customHeight="1">
      <c r="A6212" s="73"/>
      <c r="B6212" s="86"/>
    </row>
    <row r="6213" spans="1:2" ht="18" customHeight="1">
      <c r="A6213" s="73"/>
      <c r="B6213" s="86"/>
    </row>
    <row r="6214" spans="1:2" ht="18" customHeight="1">
      <c r="A6214" s="73"/>
      <c r="B6214" s="86"/>
    </row>
    <row r="6215" spans="1:2" ht="18" customHeight="1">
      <c r="A6215" s="73"/>
      <c r="B6215" s="86"/>
    </row>
    <row r="6216" spans="1:2" ht="18" customHeight="1">
      <c r="A6216" s="73"/>
      <c r="B6216" s="86"/>
    </row>
    <row r="6217" spans="1:2" ht="18" customHeight="1">
      <c r="A6217" s="73"/>
      <c r="B6217" s="86"/>
    </row>
    <row r="6218" spans="1:2" ht="18" customHeight="1">
      <c r="A6218" s="73"/>
      <c r="B6218" s="86"/>
    </row>
    <row r="6219" spans="1:2" ht="18" customHeight="1">
      <c r="A6219" s="73"/>
      <c r="B6219" s="86"/>
    </row>
    <row r="6220" spans="1:2" ht="18" customHeight="1">
      <c r="A6220" s="73"/>
      <c r="B6220" s="86"/>
    </row>
    <row r="6221" spans="1:2" ht="18" customHeight="1">
      <c r="A6221" s="73"/>
      <c r="B6221" s="86"/>
    </row>
    <row r="6222" spans="1:2" ht="18" customHeight="1">
      <c r="A6222" s="73"/>
      <c r="B6222" s="86"/>
    </row>
    <row r="6223" spans="1:2" ht="18" customHeight="1">
      <c r="A6223" s="73"/>
      <c r="B6223" s="86"/>
    </row>
    <row r="6224" spans="1:2" ht="18" customHeight="1">
      <c r="A6224" s="73"/>
      <c r="B6224" s="86"/>
    </row>
    <row r="6225" spans="1:2" ht="18" customHeight="1">
      <c r="A6225" s="73"/>
      <c r="B6225" s="86"/>
    </row>
    <row r="6226" spans="1:2" ht="18" customHeight="1">
      <c r="A6226" s="73"/>
      <c r="B6226" s="86"/>
    </row>
    <row r="6227" spans="1:2" ht="18" customHeight="1">
      <c r="A6227" s="73"/>
      <c r="B6227" s="86"/>
    </row>
    <row r="6228" spans="1:2" ht="18" customHeight="1">
      <c r="A6228" s="73"/>
      <c r="B6228" s="86"/>
    </row>
    <row r="6229" spans="1:2" ht="18" customHeight="1">
      <c r="A6229" s="73"/>
      <c r="B6229" s="86"/>
    </row>
    <row r="6230" spans="1:2" ht="18" customHeight="1">
      <c r="A6230" s="73"/>
      <c r="B6230" s="86"/>
    </row>
    <row r="6231" spans="1:2" ht="18" customHeight="1">
      <c r="A6231" s="73"/>
      <c r="B6231" s="86"/>
    </row>
    <row r="6232" spans="1:2" ht="18" customHeight="1">
      <c r="A6232" s="73"/>
      <c r="B6232" s="86"/>
    </row>
    <row r="6233" spans="1:2" ht="18" customHeight="1">
      <c r="A6233" s="73"/>
      <c r="B6233" s="86"/>
    </row>
    <row r="6234" spans="1:2" ht="18" customHeight="1">
      <c r="A6234" s="73"/>
      <c r="B6234" s="86"/>
    </row>
    <row r="6235" spans="1:2" ht="18" customHeight="1">
      <c r="A6235" s="73"/>
      <c r="B6235" s="86"/>
    </row>
    <row r="6236" spans="1:2" ht="18" customHeight="1">
      <c r="A6236" s="73"/>
      <c r="B6236" s="86"/>
    </row>
    <row r="6237" spans="1:2" ht="18" customHeight="1">
      <c r="A6237" s="73"/>
      <c r="B6237" s="86"/>
    </row>
    <row r="6238" spans="1:2" ht="18" customHeight="1">
      <c r="A6238" s="73"/>
      <c r="B6238" s="86"/>
    </row>
    <row r="6239" spans="1:2" ht="18" customHeight="1">
      <c r="A6239" s="73"/>
      <c r="B6239" s="86"/>
    </row>
    <row r="6240" spans="1:2" ht="18" customHeight="1">
      <c r="A6240" s="73"/>
      <c r="B6240" s="86"/>
    </row>
    <row r="6241" spans="1:2" ht="18" customHeight="1">
      <c r="A6241" s="73"/>
      <c r="B6241" s="86"/>
    </row>
    <row r="6242" spans="1:2" ht="18" customHeight="1">
      <c r="A6242" s="73"/>
      <c r="B6242" s="86"/>
    </row>
    <row r="6243" spans="1:2" ht="18" customHeight="1">
      <c r="A6243" s="73"/>
      <c r="B6243" s="86"/>
    </row>
    <row r="6244" spans="1:2" ht="18" customHeight="1">
      <c r="A6244" s="73"/>
    </row>
    <row r="6245" spans="1:2" ht="18" customHeight="1">
      <c r="A6245" s="73"/>
    </row>
    <row r="6246" spans="1:2" ht="18" customHeight="1">
      <c r="A6246" s="73"/>
    </row>
    <row r="6247" spans="1:2" ht="18" customHeight="1">
      <c r="A6247" s="73"/>
    </row>
  </sheetData>
  <mergeCells count="1">
    <mergeCell ref="A2:B2"/>
  </mergeCells>
  <phoneticPr fontId="62" type="noConversion"/>
  <pageMargins left="0.75" right="0.75" top="1" bottom="1" header="0.5" footer="0.5"/>
</worksheet>
</file>

<file path=xl/worksheets/sheet59.xml><?xml version="1.0" encoding="utf-8"?>
<worksheet xmlns="http://schemas.openxmlformats.org/spreadsheetml/2006/main" xmlns:r="http://schemas.openxmlformats.org/officeDocument/2006/relationships">
  <dimension ref="A1:D6247"/>
  <sheetViews>
    <sheetView zoomScaleSheetLayoutView="100" workbookViewId="0">
      <selection activeCell="D16" sqref="D16"/>
    </sheetView>
  </sheetViews>
  <sheetFormatPr defaultColWidth="18.625" defaultRowHeight="18" customHeight="1"/>
  <cols>
    <col min="1" max="1" width="36.25" style="2" customWidth="1"/>
    <col min="2" max="2" width="69.875" style="75" customWidth="1"/>
    <col min="3" max="3" width="18.625" style="2" customWidth="1"/>
    <col min="4" max="16384" width="18.625" style="2"/>
  </cols>
  <sheetData>
    <row r="1" spans="1:2" s="73" customFormat="1" ht="18" customHeight="1">
      <c r="A1" s="76"/>
      <c r="B1" s="77"/>
    </row>
    <row r="2" spans="1:2" ht="42.75" customHeight="1">
      <c r="A2" s="646" t="s">
        <v>2057</v>
      </c>
      <c r="B2" s="647"/>
    </row>
    <row r="3" spans="1:2" ht="24.95" customHeight="1">
      <c r="A3" s="78"/>
      <c r="B3" s="79" t="s">
        <v>1504</v>
      </c>
    </row>
    <row r="4" spans="1:2" s="74" customFormat="1" ht="24.95" customHeight="1">
      <c r="A4" s="80" t="s">
        <v>1560</v>
      </c>
      <c r="B4" s="80" t="s">
        <v>1561</v>
      </c>
    </row>
    <row r="5" spans="1:2" ht="24.95" customHeight="1">
      <c r="A5" s="81" t="s">
        <v>1509</v>
      </c>
      <c r="B5" s="82">
        <v>787275943.94999993</v>
      </c>
    </row>
    <row r="6" spans="1:2" ht="24.95" customHeight="1">
      <c r="A6" s="83" t="s">
        <v>2055</v>
      </c>
      <c r="B6" s="82">
        <v>1700456842.01</v>
      </c>
    </row>
    <row r="7" spans="1:2" ht="24.95" customHeight="1">
      <c r="A7" s="83" t="s">
        <v>2056</v>
      </c>
      <c r="B7" s="82">
        <v>315664642.37</v>
      </c>
    </row>
    <row r="8" spans="1:2" ht="24.95" customHeight="1">
      <c r="A8" s="80" t="s">
        <v>1562</v>
      </c>
      <c r="B8" s="84">
        <f>SUM(B5:B7)</f>
        <v>2803397428.3299999</v>
      </c>
    </row>
    <row r="9" spans="1:2" s="73" customFormat="1" ht="18" customHeight="1">
      <c r="A9" s="85"/>
      <c r="B9" s="86"/>
    </row>
    <row r="10" spans="1:2" s="73" customFormat="1" ht="18" customHeight="1">
      <c r="B10" s="86"/>
    </row>
    <row r="11" spans="1:2" s="73" customFormat="1" ht="18" customHeight="1">
      <c r="B11" s="86"/>
    </row>
    <row r="12" spans="1:2" s="73" customFormat="1" ht="18" customHeight="1">
      <c r="B12" s="86"/>
    </row>
    <row r="13" spans="1:2" s="73" customFormat="1" ht="18" customHeight="1">
      <c r="B13" s="86"/>
    </row>
    <row r="14" spans="1:2" s="73" customFormat="1" ht="18" customHeight="1">
      <c r="B14" s="86"/>
    </row>
    <row r="15" spans="1:2" s="73" customFormat="1" ht="18" customHeight="1">
      <c r="B15" s="86"/>
    </row>
    <row r="16" spans="1:2" s="73" customFormat="1" ht="18" customHeight="1">
      <c r="B16" s="86"/>
    </row>
    <row r="17" spans="2:2" s="73" customFormat="1" ht="18" customHeight="1">
      <c r="B17" s="86"/>
    </row>
    <row r="18" spans="2:2" s="73" customFormat="1" ht="18" customHeight="1">
      <c r="B18" s="86"/>
    </row>
    <row r="19" spans="2:2" s="73" customFormat="1" ht="18" customHeight="1">
      <c r="B19" s="86"/>
    </row>
    <row r="20" spans="2:2" s="73" customFormat="1" ht="18" customHeight="1">
      <c r="B20" s="86"/>
    </row>
    <row r="21" spans="2:2" s="73" customFormat="1" ht="18" customHeight="1">
      <c r="B21" s="86"/>
    </row>
    <row r="22" spans="2:2" s="73" customFormat="1" ht="18" customHeight="1">
      <c r="B22" s="86"/>
    </row>
    <row r="23" spans="2:2" s="73" customFormat="1" ht="18" customHeight="1">
      <c r="B23" s="86"/>
    </row>
    <row r="24" spans="2:2" s="73" customFormat="1" ht="18" customHeight="1">
      <c r="B24" s="86"/>
    </row>
    <row r="25" spans="2:2" s="73" customFormat="1" ht="18" customHeight="1">
      <c r="B25" s="86"/>
    </row>
    <row r="26" spans="2:2" s="73" customFormat="1" ht="18" customHeight="1">
      <c r="B26" s="86"/>
    </row>
    <row r="27" spans="2:2" s="73" customFormat="1" ht="18" customHeight="1">
      <c r="B27" s="86"/>
    </row>
    <row r="28" spans="2:2" s="73" customFormat="1" ht="18" customHeight="1">
      <c r="B28" s="86"/>
    </row>
    <row r="29" spans="2:2" s="73" customFormat="1" ht="18" customHeight="1">
      <c r="B29" s="86"/>
    </row>
    <row r="30" spans="2:2" s="73" customFormat="1" ht="18" customHeight="1">
      <c r="B30" s="86"/>
    </row>
    <row r="31" spans="2:2" s="73" customFormat="1" ht="18" customHeight="1">
      <c r="B31" s="86"/>
    </row>
    <row r="32" spans="2:2" s="73" customFormat="1" ht="18" customHeight="1">
      <c r="B32" s="86"/>
    </row>
    <row r="33" spans="2:2" s="73" customFormat="1" ht="18" customHeight="1">
      <c r="B33" s="86"/>
    </row>
    <row r="34" spans="2:2" s="73" customFormat="1" ht="18" customHeight="1">
      <c r="B34" s="86"/>
    </row>
    <row r="35" spans="2:2" s="73" customFormat="1" ht="18" customHeight="1">
      <c r="B35" s="86"/>
    </row>
    <row r="36" spans="2:2" s="73" customFormat="1" ht="18" customHeight="1">
      <c r="B36" s="86"/>
    </row>
    <row r="37" spans="2:2" s="73" customFormat="1" ht="18" customHeight="1">
      <c r="B37" s="86"/>
    </row>
    <row r="38" spans="2:2" s="73" customFormat="1" ht="18" customHeight="1">
      <c r="B38" s="86"/>
    </row>
    <row r="39" spans="2:2" s="73" customFormat="1" ht="18" customHeight="1">
      <c r="B39" s="86"/>
    </row>
    <row r="40" spans="2:2" s="73" customFormat="1" ht="18" customHeight="1">
      <c r="B40" s="86"/>
    </row>
    <row r="41" spans="2:2" s="73" customFormat="1" ht="18" customHeight="1">
      <c r="B41" s="86"/>
    </row>
    <row r="42" spans="2:2" s="73" customFormat="1" ht="18" customHeight="1">
      <c r="B42" s="86"/>
    </row>
    <row r="43" spans="2:2" s="73" customFormat="1" ht="18" customHeight="1">
      <c r="B43" s="86"/>
    </row>
    <row r="44" spans="2:2" s="73" customFormat="1" ht="18" customHeight="1">
      <c r="B44" s="86"/>
    </row>
    <row r="45" spans="2:2" s="73" customFormat="1" ht="18" customHeight="1">
      <c r="B45" s="86"/>
    </row>
    <row r="46" spans="2:2" s="73" customFormat="1" ht="18" customHeight="1">
      <c r="B46" s="86"/>
    </row>
    <row r="47" spans="2:2" s="73" customFormat="1" ht="18" customHeight="1">
      <c r="B47" s="86"/>
    </row>
    <row r="48" spans="2:2" s="73" customFormat="1" ht="18" customHeight="1">
      <c r="B48" s="86"/>
    </row>
    <row r="49" spans="2:2" s="73" customFormat="1" ht="18" customHeight="1">
      <c r="B49" s="86"/>
    </row>
    <row r="50" spans="2:2" s="73" customFormat="1" ht="18" customHeight="1">
      <c r="B50" s="86"/>
    </row>
    <row r="51" spans="2:2" s="73" customFormat="1" ht="18" customHeight="1">
      <c r="B51" s="86"/>
    </row>
    <row r="52" spans="2:2" s="73" customFormat="1" ht="18" customHeight="1">
      <c r="B52" s="86"/>
    </row>
    <row r="53" spans="2:2" s="73" customFormat="1" ht="18" customHeight="1">
      <c r="B53" s="86"/>
    </row>
    <row r="54" spans="2:2" s="73" customFormat="1" ht="18" customHeight="1">
      <c r="B54" s="86"/>
    </row>
    <row r="55" spans="2:2" s="73" customFormat="1" ht="18" customHeight="1">
      <c r="B55" s="86"/>
    </row>
    <row r="56" spans="2:2" s="73" customFormat="1" ht="18" customHeight="1">
      <c r="B56" s="86"/>
    </row>
    <row r="57" spans="2:2" s="73" customFormat="1" ht="18" customHeight="1">
      <c r="B57" s="86"/>
    </row>
    <row r="58" spans="2:2" s="73" customFormat="1" ht="18" customHeight="1">
      <c r="B58" s="86"/>
    </row>
    <row r="59" spans="2:2" s="73" customFormat="1" ht="18" customHeight="1">
      <c r="B59" s="86"/>
    </row>
    <row r="60" spans="2:2" s="73" customFormat="1" ht="18" customHeight="1">
      <c r="B60" s="86"/>
    </row>
    <row r="61" spans="2:2" s="73" customFormat="1" ht="18" customHeight="1">
      <c r="B61" s="86"/>
    </row>
    <row r="62" spans="2:2" s="73" customFormat="1" ht="18" customHeight="1">
      <c r="B62" s="86"/>
    </row>
    <row r="63" spans="2:2" s="73" customFormat="1" ht="18" customHeight="1">
      <c r="B63" s="86"/>
    </row>
    <row r="64" spans="2:2" s="73" customFormat="1" ht="18" customHeight="1">
      <c r="B64" s="86"/>
    </row>
    <row r="65" spans="2:2" s="73" customFormat="1" ht="18" customHeight="1">
      <c r="B65" s="86"/>
    </row>
    <row r="66" spans="2:2" s="73" customFormat="1" ht="18" customHeight="1">
      <c r="B66" s="86"/>
    </row>
    <row r="67" spans="2:2" s="73" customFormat="1" ht="18" customHeight="1">
      <c r="B67" s="86"/>
    </row>
    <row r="68" spans="2:2" s="73" customFormat="1" ht="18" customHeight="1">
      <c r="B68" s="86"/>
    </row>
    <row r="69" spans="2:2" s="73" customFormat="1" ht="18" customHeight="1">
      <c r="B69" s="86"/>
    </row>
    <row r="70" spans="2:2" s="73" customFormat="1" ht="18" customHeight="1">
      <c r="B70" s="86"/>
    </row>
    <row r="71" spans="2:2" s="73" customFormat="1" ht="18" customHeight="1">
      <c r="B71" s="86"/>
    </row>
    <row r="72" spans="2:2" s="73" customFormat="1" ht="18" customHeight="1">
      <c r="B72" s="86"/>
    </row>
    <row r="73" spans="2:2" s="73" customFormat="1" ht="18" customHeight="1">
      <c r="B73" s="86"/>
    </row>
    <row r="74" spans="2:2" s="73" customFormat="1" ht="18" customHeight="1">
      <c r="B74" s="86"/>
    </row>
    <row r="75" spans="2:2" s="73" customFormat="1" ht="18" customHeight="1">
      <c r="B75" s="86"/>
    </row>
    <row r="76" spans="2:2" s="73" customFormat="1" ht="18" customHeight="1">
      <c r="B76" s="86"/>
    </row>
    <row r="77" spans="2:2" s="73" customFormat="1" ht="18" customHeight="1">
      <c r="B77" s="86"/>
    </row>
    <row r="78" spans="2:2" s="73" customFormat="1" ht="18" customHeight="1">
      <c r="B78" s="86"/>
    </row>
    <row r="79" spans="2:2" s="73" customFormat="1" ht="18" customHeight="1">
      <c r="B79" s="86"/>
    </row>
    <row r="80" spans="2:2" s="73" customFormat="1" ht="18" customHeight="1">
      <c r="B80" s="86"/>
    </row>
    <row r="81" spans="2:2" s="73" customFormat="1" ht="18" customHeight="1">
      <c r="B81" s="86"/>
    </row>
    <row r="82" spans="2:2" s="73" customFormat="1" ht="18" customHeight="1">
      <c r="B82" s="86"/>
    </row>
    <row r="83" spans="2:2" s="73" customFormat="1" ht="18" customHeight="1">
      <c r="B83" s="86"/>
    </row>
    <row r="84" spans="2:2" s="73" customFormat="1" ht="18" customHeight="1">
      <c r="B84" s="86"/>
    </row>
    <row r="85" spans="2:2" s="73" customFormat="1" ht="18" customHeight="1">
      <c r="B85" s="86"/>
    </row>
    <row r="86" spans="2:2" s="73" customFormat="1" ht="18" customHeight="1">
      <c r="B86" s="86"/>
    </row>
    <row r="87" spans="2:2" s="73" customFormat="1" ht="18" customHeight="1">
      <c r="B87" s="86"/>
    </row>
    <row r="88" spans="2:2" s="73" customFormat="1" ht="18" customHeight="1">
      <c r="B88" s="86"/>
    </row>
    <row r="89" spans="2:2" s="73" customFormat="1" ht="18" customHeight="1">
      <c r="B89" s="86"/>
    </row>
    <row r="90" spans="2:2" s="73" customFormat="1" ht="18" customHeight="1">
      <c r="B90" s="86"/>
    </row>
    <row r="91" spans="2:2" s="73" customFormat="1" ht="18" customHeight="1">
      <c r="B91" s="86"/>
    </row>
    <row r="92" spans="2:2" s="73" customFormat="1" ht="18" customHeight="1">
      <c r="B92" s="86"/>
    </row>
    <row r="93" spans="2:2" s="73" customFormat="1" ht="18" customHeight="1">
      <c r="B93" s="86"/>
    </row>
    <row r="94" spans="2:2" s="73" customFormat="1" ht="18" customHeight="1">
      <c r="B94" s="86"/>
    </row>
    <row r="95" spans="2:2" s="73" customFormat="1" ht="18" customHeight="1">
      <c r="B95" s="86"/>
    </row>
    <row r="96" spans="2:2" s="73" customFormat="1" ht="18" customHeight="1">
      <c r="B96" s="86"/>
    </row>
    <row r="97" spans="2:2" s="73" customFormat="1" ht="18" customHeight="1">
      <c r="B97" s="86"/>
    </row>
    <row r="98" spans="2:2" s="73" customFormat="1" ht="18" customHeight="1">
      <c r="B98" s="86"/>
    </row>
    <row r="99" spans="2:2" s="73" customFormat="1" ht="18" customHeight="1">
      <c r="B99" s="86"/>
    </row>
    <row r="100" spans="2:2" s="73" customFormat="1" ht="18" customHeight="1">
      <c r="B100" s="86"/>
    </row>
    <row r="101" spans="2:2" s="73" customFormat="1" ht="18" customHeight="1">
      <c r="B101" s="86"/>
    </row>
    <row r="102" spans="2:2" s="73" customFormat="1" ht="18" customHeight="1">
      <c r="B102" s="86"/>
    </row>
    <row r="103" spans="2:2" s="73" customFormat="1" ht="18" customHeight="1">
      <c r="B103" s="86"/>
    </row>
    <row r="104" spans="2:2" s="73" customFormat="1" ht="18" customHeight="1">
      <c r="B104" s="86"/>
    </row>
    <row r="105" spans="2:2" s="73" customFormat="1" ht="18" customHeight="1">
      <c r="B105" s="86"/>
    </row>
    <row r="106" spans="2:2" s="73" customFormat="1" ht="18" customHeight="1">
      <c r="B106" s="86"/>
    </row>
    <row r="107" spans="2:2" s="73" customFormat="1" ht="18" customHeight="1">
      <c r="B107" s="86"/>
    </row>
    <row r="108" spans="2:2" s="73" customFormat="1" ht="18" customHeight="1">
      <c r="B108" s="86"/>
    </row>
    <row r="109" spans="2:2" s="73" customFormat="1" ht="18" customHeight="1">
      <c r="B109" s="86"/>
    </row>
    <row r="110" spans="2:2" s="73" customFormat="1" ht="18" customHeight="1">
      <c r="B110" s="86"/>
    </row>
    <row r="111" spans="2:2" s="73" customFormat="1" ht="18" customHeight="1">
      <c r="B111" s="86"/>
    </row>
    <row r="112" spans="2:2" s="73" customFormat="1" ht="18" customHeight="1">
      <c r="B112" s="86"/>
    </row>
    <row r="113" spans="2:2" s="73" customFormat="1" ht="18" customHeight="1">
      <c r="B113" s="86"/>
    </row>
    <row r="114" spans="2:2" s="73" customFormat="1" ht="18" customHeight="1">
      <c r="B114" s="86"/>
    </row>
    <row r="115" spans="2:2" s="73" customFormat="1" ht="18" customHeight="1">
      <c r="B115" s="86"/>
    </row>
    <row r="116" spans="2:2" s="73" customFormat="1" ht="18" customHeight="1">
      <c r="B116" s="86"/>
    </row>
    <row r="117" spans="2:2" s="73" customFormat="1" ht="18" customHeight="1">
      <c r="B117" s="86"/>
    </row>
    <row r="118" spans="2:2" s="73" customFormat="1" ht="18" customHeight="1">
      <c r="B118" s="86"/>
    </row>
    <row r="119" spans="2:2" s="73" customFormat="1" ht="18" customHeight="1">
      <c r="B119" s="86"/>
    </row>
    <row r="120" spans="2:2" s="73" customFormat="1" ht="18" customHeight="1">
      <c r="B120" s="86"/>
    </row>
    <row r="121" spans="2:2" s="73" customFormat="1" ht="18" customHeight="1">
      <c r="B121" s="86"/>
    </row>
    <row r="122" spans="2:2" s="73" customFormat="1" ht="18" customHeight="1">
      <c r="B122" s="86"/>
    </row>
    <row r="123" spans="2:2" s="73" customFormat="1" ht="18" customHeight="1">
      <c r="B123" s="86"/>
    </row>
    <row r="124" spans="2:2" s="73" customFormat="1" ht="18" customHeight="1">
      <c r="B124" s="86"/>
    </row>
    <row r="125" spans="2:2" s="73" customFormat="1" ht="18" customHeight="1">
      <c r="B125" s="86"/>
    </row>
    <row r="126" spans="2:2" s="73" customFormat="1" ht="18" customHeight="1">
      <c r="B126" s="86"/>
    </row>
    <row r="127" spans="2:2" s="73" customFormat="1" ht="18" customHeight="1">
      <c r="B127" s="86"/>
    </row>
    <row r="128" spans="2:2" s="73" customFormat="1" ht="18" customHeight="1">
      <c r="B128" s="86"/>
    </row>
    <row r="129" spans="2:2" s="73" customFormat="1" ht="18" customHeight="1">
      <c r="B129" s="86"/>
    </row>
    <row r="130" spans="2:2" s="73" customFormat="1" ht="18" customHeight="1">
      <c r="B130" s="86"/>
    </row>
    <row r="131" spans="2:2" s="73" customFormat="1" ht="18" customHeight="1">
      <c r="B131" s="86"/>
    </row>
    <row r="132" spans="2:2" s="73" customFormat="1" ht="18" customHeight="1">
      <c r="B132" s="86"/>
    </row>
    <row r="133" spans="2:2" s="73" customFormat="1" ht="18" customHeight="1">
      <c r="B133" s="86"/>
    </row>
    <row r="134" spans="2:2" s="73" customFormat="1" ht="18" customHeight="1">
      <c r="B134" s="86"/>
    </row>
    <row r="135" spans="2:2" s="73" customFormat="1" ht="18" customHeight="1">
      <c r="B135" s="86"/>
    </row>
    <row r="136" spans="2:2" s="73" customFormat="1" ht="18" customHeight="1">
      <c r="B136" s="86"/>
    </row>
    <row r="137" spans="2:2" s="73" customFormat="1" ht="18" customHeight="1">
      <c r="B137" s="86"/>
    </row>
    <row r="138" spans="2:2" s="73" customFormat="1" ht="18" customHeight="1">
      <c r="B138" s="86"/>
    </row>
    <row r="139" spans="2:2" s="73" customFormat="1" ht="18" customHeight="1">
      <c r="B139" s="86"/>
    </row>
    <row r="140" spans="2:2" s="73" customFormat="1" ht="18" customHeight="1">
      <c r="B140" s="86"/>
    </row>
    <row r="141" spans="2:2" s="73" customFormat="1" ht="18" customHeight="1">
      <c r="B141" s="86"/>
    </row>
    <row r="142" spans="2:2" s="73" customFormat="1" ht="18" customHeight="1">
      <c r="B142" s="86"/>
    </row>
    <row r="143" spans="2:2" s="73" customFormat="1" ht="18" customHeight="1">
      <c r="B143" s="86"/>
    </row>
    <row r="144" spans="2:2" s="73" customFormat="1" ht="18" customHeight="1">
      <c r="B144" s="86"/>
    </row>
    <row r="145" spans="2:2" s="73" customFormat="1" ht="18" customHeight="1">
      <c r="B145" s="86"/>
    </row>
    <row r="146" spans="2:2" s="73" customFormat="1" ht="18" customHeight="1">
      <c r="B146" s="86"/>
    </row>
    <row r="147" spans="2:2" s="73" customFormat="1" ht="18" customHeight="1">
      <c r="B147" s="86"/>
    </row>
    <row r="148" spans="2:2" s="73" customFormat="1" ht="18" customHeight="1">
      <c r="B148" s="86"/>
    </row>
    <row r="149" spans="2:2" s="73" customFormat="1" ht="18" customHeight="1">
      <c r="B149" s="86"/>
    </row>
    <row r="150" spans="2:2" s="73" customFormat="1" ht="18" customHeight="1">
      <c r="B150" s="86"/>
    </row>
    <row r="151" spans="2:2" s="73" customFormat="1" ht="18" customHeight="1">
      <c r="B151" s="86"/>
    </row>
    <row r="152" spans="2:2" s="73" customFormat="1" ht="18" customHeight="1">
      <c r="B152" s="86"/>
    </row>
    <row r="153" spans="2:2" s="73" customFormat="1" ht="18" customHeight="1">
      <c r="B153" s="86"/>
    </row>
    <row r="154" spans="2:2" s="73" customFormat="1" ht="18" customHeight="1">
      <c r="B154" s="86"/>
    </row>
    <row r="155" spans="2:2" s="73" customFormat="1" ht="18" customHeight="1">
      <c r="B155" s="86"/>
    </row>
    <row r="156" spans="2:2" s="73" customFormat="1" ht="18" customHeight="1">
      <c r="B156" s="86"/>
    </row>
    <row r="157" spans="2:2" s="73" customFormat="1" ht="18" customHeight="1">
      <c r="B157" s="86"/>
    </row>
    <row r="158" spans="2:2" s="73" customFormat="1" ht="18" customHeight="1">
      <c r="B158" s="86"/>
    </row>
    <row r="159" spans="2:2" s="73" customFormat="1" ht="18" customHeight="1">
      <c r="B159" s="86"/>
    </row>
    <row r="160" spans="2:2" s="73" customFormat="1" ht="18" customHeight="1">
      <c r="B160" s="86"/>
    </row>
    <row r="161" spans="2:2" s="73" customFormat="1" ht="18" customHeight="1">
      <c r="B161" s="86"/>
    </row>
    <row r="162" spans="2:2" s="73" customFormat="1" ht="18" customHeight="1">
      <c r="B162" s="86"/>
    </row>
    <row r="163" spans="2:2" s="73" customFormat="1" ht="18" customHeight="1">
      <c r="B163" s="86"/>
    </row>
    <row r="164" spans="2:2" s="73" customFormat="1" ht="18" customHeight="1">
      <c r="B164" s="86"/>
    </row>
    <row r="165" spans="2:2" s="73" customFormat="1" ht="18" customHeight="1">
      <c r="B165" s="86"/>
    </row>
    <row r="166" spans="2:2" s="73" customFormat="1" ht="18" customHeight="1">
      <c r="B166" s="86"/>
    </row>
    <row r="167" spans="2:2" s="73" customFormat="1" ht="18" customHeight="1">
      <c r="B167" s="86"/>
    </row>
    <row r="168" spans="2:2" s="73" customFormat="1" ht="18" customHeight="1">
      <c r="B168" s="86"/>
    </row>
    <row r="169" spans="2:2" s="73" customFormat="1" ht="18" customHeight="1">
      <c r="B169" s="86"/>
    </row>
    <row r="170" spans="2:2" s="73" customFormat="1" ht="18" customHeight="1">
      <c r="B170" s="86"/>
    </row>
    <row r="171" spans="2:2" s="73" customFormat="1" ht="18" customHeight="1">
      <c r="B171" s="86"/>
    </row>
    <row r="172" spans="2:2" s="73" customFormat="1" ht="18" customHeight="1">
      <c r="B172" s="86"/>
    </row>
    <row r="173" spans="2:2" s="73" customFormat="1" ht="18" customHeight="1">
      <c r="B173" s="86"/>
    </row>
    <row r="174" spans="2:2" s="73" customFormat="1" ht="18" customHeight="1">
      <c r="B174" s="86"/>
    </row>
    <row r="175" spans="2:2" s="73" customFormat="1" ht="18" customHeight="1">
      <c r="B175" s="86"/>
    </row>
    <row r="176" spans="2:2" s="73" customFormat="1" ht="18" customHeight="1">
      <c r="B176" s="86"/>
    </row>
    <row r="177" spans="2:2" s="73" customFormat="1" ht="18" customHeight="1">
      <c r="B177" s="86"/>
    </row>
    <row r="178" spans="2:2" s="73" customFormat="1" ht="18" customHeight="1">
      <c r="B178" s="86"/>
    </row>
    <row r="179" spans="2:2" s="73" customFormat="1" ht="18" customHeight="1">
      <c r="B179" s="86"/>
    </row>
    <row r="180" spans="2:2" s="73" customFormat="1" ht="18" customHeight="1">
      <c r="B180" s="86"/>
    </row>
    <row r="181" spans="2:2" s="73" customFormat="1" ht="18" customHeight="1">
      <c r="B181" s="86"/>
    </row>
    <row r="182" spans="2:2" s="73" customFormat="1" ht="18" customHeight="1">
      <c r="B182" s="86"/>
    </row>
    <row r="183" spans="2:2" s="73" customFormat="1" ht="18" customHeight="1">
      <c r="B183" s="86"/>
    </row>
    <row r="184" spans="2:2" s="73" customFormat="1" ht="18" customHeight="1">
      <c r="B184" s="86"/>
    </row>
    <row r="185" spans="2:2" s="73" customFormat="1" ht="18" customHeight="1">
      <c r="B185" s="86"/>
    </row>
    <row r="186" spans="2:2" s="73" customFormat="1" ht="18" customHeight="1">
      <c r="B186" s="86"/>
    </row>
    <row r="187" spans="2:2" s="73" customFormat="1" ht="18" customHeight="1">
      <c r="B187" s="86"/>
    </row>
    <row r="188" spans="2:2" s="73" customFormat="1" ht="18" customHeight="1">
      <c r="B188" s="86"/>
    </row>
    <row r="189" spans="2:2" s="73" customFormat="1" ht="18" customHeight="1">
      <c r="B189" s="86"/>
    </row>
    <row r="190" spans="2:2" s="73" customFormat="1" ht="18" customHeight="1">
      <c r="B190" s="86"/>
    </row>
    <row r="191" spans="2:2" s="73" customFormat="1" ht="18" customHeight="1">
      <c r="B191" s="86"/>
    </row>
    <row r="192" spans="2:2" s="73" customFormat="1" ht="18" customHeight="1">
      <c r="B192" s="86"/>
    </row>
    <row r="193" spans="2:2" s="73" customFormat="1" ht="18" customHeight="1">
      <c r="B193" s="86"/>
    </row>
    <row r="194" spans="2:2" s="73" customFormat="1" ht="18" customHeight="1">
      <c r="B194" s="86"/>
    </row>
    <row r="195" spans="2:2" s="73" customFormat="1" ht="18" customHeight="1">
      <c r="B195" s="86"/>
    </row>
    <row r="196" spans="2:2" s="73" customFormat="1" ht="18" customHeight="1">
      <c r="B196" s="86"/>
    </row>
    <row r="197" spans="2:2" s="73" customFormat="1" ht="18" customHeight="1">
      <c r="B197" s="86"/>
    </row>
    <row r="198" spans="2:2" s="73" customFormat="1" ht="18" customHeight="1">
      <c r="B198" s="86"/>
    </row>
    <row r="199" spans="2:2" s="73" customFormat="1" ht="18" customHeight="1">
      <c r="B199" s="86"/>
    </row>
    <row r="200" spans="2:2" s="73" customFormat="1" ht="18" customHeight="1">
      <c r="B200" s="86"/>
    </row>
    <row r="201" spans="2:2" s="73" customFormat="1" ht="18" customHeight="1">
      <c r="B201" s="86"/>
    </row>
    <row r="202" spans="2:2" s="73" customFormat="1" ht="18" customHeight="1">
      <c r="B202" s="86"/>
    </row>
    <row r="203" spans="2:2" s="73" customFormat="1" ht="18" customHeight="1">
      <c r="B203" s="86"/>
    </row>
    <row r="204" spans="2:2" s="73" customFormat="1" ht="18" customHeight="1">
      <c r="B204" s="86"/>
    </row>
    <row r="205" spans="2:2" s="73" customFormat="1" ht="18" customHeight="1">
      <c r="B205" s="86"/>
    </row>
    <row r="206" spans="2:2" s="73" customFormat="1" ht="18" customHeight="1">
      <c r="B206" s="86"/>
    </row>
    <row r="207" spans="2:2" s="73" customFormat="1" ht="18" customHeight="1">
      <c r="B207" s="86"/>
    </row>
    <row r="208" spans="2:2" s="73" customFormat="1" ht="18" customHeight="1">
      <c r="B208" s="86"/>
    </row>
    <row r="209" spans="2:2" s="73" customFormat="1" ht="18" customHeight="1">
      <c r="B209" s="86"/>
    </row>
    <row r="210" spans="2:2" s="73" customFormat="1" ht="18" customHeight="1">
      <c r="B210" s="86"/>
    </row>
    <row r="211" spans="2:2" s="73" customFormat="1" ht="18" customHeight="1">
      <c r="B211" s="86"/>
    </row>
    <row r="212" spans="2:2" s="73" customFormat="1" ht="18" customHeight="1">
      <c r="B212" s="86"/>
    </row>
    <row r="213" spans="2:2" s="73" customFormat="1" ht="18" customHeight="1">
      <c r="B213" s="86"/>
    </row>
    <row r="214" spans="2:2" s="73" customFormat="1" ht="18" customHeight="1">
      <c r="B214" s="86"/>
    </row>
    <row r="215" spans="2:2" s="73" customFormat="1" ht="18" customHeight="1">
      <c r="B215" s="86"/>
    </row>
    <row r="216" spans="2:2" s="73" customFormat="1" ht="18" customHeight="1">
      <c r="B216" s="86"/>
    </row>
    <row r="217" spans="2:2" s="73" customFormat="1" ht="18" customHeight="1">
      <c r="B217" s="86"/>
    </row>
    <row r="218" spans="2:2" s="73" customFormat="1" ht="18" customHeight="1">
      <c r="B218" s="86"/>
    </row>
    <row r="219" spans="2:2" s="73" customFormat="1" ht="18" customHeight="1">
      <c r="B219" s="86"/>
    </row>
    <row r="220" spans="2:2" s="73" customFormat="1" ht="18" customHeight="1">
      <c r="B220" s="86"/>
    </row>
    <row r="221" spans="2:2" s="73" customFormat="1" ht="18" customHeight="1">
      <c r="B221" s="86"/>
    </row>
    <row r="222" spans="2:2" s="73" customFormat="1" ht="18" customHeight="1">
      <c r="B222" s="86"/>
    </row>
    <row r="223" spans="2:2" s="73" customFormat="1" ht="18" customHeight="1">
      <c r="B223" s="86"/>
    </row>
    <row r="224" spans="2:2" s="73" customFormat="1" ht="18" customHeight="1">
      <c r="B224" s="86"/>
    </row>
    <row r="225" spans="2:2" s="73" customFormat="1" ht="18" customHeight="1">
      <c r="B225" s="86"/>
    </row>
    <row r="226" spans="2:2" s="73" customFormat="1" ht="18" customHeight="1">
      <c r="B226" s="86"/>
    </row>
    <row r="227" spans="2:2" s="73" customFormat="1" ht="18" customHeight="1">
      <c r="B227" s="86"/>
    </row>
    <row r="228" spans="2:2" s="73" customFormat="1" ht="18" customHeight="1">
      <c r="B228" s="86"/>
    </row>
    <row r="229" spans="2:2" s="73" customFormat="1" ht="18" customHeight="1">
      <c r="B229" s="86"/>
    </row>
    <row r="230" spans="2:2" s="73" customFormat="1" ht="18" customHeight="1">
      <c r="B230" s="86"/>
    </row>
    <row r="231" spans="2:2" s="73" customFormat="1" ht="18" customHeight="1">
      <c r="B231" s="86"/>
    </row>
    <row r="232" spans="2:2" s="73" customFormat="1" ht="18" customHeight="1">
      <c r="B232" s="86"/>
    </row>
    <row r="233" spans="2:2" s="73" customFormat="1" ht="18" customHeight="1">
      <c r="B233" s="86"/>
    </row>
    <row r="234" spans="2:2" s="73" customFormat="1" ht="18" customHeight="1">
      <c r="B234" s="86"/>
    </row>
    <row r="235" spans="2:2" s="73" customFormat="1" ht="18" customHeight="1">
      <c r="B235" s="86"/>
    </row>
    <row r="236" spans="2:2" s="73" customFormat="1" ht="18" customHeight="1">
      <c r="B236" s="86"/>
    </row>
    <row r="237" spans="2:2" s="73" customFormat="1" ht="18" customHeight="1">
      <c r="B237" s="86"/>
    </row>
    <row r="238" spans="2:2" s="73" customFormat="1" ht="18" customHeight="1">
      <c r="B238" s="86"/>
    </row>
    <row r="239" spans="2:2" s="73" customFormat="1" ht="18" customHeight="1">
      <c r="B239" s="86"/>
    </row>
    <row r="240" spans="2:2" s="73" customFormat="1" ht="18" customHeight="1">
      <c r="B240" s="86"/>
    </row>
    <row r="241" spans="2:2" s="73" customFormat="1" ht="18" customHeight="1">
      <c r="B241" s="86"/>
    </row>
    <row r="242" spans="2:2" s="73" customFormat="1" ht="18" customHeight="1">
      <c r="B242" s="86"/>
    </row>
    <row r="243" spans="2:2" s="73" customFormat="1" ht="18" customHeight="1">
      <c r="B243" s="86"/>
    </row>
    <row r="244" spans="2:2" s="73" customFormat="1" ht="18" customHeight="1">
      <c r="B244" s="86"/>
    </row>
    <row r="245" spans="2:2" s="73" customFormat="1" ht="18" customHeight="1">
      <c r="B245" s="86"/>
    </row>
    <row r="246" spans="2:2" s="73" customFormat="1" ht="18" customHeight="1">
      <c r="B246" s="86"/>
    </row>
    <row r="247" spans="2:2" s="73" customFormat="1" ht="18" customHeight="1">
      <c r="B247" s="86"/>
    </row>
    <row r="248" spans="2:2" s="73" customFormat="1" ht="18" customHeight="1">
      <c r="B248" s="86"/>
    </row>
    <row r="249" spans="2:2" s="73" customFormat="1" ht="18" customHeight="1">
      <c r="B249" s="86"/>
    </row>
    <row r="250" spans="2:2" s="73" customFormat="1" ht="18" customHeight="1">
      <c r="B250" s="86"/>
    </row>
    <row r="251" spans="2:2" s="73" customFormat="1" ht="18" customHeight="1">
      <c r="B251" s="86"/>
    </row>
    <row r="252" spans="2:2" s="73" customFormat="1" ht="18" customHeight="1">
      <c r="B252" s="86"/>
    </row>
    <row r="253" spans="2:2" s="73" customFormat="1" ht="18" customHeight="1">
      <c r="B253" s="86"/>
    </row>
    <row r="254" spans="2:2" s="73" customFormat="1" ht="18" customHeight="1">
      <c r="B254" s="86"/>
    </row>
    <row r="255" spans="2:2" s="73" customFormat="1" ht="18" customHeight="1">
      <c r="B255" s="86"/>
    </row>
    <row r="256" spans="2:2" s="73" customFormat="1" ht="18" customHeight="1">
      <c r="B256" s="86"/>
    </row>
    <row r="257" spans="2:2" s="73" customFormat="1" ht="18" customHeight="1">
      <c r="B257" s="86"/>
    </row>
    <row r="258" spans="2:2" s="73" customFormat="1" ht="18" customHeight="1">
      <c r="B258" s="86"/>
    </row>
    <row r="259" spans="2:2" s="73" customFormat="1" ht="18" customHeight="1">
      <c r="B259" s="86"/>
    </row>
    <row r="260" spans="2:2" s="73" customFormat="1" ht="18" customHeight="1">
      <c r="B260" s="86"/>
    </row>
    <row r="261" spans="2:2" s="73" customFormat="1" ht="18" customHeight="1">
      <c r="B261" s="86"/>
    </row>
    <row r="262" spans="2:2" s="73" customFormat="1" ht="18" customHeight="1">
      <c r="B262" s="86"/>
    </row>
    <row r="263" spans="2:2" s="73" customFormat="1" ht="18" customHeight="1">
      <c r="B263" s="86"/>
    </row>
    <row r="264" spans="2:2" s="73" customFormat="1" ht="18" customHeight="1">
      <c r="B264" s="86"/>
    </row>
    <row r="265" spans="2:2" s="73" customFormat="1" ht="18" customHeight="1">
      <c r="B265" s="86"/>
    </row>
    <row r="266" spans="2:2" s="73" customFormat="1" ht="18" customHeight="1">
      <c r="B266" s="86"/>
    </row>
    <row r="267" spans="2:2" s="73" customFormat="1" ht="18" customHeight="1">
      <c r="B267" s="86"/>
    </row>
    <row r="268" spans="2:2" s="73" customFormat="1" ht="18" customHeight="1">
      <c r="B268" s="86"/>
    </row>
    <row r="269" spans="2:2" s="73" customFormat="1" ht="18" customHeight="1">
      <c r="B269" s="86"/>
    </row>
    <row r="270" spans="2:2" s="73" customFormat="1" ht="18" customHeight="1">
      <c r="B270" s="86"/>
    </row>
    <row r="271" spans="2:2" s="73" customFormat="1" ht="18" customHeight="1">
      <c r="B271" s="86"/>
    </row>
    <row r="272" spans="2:2" s="73" customFormat="1" ht="18" customHeight="1">
      <c r="B272" s="86"/>
    </row>
    <row r="273" spans="2:2" s="73" customFormat="1" ht="18" customHeight="1">
      <c r="B273" s="86"/>
    </row>
    <row r="274" spans="2:2" s="73" customFormat="1" ht="18" customHeight="1">
      <c r="B274" s="86"/>
    </row>
    <row r="275" spans="2:2" s="73" customFormat="1" ht="18" customHeight="1">
      <c r="B275" s="86"/>
    </row>
    <row r="276" spans="2:2" s="73" customFormat="1" ht="18" customHeight="1">
      <c r="B276" s="86"/>
    </row>
    <row r="277" spans="2:2" s="73" customFormat="1" ht="18" customHeight="1">
      <c r="B277" s="86"/>
    </row>
    <row r="278" spans="2:2" s="73" customFormat="1" ht="18" customHeight="1">
      <c r="B278" s="86"/>
    </row>
    <row r="279" spans="2:2" s="73" customFormat="1" ht="18" customHeight="1">
      <c r="B279" s="86"/>
    </row>
    <row r="280" spans="2:2" s="73" customFormat="1" ht="18" customHeight="1">
      <c r="B280" s="86"/>
    </row>
    <row r="281" spans="2:2" s="73" customFormat="1" ht="18" customHeight="1">
      <c r="B281" s="86"/>
    </row>
    <row r="282" spans="2:2" s="73" customFormat="1" ht="18" customHeight="1">
      <c r="B282" s="86"/>
    </row>
    <row r="283" spans="2:2" s="73" customFormat="1" ht="18" customHeight="1">
      <c r="B283" s="86"/>
    </row>
    <row r="284" spans="2:2" s="73" customFormat="1" ht="18" customHeight="1">
      <c r="B284" s="86"/>
    </row>
    <row r="285" spans="2:2" s="73" customFormat="1" ht="18" customHeight="1">
      <c r="B285" s="86"/>
    </row>
    <row r="286" spans="2:2" s="73" customFormat="1" ht="18" customHeight="1">
      <c r="B286" s="86"/>
    </row>
    <row r="287" spans="2:2" s="73" customFormat="1" ht="18" customHeight="1">
      <c r="B287" s="86"/>
    </row>
    <row r="288" spans="2:2" s="73" customFormat="1" ht="18" customHeight="1">
      <c r="B288" s="86"/>
    </row>
    <row r="289" spans="2:2" s="73" customFormat="1" ht="18" customHeight="1">
      <c r="B289" s="86"/>
    </row>
    <row r="290" spans="2:2" s="73" customFormat="1" ht="18" customHeight="1">
      <c r="B290" s="86"/>
    </row>
    <row r="291" spans="2:2" s="73" customFormat="1" ht="18" customHeight="1">
      <c r="B291" s="86"/>
    </row>
    <row r="292" spans="2:2" s="73" customFormat="1" ht="18" customHeight="1">
      <c r="B292" s="86"/>
    </row>
    <row r="293" spans="2:2" s="73" customFormat="1" ht="18" customHeight="1">
      <c r="B293" s="86"/>
    </row>
    <row r="294" spans="2:2" s="73" customFormat="1" ht="18" customHeight="1">
      <c r="B294" s="86"/>
    </row>
    <row r="295" spans="2:2" s="73" customFormat="1" ht="18" customHeight="1">
      <c r="B295" s="86"/>
    </row>
    <row r="296" spans="2:2" s="73" customFormat="1" ht="18" customHeight="1">
      <c r="B296" s="86"/>
    </row>
    <row r="297" spans="2:2" s="73" customFormat="1" ht="18" customHeight="1">
      <c r="B297" s="86"/>
    </row>
    <row r="298" spans="2:2" s="73" customFormat="1" ht="18" customHeight="1">
      <c r="B298" s="86"/>
    </row>
    <row r="299" spans="2:2" s="73" customFormat="1" ht="18" customHeight="1">
      <c r="B299" s="86"/>
    </row>
    <row r="300" spans="2:2" s="73" customFormat="1" ht="18" customHeight="1">
      <c r="B300" s="86"/>
    </row>
    <row r="301" spans="2:2" s="73" customFormat="1" ht="18" customHeight="1">
      <c r="B301" s="86"/>
    </row>
    <row r="302" spans="2:2" s="73" customFormat="1" ht="18" customHeight="1">
      <c r="B302" s="86"/>
    </row>
    <row r="303" spans="2:2" s="73" customFormat="1" ht="18" customHeight="1">
      <c r="B303" s="86"/>
    </row>
    <row r="304" spans="2:2" s="73" customFormat="1" ht="18" customHeight="1">
      <c r="B304" s="86"/>
    </row>
    <row r="305" spans="2:2" s="73" customFormat="1" ht="18" customHeight="1">
      <c r="B305" s="86"/>
    </row>
    <row r="306" spans="2:2" s="73" customFormat="1" ht="18" customHeight="1">
      <c r="B306" s="86"/>
    </row>
    <row r="307" spans="2:2" s="73" customFormat="1" ht="18" customHeight="1">
      <c r="B307" s="86"/>
    </row>
    <row r="308" spans="2:2" s="73" customFormat="1" ht="18" customHeight="1">
      <c r="B308" s="86"/>
    </row>
    <row r="309" spans="2:2" s="73" customFormat="1" ht="18" customHeight="1">
      <c r="B309" s="86"/>
    </row>
    <row r="310" spans="2:2" s="73" customFormat="1" ht="18" customHeight="1">
      <c r="B310" s="86"/>
    </row>
    <row r="311" spans="2:2" s="73" customFormat="1" ht="18" customHeight="1">
      <c r="B311" s="86"/>
    </row>
    <row r="312" spans="2:2" s="73" customFormat="1" ht="18" customHeight="1">
      <c r="B312" s="86"/>
    </row>
    <row r="313" spans="2:2" s="73" customFormat="1" ht="18" customHeight="1">
      <c r="B313" s="86"/>
    </row>
    <row r="314" spans="2:2" s="73" customFormat="1" ht="18" customHeight="1">
      <c r="B314" s="86"/>
    </row>
    <row r="315" spans="2:2" s="73" customFormat="1" ht="18" customHeight="1">
      <c r="B315" s="86"/>
    </row>
    <row r="316" spans="2:2" s="73" customFormat="1" ht="18" customHeight="1">
      <c r="B316" s="86"/>
    </row>
    <row r="317" spans="2:2" s="73" customFormat="1" ht="18" customHeight="1">
      <c r="B317" s="86"/>
    </row>
    <row r="318" spans="2:2" s="73" customFormat="1" ht="18" customHeight="1">
      <c r="B318" s="86"/>
    </row>
    <row r="319" spans="2:2" s="73" customFormat="1" ht="18" customHeight="1">
      <c r="B319" s="86"/>
    </row>
    <row r="320" spans="2:2" s="73" customFormat="1" ht="18" customHeight="1">
      <c r="B320" s="86"/>
    </row>
    <row r="321" spans="2:2" s="73" customFormat="1" ht="18" customHeight="1">
      <c r="B321" s="86"/>
    </row>
    <row r="322" spans="2:2" s="73" customFormat="1" ht="18" customHeight="1">
      <c r="B322" s="86"/>
    </row>
    <row r="323" spans="2:2" s="73" customFormat="1" ht="18" customHeight="1">
      <c r="B323" s="86"/>
    </row>
    <row r="324" spans="2:2" s="73" customFormat="1" ht="18" customHeight="1">
      <c r="B324" s="86"/>
    </row>
    <row r="325" spans="2:2" s="73" customFormat="1" ht="18" customHeight="1">
      <c r="B325" s="86"/>
    </row>
    <row r="326" spans="2:2" s="73" customFormat="1" ht="18" customHeight="1">
      <c r="B326" s="86"/>
    </row>
    <row r="327" spans="2:2" s="73" customFormat="1" ht="18" customHeight="1">
      <c r="B327" s="86"/>
    </row>
    <row r="328" spans="2:2" s="73" customFormat="1" ht="18" customHeight="1">
      <c r="B328" s="86"/>
    </row>
    <row r="329" spans="2:2" s="73" customFormat="1" ht="18" customHeight="1">
      <c r="B329" s="86"/>
    </row>
    <row r="330" spans="2:2" s="73" customFormat="1" ht="18" customHeight="1">
      <c r="B330" s="86"/>
    </row>
    <row r="331" spans="2:2" s="73" customFormat="1" ht="18" customHeight="1">
      <c r="B331" s="86"/>
    </row>
    <row r="332" spans="2:2" s="73" customFormat="1" ht="18" customHeight="1">
      <c r="B332" s="86"/>
    </row>
    <row r="333" spans="2:2" s="73" customFormat="1" ht="18" customHeight="1">
      <c r="B333" s="86"/>
    </row>
    <row r="334" spans="2:2" s="73" customFormat="1" ht="18" customHeight="1">
      <c r="B334" s="86"/>
    </row>
    <row r="335" spans="2:2" s="73" customFormat="1" ht="18" customHeight="1">
      <c r="B335" s="86"/>
    </row>
    <row r="336" spans="2:2" s="73" customFormat="1" ht="18" customHeight="1">
      <c r="B336" s="86"/>
    </row>
    <row r="337" spans="2:2" s="73" customFormat="1" ht="18" customHeight="1">
      <c r="B337" s="86"/>
    </row>
    <row r="338" spans="2:2" s="73" customFormat="1" ht="18" customHeight="1">
      <c r="B338" s="86"/>
    </row>
    <row r="339" spans="2:2" s="73" customFormat="1" ht="18" customHeight="1">
      <c r="B339" s="86"/>
    </row>
    <row r="340" spans="2:2" s="73" customFormat="1" ht="18" customHeight="1">
      <c r="B340" s="86"/>
    </row>
    <row r="341" spans="2:2" s="73" customFormat="1" ht="18" customHeight="1">
      <c r="B341" s="86"/>
    </row>
    <row r="342" spans="2:2" s="73" customFormat="1" ht="18" customHeight="1">
      <c r="B342" s="86"/>
    </row>
    <row r="343" spans="2:2" s="73" customFormat="1" ht="18" customHeight="1">
      <c r="B343" s="86"/>
    </row>
    <row r="344" spans="2:2" s="73" customFormat="1" ht="18" customHeight="1">
      <c r="B344" s="86"/>
    </row>
    <row r="345" spans="2:2" s="73" customFormat="1" ht="18" customHeight="1">
      <c r="B345" s="86"/>
    </row>
    <row r="346" spans="2:2" s="73" customFormat="1" ht="18" customHeight="1">
      <c r="B346" s="86"/>
    </row>
    <row r="347" spans="2:2" s="73" customFormat="1" ht="18" customHeight="1">
      <c r="B347" s="86"/>
    </row>
    <row r="348" spans="2:2" s="73" customFormat="1" ht="18" customHeight="1">
      <c r="B348" s="86"/>
    </row>
    <row r="349" spans="2:2" s="73" customFormat="1" ht="18" customHeight="1">
      <c r="B349" s="86"/>
    </row>
    <row r="350" spans="2:2" s="73" customFormat="1" ht="18" customHeight="1">
      <c r="B350" s="86"/>
    </row>
    <row r="351" spans="2:2" s="73" customFormat="1" ht="18" customHeight="1">
      <c r="B351" s="86"/>
    </row>
    <row r="352" spans="2:2" s="73" customFormat="1" ht="18" customHeight="1">
      <c r="B352" s="86"/>
    </row>
    <row r="353" spans="2:2" s="73" customFormat="1" ht="18" customHeight="1">
      <c r="B353" s="86"/>
    </row>
    <row r="354" spans="2:2" s="73" customFormat="1" ht="18" customHeight="1">
      <c r="B354" s="86"/>
    </row>
    <row r="355" spans="2:2" s="73" customFormat="1" ht="18" customHeight="1">
      <c r="B355" s="86"/>
    </row>
    <row r="356" spans="2:2" s="73" customFormat="1" ht="18" customHeight="1">
      <c r="B356" s="86"/>
    </row>
    <row r="357" spans="2:2" s="73" customFormat="1" ht="18" customHeight="1">
      <c r="B357" s="86"/>
    </row>
    <row r="358" spans="2:2" s="73" customFormat="1" ht="18" customHeight="1">
      <c r="B358" s="86"/>
    </row>
    <row r="359" spans="2:2" s="73" customFormat="1" ht="18" customHeight="1">
      <c r="B359" s="86"/>
    </row>
    <row r="360" spans="2:2" s="73" customFormat="1" ht="18" customHeight="1">
      <c r="B360" s="86"/>
    </row>
    <row r="361" spans="2:2" s="73" customFormat="1" ht="18" customHeight="1">
      <c r="B361" s="86"/>
    </row>
    <row r="362" spans="2:2" s="73" customFormat="1" ht="18" customHeight="1">
      <c r="B362" s="86"/>
    </row>
    <row r="363" spans="2:2" s="73" customFormat="1" ht="18" customHeight="1">
      <c r="B363" s="86"/>
    </row>
    <row r="364" spans="2:2" s="73" customFormat="1" ht="18" customHeight="1">
      <c r="B364" s="86"/>
    </row>
    <row r="365" spans="2:2" s="73" customFormat="1" ht="18" customHeight="1">
      <c r="B365" s="86"/>
    </row>
    <row r="366" spans="2:2" s="73" customFormat="1" ht="18" customHeight="1">
      <c r="B366" s="86"/>
    </row>
    <row r="367" spans="2:2" s="73" customFormat="1" ht="18" customHeight="1">
      <c r="B367" s="86"/>
    </row>
    <row r="368" spans="2:2" s="73" customFormat="1" ht="18" customHeight="1">
      <c r="B368" s="86"/>
    </row>
    <row r="369" spans="2:2" s="73" customFormat="1" ht="18" customHeight="1">
      <c r="B369" s="86"/>
    </row>
    <row r="370" spans="2:2" s="73" customFormat="1" ht="18" customHeight="1">
      <c r="B370" s="86"/>
    </row>
    <row r="371" spans="2:2" s="73" customFormat="1" ht="18" customHeight="1">
      <c r="B371" s="86"/>
    </row>
    <row r="372" spans="2:2" s="73" customFormat="1" ht="18" customHeight="1">
      <c r="B372" s="86"/>
    </row>
    <row r="373" spans="2:2" s="73" customFormat="1" ht="18" customHeight="1">
      <c r="B373" s="86"/>
    </row>
    <row r="374" spans="2:2" s="73" customFormat="1" ht="18" customHeight="1">
      <c r="B374" s="86"/>
    </row>
    <row r="375" spans="2:2" s="73" customFormat="1" ht="18" customHeight="1">
      <c r="B375" s="86"/>
    </row>
    <row r="376" spans="2:2" s="73" customFormat="1" ht="18" customHeight="1">
      <c r="B376" s="86"/>
    </row>
    <row r="377" spans="2:2" s="73" customFormat="1" ht="18" customHeight="1">
      <c r="B377" s="86"/>
    </row>
    <row r="378" spans="2:2" s="73" customFormat="1" ht="18" customHeight="1">
      <c r="B378" s="86"/>
    </row>
    <row r="379" spans="2:2" s="73" customFormat="1" ht="18" customHeight="1">
      <c r="B379" s="86"/>
    </row>
    <row r="380" spans="2:2" s="73" customFormat="1" ht="18" customHeight="1">
      <c r="B380" s="86"/>
    </row>
    <row r="381" spans="2:2" s="73" customFormat="1" ht="18" customHeight="1">
      <c r="B381" s="86"/>
    </row>
    <row r="382" spans="2:2" s="73" customFormat="1" ht="18" customHeight="1">
      <c r="B382" s="86"/>
    </row>
    <row r="383" spans="2:2" s="73" customFormat="1" ht="18" customHeight="1">
      <c r="B383" s="86"/>
    </row>
    <row r="384" spans="2:2" s="73" customFormat="1" ht="18" customHeight="1">
      <c r="B384" s="86"/>
    </row>
    <row r="385" spans="2:2" s="73" customFormat="1" ht="18" customHeight="1">
      <c r="B385" s="86"/>
    </row>
    <row r="386" spans="2:2" s="73" customFormat="1" ht="18" customHeight="1">
      <c r="B386" s="86"/>
    </row>
    <row r="387" spans="2:2" s="73" customFormat="1" ht="18" customHeight="1">
      <c r="B387" s="86"/>
    </row>
    <row r="388" spans="2:2" s="73" customFormat="1" ht="18" customHeight="1">
      <c r="B388" s="86"/>
    </row>
    <row r="389" spans="2:2" s="73" customFormat="1" ht="18" customHeight="1">
      <c r="B389" s="86"/>
    </row>
    <row r="390" spans="2:2" s="73" customFormat="1" ht="18" customHeight="1">
      <c r="B390" s="86"/>
    </row>
    <row r="391" spans="2:2" s="73" customFormat="1" ht="18" customHeight="1">
      <c r="B391" s="86"/>
    </row>
    <row r="392" spans="2:2" s="73" customFormat="1" ht="18" customHeight="1">
      <c r="B392" s="86"/>
    </row>
    <row r="393" spans="2:2" s="73" customFormat="1" ht="18" customHeight="1">
      <c r="B393" s="86"/>
    </row>
    <row r="394" spans="2:2" s="73" customFormat="1" ht="18" customHeight="1">
      <c r="B394" s="86"/>
    </row>
    <row r="395" spans="2:2" s="73" customFormat="1" ht="18" customHeight="1">
      <c r="B395" s="86"/>
    </row>
    <row r="396" spans="2:2" s="73" customFormat="1" ht="18" customHeight="1">
      <c r="B396" s="86"/>
    </row>
    <row r="397" spans="2:2" s="73" customFormat="1" ht="18" customHeight="1">
      <c r="B397" s="86"/>
    </row>
    <row r="398" spans="2:2" s="73" customFormat="1" ht="18" customHeight="1">
      <c r="B398" s="86"/>
    </row>
    <row r="399" spans="2:2" s="73" customFormat="1" ht="18" customHeight="1">
      <c r="B399" s="86"/>
    </row>
    <row r="400" spans="2:2" s="73" customFormat="1" ht="18" customHeight="1">
      <c r="B400" s="86"/>
    </row>
    <row r="401" spans="2:2" s="73" customFormat="1" ht="18" customHeight="1">
      <c r="B401" s="86"/>
    </row>
    <row r="402" spans="2:2" s="73" customFormat="1" ht="18" customHeight="1">
      <c r="B402" s="86"/>
    </row>
    <row r="403" spans="2:2" s="73" customFormat="1" ht="18" customHeight="1">
      <c r="B403" s="86"/>
    </row>
    <row r="404" spans="2:2" s="73" customFormat="1" ht="18" customHeight="1">
      <c r="B404" s="86"/>
    </row>
    <row r="405" spans="2:2" s="73" customFormat="1" ht="18" customHeight="1">
      <c r="B405" s="86"/>
    </row>
    <row r="406" spans="2:2" s="73" customFormat="1" ht="18" customHeight="1">
      <c r="B406" s="86"/>
    </row>
    <row r="407" spans="2:2" s="73" customFormat="1" ht="18" customHeight="1">
      <c r="B407" s="86"/>
    </row>
    <row r="408" spans="2:2" s="73" customFormat="1" ht="18" customHeight="1">
      <c r="B408" s="86"/>
    </row>
    <row r="409" spans="2:2" s="73" customFormat="1" ht="18" customHeight="1">
      <c r="B409" s="86"/>
    </row>
    <row r="410" spans="2:2" s="73" customFormat="1" ht="18" customHeight="1">
      <c r="B410" s="86"/>
    </row>
    <row r="411" spans="2:2" s="73" customFormat="1" ht="18" customHeight="1">
      <c r="B411" s="86"/>
    </row>
    <row r="412" spans="2:2" s="73" customFormat="1" ht="18" customHeight="1">
      <c r="B412" s="86"/>
    </row>
    <row r="413" spans="2:2" s="73" customFormat="1" ht="18" customHeight="1">
      <c r="B413" s="86"/>
    </row>
    <row r="414" spans="2:2" s="73" customFormat="1" ht="18" customHeight="1">
      <c r="B414" s="86"/>
    </row>
    <row r="415" spans="2:2" s="73" customFormat="1" ht="18" customHeight="1">
      <c r="B415" s="86"/>
    </row>
    <row r="416" spans="2:2" s="73" customFormat="1" ht="18" customHeight="1">
      <c r="B416" s="86"/>
    </row>
    <row r="417" spans="2:2" s="73" customFormat="1" ht="18" customHeight="1">
      <c r="B417" s="86"/>
    </row>
    <row r="418" spans="2:2" s="73" customFormat="1" ht="18" customHeight="1">
      <c r="B418" s="86"/>
    </row>
    <row r="419" spans="2:2" s="73" customFormat="1" ht="18" customHeight="1">
      <c r="B419" s="86"/>
    </row>
    <row r="420" spans="2:2" s="73" customFormat="1" ht="18" customHeight="1">
      <c r="B420" s="86"/>
    </row>
    <row r="421" spans="2:2" s="73" customFormat="1" ht="18" customHeight="1">
      <c r="B421" s="86"/>
    </row>
    <row r="422" spans="2:2" s="73" customFormat="1" ht="18" customHeight="1">
      <c r="B422" s="86"/>
    </row>
    <row r="423" spans="2:2" s="73" customFormat="1" ht="18" customHeight="1">
      <c r="B423" s="86"/>
    </row>
    <row r="424" spans="2:2" s="73" customFormat="1" ht="18" customHeight="1">
      <c r="B424" s="86"/>
    </row>
    <row r="425" spans="2:2" s="73" customFormat="1" ht="18" customHeight="1">
      <c r="B425" s="86"/>
    </row>
    <row r="426" spans="2:2" s="73" customFormat="1" ht="18" customHeight="1">
      <c r="B426" s="86"/>
    </row>
    <row r="427" spans="2:2" s="73" customFormat="1" ht="18" customHeight="1">
      <c r="B427" s="86"/>
    </row>
    <row r="428" spans="2:2" s="73" customFormat="1" ht="18" customHeight="1">
      <c r="B428" s="86"/>
    </row>
    <row r="429" spans="2:2" s="73" customFormat="1" ht="18" customHeight="1">
      <c r="B429" s="86"/>
    </row>
    <row r="430" spans="2:2" s="73" customFormat="1" ht="18" customHeight="1">
      <c r="B430" s="86"/>
    </row>
    <row r="431" spans="2:2" s="73" customFormat="1" ht="18" customHeight="1">
      <c r="B431" s="86"/>
    </row>
    <row r="432" spans="2:2" s="73" customFormat="1" ht="18" customHeight="1">
      <c r="B432" s="86"/>
    </row>
    <row r="433" spans="2:2" s="73" customFormat="1" ht="18" customHeight="1">
      <c r="B433" s="86"/>
    </row>
    <row r="434" spans="2:2" s="73" customFormat="1" ht="18" customHeight="1">
      <c r="B434" s="86"/>
    </row>
    <row r="435" spans="2:2" s="73" customFormat="1" ht="18" customHeight="1">
      <c r="B435" s="86"/>
    </row>
    <row r="436" spans="2:2" s="73" customFormat="1" ht="18" customHeight="1">
      <c r="B436" s="86"/>
    </row>
    <row r="437" spans="2:2" s="73" customFormat="1" ht="18" customHeight="1">
      <c r="B437" s="86"/>
    </row>
    <row r="438" spans="2:2" s="73" customFormat="1" ht="18" customHeight="1">
      <c r="B438" s="86"/>
    </row>
    <row r="439" spans="2:2" s="73" customFormat="1" ht="18" customHeight="1">
      <c r="B439" s="86"/>
    </row>
    <row r="440" spans="2:2" s="73" customFormat="1" ht="18" customHeight="1">
      <c r="B440" s="86"/>
    </row>
    <row r="441" spans="2:2" s="73" customFormat="1" ht="18" customHeight="1">
      <c r="B441" s="86"/>
    </row>
    <row r="442" spans="2:2" s="73" customFormat="1" ht="18" customHeight="1">
      <c r="B442" s="86"/>
    </row>
    <row r="443" spans="2:2" s="73" customFormat="1" ht="18" customHeight="1">
      <c r="B443" s="86"/>
    </row>
    <row r="444" spans="2:2" s="73" customFormat="1" ht="18" customHeight="1">
      <c r="B444" s="86"/>
    </row>
    <row r="445" spans="2:2" s="73" customFormat="1" ht="18" customHeight="1">
      <c r="B445" s="86"/>
    </row>
    <row r="446" spans="2:2" s="73" customFormat="1" ht="18" customHeight="1">
      <c r="B446" s="86"/>
    </row>
    <row r="447" spans="2:2" s="73" customFormat="1" ht="18" customHeight="1">
      <c r="B447" s="86"/>
    </row>
    <row r="448" spans="2:2" s="73" customFormat="1" ht="18" customHeight="1">
      <c r="B448" s="86"/>
    </row>
    <row r="449" spans="2:2" s="73" customFormat="1" ht="18" customHeight="1">
      <c r="B449" s="86"/>
    </row>
    <row r="450" spans="2:2" s="73" customFormat="1" ht="18" customHeight="1">
      <c r="B450" s="86"/>
    </row>
    <row r="451" spans="2:2" s="73" customFormat="1" ht="18" customHeight="1">
      <c r="B451" s="86"/>
    </row>
    <row r="452" spans="2:2" s="73" customFormat="1" ht="18" customHeight="1">
      <c r="B452" s="86"/>
    </row>
    <row r="453" spans="2:2" s="73" customFormat="1" ht="18" customHeight="1">
      <c r="B453" s="86"/>
    </row>
    <row r="454" spans="2:2" s="73" customFormat="1" ht="18" customHeight="1">
      <c r="B454" s="86"/>
    </row>
    <row r="455" spans="2:2" s="73" customFormat="1" ht="18" customHeight="1">
      <c r="B455" s="86"/>
    </row>
    <row r="456" spans="2:2" s="73" customFormat="1" ht="18" customHeight="1">
      <c r="B456" s="86"/>
    </row>
    <row r="457" spans="2:2" s="73" customFormat="1" ht="18" customHeight="1">
      <c r="B457" s="86"/>
    </row>
    <row r="458" spans="2:2" s="73" customFormat="1" ht="18" customHeight="1">
      <c r="B458" s="86"/>
    </row>
    <row r="459" spans="2:2" s="73" customFormat="1" ht="18" customHeight="1">
      <c r="B459" s="86"/>
    </row>
    <row r="460" spans="2:2" s="73" customFormat="1" ht="18" customHeight="1">
      <c r="B460" s="86"/>
    </row>
    <row r="461" spans="2:2" s="73" customFormat="1" ht="18" customHeight="1">
      <c r="B461" s="86"/>
    </row>
    <row r="462" spans="2:2" s="73" customFormat="1" ht="18" customHeight="1">
      <c r="B462" s="86"/>
    </row>
    <row r="463" spans="2:2" s="73" customFormat="1" ht="18" customHeight="1">
      <c r="B463" s="86"/>
    </row>
    <row r="464" spans="2:2" s="73" customFormat="1" ht="18" customHeight="1">
      <c r="B464" s="86"/>
    </row>
    <row r="465" spans="2:2" s="73" customFormat="1" ht="18" customHeight="1">
      <c r="B465" s="86"/>
    </row>
    <row r="466" spans="2:2" s="73" customFormat="1" ht="18" customHeight="1">
      <c r="B466" s="86"/>
    </row>
    <row r="467" spans="2:2" s="73" customFormat="1" ht="18" customHeight="1">
      <c r="B467" s="86"/>
    </row>
    <row r="468" spans="2:2" s="73" customFormat="1" ht="18" customHeight="1">
      <c r="B468" s="86"/>
    </row>
    <row r="469" spans="2:2" s="73" customFormat="1" ht="18" customHeight="1">
      <c r="B469" s="86"/>
    </row>
    <row r="470" spans="2:2" s="73" customFormat="1" ht="18" customHeight="1">
      <c r="B470" s="86"/>
    </row>
    <row r="471" spans="2:2" s="73" customFormat="1" ht="18" customHeight="1">
      <c r="B471" s="86"/>
    </row>
    <row r="472" spans="2:2" s="73" customFormat="1" ht="18" customHeight="1">
      <c r="B472" s="86"/>
    </row>
    <row r="473" spans="2:2" s="73" customFormat="1" ht="18" customHeight="1">
      <c r="B473" s="86"/>
    </row>
    <row r="474" spans="2:2" s="73" customFormat="1" ht="18" customHeight="1">
      <c r="B474" s="86"/>
    </row>
    <row r="475" spans="2:2" s="73" customFormat="1" ht="18" customHeight="1">
      <c r="B475" s="86"/>
    </row>
    <row r="476" spans="2:2" s="73" customFormat="1" ht="18" customHeight="1">
      <c r="B476" s="86"/>
    </row>
    <row r="477" spans="2:2" s="73" customFormat="1" ht="18" customHeight="1">
      <c r="B477" s="86"/>
    </row>
    <row r="478" spans="2:2" s="73" customFormat="1" ht="18" customHeight="1">
      <c r="B478" s="86"/>
    </row>
    <row r="479" spans="2:2" s="73" customFormat="1" ht="18" customHeight="1">
      <c r="B479" s="86"/>
    </row>
    <row r="480" spans="2:2" s="73" customFormat="1" ht="18" customHeight="1">
      <c r="B480" s="86"/>
    </row>
    <row r="481" spans="2:2" s="73" customFormat="1" ht="18" customHeight="1">
      <c r="B481" s="86"/>
    </row>
    <row r="482" spans="2:2" s="73" customFormat="1" ht="18" customHeight="1">
      <c r="B482" s="86"/>
    </row>
    <row r="483" spans="2:2" s="73" customFormat="1" ht="18" customHeight="1">
      <c r="B483" s="86"/>
    </row>
    <row r="484" spans="2:2" s="73" customFormat="1" ht="18" customHeight="1">
      <c r="B484" s="86"/>
    </row>
    <row r="485" spans="2:2" s="73" customFormat="1" ht="18" customHeight="1">
      <c r="B485" s="86"/>
    </row>
    <row r="486" spans="2:2" s="73" customFormat="1" ht="18" customHeight="1">
      <c r="B486" s="86"/>
    </row>
    <row r="487" spans="2:2" s="73" customFormat="1" ht="18" customHeight="1">
      <c r="B487" s="86"/>
    </row>
    <row r="488" spans="2:2" s="73" customFormat="1" ht="18" customHeight="1">
      <c r="B488" s="86"/>
    </row>
    <row r="489" spans="2:2" s="73" customFormat="1" ht="18" customHeight="1">
      <c r="B489" s="86"/>
    </row>
    <row r="490" spans="2:2" s="73" customFormat="1" ht="18" customHeight="1">
      <c r="B490" s="86"/>
    </row>
    <row r="491" spans="2:2" s="73" customFormat="1" ht="18" customHeight="1">
      <c r="B491" s="86"/>
    </row>
    <row r="492" spans="2:2" s="73" customFormat="1" ht="18" customHeight="1">
      <c r="B492" s="86"/>
    </row>
    <row r="493" spans="2:2" s="73" customFormat="1" ht="18" customHeight="1">
      <c r="B493" s="86"/>
    </row>
    <row r="494" spans="2:2" s="73" customFormat="1" ht="18" customHeight="1">
      <c r="B494" s="86"/>
    </row>
    <row r="495" spans="2:2" s="73" customFormat="1" ht="18" customHeight="1">
      <c r="B495" s="86"/>
    </row>
    <row r="496" spans="2:2" s="73" customFormat="1" ht="18" customHeight="1">
      <c r="B496" s="86"/>
    </row>
    <row r="497" spans="2:2" s="73" customFormat="1" ht="18" customHeight="1">
      <c r="B497" s="86"/>
    </row>
    <row r="498" spans="2:2" s="73" customFormat="1" ht="18" customHeight="1">
      <c r="B498" s="86"/>
    </row>
    <row r="499" spans="2:2" s="73" customFormat="1" ht="18" customHeight="1">
      <c r="B499" s="86"/>
    </row>
    <row r="500" spans="2:2" s="73" customFormat="1" ht="18" customHeight="1">
      <c r="B500" s="86"/>
    </row>
    <row r="501" spans="2:2" s="73" customFormat="1" ht="18" customHeight="1">
      <c r="B501" s="86"/>
    </row>
    <row r="502" spans="2:2" s="73" customFormat="1" ht="18" customHeight="1">
      <c r="B502" s="86"/>
    </row>
    <row r="503" spans="2:2" s="73" customFormat="1" ht="18" customHeight="1">
      <c r="B503" s="86"/>
    </row>
    <row r="504" spans="2:2" s="73" customFormat="1" ht="18" customHeight="1">
      <c r="B504" s="86"/>
    </row>
    <row r="505" spans="2:2" s="73" customFormat="1" ht="18" customHeight="1">
      <c r="B505" s="86"/>
    </row>
    <row r="506" spans="2:2" s="73" customFormat="1" ht="18" customHeight="1">
      <c r="B506" s="86"/>
    </row>
    <row r="507" spans="2:2" s="73" customFormat="1" ht="18" customHeight="1">
      <c r="B507" s="86"/>
    </row>
    <row r="508" spans="2:2" s="73" customFormat="1" ht="18" customHeight="1">
      <c r="B508" s="86"/>
    </row>
    <row r="509" spans="2:2" s="73" customFormat="1" ht="18" customHeight="1">
      <c r="B509" s="86"/>
    </row>
    <row r="510" spans="2:2" s="73" customFormat="1" ht="18" customHeight="1">
      <c r="B510" s="86"/>
    </row>
    <row r="511" spans="2:2" s="73" customFormat="1" ht="18" customHeight="1">
      <c r="B511" s="86"/>
    </row>
    <row r="512" spans="2:2" s="73" customFormat="1" ht="18" customHeight="1">
      <c r="B512" s="86"/>
    </row>
    <row r="513" spans="2:2" s="73" customFormat="1" ht="18" customHeight="1">
      <c r="B513" s="86"/>
    </row>
    <row r="514" spans="2:2" s="73" customFormat="1" ht="18" customHeight="1">
      <c r="B514" s="86"/>
    </row>
    <row r="515" spans="2:2" s="73" customFormat="1" ht="18" customHeight="1">
      <c r="B515" s="86"/>
    </row>
    <row r="516" spans="2:2" s="73" customFormat="1" ht="18" customHeight="1">
      <c r="B516" s="86"/>
    </row>
    <row r="517" spans="2:2" s="73" customFormat="1" ht="18" customHeight="1">
      <c r="B517" s="86"/>
    </row>
    <row r="518" spans="2:2" s="73" customFormat="1" ht="18" customHeight="1">
      <c r="B518" s="86"/>
    </row>
    <row r="519" spans="2:2" s="73" customFormat="1" ht="18" customHeight="1">
      <c r="B519" s="86"/>
    </row>
    <row r="520" spans="2:2" s="73" customFormat="1" ht="18" customHeight="1">
      <c r="B520" s="86"/>
    </row>
    <row r="521" spans="2:2" s="73" customFormat="1" ht="18" customHeight="1">
      <c r="B521" s="86"/>
    </row>
    <row r="522" spans="2:2" s="73" customFormat="1" ht="18" customHeight="1">
      <c r="B522" s="86"/>
    </row>
    <row r="523" spans="2:2" s="73" customFormat="1" ht="18" customHeight="1">
      <c r="B523" s="86"/>
    </row>
    <row r="524" spans="2:2" s="73" customFormat="1" ht="18" customHeight="1">
      <c r="B524" s="86"/>
    </row>
    <row r="525" spans="2:2" s="73" customFormat="1" ht="18" customHeight="1">
      <c r="B525" s="86"/>
    </row>
    <row r="526" spans="2:2" s="73" customFormat="1" ht="18" customHeight="1">
      <c r="B526" s="86"/>
    </row>
    <row r="527" spans="2:2" s="73" customFormat="1" ht="18" customHeight="1">
      <c r="B527" s="86"/>
    </row>
    <row r="528" spans="2:2" s="73" customFormat="1" ht="18" customHeight="1">
      <c r="B528" s="86"/>
    </row>
    <row r="529" spans="2:2" s="73" customFormat="1" ht="18" customHeight="1">
      <c r="B529" s="86"/>
    </row>
    <row r="530" spans="2:2" s="73" customFormat="1" ht="18" customHeight="1">
      <c r="B530" s="86"/>
    </row>
    <row r="531" spans="2:2" s="73" customFormat="1" ht="18" customHeight="1">
      <c r="B531" s="86"/>
    </row>
    <row r="532" spans="2:2" s="73" customFormat="1" ht="18" customHeight="1">
      <c r="B532" s="86"/>
    </row>
    <row r="533" spans="2:2" s="73" customFormat="1" ht="18" customHeight="1">
      <c r="B533" s="86"/>
    </row>
    <row r="534" spans="2:2" s="73" customFormat="1" ht="18" customHeight="1">
      <c r="B534" s="86"/>
    </row>
    <row r="535" spans="2:2" s="73" customFormat="1" ht="18" customHeight="1">
      <c r="B535" s="86"/>
    </row>
    <row r="536" spans="2:2" s="73" customFormat="1" ht="18" customHeight="1">
      <c r="B536" s="86"/>
    </row>
    <row r="537" spans="2:2" s="73" customFormat="1" ht="18" customHeight="1">
      <c r="B537" s="86"/>
    </row>
    <row r="538" spans="2:2" s="73" customFormat="1" ht="18" customHeight="1">
      <c r="B538" s="86"/>
    </row>
    <row r="539" spans="2:2" s="73" customFormat="1" ht="18" customHeight="1">
      <c r="B539" s="86"/>
    </row>
    <row r="540" spans="2:2" s="73" customFormat="1" ht="18" customHeight="1">
      <c r="B540" s="86"/>
    </row>
    <row r="541" spans="2:2" s="73" customFormat="1" ht="18" customHeight="1">
      <c r="B541" s="86"/>
    </row>
    <row r="542" spans="2:2" s="73" customFormat="1" ht="18" customHeight="1">
      <c r="B542" s="86"/>
    </row>
    <row r="543" spans="2:2" s="73" customFormat="1" ht="18" customHeight="1">
      <c r="B543" s="86"/>
    </row>
    <row r="544" spans="2:2" s="73" customFormat="1" ht="18" customHeight="1">
      <c r="B544" s="86"/>
    </row>
    <row r="545" spans="2:2" s="73" customFormat="1" ht="18" customHeight="1">
      <c r="B545" s="86"/>
    </row>
    <row r="546" spans="2:2" s="73" customFormat="1" ht="18" customHeight="1">
      <c r="B546" s="86"/>
    </row>
    <row r="547" spans="2:2" s="73" customFormat="1" ht="18" customHeight="1">
      <c r="B547" s="86"/>
    </row>
    <row r="548" spans="2:2" s="73" customFormat="1" ht="18" customHeight="1">
      <c r="B548" s="86"/>
    </row>
    <row r="549" spans="2:2" s="73" customFormat="1" ht="18" customHeight="1">
      <c r="B549" s="86"/>
    </row>
    <row r="550" spans="2:2" s="73" customFormat="1" ht="18" customHeight="1">
      <c r="B550" s="86"/>
    </row>
    <row r="551" spans="2:2" s="73" customFormat="1" ht="18" customHeight="1">
      <c r="B551" s="86"/>
    </row>
    <row r="552" spans="2:2" s="73" customFormat="1" ht="18" customHeight="1">
      <c r="B552" s="86"/>
    </row>
    <row r="553" spans="2:2" s="73" customFormat="1" ht="18" customHeight="1">
      <c r="B553" s="86"/>
    </row>
    <row r="554" spans="2:2" s="73" customFormat="1" ht="18" customHeight="1">
      <c r="B554" s="86"/>
    </row>
    <row r="555" spans="2:2" s="73" customFormat="1" ht="18" customHeight="1">
      <c r="B555" s="86"/>
    </row>
    <row r="556" spans="2:2" s="73" customFormat="1" ht="18" customHeight="1">
      <c r="B556" s="86"/>
    </row>
    <row r="557" spans="2:2" s="73" customFormat="1" ht="18" customHeight="1">
      <c r="B557" s="86"/>
    </row>
    <row r="558" spans="2:2" s="73" customFormat="1" ht="18" customHeight="1">
      <c r="B558" s="86"/>
    </row>
    <row r="559" spans="2:2" s="73" customFormat="1" ht="18" customHeight="1">
      <c r="B559" s="86"/>
    </row>
    <row r="560" spans="2:2" s="73" customFormat="1" ht="18" customHeight="1">
      <c r="B560" s="86"/>
    </row>
    <row r="561" spans="2:2" s="73" customFormat="1" ht="18" customHeight="1">
      <c r="B561" s="86"/>
    </row>
    <row r="562" spans="2:2" s="73" customFormat="1" ht="18" customHeight="1">
      <c r="B562" s="86"/>
    </row>
    <row r="563" spans="2:2" s="73" customFormat="1" ht="18" customHeight="1">
      <c r="B563" s="86"/>
    </row>
    <row r="564" spans="2:2" s="73" customFormat="1" ht="18" customHeight="1">
      <c r="B564" s="86"/>
    </row>
    <row r="565" spans="2:2" s="73" customFormat="1" ht="18" customHeight="1">
      <c r="B565" s="86"/>
    </row>
    <row r="566" spans="2:2" s="73" customFormat="1" ht="18" customHeight="1">
      <c r="B566" s="86"/>
    </row>
    <row r="567" spans="2:2" s="73" customFormat="1" ht="18" customHeight="1">
      <c r="B567" s="86"/>
    </row>
    <row r="568" spans="2:2" s="73" customFormat="1" ht="18" customHeight="1">
      <c r="B568" s="86"/>
    </row>
    <row r="569" spans="2:2" s="73" customFormat="1" ht="18" customHeight="1">
      <c r="B569" s="86"/>
    </row>
    <row r="570" spans="2:2" s="73" customFormat="1" ht="18" customHeight="1">
      <c r="B570" s="86"/>
    </row>
    <row r="571" spans="2:2" s="73" customFormat="1" ht="18" customHeight="1">
      <c r="B571" s="86"/>
    </row>
    <row r="572" spans="2:2" s="73" customFormat="1" ht="18" customHeight="1">
      <c r="B572" s="86"/>
    </row>
    <row r="573" spans="2:2" s="73" customFormat="1" ht="18" customHeight="1">
      <c r="B573" s="86"/>
    </row>
    <row r="574" spans="2:2" s="73" customFormat="1" ht="18" customHeight="1">
      <c r="B574" s="86"/>
    </row>
    <row r="575" spans="2:2" s="73" customFormat="1" ht="18" customHeight="1">
      <c r="B575" s="86"/>
    </row>
    <row r="576" spans="2:2" s="73" customFormat="1" ht="18" customHeight="1">
      <c r="B576" s="86"/>
    </row>
    <row r="577" spans="2:2" s="73" customFormat="1" ht="18" customHeight="1">
      <c r="B577" s="86"/>
    </row>
    <row r="578" spans="2:2" s="73" customFormat="1" ht="18" customHeight="1">
      <c r="B578" s="86"/>
    </row>
    <row r="579" spans="2:2" s="73" customFormat="1" ht="18" customHeight="1">
      <c r="B579" s="86"/>
    </row>
    <row r="580" spans="2:2" s="73" customFormat="1" ht="18" customHeight="1">
      <c r="B580" s="86"/>
    </row>
    <row r="581" spans="2:2" s="73" customFormat="1" ht="18" customHeight="1">
      <c r="B581" s="86"/>
    </row>
    <row r="582" spans="2:2" s="73" customFormat="1" ht="18" customHeight="1">
      <c r="B582" s="86"/>
    </row>
    <row r="583" spans="2:2" s="73" customFormat="1" ht="18" customHeight="1">
      <c r="B583" s="86"/>
    </row>
    <row r="584" spans="2:2" s="73" customFormat="1" ht="18" customHeight="1">
      <c r="B584" s="86"/>
    </row>
    <row r="585" spans="2:2" s="73" customFormat="1" ht="18" customHeight="1">
      <c r="B585" s="86"/>
    </row>
    <row r="586" spans="2:2" s="73" customFormat="1" ht="18" customHeight="1">
      <c r="B586" s="86"/>
    </row>
    <row r="587" spans="2:2" s="73" customFormat="1" ht="18" customHeight="1">
      <c r="B587" s="86"/>
    </row>
    <row r="588" spans="2:2" s="73" customFormat="1" ht="18" customHeight="1">
      <c r="B588" s="86"/>
    </row>
    <row r="589" spans="2:2" s="73" customFormat="1" ht="18" customHeight="1">
      <c r="B589" s="86"/>
    </row>
    <row r="590" spans="2:2" s="73" customFormat="1" ht="18" customHeight="1">
      <c r="B590" s="86"/>
    </row>
    <row r="591" spans="2:2" s="73" customFormat="1" ht="18" customHeight="1">
      <c r="B591" s="86"/>
    </row>
    <row r="592" spans="2:2" s="73" customFormat="1" ht="18" customHeight="1">
      <c r="B592" s="86"/>
    </row>
    <row r="593" spans="2:2" s="73" customFormat="1" ht="18" customHeight="1">
      <c r="B593" s="86"/>
    </row>
    <row r="594" spans="2:2" s="73" customFormat="1" ht="18" customHeight="1">
      <c r="B594" s="86"/>
    </row>
    <row r="595" spans="2:2" s="73" customFormat="1" ht="18" customHeight="1">
      <c r="B595" s="86"/>
    </row>
    <row r="596" spans="2:2" s="73" customFormat="1" ht="18" customHeight="1">
      <c r="B596" s="86"/>
    </row>
    <row r="597" spans="2:2" s="73" customFormat="1" ht="18" customHeight="1">
      <c r="B597" s="86"/>
    </row>
    <row r="598" spans="2:2" s="73" customFormat="1" ht="18" customHeight="1">
      <c r="B598" s="86"/>
    </row>
    <row r="599" spans="2:2" s="73" customFormat="1" ht="18" customHeight="1">
      <c r="B599" s="86"/>
    </row>
    <row r="600" spans="2:2" s="73" customFormat="1" ht="18" customHeight="1">
      <c r="B600" s="86"/>
    </row>
    <row r="601" spans="2:2" s="73" customFormat="1" ht="18" customHeight="1">
      <c r="B601" s="86"/>
    </row>
    <row r="602" spans="2:2" s="73" customFormat="1" ht="18" customHeight="1">
      <c r="B602" s="86"/>
    </row>
    <row r="603" spans="2:2" s="73" customFormat="1" ht="18" customHeight="1">
      <c r="B603" s="86"/>
    </row>
    <row r="604" spans="2:2" s="73" customFormat="1" ht="18" customHeight="1">
      <c r="B604" s="86"/>
    </row>
    <row r="605" spans="2:2" s="73" customFormat="1" ht="18" customHeight="1">
      <c r="B605" s="86"/>
    </row>
    <row r="606" spans="2:2" s="73" customFormat="1" ht="18" customHeight="1">
      <c r="B606" s="86"/>
    </row>
    <row r="607" spans="2:2" s="73" customFormat="1" ht="18" customHeight="1">
      <c r="B607" s="86"/>
    </row>
    <row r="608" spans="2:2" s="73" customFormat="1" ht="18" customHeight="1">
      <c r="B608" s="86"/>
    </row>
    <row r="609" spans="2:2" s="73" customFormat="1" ht="18" customHeight="1">
      <c r="B609" s="86"/>
    </row>
    <row r="610" spans="2:2" s="73" customFormat="1" ht="18" customHeight="1">
      <c r="B610" s="86"/>
    </row>
    <row r="611" spans="2:2" s="73" customFormat="1" ht="18" customHeight="1">
      <c r="B611" s="86"/>
    </row>
    <row r="612" spans="2:2" s="73" customFormat="1" ht="18" customHeight="1">
      <c r="B612" s="86"/>
    </row>
    <row r="613" spans="2:2" s="73" customFormat="1" ht="18" customHeight="1">
      <c r="B613" s="86"/>
    </row>
    <row r="614" spans="2:2" s="73" customFormat="1" ht="18" customHeight="1">
      <c r="B614" s="86"/>
    </row>
    <row r="615" spans="2:2" s="73" customFormat="1" ht="18" customHeight="1">
      <c r="B615" s="86"/>
    </row>
    <row r="616" spans="2:2" s="73" customFormat="1" ht="18" customHeight="1">
      <c r="B616" s="86"/>
    </row>
    <row r="617" spans="2:2" s="73" customFormat="1" ht="18" customHeight="1">
      <c r="B617" s="86"/>
    </row>
    <row r="618" spans="2:2" s="73" customFormat="1" ht="18" customHeight="1">
      <c r="B618" s="86"/>
    </row>
    <row r="619" spans="2:2" s="73" customFormat="1" ht="18" customHeight="1">
      <c r="B619" s="86"/>
    </row>
    <row r="620" spans="2:2" s="73" customFormat="1" ht="18" customHeight="1">
      <c r="B620" s="86"/>
    </row>
    <row r="621" spans="2:2" s="73" customFormat="1" ht="18" customHeight="1">
      <c r="B621" s="86"/>
    </row>
    <row r="622" spans="2:2" s="73" customFormat="1" ht="18" customHeight="1">
      <c r="B622" s="86"/>
    </row>
    <row r="623" spans="2:2" s="73" customFormat="1" ht="18" customHeight="1">
      <c r="B623" s="86"/>
    </row>
    <row r="624" spans="2:2" s="73" customFormat="1" ht="18" customHeight="1">
      <c r="B624" s="86"/>
    </row>
    <row r="625" spans="2:2" s="73" customFormat="1" ht="18" customHeight="1">
      <c r="B625" s="86"/>
    </row>
    <row r="626" spans="2:2" s="73" customFormat="1" ht="18" customHeight="1">
      <c r="B626" s="86"/>
    </row>
    <row r="627" spans="2:2" s="73" customFormat="1" ht="18" customHeight="1">
      <c r="B627" s="86"/>
    </row>
    <row r="628" spans="2:2" s="73" customFormat="1" ht="18" customHeight="1">
      <c r="B628" s="86"/>
    </row>
    <row r="629" spans="2:2" s="73" customFormat="1" ht="18" customHeight="1">
      <c r="B629" s="86"/>
    </row>
    <row r="630" spans="2:2" s="73" customFormat="1" ht="18" customHeight="1">
      <c r="B630" s="86"/>
    </row>
    <row r="631" spans="2:2" s="73" customFormat="1" ht="18" customHeight="1">
      <c r="B631" s="86"/>
    </row>
    <row r="632" spans="2:2" s="73" customFormat="1" ht="18" customHeight="1">
      <c r="B632" s="86"/>
    </row>
    <row r="633" spans="2:2" s="73" customFormat="1" ht="18" customHeight="1">
      <c r="B633" s="86"/>
    </row>
    <row r="634" spans="2:2" s="73" customFormat="1" ht="18" customHeight="1">
      <c r="B634" s="86"/>
    </row>
    <row r="635" spans="2:2" s="73" customFormat="1" ht="18" customHeight="1">
      <c r="B635" s="86"/>
    </row>
    <row r="636" spans="2:2" s="73" customFormat="1" ht="18" customHeight="1">
      <c r="B636" s="86"/>
    </row>
    <row r="637" spans="2:2" s="73" customFormat="1" ht="18" customHeight="1">
      <c r="B637" s="86"/>
    </row>
    <row r="638" spans="2:2" s="73" customFormat="1" ht="18" customHeight="1">
      <c r="B638" s="86"/>
    </row>
    <row r="639" spans="2:2" s="73" customFormat="1" ht="18" customHeight="1">
      <c r="B639" s="86"/>
    </row>
    <row r="640" spans="2:2" s="73" customFormat="1" ht="18" customHeight="1">
      <c r="B640" s="86"/>
    </row>
    <row r="641" spans="2:2" s="73" customFormat="1" ht="18" customHeight="1">
      <c r="B641" s="86"/>
    </row>
    <row r="642" spans="2:2" s="73" customFormat="1" ht="18" customHeight="1">
      <c r="B642" s="86"/>
    </row>
    <row r="643" spans="2:2" s="73" customFormat="1" ht="18" customHeight="1">
      <c r="B643" s="86"/>
    </row>
    <row r="644" spans="2:2" s="73" customFormat="1" ht="18" customHeight="1">
      <c r="B644" s="86"/>
    </row>
    <row r="645" spans="2:2" s="73" customFormat="1" ht="18" customHeight="1">
      <c r="B645" s="86"/>
    </row>
    <row r="646" spans="2:2" s="73" customFormat="1" ht="18" customHeight="1">
      <c r="B646" s="86"/>
    </row>
    <row r="647" spans="2:2" s="73" customFormat="1" ht="18" customHeight="1">
      <c r="B647" s="86"/>
    </row>
    <row r="648" spans="2:2" s="73" customFormat="1" ht="18" customHeight="1">
      <c r="B648" s="86"/>
    </row>
    <row r="649" spans="2:2" s="73" customFormat="1" ht="18" customHeight="1">
      <c r="B649" s="86"/>
    </row>
    <row r="650" spans="2:2" s="73" customFormat="1" ht="18" customHeight="1">
      <c r="B650" s="86"/>
    </row>
    <row r="651" spans="2:2" s="73" customFormat="1" ht="18" customHeight="1">
      <c r="B651" s="86"/>
    </row>
    <row r="652" spans="2:2" s="73" customFormat="1" ht="18" customHeight="1">
      <c r="B652" s="86"/>
    </row>
    <row r="653" spans="2:2" s="73" customFormat="1" ht="18" customHeight="1">
      <c r="B653" s="86"/>
    </row>
    <row r="654" spans="2:2" s="73" customFormat="1" ht="18" customHeight="1">
      <c r="B654" s="86"/>
    </row>
    <row r="655" spans="2:2" s="73" customFormat="1" ht="18" customHeight="1">
      <c r="B655" s="86"/>
    </row>
    <row r="656" spans="2:2" s="73" customFormat="1" ht="18" customHeight="1">
      <c r="B656" s="86"/>
    </row>
    <row r="657" spans="2:2" s="73" customFormat="1" ht="18" customHeight="1">
      <c r="B657" s="86"/>
    </row>
    <row r="658" spans="2:2" s="73" customFormat="1" ht="18" customHeight="1">
      <c r="B658" s="86"/>
    </row>
    <row r="659" spans="2:2" s="73" customFormat="1" ht="18" customHeight="1">
      <c r="B659" s="86"/>
    </row>
    <row r="660" spans="2:2" s="73" customFormat="1" ht="18" customHeight="1">
      <c r="B660" s="86"/>
    </row>
    <row r="661" spans="2:2" s="73" customFormat="1" ht="18" customHeight="1">
      <c r="B661" s="86"/>
    </row>
    <row r="662" spans="2:2" s="73" customFormat="1" ht="18" customHeight="1">
      <c r="B662" s="86"/>
    </row>
    <row r="663" spans="2:2" s="73" customFormat="1" ht="18" customHeight="1">
      <c r="B663" s="86"/>
    </row>
    <row r="664" spans="2:2" s="73" customFormat="1" ht="18" customHeight="1">
      <c r="B664" s="86"/>
    </row>
    <row r="665" spans="2:2" s="73" customFormat="1" ht="18" customHeight="1">
      <c r="B665" s="86"/>
    </row>
    <row r="666" spans="2:2" s="73" customFormat="1" ht="18" customHeight="1">
      <c r="B666" s="86"/>
    </row>
    <row r="667" spans="2:2" s="73" customFormat="1" ht="18" customHeight="1">
      <c r="B667" s="86"/>
    </row>
    <row r="668" spans="2:2" s="73" customFormat="1" ht="18" customHeight="1">
      <c r="B668" s="86"/>
    </row>
    <row r="669" spans="2:2" s="73" customFormat="1" ht="18" customHeight="1">
      <c r="B669" s="86"/>
    </row>
    <row r="670" spans="2:2" s="73" customFormat="1" ht="18" customHeight="1">
      <c r="B670" s="86"/>
    </row>
    <row r="671" spans="2:2" s="73" customFormat="1" ht="18" customHeight="1">
      <c r="B671" s="86"/>
    </row>
    <row r="672" spans="2:2" s="73" customFormat="1" ht="18" customHeight="1">
      <c r="B672" s="86"/>
    </row>
    <row r="673" spans="2:2" s="73" customFormat="1" ht="18" customHeight="1">
      <c r="B673" s="86"/>
    </row>
    <row r="674" spans="2:2" s="73" customFormat="1" ht="18" customHeight="1">
      <c r="B674" s="86"/>
    </row>
    <row r="675" spans="2:2" s="73" customFormat="1" ht="18" customHeight="1">
      <c r="B675" s="86"/>
    </row>
    <row r="676" spans="2:2" s="73" customFormat="1" ht="18" customHeight="1">
      <c r="B676" s="86"/>
    </row>
    <row r="677" spans="2:2" s="73" customFormat="1" ht="18" customHeight="1">
      <c r="B677" s="86"/>
    </row>
    <row r="678" spans="2:2" s="73" customFormat="1" ht="18" customHeight="1">
      <c r="B678" s="86"/>
    </row>
    <row r="679" spans="2:2" s="73" customFormat="1" ht="18" customHeight="1">
      <c r="B679" s="86"/>
    </row>
    <row r="680" spans="2:2" s="73" customFormat="1" ht="18" customHeight="1">
      <c r="B680" s="86"/>
    </row>
    <row r="681" spans="2:2" s="73" customFormat="1" ht="18" customHeight="1">
      <c r="B681" s="86"/>
    </row>
    <row r="682" spans="2:2" s="73" customFormat="1" ht="18" customHeight="1">
      <c r="B682" s="86"/>
    </row>
    <row r="683" spans="2:2" s="73" customFormat="1" ht="18" customHeight="1">
      <c r="B683" s="86"/>
    </row>
    <row r="684" spans="2:2" s="73" customFormat="1" ht="18" customHeight="1">
      <c r="B684" s="86"/>
    </row>
    <row r="685" spans="2:2" s="73" customFormat="1" ht="18" customHeight="1">
      <c r="B685" s="86"/>
    </row>
    <row r="686" spans="2:2" s="73" customFormat="1" ht="18" customHeight="1">
      <c r="B686" s="86"/>
    </row>
    <row r="687" spans="2:2" s="73" customFormat="1" ht="18" customHeight="1">
      <c r="B687" s="86"/>
    </row>
    <row r="688" spans="2:2" s="73" customFormat="1" ht="18" customHeight="1">
      <c r="B688" s="86"/>
    </row>
    <row r="689" spans="2:2" s="73" customFormat="1" ht="18" customHeight="1">
      <c r="B689" s="86"/>
    </row>
    <row r="690" spans="2:2" s="73" customFormat="1" ht="18" customHeight="1">
      <c r="B690" s="86"/>
    </row>
    <row r="691" spans="2:2" s="73" customFormat="1" ht="18" customHeight="1">
      <c r="B691" s="86"/>
    </row>
    <row r="692" spans="2:2" s="73" customFormat="1" ht="18" customHeight="1">
      <c r="B692" s="86"/>
    </row>
    <row r="693" spans="2:2" s="73" customFormat="1" ht="18" customHeight="1">
      <c r="B693" s="86"/>
    </row>
    <row r="694" spans="2:2" s="73" customFormat="1" ht="18" customHeight="1">
      <c r="B694" s="86"/>
    </row>
    <row r="695" spans="2:2" s="73" customFormat="1" ht="18" customHeight="1">
      <c r="B695" s="86"/>
    </row>
    <row r="696" spans="2:2" s="73" customFormat="1" ht="18" customHeight="1">
      <c r="B696" s="86"/>
    </row>
    <row r="697" spans="2:2" s="73" customFormat="1" ht="18" customHeight="1">
      <c r="B697" s="86"/>
    </row>
    <row r="698" spans="2:2" s="73" customFormat="1" ht="18" customHeight="1">
      <c r="B698" s="86"/>
    </row>
    <row r="699" spans="2:2" s="73" customFormat="1" ht="18" customHeight="1">
      <c r="B699" s="86"/>
    </row>
    <row r="700" spans="2:2" s="73" customFormat="1" ht="18" customHeight="1">
      <c r="B700" s="86"/>
    </row>
    <row r="701" spans="2:2" s="73" customFormat="1" ht="18" customHeight="1">
      <c r="B701" s="86"/>
    </row>
    <row r="702" spans="2:2" s="73" customFormat="1" ht="18" customHeight="1">
      <c r="B702" s="86"/>
    </row>
    <row r="703" spans="2:2" s="73" customFormat="1" ht="18" customHeight="1">
      <c r="B703" s="86"/>
    </row>
    <row r="704" spans="2:2" s="73" customFormat="1" ht="18" customHeight="1">
      <c r="B704" s="86"/>
    </row>
    <row r="705" spans="2:2" s="73" customFormat="1" ht="18" customHeight="1">
      <c r="B705" s="86"/>
    </row>
    <row r="706" spans="2:2" s="73" customFormat="1" ht="18" customHeight="1">
      <c r="B706" s="86"/>
    </row>
    <row r="707" spans="2:2" s="73" customFormat="1" ht="18" customHeight="1">
      <c r="B707" s="86"/>
    </row>
    <row r="708" spans="2:2" s="73" customFormat="1" ht="18" customHeight="1">
      <c r="B708" s="86"/>
    </row>
    <row r="709" spans="2:2" s="73" customFormat="1" ht="18" customHeight="1">
      <c r="B709" s="86"/>
    </row>
    <row r="710" spans="2:2" s="73" customFormat="1" ht="18" customHeight="1">
      <c r="B710" s="86"/>
    </row>
    <row r="711" spans="2:2" s="73" customFormat="1" ht="18" customHeight="1">
      <c r="B711" s="86"/>
    </row>
    <row r="712" spans="2:2" s="73" customFormat="1" ht="18" customHeight="1">
      <c r="B712" s="86"/>
    </row>
    <row r="713" spans="2:2" s="73" customFormat="1" ht="18" customHeight="1">
      <c r="B713" s="86"/>
    </row>
    <row r="714" spans="2:2" s="73" customFormat="1" ht="18" customHeight="1">
      <c r="B714" s="86"/>
    </row>
    <row r="715" spans="2:2" s="73" customFormat="1" ht="18" customHeight="1">
      <c r="B715" s="86"/>
    </row>
    <row r="716" spans="2:2" s="73" customFormat="1" ht="18" customHeight="1">
      <c r="B716" s="86"/>
    </row>
    <row r="717" spans="2:2" s="73" customFormat="1" ht="18" customHeight="1">
      <c r="B717" s="86"/>
    </row>
    <row r="718" spans="2:2" s="73" customFormat="1" ht="18" customHeight="1">
      <c r="B718" s="86"/>
    </row>
    <row r="719" spans="2:2" s="73" customFormat="1" ht="18" customHeight="1">
      <c r="B719" s="86"/>
    </row>
    <row r="720" spans="2:2" s="73" customFormat="1" ht="18" customHeight="1">
      <c r="B720" s="86"/>
    </row>
    <row r="721" spans="2:2" s="73" customFormat="1" ht="18" customHeight="1">
      <c r="B721" s="86"/>
    </row>
    <row r="722" spans="2:2" s="73" customFormat="1" ht="18" customHeight="1">
      <c r="B722" s="86"/>
    </row>
    <row r="723" spans="2:2" s="73" customFormat="1" ht="18" customHeight="1">
      <c r="B723" s="86"/>
    </row>
    <row r="724" spans="2:2" s="73" customFormat="1" ht="18" customHeight="1">
      <c r="B724" s="86"/>
    </row>
    <row r="725" spans="2:2" s="73" customFormat="1" ht="18" customHeight="1">
      <c r="B725" s="86"/>
    </row>
    <row r="726" spans="2:2" s="73" customFormat="1" ht="18" customHeight="1">
      <c r="B726" s="86"/>
    </row>
    <row r="727" spans="2:2" s="73" customFormat="1" ht="18" customHeight="1">
      <c r="B727" s="86"/>
    </row>
    <row r="728" spans="2:2" s="73" customFormat="1" ht="18" customHeight="1">
      <c r="B728" s="86"/>
    </row>
    <row r="729" spans="2:2" s="73" customFormat="1" ht="18" customHeight="1">
      <c r="B729" s="86"/>
    </row>
    <row r="730" spans="2:2" s="73" customFormat="1" ht="18" customHeight="1">
      <c r="B730" s="86"/>
    </row>
    <row r="731" spans="2:2" s="73" customFormat="1" ht="18" customHeight="1">
      <c r="B731" s="86"/>
    </row>
    <row r="732" spans="2:2" s="73" customFormat="1" ht="18" customHeight="1">
      <c r="B732" s="86"/>
    </row>
    <row r="733" spans="2:2" s="73" customFormat="1" ht="18" customHeight="1">
      <c r="B733" s="86"/>
    </row>
    <row r="734" spans="2:2" s="73" customFormat="1" ht="18" customHeight="1">
      <c r="B734" s="86"/>
    </row>
    <row r="735" spans="2:2" s="73" customFormat="1" ht="18" customHeight="1">
      <c r="B735" s="86"/>
    </row>
    <row r="736" spans="2:2" s="73" customFormat="1" ht="18" customHeight="1">
      <c r="B736" s="86"/>
    </row>
    <row r="737" spans="2:2" s="73" customFormat="1" ht="18" customHeight="1">
      <c r="B737" s="86"/>
    </row>
    <row r="738" spans="2:2" s="73" customFormat="1" ht="18" customHeight="1">
      <c r="B738" s="86"/>
    </row>
    <row r="739" spans="2:2" s="73" customFormat="1" ht="18" customHeight="1">
      <c r="B739" s="86"/>
    </row>
    <row r="740" spans="2:2" s="73" customFormat="1" ht="18" customHeight="1">
      <c r="B740" s="86"/>
    </row>
    <row r="741" spans="2:2" s="73" customFormat="1" ht="18" customHeight="1">
      <c r="B741" s="86"/>
    </row>
    <row r="742" spans="2:2" s="73" customFormat="1" ht="18" customHeight="1">
      <c r="B742" s="86"/>
    </row>
    <row r="743" spans="2:2" s="73" customFormat="1" ht="18" customHeight="1">
      <c r="B743" s="86"/>
    </row>
    <row r="744" spans="2:2" s="73" customFormat="1" ht="18" customHeight="1">
      <c r="B744" s="86"/>
    </row>
    <row r="745" spans="2:2" s="73" customFormat="1" ht="18" customHeight="1">
      <c r="B745" s="86"/>
    </row>
    <row r="746" spans="2:2" s="73" customFormat="1" ht="18" customHeight="1">
      <c r="B746" s="86"/>
    </row>
    <row r="747" spans="2:2" s="73" customFormat="1" ht="18" customHeight="1">
      <c r="B747" s="86"/>
    </row>
    <row r="748" spans="2:2" s="73" customFormat="1" ht="18" customHeight="1">
      <c r="B748" s="86"/>
    </row>
    <row r="749" spans="2:2" s="73" customFormat="1" ht="18" customHeight="1">
      <c r="B749" s="86"/>
    </row>
    <row r="750" spans="2:2" s="73" customFormat="1" ht="18" customHeight="1">
      <c r="B750" s="86"/>
    </row>
    <row r="751" spans="2:2" s="73" customFormat="1" ht="18" customHeight="1">
      <c r="B751" s="86"/>
    </row>
    <row r="752" spans="2:2" s="73" customFormat="1" ht="18" customHeight="1">
      <c r="B752" s="86"/>
    </row>
    <row r="753" spans="2:2" s="73" customFormat="1" ht="18" customHeight="1">
      <c r="B753" s="86"/>
    </row>
    <row r="754" spans="2:2" s="73" customFormat="1" ht="18" customHeight="1">
      <c r="B754" s="86"/>
    </row>
    <row r="755" spans="2:2" s="73" customFormat="1" ht="18" customHeight="1">
      <c r="B755" s="86"/>
    </row>
    <row r="756" spans="2:2" s="73" customFormat="1" ht="18" customHeight="1">
      <c r="B756" s="86"/>
    </row>
    <row r="757" spans="2:2" s="73" customFormat="1" ht="18" customHeight="1">
      <c r="B757" s="86"/>
    </row>
    <row r="758" spans="2:2" s="73" customFormat="1" ht="18" customHeight="1">
      <c r="B758" s="86"/>
    </row>
    <row r="759" spans="2:2" s="73" customFormat="1" ht="18" customHeight="1">
      <c r="B759" s="86"/>
    </row>
    <row r="760" spans="2:2" s="73" customFormat="1" ht="18" customHeight="1">
      <c r="B760" s="86"/>
    </row>
    <row r="761" spans="2:2" s="73" customFormat="1" ht="18" customHeight="1">
      <c r="B761" s="86"/>
    </row>
    <row r="762" spans="2:2" s="73" customFormat="1" ht="18" customHeight="1">
      <c r="B762" s="86"/>
    </row>
    <row r="763" spans="2:2" s="73" customFormat="1" ht="18" customHeight="1">
      <c r="B763" s="86"/>
    </row>
    <row r="764" spans="2:2" s="73" customFormat="1" ht="18" customHeight="1">
      <c r="B764" s="86"/>
    </row>
    <row r="765" spans="2:2" s="73" customFormat="1" ht="18" customHeight="1">
      <c r="B765" s="86"/>
    </row>
    <row r="766" spans="2:2" s="73" customFormat="1" ht="18" customHeight="1">
      <c r="B766" s="86"/>
    </row>
    <row r="767" spans="2:2" s="73" customFormat="1" ht="18" customHeight="1">
      <c r="B767" s="86"/>
    </row>
    <row r="768" spans="2:2" s="73" customFormat="1" ht="18" customHeight="1">
      <c r="B768" s="86"/>
    </row>
    <row r="769" spans="2:2" s="73" customFormat="1" ht="18" customHeight="1">
      <c r="B769" s="86"/>
    </row>
    <row r="770" spans="2:2" s="73" customFormat="1" ht="18" customHeight="1">
      <c r="B770" s="86"/>
    </row>
    <row r="771" spans="2:2" s="73" customFormat="1" ht="18" customHeight="1">
      <c r="B771" s="86"/>
    </row>
    <row r="772" spans="2:2" s="73" customFormat="1" ht="18" customHeight="1">
      <c r="B772" s="86"/>
    </row>
    <row r="773" spans="2:2" s="73" customFormat="1" ht="18" customHeight="1">
      <c r="B773" s="86"/>
    </row>
    <row r="774" spans="2:2" s="73" customFormat="1" ht="18" customHeight="1">
      <c r="B774" s="86"/>
    </row>
    <row r="775" spans="2:2" s="73" customFormat="1" ht="18" customHeight="1">
      <c r="B775" s="86"/>
    </row>
    <row r="776" spans="2:2" s="73" customFormat="1" ht="18" customHeight="1">
      <c r="B776" s="86"/>
    </row>
    <row r="777" spans="2:2" s="73" customFormat="1" ht="18" customHeight="1">
      <c r="B777" s="86"/>
    </row>
    <row r="778" spans="2:2" s="73" customFormat="1" ht="18" customHeight="1">
      <c r="B778" s="86"/>
    </row>
    <row r="779" spans="2:2" s="73" customFormat="1" ht="18" customHeight="1">
      <c r="B779" s="86"/>
    </row>
    <row r="780" spans="2:2" s="73" customFormat="1" ht="18" customHeight="1">
      <c r="B780" s="86"/>
    </row>
    <row r="781" spans="2:2" s="73" customFormat="1" ht="18" customHeight="1">
      <c r="B781" s="86"/>
    </row>
    <row r="782" spans="2:2" s="73" customFormat="1" ht="18" customHeight="1">
      <c r="B782" s="86"/>
    </row>
    <row r="783" spans="2:2" s="73" customFormat="1" ht="18" customHeight="1">
      <c r="B783" s="86"/>
    </row>
    <row r="784" spans="2:2" s="73" customFormat="1" ht="18" customHeight="1">
      <c r="B784" s="86"/>
    </row>
    <row r="785" spans="2:2" s="73" customFormat="1" ht="18" customHeight="1">
      <c r="B785" s="86"/>
    </row>
    <row r="786" spans="2:2" s="73" customFormat="1" ht="18" customHeight="1">
      <c r="B786" s="86"/>
    </row>
    <row r="787" spans="2:2" s="73" customFormat="1" ht="18" customHeight="1">
      <c r="B787" s="86"/>
    </row>
    <row r="788" spans="2:2" s="73" customFormat="1" ht="18" customHeight="1">
      <c r="B788" s="86"/>
    </row>
    <row r="789" spans="2:2" s="73" customFormat="1" ht="18" customHeight="1">
      <c r="B789" s="86"/>
    </row>
    <row r="790" spans="2:2" s="73" customFormat="1" ht="18" customHeight="1">
      <c r="B790" s="86"/>
    </row>
    <row r="791" spans="2:2" s="73" customFormat="1" ht="18" customHeight="1">
      <c r="B791" s="86"/>
    </row>
    <row r="792" spans="2:2" s="73" customFormat="1" ht="18" customHeight="1">
      <c r="B792" s="86"/>
    </row>
    <row r="793" spans="2:2" s="73" customFormat="1" ht="18" customHeight="1">
      <c r="B793" s="86"/>
    </row>
    <row r="794" spans="2:2" s="73" customFormat="1" ht="18" customHeight="1">
      <c r="B794" s="86"/>
    </row>
    <row r="795" spans="2:2" s="73" customFormat="1" ht="18" customHeight="1">
      <c r="B795" s="86"/>
    </row>
    <row r="796" spans="2:2" s="73" customFormat="1" ht="18" customHeight="1">
      <c r="B796" s="86"/>
    </row>
    <row r="797" spans="2:2" s="73" customFormat="1" ht="18" customHeight="1">
      <c r="B797" s="86"/>
    </row>
    <row r="798" spans="2:2" s="73" customFormat="1" ht="18" customHeight="1">
      <c r="B798" s="86"/>
    </row>
    <row r="799" spans="2:2" s="73" customFormat="1" ht="18" customHeight="1">
      <c r="B799" s="86"/>
    </row>
    <row r="800" spans="2:2" s="73" customFormat="1" ht="18" customHeight="1">
      <c r="B800" s="86"/>
    </row>
    <row r="801" spans="2:2" s="73" customFormat="1" ht="18" customHeight="1">
      <c r="B801" s="86"/>
    </row>
    <row r="802" spans="2:2" s="73" customFormat="1" ht="18" customHeight="1">
      <c r="B802" s="86"/>
    </row>
    <row r="803" spans="2:2" s="73" customFormat="1" ht="18" customHeight="1">
      <c r="B803" s="86"/>
    </row>
    <row r="804" spans="2:2" s="73" customFormat="1" ht="18" customHeight="1">
      <c r="B804" s="86"/>
    </row>
    <row r="805" spans="2:2" s="73" customFormat="1" ht="18" customHeight="1">
      <c r="B805" s="86"/>
    </row>
    <row r="806" spans="2:2" s="73" customFormat="1" ht="18" customHeight="1">
      <c r="B806" s="86"/>
    </row>
    <row r="807" spans="2:2" s="73" customFormat="1" ht="18" customHeight="1">
      <c r="B807" s="86"/>
    </row>
    <row r="808" spans="2:2" s="73" customFormat="1" ht="18" customHeight="1">
      <c r="B808" s="86"/>
    </row>
    <row r="809" spans="2:2" s="73" customFormat="1" ht="18" customHeight="1">
      <c r="B809" s="86"/>
    </row>
    <row r="810" spans="2:2" s="73" customFormat="1" ht="18" customHeight="1">
      <c r="B810" s="86"/>
    </row>
    <row r="811" spans="2:2" s="73" customFormat="1" ht="18" customHeight="1">
      <c r="B811" s="86"/>
    </row>
    <row r="812" spans="2:2" s="73" customFormat="1" ht="18" customHeight="1">
      <c r="B812" s="86"/>
    </row>
    <row r="813" spans="2:2" s="73" customFormat="1" ht="18" customHeight="1">
      <c r="B813" s="86"/>
    </row>
    <row r="814" spans="2:2" s="73" customFormat="1" ht="18" customHeight="1">
      <c r="B814" s="86"/>
    </row>
    <row r="815" spans="2:2" s="73" customFormat="1" ht="18" customHeight="1">
      <c r="B815" s="86"/>
    </row>
    <row r="816" spans="2:2" s="73" customFormat="1" ht="18" customHeight="1">
      <c r="B816" s="86"/>
    </row>
    <row r="817" spans="2:2" s="73" customFormat="1" ht="18" customHeight="1">
      <c r="B817" s="86"/>
    </row>
    <row r="818" spans="2:2" s="73" customFormat="1" ht="18" customHeight="1">
      <c r="B818" s="86"/>
    </row>
    <row r="819" spans="2:2" s="73" customFormat="1" ht="18" customHeight="1">
      <c r="B819" s="86"/>
    </row>
    <row r="820" spans="2:2" s="73" customFormat="1" ht="18" customHeight="1">
      <c r="B820" s="86"/>
    </row>
    <row r="821" spans="2:2" s="73" customFormat="1" ht="18" customHeight="1">
      <c r="B821" s="86"/>
    </row>
    <row r="822" spans="2:2" s="73" customFormat="1" ht="18" customHeight="1">
      <c r="B822" s="86"/>
    </row>
    <row r="823" spans="2:2" s="73" customFormat="1" ht="18" customHeight="1">
      <c r="B823" s="86"/>
    </row>
    <row r="824" spans="2:2" s="73" customFormat="1" ht="18" customHeight="1">
      <c r="B824" s="86"/>
    </row>
    <row r="825" spans="2:2" s="73" customFormat="1" ht="18" customHeight="1">
      <c r="B825" s="86"/>
    </row>
    <row r="826" spans="2:2" s="73" customFormat="1" ht="18" customHeight="1">
      <c r="B826" s="86"/>
    </row>
    <row r="827" spans="2:2" s="73" customFormat="1" ht="18" customHeight="1">
      <c r="B827" s="86"/>
    </row>
    <row r="828" spans="2:2" s="73" customFormat="1" ht="18" customHeight="1">
      <c r="B828" s="86"/>
    </row>
    <row r="829" spans="2:2" s="73" customFormat="1" ht="18" customHeight="1">
      <c r="B829" s="86"/>
    </row>
    <row r="830" spans="2:2" s="73" customFormat="1" ht="18" customHeight="1">
      <c r="B830" s="86"/>
    </row>
    <row r="831" spans="2:2" s="73" customFormat="1" ht="18" customHeight="1">
      <c r="B831" s="86"/>
    </row>
    <row r="832" spans="2:2" s="73" customFormat="1" ht="18" customHeight="1">
      <c r="B832" s="86"/>
    </row>
    <row r="833" spans="2:2" s="73" customFormat="1" ht="18" customHeight="1">
      <c r="B833" s="86"/>
    </row>
    <row r="834" spans="2:2" s="73" customFormat="1" ht="18" customHeight="1">
      <c r="B834" s="86"/>
    </row>
    <row r="835" spans="2:2" s="73" customFormat="1" ht="18" customHeight="1">
      <c r="B835" s="86"/>
    </row>
    <row r="836" spans="2:2" s="73" customFormat="1" ht="18" customHeight="1">
      <c r="B836" s="86"/>
    </row>
    <row r="837" spans="2:2" s="73" customFormat="1" ht="18" customHeight="1">
      <c r="B837" s="86"/>
    </row>
    <row r="838" spans="2:2" s="73" customFormat="1" ht="18" customHeight="1">
      <c r="B838" s="86"/>
    </row>
    <row r="839" spans="2:2" s="73" customFormat="1" ht="18" customHeight="1">
      <c r="B839" s="86"/>
    </row>
    <row r="840" spans="2:2" s="73" customFormat="1" ht="18" customHeight="1">
      <c r="B840" s="86"/>
    </row>
    <row r="841" spans="2:2" s="73" customFormat="1" ht="18" customHeight="1">
      <c r="B841" s="86"/>
    </row>
    <row r="842" spans="2:2" s="73" customFormat="1" ht="18" customHeight="1">
      <c r="B842" s="86"/>
    </row>
    <row r="843" spans="2:2" s="73" customFormat="1" ht="18" customHeight="1">
      <c r="B843" s="86"/>
    </row>
    <row r="844" spans="2:2" s="73" customFormat="1" ht="18" customHeight="1">
      <c r="B844" s="86"/>
    </row>
    <row r="845" spans="2:2" s="73" customFormat="1" ht="18" customHeight="1">
      <c r="B845" s="86"/>
    </row>
    <row r="846" spans="2:2" s="73" customFormat="1" ht="18" customHeight="1">
      <c r="B846" s="86"/>
    </row>
    <row r="847" spans="2:2" s="73" customFormat="1" ht="18" customHeight="1">
      <c r="B847" s="86"/>
    </row>
    <row r="848" spans="2:2" s="73" customFormat="1" ht="18" customHeight="1">
      <c r="B848" s="86"/>
    </row>
    <row r="849" spans="2:2" s="73" customFormat="1" ht="18" customHeight="1">
      <c r="B849" s="86"/>
    </row>
    <row r="850" spans="2:2" s="73" customFormat="1" ht="18" customHeight="1">
      <c r="B850" s="86"/>
    </row>
    <row r="851" spans="2:2" s="73" customFormat="1" ht="18" customHeight="1">
      <c r="B851" s="86"/>
    </row>
    <row r="852" spans="2:2" s="73" customFormat="1" ht="18" customHeight="1">
      <c r="B852" s="86"/>
    </row>
    <row r="853" spans="2:2" s="73" customFormat="1" ht="18" customHeight="1">
      <c r="B853" s="86"/>
    </row>
    <row r="854" spans="2:2" s="73" customFormat="1" ht="18" customHeight="1">
      <c r="B854" s="86"/>
    </row>
    <row r="855" spans="2:2" s="73" customFormat="1" ht="18" customHeight="1">
      <c r="B855" s="86"/>
    </row>
    <row r="856" spans="2:2" s="73" customFormat="1" ht="18" customHeight="1">
      <c r="B856" s="86"/>
    </row>
    <row r="857" spans="2:2" s="73" customFormat="1" ht="18" customHeight="1">
      <c r="B857" s="86"/>
    </row>
    <row r="858" spans="2:2" s="73" customFormat="1" ht="18" customHeight="1">
      <c r="B858" s="86"/>
    </row>
    <row r="859" spans="2:2" s="73" customFormat="1" ht="18" customHeight="1">
      <c r="B859" s="86"/>
    </row>
    <row r="860" spans="2:2" s="73" customFormat="1" ht="18" customHeight="1">
      <c r="B860" s="86"/>
    </row>
    <row r="861" spans="2:2" s="73" customFormat="1" ht="18" customHeight="1">
      <c r="B861" s="86"/>
    </row>
    <row r="862" spans="2:2" s="73" customFormat="1" ht="18" customHeight="1">
      <c r="B862" s="86"/>
    </row>
    <row r="863" spans="2:2" s="73" customFormat="1" ht="18" customHeight="1">
      <c r="B863" s="86"/>
    </row>
    <row r="864" spans="2:2" s="73" customFormat="1" ht="18" customHeight="1">
      <c r="B864" s="86"/>
    </row>
    <row r="865" spans="2:2" s="73" customFormat="1" ht="18" customHeight="1">
      <c r="B865" s="86"/>
    </row>
    <row r="866" spans="2:2" s="73" customFormat="1" ht="18" customHeight="1">
      <c r="B866" s="86"/>
    </row>
    <row r="867" spans="2:2" s="73" customFormat="1" ht="18" customHeight="1">
      <c r="B867" s="86"/>
    </row>
    <row r="868" spans="2:2" s="73" customFormat="1" ht="18" customHeight="1">
      <c r="B868" s="86"/>
    </row>
    <row r="869" spans="2:2" s="73" customFormat="1" ht="18" customHeight="1">
      <c r="B869" s="86"/>
    </row>
    <row r="870" spans="2:2" s="73" customFormat="1" ht="18" customHeight="1">
      <c r="B870" s="86"/>
    </row>
    <row r="871" spans="2:2" s="73" customFormat="1" ht="18" customHeight="1">
      <c r="B871" s="86"/>
    </row>
    <row r="872" spans="2:2" s="73" customFormat="1" ht="18" customHeight="1">
      <c r="B872" s="86"/>
    </row>
    <row r="873" spans="2:2" s="73" customFormat="1" ht="18" customHeight="1">
      <c r="B873" s="86"/>
    </row>
    <row r="874" spans="2:2" s="73" customFormat="1" ht="18" customHeight="1">
      <c r="B874" s="86"/>
    </row>
    <row r="875" spans="2:2" s="73" customFormat="1" ht="18" customHeight="1">
      <c r="B875" s="86"/>
    </row>
    <row r="876" spans="2:2" s="73" customFormat="1" ht="18" customHeight="1">
      <c r="B876" s="86"/>
    </row>
    <row r="877" spans="2:2" s="73" customFormat="1" ht="18" customHeight="1">
      <c r="B877" s="86"/>
    </row>
    <row r="878" spans="2:2" s="73" customFormat="1" ht="18" customHeight="1">
      <c r="B878" s="86"/>
    </row>
    <row r="879" spans="2:2" s="73" customFormat="1" ht="18" customHeight="1">
      <c r="B879" s="86"/>
    </row>
    <row r="880" spans="2:2" s="73" customFormat="1" ht="18" customHeight="1">
      <c r="B880" s="86"/>
    </row>
    <row r="881" spans="2:2" s="73" customFormat="1" ht="18" customHeight="1">
      <c r="B881" s="86"/>
    </row>
    <row r="882" spans="2:2" s="73" customFormat="1" ht="18" customHeight="1">
      <c r="B882" s="86"/>
    </row>
    <row r="883" spans="2:2" s="73" customFormat="1" ht="18" customHeight="1">
      <c r="B883" s="86"/>
    </row>
    <row r="884" spans="2:2" s="73" customFormat="1" ht="18" customHeight="1">
      <c r="B884" s="86"/>
    </row>
    <row r="885" spans="2:2" s="73" customFormat="1" ht="18" customHeight="1">
      <c r="B885" s="86"/>
    </row>
    <row r="886" spans="2:2" s="73" customFormat="1" ht="18" customHeight="1">
      <c r="B886" s="86"/>
    </row>
    <row r="887" spans="2:2" s="73" customFormat="1" ht="18" customHeight="1">
      <c r="B887" s="86"/>
    </row>
    <row r="888" spans="2:2" s="73" customFormat="1" ht="18" customHeight="1">
      <c r="B888" s="86"/>
    </row>
    <row r="889" spans="2:2" s="73" customFormat="1" ht="18" customHeight="1">
      <c r="B889" s="86"/>
    </row>
    <row r="890" spans="2:2" s="73" customFormat="1" ht="18" customHeight="1">
      <c r="B890" s="86"/>
    </row>
    <row r="891" spans="2:2" s="73" customFormat="1" ht="18" customHeight="1">
      <c r="B891" s="86"/>
    </row>
    <row r="892" spans="2:2" s="73" customFormat="1" ht="18" customHeight="1">
      <c r="B892" s="86"/>
    </row>
    <row r="893" spans="2:2" s="73" customFormat="1" ht="18" customHeight="1">
      <c r="B893" s="86"/>
    </row>
    <row r="894" spans="2:2" s="73" customFormat="1" ht="18" customHeight="1">
      <c r="B894" s="86"/>
    </row>
    <row r="895" spans="2:2" s="73" customFormat="1" ht="18" customHeight="1">
      <c r="B895" s="86"/>
    </row>
    <row r="896" spans="2:2" s="73" customFormat="1" ht="18" customHeight="1">
      <c r="B896" s="86"/>
    </row>
    <row r="897" spans="2:2" s="73" customFormat="1" ht="18" customHeight="1">
      <c r="B897" s="86"/>
    </row>
    <row r="898" spans="2:2" s="73" customFormat="1" ht="18" customHeight="1">
      <c r="B898" s="86"/>
    </row>
    <row r="899" spans="2:2" s="73" customFormat="1" ht="18" customHeight="1">
      <c r="B899" s="86"/>
    </row>
    <row r="900" spans="2:2" s="73" customFormat="1" ht="18" customHeight="1">
      <c r="B900" s="86"/>
    </row>
    <row r="901" spans="2:2" s="73" customFormat="1" ht="18" customHeight="1">
      <c r="B901" s="86"/>
    </row>
    <row r="902" spans="2:2" s="73" customFormat="1" ht="18" customHeight="1">
      <c r="B902" s="86"/>
    </row>
    <row r="903" spans="2:2" s="73" customFormat="1" ht="18" customHeight="1">
      <c r="B903" s="86"/>
    </row>
    <row r="904" spans="2:2" s="73" customFormat="1" ht="18" customHeight="1">
      <c r="B904" s="86"/>
    </row>
    <row r="905" spans="2:2" s="73" customFormat="1" ht="18" customHeight="1">
      <c r="B905" s="86"/>
    </row>
    <row r="906" spans="2:2" s="73" customFormat="1" ht="18" customHeight="1">
      <c r="B906" s="86"/>
    </row>
    <row r="907" spans="2:2" s="73" customFormat="1" ht="18" customHeight="1">
      <c r="B907" s="86"/>
    </row>
    <row r="908" spans="2:2" s="73" customFormat="1" ht="18" customHeight="1">
      <c r="B908" s="86"/>
    </row>
    <row r="909" spans="2:2" s="73" customFormat="1" ht="18" customHeight="1">
      <c r="B909" s="86"/>
    </row>
    <row r="910" spans="2:2" s="73" customFormat="1" ht="18" customHeight="1">
      <c r="B910" s="86"/>
    </row>
    <row r="911" spans="2:2" s="73" customFormat="1" ht="18" customHeight="1">
      <c r="B911" s="86"/>
    </row>
    <row r="912" spans="2:2" s="73" customFormat="1" ht="18" customHeight="1">
      <c r="B912" s="86"/>
    </row>
    <row r="913" spans="2:2" s="73" customFormat="1" ht="18" customHeight="1">
      <c r="B913" s="86"/>
    </row>
    <row r="914" spans="2:2" s="73" customFormat="1" ht="18" customHeight="1">
      <c r="B914" s="86"/>
    </row>
    <row r="915" spans="2:2" s="73" customFormat="1" ht="18" customHeight="1">
      <c r="B915" s="86"/>
    </row>
    <row r="916" spans="2:2" s="73" customFormat="1" ht="18" customHeight="1">
      <c r="B916" s="86"/>
    </row>
    <row r="917" spans="2:2" s="73" customFormat="1" ht="18" customHeight="1">
      <c r="B917" s="86"/>
    </row>
    <row r="918" spans="2:2" s="73" customFormat="1" ht="18" customHeight="1">
      <c r="B918" s="86"/>
    </row>
    <row r="919" spans="2:2" s="73" customFormat="1" ht="18" customHeight="1">
      <c r="B919" s="86"/>
    </row>
    <row r="920" spans="2:2" s="73" customFormat="1" ht="18" customHeight="1">
      <c r="B920" s="86"/>
    </row>
    <row r="921" spans="2:2" s="73" customFormat="1" ht="18" customHeight="1">
      <c r="B921" s="86"/>
    </row>
    <row r="922" spans="2:2" s="73" customFormat="1" ht="18" customHeight="1">
      <c r="B922" s="86"/>
    </row>
    <row r="923" spans="2:2" s="73" customFormat="1" ht="18" customHeight="1">
      <c r="B923" s="86"/>
    </row>
    <row r="924" spans="2:2" s="73" customFormat="1" ht="18" customHeight="1">
      <c r="B924" s="86"/>
    </row>
    <row r="925" spans="2:2" s="73" customFormat="1" ht="18" customHeight="1">
      <c r="B925" s="86"/>
    </row>
    <row r="926" spans="2:2" s="73" customFormat="1" ht="18" customHeight="1">
      <c r="B926" s="86"/>
    </row>
    <row r="927" spans="2:2" s="73" customFormat="1" ht="18" customHeight="1">
      <c r="B927" s="86"/>
    </row>
    <row r="928" spans="2:2" s="73" customFormat="1" ht="18" customHeight="1">
      <c r="B928" s="86"/>
    </row>
    <row r="929" spans="2:2" s="73" customFormat="1" ht="18" customHeight="1">
      <c r="B929" s="86"/>
    </row>
    <row r="930" spans="2:2" s="73" customFormat="1" ht="18" customHeight="1">
      <c r="B930" s="86"/>
    </row>
    <row r="931" spans="2:2" s="73" customFormat="1" ht="18" customHeight="1">
      <c r="B931" s="86"/>
    </row>
    <row r="932" spans="2:2" s="73" customFormat="1" ht="18" customHeight="1">
      <c r="B932" s="86"/>
    </row>
    <row r="933" spans="2:2" s="73" customFormat="1" ht="18" customHeight="1">
      <c r="B933" s="86"/>
    </row>
    <row r="934" spans="2:2" s="73" customFormat="1" ht="18" customHeight="1">
      <c r="B934" s="86"/>
    </row>
    <row r="935" spans="2:2" s="73" customFormat="1" ht="18" customHeight="1">
      <c r="B935" s="86"/>
    </row>
    <row r="936" spans="2:2" s="73" customFormat="1" ht="18" customHeight="1">
      <c r="B936" s="86"/>
    </row>
    <row r="937" spans="2:2" s="73" customFormat="1" ht="18" customHeight="1">
      <c r="B937" s="86"/>
    </row>
    <row r="938" spans="2:2" s="73" customFormat="1" ht="18" customHeight="1">
      <c r="B938" s="86"/>
    </row>
    <row r="939" spans="2:2" s="73" customFormat="1" ht="18" customHeight="1">
      <c r="B939" s="86"/>
    </row>
    <row r="940" spans="2:2" s="73" customFormat="1" ht="18" customHeight="1">
      <c r="B940" s="86"/>
    </row>
    <row r="941" spans="2:2" s="73" customFormat="1" ht="18" customHeight="1">
      <c r="B941" s="86"/>
    </row>
    <row r="942" spans="2:2" s="73" customFormat="1" ht="18" customHeight="1">
      <c r="B942" s="86"/>
    </row>
    <row r="943" spans="2:2" s="73" customFormat="1" ht="18" customHeight="1">
      <c r="B943" s="86"/>
    </row>
    <row r="944" spans="2:2" s="73" customFormat="1" ht="18" customHeight="1">
      <c r="B944" s="86"/>
    </row>
    <row r="945" spans="2:2" s="73" customFormat="1" ht="18" customHeight="1">
      <c r="B945" s="86"/>
    </row>
    <row r="946" spans="2:2" s="73" customFormat="1" ht="18" customHeight="1">
      <c r="B946" s="86"/>
    </row>
    <row r="947" spans="2:2" s="73" customFormat="1" ht="18" customHeight="1">
      <c r="B947" s="86"/>
    </row>
    <row r="948" spans="2:2" s="73" customFormat="1" ht="18" customHeight="1">
      <c r="B948" s="86"/>
    </row>
    <row r="949" spans="2:2" s="73" customFormat="1" ht="18" customHeight="1">
      <c r="B949" s="86"/>
    </row>
    <row r="950" spans="2:2" s="73" customFormat="1" ht="18" customHeight="1">
      <c r="B950" s="86"/>
    </row>
    <row r="951" spans="2:2" s="73" customFormat="1" ht="18" customHeight="1">
      <c r="B951" s="86"/>
    </row>
    <row r="952" spans="2:2" s="73" customFormat="1" ht="18" customHeight="1">
      <c r="B952" s="86"/>
    </row>
    <row r="953" spans="2:2" s="73" customFormat="1" ht="18" customHeight="1">
      <c r="B953" s="86"/>
    </row>
    <row r="954" spans="2:2" s="73" customFormat="1" ht="18" customHeight="1">
      <c r="B954" s="86"/>
    </row>
    <row r="955" spans="2:2" s="73" customFormat="1" ht="18" customHeight="1">
      <c r="B955" s="86"/>
    </row>
    <row r="956" spans="2:2" s="73" customFormat="1" ht="18" customHeight="1">
      <c r="B956" s="86"/>
    </row>
    <row r="957" spans="2:2" s="73" customFormat="1" ht="18" customHeight="1">
      <c r="B957" s="86"/>
    </row>
    <row r="958" spans="2:2" s="73" customFormat="1" ht="18" customHeight="1">
      <c r="B958" s="86"/>
    </row>
    <row r="959" spans="2:2" s="73" customFormat="1" ht="18" customHeight="1">
      <c r="B959" s="86"/>
    </row>
    <row r="960" spans="2:2" s="73" customFormat="1" ht="18" customHeight="1">
      <c r="B960" s="86"/>
    </row>
    <row r="961" spans="2:2" s="73" customFormat="1" ht="18" customHeight="1">
      <c r="B961" s="86"/>
    </row>
    <row r="962" spans="2:2" s="73" customFormat="1" ht="18" customHeight="1">
      <c r="B962" s="86"/>
    </row>
    <row r="963" spans="2:2" s="73" customFormat="1" ht="18" customHeight="1">
      <c r="B963" s="86"/>
    </row>
    <row r="964" spans="2:2" s="73" customFormat="1" ht="18" customHeight="1">
      <c r="B964" s="86"/>
    </row>
    <row r="965" spans="2:2" s="73" customFormat="1" ht="18" customHeight="1">
      <c r="B965" s="86"/>
    </row>
    <row r="966" spans="2:2" s="73" customFormat="1" ht="18" customHeight="1">
      <c r="B966" s="86"/>
    </row>
    <row r="967" spans="2:2" s="73" customFormat="1" ht="18" customHeight="1">
      <c r="B967" s="86"/>
    </row>
    <row r="968" spans="2:2" s="73" customFormat="1" ht="18" customHeight="1">
      <c r="B968" s="86"/>
    </row>
    <row r="969" spans="2:2" s="73" customFormat="1" ht="18" customHeight="1">
      <c r="B969" s="86"/>
    </row>
    <row r="970" spans="2:2" s="73" customFormat="1" ht="18" customHeight="1">
      <c r="B970" s="86"/>
    </row>
    <row r="971" spans="2:2" s="73" customFormat="1" ht="18" customHeight="1">
      <c r="B971" s="86"/>
    </row>
    <row r="972" spans="2:2" s="73" customFormat="1" ht="18" customHeight="1">
      <c r="B972" s="86"/>
    </row>
    <row r="973" spans="2:2" s="73" customFormat="1" ht="18" customHeight="1">
      <c r="B973" s="86"/>
    </row>
    <row r="974" spans="2:2" s="73" customFormat="1" ht="18" customHeight="1">
      <c r="B974" s="86"/>
    </row>
    <row r="975" spans="2:2" s="73" customFormat="1" ht="18" customHeight="1">
      <c r="B975" s="86"/>
    </row>
    <row r="976" spans="2:2" s="73" customFormat="1" ht="18" customHeight="1">
      <c r="B976" s="86"/>
    </row>
    <row r="977" spans="2:2" s="73" customFormat="1" ht="18" customHeight="1">
      <c r="B977" s="86"/>
    </row>
    <row r="978" spans="2:2" s="73" customFormat="1" ht="18" customHeight="1">
      <c r="B978" s="86"/>
    </row>
    <row r="979" spans="2:2" s="73" customFormat="1" ht="18" customHeight="1">
      <c r="B979" s="86"/>
    </row>
    <row r="980" spans="2:2" s="73" customFormat="1" ht="18" customHeight="1">
      <c r="B980" s="86"/>
    </row>
    <row r="981" spans="2:2" s="73" customFormat="1" ht="18" customHeight="1">
      <c r="B981" s="86"/>
    </row>
    <row r="982" spans="2:2" s="73" customFormat="1" ht="18" customHeight="1">
      <c r="B982" s="86"/>
    </row>
    <row r="983" spans="2:2" s="73" customFormat="1" ht="18" customHeight="1">
      <c r="B983" s="86"/>
    </row>
    <row r="984" spans="2:2" s="73" customFormat="1" ht="18" customHeight="1">
      <c r="B984" s="86"/>
    </row>
    <row r="985" spans="2:2" s="73" customFormat="1" ht="18" customHeight="1">
      <c r="B985" s="86"/>
    </row>
    <row r="986" spans="2:2" s="73" customFormat="1" ht="18" customHeight="1">
      <c r="B986" s="86"/>
    </row>
    <row r="987" spans="2:2" s="73" customFormat="1" ht="18" customHeight="1">
      <c r="B987" s="86"/>
    </row>
    <row r="988" spans="2:2" s="73" customFormat="1" ht="18" customHeight="1">
      <c r="B988" s="86"/>
    </row>
    <row r="989" spans="2:2" s="73" customFormat="1" ht="18" customHeight="1">
      <c r="B989" s="86"/>
    </row>
    <row r="990" spans="2:2" s="73" customFormat="1" ht="18" customHeight="1">
      <c r="B990" s="86"/>
    </row>
    <row r="991" spans="2:2" s="73" customFormat="1" ht="18" customHeight="1">
      <c r="B991" s="86"/>
    </row>
    <row r="992" spans="2:2" s="73" customFormat="1" ht="18" customHeight="1">
      <c r="B992" s="86"/>
    </row>
    <row r="993" spans="2:2" s="73" customFormat="1" ht="18" customHeight="1">
      <c r="B993" s="86"/>
    </row>
    <row r="994" spans="2:2" s="73" customFormat="1" ht="18" customHeight="1">
      <c r="B994" s="86"/>
    </row>
    <row r="995" spans="2:2" s="73" customFormat="1" ht="18" customHeight="1">
      <c r="B995" s="86"/>
    </row>
    <row r="996" spans="2:2" s="73" customFormat="1" ht="18" customHeight="1">
      <c r="B996" s="86"/>
    </row>
    <row r="997" spans="2:2" s="73" customFormat="1" ht="18" customHeight="1">
      <c r="B997" s="86"/>
    </row>
    <row r="998" spans="2:2" s="73" customFormat="1" ht="18" customHeight="1">
      <c r="B998" s="86"/>
    </row>
    <row r="999" spans="2:2" s="73" customFormat="1" ht="18" customHeight="1">
      <c r="B999" s="86"/>
    </row>
    <row r="1000" spans="2:2" s="73" customFormat="1" ht="18" customHeight="1">
      <c r="B1000" s="86"/>
    </row>
    <row r="1001" spans="2:2" s="73" customFormat="1" ht="18" customHeight="1">
      <c r="B1001" s="86"/>
    </row>
    <row r="1002" spans="2:2" s="73" customFormat="1" ht="18" customHeight="1">
      <c r="B1002" s="86"/>
    </row>
    <row r="1003" spans="2:2" s="73" customFormat="1" ht="18" customHeight="1">
      <c r="B1003" s="86"/>
    </row>
    <row r="1004" spans="2:2" s="73" customFormat="1" ht="18" customHeight="1">
      <c r="B1004" s="86"/>
    </row>
    <row r="1005" spans="2:2" s="73" customFormat="1" ht="18" customHeight="1">
      <c r="B1005" s="86"/>
    </row>
    <row r="1006" spans="2:2" s="73" customFormat="1" ht="18" customHeight="1">
      <c r="B1006" s="86"/>
    </row>
    <row r="1007" spans="2:2" s="73" customFormat="1" ht="18" customHeight="1">
      <c r="B1007" s="86"/>
    </row>
    <row r="1008" spans="2:2" s="73" customFormat="1" ht="18" customHeight="1">
      <c r="B1008" s="86"/>
    </row>
    <row r="1009" spans="2:2" s="73" customFormat="1" ht="18" customHeight="1">
      <c r="B1009" s="86"/>
    </row>
    <row r="1010" spans="2:2" s="73" customFormat="1" ht="18" customHeight="1">
      <c r="B1010" s="86"/>
    </row>
    <row r="1011" spans="2:2" s="73" customFormat="1" ht="18" customHeight="1">
      <c r="B1011" s="86"/>
    </row>
    <row r="1012" spans="2:2" s="73" customFormat="1" ht="18" customHeight="1">
      <c r="B1012" s="86"/>
    </row>
    <row r="1013" spans="2:2" s="73" customFormat="1" ht="18" customHeight="1">
      <c r="B1013" s="86"/>
    </row>
    <row r="1014" spans="2:2" s="73" customFormat="1" ht="18" customHeight="1">
      <c r="B1014" s="86"/>
    </row>
    <row r="1015" spans="2:2" s="73" customFormat="1" ht="18" customHeight="1">
      <c r="B1015" s="86"/>
    </row>
    <row r="1016" spans="2:2" s="73" customFormat="1" ht="18" customHeight="1">
      <c r="B1016" s="86"/>
    </row>
    <row r="1017" spans="2:2" s="73" customFormat="1" ht="18" customHeight="1">
      <c r="B1017" s="86"/>
    </row>
    <row r="1018" spans="2:2" s="73" customFormat="1" ht="18" customHeight="1">
      <c r="B1018" s="86"/>
    </row>
    <row r="1019" spans="2:2" s="73" customFormat="1" ht="18" customHeight="1">
      <c r="B1019" s="86"/>
    </row>
    <row r="1020" spans="2:2" s="73" customFormat="1" ht="18" customHeight="1">
      <c r="B1020" s="86"/>
    </row>
    <row r="1021" spans="2:2" s="73" customFormat="1" ht="18" customHeight="1">
      <c r="B1021" s="86"/>
    </row>
    <row r="1022" spans="2:2" s="73" customFormat="1" ht="18" customHeight="1">
      <c r="B1022" s="86"/>
    </row>
    <row r="1023" spans="2:2" s="73" customFormat="1" ht="18" customHeight="1">
      <c r="B1023" s="86"/>
    </row>
    <row r="1024" spans="2:2" s="73" customFormat="1" ht="18" customHeight="1">
      <c r="B1024" s="86"/>
    </row>
    <row r="1025" spans="2:2" s="73" customFormat="1" ht="18" customHeight="1">
      <c r="B1025" s="86"/>
    </row>
    <row r="1026" spans="2:2" s="73" customFormat="1" ht="18" customHeight="1">
      <c r="B1026" s="86"/>
    </row>
    <row r="1027" spans="2:2" s="73" customFormat="1" ht="18" customHeight="1">
      <c r="B1027" s="86"/>
    </row>
    <row r="1028" spans="2:2" s="73" customFormat="1" ht="18" customHeight="1">
      <c r="B1028" s="86"/>
    </row>
    <row r="1029" spans="2:2" s="73" customFormat="1" ht="18" customHeight="1">
      <c r="B1029" s="86"/>
    </row>
    <row r="1030" spans="2:2" s="73" customFormat="1" ht="18" customHeight="1">
      <c r="B1030" s="86"/>
    </row>
    <row r="1031" spans="2:2" s="73" customFormat="1" ht="18" customHeight="1">
      <c r="B1031" s="86"/>
    </row>
    <row r="1032" spans="2:2" s="73" customFormat="1" ht="18" customHeight="1">
      <c r="B1032" s="86"/>
    </row>
    <row r="1033" spans="2:2" s="73" customFormat="1" ht="18" customHeight="1">
      <c r="B1033" s="86"/>
    </row>
    <row r="1034" spans="2:2" s="73" customFormat="1" ht="18" customHeight="1">
      <c r="B1034" s="86"/>
    </row>
    <row r="1035" spans="2:2" s="73" customFormat="1" ht="18" customHeight="1">
      <c r="B1035" s="86"/>
    </row>
    <row r="1036" spans="2:2" s="73" customFormat="1" ht="18" customHeight="1">
      <c r="B1036" s="86"/>
    </row>
    <row r="1037" spans="2:2" s="73" customFormat="1" ht="18" customHeight="1">
      <c r="B1037" s="86"/>
    </row>
    <row r="1038" spans="2:2" s="73" customFormat="1" ht="18" customHeight="1">
      <c r="B1038" s="86"/>
    </row>
    <row r="1039" spans="2:2" s="73" customFormat="1" ht="18" customHeight="1">
      <c r="B1039" s="86"/>
    </row>
    <row r="1040" spans="2:2" s="73" customFormat="1" ht="18" customHeight="1">
      <c r="B1040" s="86"/>
    </row>
    <row r="1041" spans="2:2" s="73" customFormat="1" ht="18" customHeight="1">
      <c r="B1041" s="86"/>
    </row>
    <row r="1042" spans="2:2" s="73" customFormat="1" ht="18" customHeight="1">
      <c r="B1042" s="86"/>
    </row>
    <row r="1043" spans="2:2" s="73" customFormat="1" ht="18" customHeight="1">
      <c r="B1043" s="86"/>
    </row>
    <row r="1044" spans="2:2" s="73" customFormat="1" ht="18" customHeight="1">
      <c r="B1044" s="86"/>
    </row>
    <row r="1045" spans="2:2" s="73" customFormat="1" ht="18" customHeight="1">
      <c r="B1045" s="86"/>
    </row>
    <row r="1046" spans="2:2" s="73" customFormat="1" ht="18" customHeight="1">
      <c r="B1046" s="86"/>
    </row>
    <row r="1047" spans="2:2" s="73" customFormat="1" ht="18" customHeight="1">
      <c r="B1047" s="86"/>
    </row>
    <row r="1048" spans="2:2" s="73" customFormat="1" ht="18" customHeight="1">
      <c r="B1048" s="86"/>
    </row>
    <row r="1049" spans="2:2" s="73" customFormat="1" ht="18" customHeight="1">
      <c r="B1049" s="86"/>
    </row>
    <row r="1050" spans="2:2" s="73" customFormat="1" ht="18" customHeight="1">
      <c r="B1050" s="86"/>
    </row>
    <row r="1051" spans="2:2" s="73" customFormat="1" ht="18" customHeight="1">
      <c r="B1051" s="86"/>
    </row>
    <row r="1052" spans="2:2" s="73" customFormat="1" ht="18" customHeight="1">
      <c r="B1052" s="86"/>
    </row>
    <row r="1053" spans="2:2" s="73" customFormat="1" ht="18" customHeight="1">
      <c r="B1053" s="86"/>
    </row>
    <row r="1054" spans="2:2" s="73" customFormat="1" ht="18" customHeight="1">
      <c r="B1054" s="86"/>
    </row>
    <row r="1055" spans="2:2" s="73" customFormat="1" ht="18" customHeight="1">
      <c r="B1055" s="86"/>
    </row>
    <row r="1056" spans="2:2" s="73" customFormat="1" ht="18" customHeight="1">
      <c r="B1056" s="86"/>
    </row>
    <row r="1057" spans="2:2" s="73" customFormat="1" ht="18" customHeight="1">
      <c r="B1057" s="86"/>
    </row>
    <row r="1058" spans="2:2" s="73" customFormat="1" ht="18" customHeight="1">
      <c r="B1058" s="86"/>
    </row>
    <row r="1059" spans="2:2" s="73" customFormat="1" ht="18" customHeight="1">
      <c r="B1059" s="86"/>
    </row>
    <row r="1060" spans="2:2" s="73" customFormat="1" ht="18" customHeight="1">
      <c r="B1060" s="86"/>
    </row>
    <row r="1061" spans="2:2" s="73" customFormat="1" ht="18" customHeight="1">
      <c r="B1061" s="86"/>
    </row>
    <row r="1062" spans="2:2" s="73" customFormat="1" ht="18" customHeight="1">
      <c r="B1062" s="86"/>
    </row>
    <row r="1063" spans="2:2" s="73" customFormat="1" ht="18" customHeight="1">
      <c r="B1063" s="86"/>
    </row>
    <row r="1064" spans="2:2" s="73" customFormat="1" ht="18" customHeight="1">
      <c r="B1064" s="86"/>
    </row>
    <row r="1065" spans="2:2" s="73" customFormat="1" ht="18" customHeight="1">
      <c r="B1065" s="86"/>
    </row>
    <row r="1066" spans="2:2" s="73" customFormat="1" ht="18" customHeight="1">
      <c r="B1066" s="86"/>
    </row>
    <row r="1067" spans="2:2" s="73" customFormat="1" ht="18" customHeight="1">
      <c r="B1067" s="86"/>
    </row>
    <row r="1068" spans="2:2" s="73" customFormat="1" ht="18" customHeight="1">
      <c r="B1068" s="86"/>
    </row>
    <row r="1069" spans="2:2" s="73" customFormat="1" ht="18" customHeight="1">
      <c r="B1069" s="86"/>
    </row>
    <row r="1070" spans="2:2" s="73" customFormat="1" ht="18" customHeight="1">
      <c r="B1070" s="86"/>
    </row>
    <row r="1071" spans="2:2" s="73" customFormat="1" ht="18" customHeight="1">
      <c r="B1071" s="86"/>
    </row>
    <row r="1072" spans="2:2" s="73" customFormat="1" ht="18" customHeight="1">
      <c r="B1072" s="86"/>
    </row>
    <row r="1073" spans="2:2" s="73" customFormat="1" ht="18" customHeight="1">
      <c r="B1073" s="86"/>
    </row>
    <row r="1074" spans="2:2" s="73" customFormat="1" ht="18" customHeight="1">
      <c r="B1074" s="86"/>
    </row>
    <row r="1075" spans="2:2" s="73" customFormat="1" ht="18" customHeight="1">
      <c r="B1075" s="86"/>
    </row>
    <row r="1076" spans="2:2" s="73" customFormat="1" ht="18" customHeight="1">
      <c r="B1076" s="86"/>
    </row>
    <row r="1077" spans="2:2" s="73" customFormat="1" ht="18" customHeight="1">
      <c r="B1077" s="86"/>
    </row>
    <row r="1078" spans="2:2" s="73" customFormat="1" ht="18" customHeight="1">
      <c r="B1078" s="86"/>
    </row>
    <row r="1079" spans="2:2" s="73" customFormat="1" ht="18" customHeight="1">
      <c r="B1079" s="86"/>
    </row>
    <row r="1080" spans="2:2" s="73" customFormat="1" ht="18" customHeight="1">
      <c r="B1080" s="86"/>
    </row>
    <row r="1081" spans="2:2" s="73" customFormat="1" ht="18" customHeight="1">
      <c r="B1081" s="86"/>
    </row>
    <row r="1082" spans="2:2" s="73" customFormat="1" ht="18" customHeight="1">
      <c r="B1082" s="86"/>
    </row>
    <row r="1083" spans="2:2" s="73" customFormat="1" ht="18" customHeight="1">
      <c r="B1083" s="86"/>
    </row>
    <row r="1084" spans="2:2" s="73" customFormat="1" ht="18" customHeight="1">
      <c r="B1084" s="86"/>
    </row>
    <row r="1085" spans="2:2" s="73" customFormat="1" ht="18" customHeight="1">
      <c r="B1085" s="86"/>
    </row>
    <row r="1086" spans="2:2" s="73" customFormat="1" ht="18" customHeight="1">
      <c r="B1086" s="86"/>
    </row>
    <row r="1087" spans="2:2" s="73" customFormat="1" ht="18" customHeight="1">
      <c r="B1087" s="86"/>
    </row>
    <row r="1088" spans="2:2" s="73" customFormat="1" ht="18" customHeight="1">
      <c r="B1088" s="86"/>
    </row>
    <row r="1089" spans="2:2" s="73" customFormat="1" ht="18" customHeight="1">
      <c r="B1089" s="86"/>
    </row>
    <row r="1090" spans="2:2" s="73" customFormat="1" ht="18" customHeight="1">
      <c r="B1090" s="86"/>
    </row>
    <row r="1091" spans="2:2" s="73" customFormat="1" ht="18" customHeight="1">
      <c r="B1091" s="86"/>
    </row>
    <row r="1092" spans="2:2" s="73" customFormat="1" ht="18" customHeight="1">
      <c r="B1092" s="86"/>
    </row>
    <row r="1093" spans="2:2" s="73" customFormat="1" ht="18" customHeight="1">
      <c r="B1093" s="86"/>
    </row>
    <row r="1094" spans="2:2" s="73" customFormat="1" ht="18" customHeight="1">
      <c r="B1094" s="86"/>
    </row>
    <row r="1095" spans="2:2" s="73" customFormat="1" ht="18" customHeight="1">
      <c r="B1095" s="86"/>
    </row>
    <row r="1096" spans="2:2" s="73" customFormat="1" ht="18" customHeight="1">
      <c r="B1096" s="86"/>
    </row>
    <row r="1097" spans="2:2" s="73" customFormat="1" ht="18" customHeight="1">
      <c r="B1097" s="86"/>
    </row>
    <row r="1098" spans="2:2" s="73" customFormat="1" ht="18" customHeight="1">
      <c r="B1098" s="86"/>
    </row>
    <row r="1099" spans="2:2" s="73" customFormat="1" ht="18" customHeight="1">
      <c r="B1099" s="86"/>
    </row>
    <row r="1100" spans="2:2" s="73" customFormat="1" ht="18" customHeight="1">
      <c r="B1100" s="86"/>
    </row>
    <row r="1101" spans="2:2" s="73" customFormat="1" ht="18" customHeight="1">
      <c r="B1101" s="86"/>
    </row>
    <row r="1102" spans="2:2" s="73" customFormat="1" ht="18" customHeight="1">
      <c r="B1102" s="86"/>
    </row>
    <row r="1103" spans="2:2" s="73" customFormat="1" ht="18" customHeight="1">
      <c r="B1103" s="86"/>
    </row>
    <row r="1104" spans="2:2" s="73" customFormat="1" ht="18" customHeight="1">
      <c r="B1104" s="86"/>
    </row>
    <row r="1105" spans="2:2" s="73" customFormat="1" ht="18" customHeight="1">
      <c r="B1105" s="86"/>
    </row>
    <row r="1106" spans="2:2" s="73" customFormat="1" ht="18" customHeight="1">
      <c r="B1106" s="86"/>
    </row>
    <row r="1107" spans="2:2" s="73" customFormat="1" ht="18" customHeight="1">
      <c r="B1107" s="86"/>
    </row>
    <row r="1108" spans="2:2" s="73" customFormat="1" ht="18" customHeight="1">
      <c r="B1108" s="86"/>
    </row>
    <row r="1109" spans="2:2" s="73" customFormat="1" ht="18" customHeight="1">
      <c r="B1109" s="86"/>
    </row>
    <row r="1110" spans="2:2" s="73" customFormat="1" ht="18" customHeight="1">
      <c r="B1110" s="86"/>
    </row>
    <row r="1111" spans="2:2" s="73" customFormat="1" ht="18" customHeight="1">
      <c r="B1111" s="86"/>
    </row>
    <row r="1112" spans="2:2" s="73" customFormat="1" ht="18" customHeight="1">
      <c r="B1112" s="86"/>
    </row>
    <row r="1113" spans="2:2" s="73" customFormat="1" ht="18" customHeight="1">
      <c r="B1113" s="86"/>
    </row>
    <row r="1114" spans="2:2" s="73" customFormat="1" ht="18" customHeight="1">
      <c r="B1114" s="86"/>
    </row>
    <row r="1115" spans="2:2" s="73" customFormat="1" ht="18" customHeight="1">
      <c r="B1115" s="86"/>
    </row>
    <row r="1116" spans="2:2" s="73" customFormat="1" ht="18" customHeight="1">
      <c r="B1116" s="86"/>
    </row>
    <row r="1117" spans="2:2" s="73" customFormat="1" ht="18" customHeight="1">
      <c r="B1117" s="86"/>
    </row>
    <row r="1118" spans="2:2" s="73" customFormat="1" ht="18" customHeight="1">
      <c r="B1118" s="86"/>
    </row>
    <row r="1119" spans="2:2" s="73" customFormat="1" ht="18" customHeight="1">
      <c r="B1119" s="86"/>
    </row>
    <row r="1120" spans="2:2" s="73" customFormat="1" ht="18" customHeight="1">
      <c r="B1120" s="86"/>
    </row>
    <row r="1121" spans="2:2" s="73" customFormat="1" ht="18" customHeight="1">
      <c r="B1121" s="86"/>
    </row>
    <row r="1122" spans="2:2" s="73" customFormat="1" ht="18" customHeight="1">
      <c r="B1122" s="86"/>
    </row>
    <row r="1123" spans="2:2" s="73" customFormat="1" ht="18" customHeight="1">
      <c r="B1123" s="86"/>
    </row>
    <row r="1124" spans="2:2" s="73" customFormat="1" ht="18" customHeight="1">
      <c r="B1124" s="86"/>
    </row>
    <row r="1125" spans="2:2" s="73" customFormat="1" ht="18" customHeight="1">
      <c r="B1125" s="86"/>
    </row>
    <row r="1126" spans="2:2" s="73" customFormat="1" ht="18" customHeight="1">
      <c r="B1126" s="86"/>
    </row>
    <row r="1127" spans="2:2" s="73" customFormat="1" ht="18" customHeight="1">
      <c r="B1127" s="86"/>
    </row>
    <row r="1128" spans="2:2" s="73" customFormat="1" ht="18" customHeight="1">
      <c r="B1128" s="86"/>
    </row>
    <row r="1129" spans="2:2" s="73" customFormat="1" ht="18" customHeight="1">
      <c r="B1129" s="86"/>
    </row>
    <row r="1130" spans="2:2" s="73" customFormat="1" ht="18" customHeight="1">
      <c r="B1130" s="86"/>
    </row>
    <row r="1131" spans="2:2" s="73" customFormat="1" ht="18" customHeight="1">
      <c r="B1131" s="86"/>
    </row>
    <row r="1132" spans="2:2" s="73" customFormat="1" ht="18" customHeight="1">
      <c r="B1132" s="86"/>
    </row>
    <row r="1133" spans="2:2" s="73" customFormat="1" ht="18" customHeight="1">
      <c r="B1133" s="86"/>
    </row>
    <row r="1134" spans="2:2" s="73" customFormat="1" ht="18" customHeight="1">
      <c r="B1134" s="86"/>
    </row>
    <row r="1135" spans="2:2" s="73" customFormat="1" ht="18" customHeight="1">
      <c r="B1135" s="86"/>
    </row>
    <row r="1136" spans="2:2" s="73" customFormat="1" ht="18" customHeight="1">
      <c r="B1136" s="86"/>
    </row>
    <row r="1137" spans="2:2" s="73" customFormat="1" ht="18" customHeight="1">
      <c r="B1137" s="86"/>
    </row>
    <row r="1138" spans="2:2" s="73" customFormat="1" ht="18" customHeight="1">
      <c r="B1138" s="86"/>
    </row>
    <row r="1139" spans="2:2" s="73" customFormat="1" ht="18" customHeight="1">
      <c r="B1139" s="86"/>
    </row>
    <row r="1140" spans="2:2" s="73" customFormat="1" ht="18" customHeight="1">
      <c r="B1140" s="86"/>
    </row>
    <row r="1141" spans="2:2" s="73" customFormat="1" ht="18" customHeight="1">
      <c r="B1141" s="86"/>
    </row>
    <row r="1142" spans="2:2" s="73" customFormat="1" ht="18" customHeight="1">
      <c r="B1142" s="86"/>
    </row>
    <row r="1143" spans="2:2" s="73" customFormat="1" ht="18" customHeight="1">
      <c r="B1143" s="86"/>
    </row>
    <row r="1144" spans="2:2" s="73" customFormat="1" ht="18" customHeight="1">
      <c r="B1144" s="86"/>
    </row>
    <row r="1145" spans="2:2" s="73" customFormat="1" ht="18" customHeight="1">
      <c r="B1145" s="86"/>
    </row>
    <row r="1146" spans="2:2" s="73" customFormat="1" ht="18" customHeight="1">
      <c r="B1146" s="86"/>
    </row>
    <row r="1147" spans="2:2" s="73" customFormat="1" ht="18" customHeight="1">
      <c r="B1147" s="86"/>
    </row>
    <row r="1148" spans="2:2" s="73" customFormat="1" ht="18" customHeight="1">
      <c r="B1148" s="86"/>
    </row>
    <row r="1149" spans="2:2" s="73" customFormat="1" ht="18" customHeight="1">
      <c r="B1149" s="86"/>
    </row>
    <row r="1150" spans="2:2" s="73" customFormat="1" ht="18" customHeight="1">
      <c r="B1150" s="86"/>
    </row>
    <row r="1151" spans="2:2" s="73" customFormat="1" ht="18" customHeight="1">
      <c r="B1151" s="86"/>
    </row>
    <row r="1152" spans="2:2" s="73" customFormat="1" ht="18" customHeight="1">
      <c r="B1152" s="86"/>
    </row>
    <row r="1153" spans="2:2" s="73" customFormat="1" ht="18" customHeight="1">
      <c r="B1153" s="86"/>
    </row>
    <row r="1154" spans="2:2" s="73" customFormat="1" ht="18" customHeight="1">
      <c r="B1154" s="86"/>
    </row>
    <row r="1155" spans="2:2" s="73" customFormat="1" ht="18" customHeight="1">
      <c r="B1155" s="86"/>
    </row>
    <row r="1156" spans="2:2" s="73" customFormat="1" ht="18" customHeight="1">
      <c r="B1156" s="86"/>
    </row>
    <row r="1157" spans="2:2" s="73" customFormat="1" ht="18" customHeight="1">
      <c r="B1157" s="86"/>
    </row>
    <row r="1158" spans="2:2" s="73" customFormat="1" ht="18" customHeight="1">
      <c r="B1158" s="86"/>
    </row>
    <row r="1159" spans="2:2" s="73" customFormat="1" ht="18" customHeight="1">
      <c r="B1159" s="86"/>
    </row>
    <row r="1160" spans="2:2" s="73" customFormat="1" ht="18" customHeight="1">
      <c r="B1160" s="86"/>
    </row>
    <row r="1161" spans="2:2" s="73" customFormat="1" ht="18" customHeight="1">
      <c r="B1161" s="86"/>
    </row>
    <row r="1162" spans="2:2" s="73" customFormat="1" ht="18" customHeight="1">
      <c r="B1162" s="86"/>
    </row>
    <row r="1163" spans="2:2" s="73" customFormat="1" ht="18" customHeight="1">
      <c r="B1163" s="86"/>
    </row>
    <row r="1164" spans="2:2" s="73" customFormat="1" ht="18" customHeight="1">
      <c r="B1164" s="86"/>
    </row>
    <row r="1165" spans="2:2" s="73" customFormat="1" ht="18" customHeight="1">
      <c r="B1165" s="86"/>
    </row>
    <row r="1166" spans="2:2" s="73" customFormat="1" ht="18" customHeight="1">
      <c r="B1166" s="86"/>
    </row>
    <row r="1167" spans="2:2" s="73" customFormat="1" ht="18" customHeight="1">
      <c r="B1167" s="86"/>
    </row>
    <row r="1168" spans="2:2" s="73" customFormat="1" ht="18" customHeight="1">
      <c r="B1168" s="86"/>
    </row>
    <row r="1169" spans="2:2" s="73" customFormat="1" ht="18" customHeight="1">
      <c r="B1169" s="86"/>
    </row>
    <row r="1170" spans="2:2" s="73" customFormat="1" ht="18" customHeight="1">
      <c r="B1170" s="86"/>
    </row>
    <row r="1171" spans="2:2" s="73" customFormat="1" ht="18" customHeight="1">
      <c r="B1171" s="86"/>
    </row>
    <row r="1172" spans="2:2" s="73" customFormat="1" ht="18" customHeight="1">
      <c r="B1172" s="86"/>
    </row>
    <row r="1173" spans="2:2" s="73" customFormat="1" ht="18" customHeight="1">
      <c r="B1173" s="86"/>
    </row>
    <row r="1174" spans="2:2" s="73" customFormat="1" ht="18" customHeight="1">
      <c r="B1174" s="86"/>
    </row>
    <row r="1175" spans="2:2" s="73" customFormat="1" ht="18" customHeight="1">
      <c r="B1175" s="86"/>
    </row>
    <row r="1176" spans="2:2" s="73" customFormat="1" ht="18" customHeight="1">
      <c r="B1176" s="86"/>
    </row>
    <row r="1177" spans="2:2" s="73" customFormat="1" ht="18" customHeight="1">
      <c r="B1177" s="86"/>
    </row>
    <row r="1178" spans="2:2" s="73" customFormat="1" ht="18" customHeight="1">
      <c r="B1178" s="86"/>
    </row>
    <row r="1179" spans="2:2" s="73" customFormat="1" ht="18" customHeight="1">
      <c r="B1179" s="86"/>
    </row>
    <row r="1180" spans="2:2" s="73" customFormat="1" ht="18" customHeight="1">
      <c r="B1180" s="86"/>
    </row>
    <row r="1181" spans="2:2" s="73" customFormat="1" ht="18" customHeight="1">
      <c r="B1181" s="86"/>
    </row>
    <row r="1182" spans="2:2" s="73" customFormat="1" ht="18" customHeight="1">
      <c r="B1182" s="86"/>
    </row>
    <row r="1183" spans="2:2" s="73" customFormat="1" ht="18" customHeight="1">
      <c r="B1183" s="86"/>
    </row>
    <row r="1184" spans="2:2" s="73" customFormat="1" ht="18" customHeight="1">
      <c r="B1184" s="86"/>
    </row>
    <row r="1185" spans="2:2" s="73" customFormat="1" ht="18" customHeight="1">
      <c r="B1185" s="86"/>
    </row>
    <row r="1186" spans="2:2" s="73" customFormat="1" ht="18" customHeight="1">
      <c r="B1186" s="86"/>
    </row>
    <row r="1187" spans="2:2" s="73" customFormat="1" ht="18" customHeight="1">
      <c r="B1187" s="86"/>
    </row>
    <row r="1188" spans="2:2" s="73" customFormat="1" ht="18" customHeight="1">
      <c r="B1188" s="86"/>
    </row>
    <row r="1189" spans="2:2" s="73" customFormat="1" ht="18" customHeight="1">
      <c r="B1189" s="86"/>
    </row>
    <row r="1190" spans="2:2" s="73" customFormat="1" ht="18" customHeight="1">
      <c r="B1190" s="86"/>
    </row>
    <row r="1191" spans="2:2" s="73" customFormat="1" ht="18" customHeight="1">
      <c r="B1191" s="86"/>
    </row>
    <row r="1192" spans="2:2" s="73" customFormat="1" ht="18" customHeight="1">
      <c r="B1192" s="86"/>
    </row>
    <row r="1193" spans="2:2" s="73" customFormat="1" ht="18" customHeight="1">
      <c r="B1193" s="86"/>
    </row>
    <row r="1194" spans="2:2" s="73" customFormat="1" ht="18" customHeight="1">
      <c r="B1194" s="86"/>
    </row>
    <row r="1195" spans="2:2" s="73" customFormat="1" ht="18" customHeight="1">
      <c r="B1195" s="86"/>
    </row>
    <row r="1196" spans="2:2" s="73" customFormat="1" ht="18" customHeight="1">
      <c r="B1196" s="86"/>
    </row>
    <row r="1197" spans="2:2" s="73" customFormat="1" ht="18" customHeight="1">
      <c r="B1197" s="86"/>
    </row>
    <row r="1198" spans="2:2" s="73" customFormat="1" ht="18" customHeight="1">
      <c r="B1198" s="86"/>
    </row>
    <row r="1199" spans="2:2" s="73" customFormat="1" ht="18" customHeight="1">
      <c r="B1199" s="86"/>
    </row>
    <row r="1200" spans="2:2" s="73" customFormat="1" ht="18" customHeight="1">
      <c r="B1200" s="86"/>
    </row>
    <row r="1201" spans="2:2" s="73" customFormat="1" ht="18" customHeight="1">
      <c r="B1201" s="86"/>
    </row>
    <row r="1202" spans="2:2" s="73" customFormat="1" ht="18" customHeight="1">
      <c r="B1202" s="86"/>
    </row>
    <row r="1203" spans="2:2" s="73" customFormat="1" ht="18" customHeight="1">
      <c r="B1203" s="86"/>
    </row>
    <row r="1204" spans="2:2" s="73" customFormat="1" ht="18" customHeight="1">
      <c r="B1204" s="86"/>
    </row>
    <row r="1205" spans="2:2" s="73" customFormat="1" ht="18" customHeight="1">
      <c r="B1205" s="86"/>
    </row>
    <row r="1206" spans="2:2" s="73" customFormat="1" ht="18" customHeight="1">
      <c r="B1206" s="86"/>
    </row>
    <row r="1207" spans="2:2" s="73" customFormat="1" ht="18" customHeight="1">
      <c r="B1207" s="86"/>
    </row>
    <row r="1208" spans="2:2" s="73" customFormat="1" ht="18" customHeight="1">
      <c r="B1208" s="86"/>
    </row>
    <row r="1209" spans="2:2" s="73" customFormat="1" ht="18" customHeight="1">
      <c r="B1209" s="86"/>
    </row>
    <row r="1210" spans="2:2" s="73" customFormat="1" ht="18" customHeight="1">
      <c r="B1210" s="86"/>
    </row>
    <row r="1211" spans="2:2" s="73" customFormat="1" ht="18" customHeight="1">
      <c r="B1211" s="86"/>
    </row>
    <row r="1212" spans="2:2" s="73" customFormat="1" ht="18" customHeight="1">
      <c r="B1212" s="86"/>
    </row>
    <row r="1213" spans="2:2" s="73" customFormat="1" ht="18" customHeight="1">
      <c r="B1213" s="86"/>
    </row>
    <row r="1214" spans="2:2" s="73" customFormat="1" ht="18" customHeight="1">
      <c r="B1214" s="86"/>
    </row>
    <row r="1215" spans="2:2" s="73" customFormat="1" ht="18" customHeight="1">
      <c r="B1215" s="86"/>
    </row>
    <row r="1216" spans="2:2" s="73" customFormat="1" ht="18" customHeight="1">
      <c r="B1216" s="86"/>
    </row>
    <row r="1217" spans="2:2" s="73" customFormat="1" ht="18" customHeight="1">
      <c r="B1217" s="86"/>
    </row>
    <row r="1218" spans="2:2" s="73" customFormat="1" ht="18" customHeight="1">
      <c r="B1218" s="86"/>
    </row>
    <row r="1219" spans="2:2" s="73" customFormat="1" ht="18" customHeight="1">
      <c r="B1219" s="86"/>
    </row>
    <row r="1220" spans="2:2" s="73" customFormat="1" ht="18" customHeight="1">
      <c r="B1220" s="86"/>
    </row>
    <row r="1221" spans="2:2" s="73" customFormat="1" ht="18" customHeight="1">
      <c r="B1221" s="86"/>
    </row>
    <row r="1222" spans="2:2" s="73" customFormat="1" ht="18" customHeight="1">
      <c r="B1222" s="86"/>
    </row>
    <row r="1223" spans="2:2" s="73" customFormat="1" ht="18" customHeight="1">
      <c r="B1223" s="86"/>
    </row>
    <row r="1224" spans="2:2" s="73" customFormat="1" ht="18" customHeight="1">
      <c r="B1224" s="86"/>
    </row>
    <row r="1225" spans="2:2" s="73" customFormat="1" ht="18" customHeight="1">
      <c r="B1225" s="86"/>
    </row>
    <row r="1226" spans="2:2" s="73" customFormat="1" ht="18" customHeight="1">
      <c r="B1226" s="86"/>
    </row>
    <row r="1227" spans="2:2" s="73" customFormat="1" ht="18" customHeight="1">
      <c r="B1227" s="86"/>
    </row>
    <row r="1228" spans="2:2" s="73" customFormat="1" ht="18" customHeight="1">
      <c r="B1228" s="86"/>
    </row>
    <row r="1229" spans="2:2" s="73" customFormat="1" ht="18" customHeight="1">
      <c r="B1229" s="86"/>
    </row>
    <row r="1230" spans="2:2" s="73" customFormat="1" ht="18" customHeight="1">
      <c r="B1230" s="86"/>
    </row>
    <row r="1231" spans="2:2" s="73" customFormat="1" ht="18" customHeight="1">
      <c r="B1231" s="86"/>
    </row>
    <row r="1232" spans="2:2" s="73" customFormat="1" ht="18" customHeight="1">
      <c r="B1232" s="86"/>
    </row>
    <row r="1233" spans="2:2" s="73" customFormat="1" ht="18" customHeight="1">
      <c r="B1233" s="86"/>
    </row>
    <row r="1234" spans="2:2" s="73" customFormat="1" ht="18" customHeight="1">
      <c r="B1234" s="86"/>
    </row>
    <row r="1235" spans="2:2" s="73" customFormat="1" ht="18" customHeight="1">
      <c r="B1235" s="86"/>
    </row>
    <row r="1236" spans="2:2" s="73" customFormat="1" ht="18" customHeight="1">
      <c r="B1236" s="86"/>
    </row>
    <row r="1237" spans="2:2" s="73" customFormat="1" ht="18" customHeight="1">
      <c r="B1237" s="86"/>
    </row>
    <row r="1238" spans="2:2" s="73" customFormat="1" ht="18" customHeight="1">
      <c r="B1238" s="86"/>
    </row>
    <row r="1239" spans="2:2" s="73" customFormat="1" ht="18" customHeight="1">
      <c r="B1239" s="86"/>
    </row>
    <row r="1240" spans="2:2" s="73" customFormat="1" ht="18" customHeight="1">
      <c r="B1240" s="86"/>
    </row>
    <row r="1241" spans="2:2" s="73" customFormat="1" ht="18" customHeight="1">
      <c r="B1241" s="86"/>
    </row>
    <row r="1242" spans="2:2" s="73" customFormat="1" ht="18" customHeight="1">
      <c r="B1242" s="86"/>
    </row>
    <row r="1243" spans="2:2" s="73" customFormat="1" ht="18" customHeight="1">
      <c r="B1243" s="86"/>
    </row>
    <row r="1244" spans="2:2" s="73" customFormat="1" ht="18" customHeight="1">
      <c r="B1244" s="86"/>
    </row>
    <row r="1245" spans="2:2" s="73" customFormat="1" ht="18" customHeight="1">
      <c r="B1245" s="86"/>
    </row>
    <row r="1246" spans="2:2" s="73" customFormat="1" ht="18" customHeight="1">
      <c r="B1246" s="86"/>
    </row>
    <row r="1247" spans="2:2" s="73" customFormat="1" ht="18" customHeight="1">
      <c r="B1247" s="86"/>
    </row>
    <row r="1248" spans="2:2" s="73" customFormat="1" ht="18" customHeight="1">
      <c r="B1248" s="86"/>
    </row>
    <row r="1249" spans="2:2" s="73" customFormat="1" ht="18" customHeight="1">
      <c r="B1249" s="86"/>
    </row>
    <row r="1250" spans="2:2" s="73" customFormat="1" ht="18" customHeight="1">
      <c r="B1250" s="86"/>
    </row>
    <row r="1251" spans="2:2" s="73" customFormat="1" ht="18" customHeight="1">
      <c r="B1251" s="86"/>
    </row>
    <row r="1252" spans="2:2" s="73" customFormat="1" ht="18" customHeight="1">
      <c r="B1252" s="86"/>
    </row>
    <row r="1253" spans="2:2" s="73" customFormat="1" ht="18" customHeight="1">
      <c r="B1253" s="86"/>
    </row>
    <row r="1254" spans="2:2" s="73" customFormat="1" ht="18" customHeight="1">
      <c r="B1254" s="86"/>
    </row>
    <row r="1255" spans="2:2" s="73" customFormat="1" ht="18" customHeight="1">
      <c r="B1255" s="86"/>
    </row>
    <row r="1256" spans="2:2" s="73" customFormat="1" ht="18" customHeight="1">
      <c r="B1256" s="86"/>
    </row>
    <row r="1257" spans="2:2" s="73" customFormat="1" ht="18" customHeight="1">
      <c r="B1257" s="86"/>
    </row>
    <row r="1258" spans="2:2" s="73" customFormat="1" ht="18" customHeight="1">
      <c r="B1258" s="86"/>
    </row>
    <row r="1259" spans="2:2" s="73" customFormat="1" ht="18" customHeight="1">
      <c r="B1259" s="86"/>
    </row>
    <row r="1260" spans="2:2" s="73" customFormat="1" ht="18" customHeight="1">
      <c r="B1260" s="86"/>
    </row>
    <row r="1261" spans="2:2" s="73" customFormat="1" ht="18" customHeight="1">
      <c r="B1261" s="86"/>
    </row>
    <row r="1262" spans="2:2" s="73" customFormat="1" ht="18" customHeight="1">
      <c r="B1262" s="86"/>
    </row>
    <row r="1263" spans="2:2" s="73" customFormat="1" ht="18" customHeight="1">
      <c r="B1263" s="86"/>
    </row>
    <row r="1264" spans="2:2" s="73" customFormat="1" ht="18" customHeight="1">
      <c r="B1264" s="86"/>
    </row>
    <row r="1265" spans="2:2" s="73" customFormat="1" ht="18" customHeight="1">
      <c r="B1265" s="86"/>
    </row>
    <row r="1266" spans="2:2" s="73" customFormat="1" ht="18" customHeight="1">
      <c r="B1266" s="86"/>
    </row>
    <row r="1267" spans="2:2" s="73" customFormat="1" ht="18" customHeight="1">
      <c r="B1267" s="86"/>
    </row>
    <row r="1268" spans="2:2" s="73" customFormat="1" ht="18" customHeight="1">
      <c r="B1268" s="86"/>
    </row>
    <row r="1269" spans="2:2" s="73" customFormat="1" ht="18" customHeight="1">
      <c r="B1269" s="86"/>
    </row>
    <row r="1270" spans="2:2" s="73" customFormat="1" ht="18" customHeight="1">
      <c r="B1270" s="86"/>
    </row>
    <row r="1271" spans="2:2" s="73" customFormat="1" ht="18" customHeight="1">
      <c r="B1271" s="86"/>
    </row>
    <row r="1272" spans="2:2" s="73" customFormat="1" ht="18" customHeight="1">
      <c r="B1272" s="86"/>
    </row>
    <row r="1273" spans="2:2" s="73" customFormat="1" ht="18" customHeight="1">
      <c r="B1273" s="86"/>
    </row>
    <row r="1274" spans="2:2" s="73" customFormat="1" ht="18" customHeight="1">
      <c r="B1274" s="86"/>
    </row>
    <row r="1275" spans="2:2" s="73" customFormat="1" ht="18" customHeight="1">
      <c r="B1275" s="86"/>
    </row>
    <row r="1276" spans="2:2" s="73" customFormat="1" ht="18" customHeight="1">
      <c r="B1276" s="86"/>
    </row>
    <row r="1277" spans="2:2" s="73" customFormat="1" ht="18" customHeight="1">
      <c r="B1277" s="86"/>
    </row>
    <row r="1278" spans="2:2" s="73" customFormat="1" ht="18" customHeight="1">
      <c r="B1278" s="86"/>
    </row>
    <row r="1279" spans="2:2" s="73" customFormat="1" ht="18" customHeight="1">
      <c r="B1279" s="86"/>
    </row>
    <row r="1280" spans="2:2" s="73" customFormat="1" ht="18" customHeight="1">
      <c r="B1280" s="86"/>
    </row>
    <row r="1281" spans="2:2" s="73" customFormat="1" ht="18" customHeight="1">
      <c r="B1281" s="86"/>
    </row>
    <row r="1282" spans="2:2" s="73" customFormat="1" ht="18" customHeight="1">
      <c r="B1282" s="86"/>
    </row>
    <row r="1283" spans="2:2" s="73" customFormat="1" ht="18" customHeight="1">
      <c r="B1283" s="86"/>
    </row>
    <row r="1284" spans="2:2" s="73" customFormat="1" ht="18" customHeight="1">
      <c r="B1284" s="86"/>
    </row>
    <row r="1285" spans="2:2" s="73" customFormat="1" ht="18" customHeight="1">
      <c r="B1285" s="86"/>
    </row>
    <row r="1286" spans="2:2" s="73" customFormat="1" ht="18" customHeight="1">
      <c r="B1286" s="86"/>
    </row>
    <row r="1287" spans="2:2" s="73" customFormat="1" ht="18" customHeight="1">
      <c r="B1287" s="86"/>
    </row>
    <row r="1288" spans="2:2" s="73" customFormat="1" ht="18" customHeight="1">
      <c r="B1288" s="86"/>
    </row>
    <row r="1289" spans="2:2" s="73" customFormat="1" ht="18" customHeight="1">
      <c r="B1289" s="86"/>
    </row>
    <row r="1290" spans="2:2" s="73" customFormat="1" ht="18" customHeight="1">
      <c r="B1290" s="86"/>
    </row>
    <row r="1291" spans="2:2" s="73" customFormat="1" ht="18" customHeight="1">
      <c r="B1291" s="86"/>
    </row>
    <row r="1292" spans="2:2" s="73" customFormat="1" ht="18" customHeight="1">
      <c r="B1292" s="86"/>
    </row>
    <row r="1293" spans="2:2" s="73" customFormat="1" ht="18" customHeight="1">
      <c r="B1293" s="86"/>
    </row>
    <row r="1294" spans="2:2" s="73" customFormat="1" ht="18" customHeight="1">
      <c r="B1294" s="86"/>
    </row>
    <row r="1295" spans="2:2" s="73" customFormat="1" ht="18" customHeight="1">
      <c r="B1295" s="86"/>
    </row>
    <row r="1296" spans="2:2" s="73" customFormat="1" ht="18" customHeight="1">
      <c r="B1296" s="86"/>
    </row>
    <row r="1297" spans="2:2" s="73" customFormat="1" ht="18" customHeight="1">
      <c r="B1297" s="86"/>
    </row>
    <row r="1298" spans="2:2" s="73" customFormat="1" ht="18" customHeight="1">
      <c r="B1298" s="86"/>
    </row>
    <row r="1299" spans="2:2" s="73" customFormat="1" ht="18" customHeight="1">
      <c r="B1299" s="86"/>
    </row>
    <row r="1300" spans="2:2" s="73" customFormat="1" ht="18" customHeight="1">
      <c r="B1300" s="86"/>
    </row>
    <row r="1301" spans="2:2" s="73" customFormat="1" ht="18" customHeight="1">
      <c r="B1301" s="86"/>
    </row>
    <row r="1302" spans="2:2" s="73" customFormat="1" ht="18" customHeight="1">
      <c r="B1302" s="86"/>
    </row>
    <row r="1303" spans="2:2" s="73" customFormat="1" ht="18" customHeight="1">
      <c r="B1303" s="86"/>
    </row>
    <row r="1304" spans="2:2" s="73" customFormat="1" ht="18" customHeight="1">
      <c r="B1304" s="86"/>
    </row>
    <row r="1305" spans="2:2" s="73" customFormat="1" ht="18" customHeight="1">
      <c r="B1305" s="86"/>
    </row>
    <row r="1306" spans="2:2" s="73" customFormat="1" ht="18" customHeight="1">
      <c r="B1306" s="86"/>
    </row>
    <row r="1307" spans="2:2" s="73" customFormat="1" ht="18" customHeight="1">
      <c r="B1307" s="86"/>
    </row>
    <row r="1308" spans="2:2" s="73" customFormat="1" ht="18" customHeight="1">
      <c r="B1308" s="86"/>
    </row>
    <row r="1309" spans="2:2" s="73" customFormat="1" ht="18" customHeight="1">
      <c r="B1309" s="86"/>
    </row>
    <row r="1310" spans="2:2" s="73" customFormat="1" ht="18" customHeight="1">
      <c r="B1310" s="86"/>
    </row>
    <row r="1311" spans="2:2" s="73" customFormat="1" ht="18" customHeight="1">
      <c r="B1311" s="86"/>
    </row>
    <row r="1312" spans="2:2" s="73" customFormat="1" ht="18" customHeight="1">
      <c r="B1312" s="86"/>
    </row>
    <row r="1313" spans="2:2" s="73" customFormat="1" ht="18" customHeight="1">
      <c r="B1313" s="86"/>
    </row>
    <row r="1314" spans="2:2" s="73" customFormat="1" ht="18" customHeight="1">
      <c r="B1314" s="86"/>
    </row>
    <row r="1315" spans="2:2" s="73" customFormat="1" ht="18" customHeight="1">
      <c r="B1315" s="86"/>
    </row>
    <row r="1316" spans="2:2" s="73" customFormat="1" ht="18" customHeight="1">
      <c r="B1316" s="86"/>
    </row>
    <row r="1317" spans="2:2" s="73" customFormat="1" ht="18" customHeight="1">
      <c r="B1317" s="86"/>
    </row>
    <row r="1318" spans="2:2" s="73" customFormat="1" ht="18" customHeight="1">
      <c r="B1318" s="86"/>
    </row>
    <row r="1319" spans="2:2" s="73" customFormat="1" ht="18" customHeight="1">
      <c r="B1319" s="86"/>
    </row>
    <row r="1320" spans="2:2" s="73" customFormat="1" ht="18" customHeight="1">
      <c r="B1320" s="86"/>
    </row>
    <row r="1321" spans="2:2" s="73" customFormat="1" ht="18" customHeight="1">
      <c r="B1321" s="86"/>
    </row>
    <row r="1322" spans="2:2" s="73" customFormat="1" ht="18" customHeight="1">
      <c r="B1322" s="86"/>
    </row>
    <row r="1323" spans="2:2" s="73" customFormat="1" ht="18" customHeight="1">
      <c r="B1323" s="86"/>
    </row>
    <row r="1324" spans="2:2" s="73" customFormat="1" ht="18" customHeight="1">
      <c r="B1324" s="86"/>
    </row>
    <row r="1325" spans="2:2" s="73" customFormat="1" ht="18" customHeight="1">
      <c r="B1325" s="86"/>
    </row>
    <row r="1326" spans="2:2" s="73" customFormat="1" ht="18" customHeight="1">
      <c r="B1326" s="86"/>
    </row>
    <row r="1327" spans="2:2" s="73" customFormat="1" ht="18" customHeight="1">
      <c r="B1327" s="86"/>
    </row>
    <row r="1328" spans="2:2" s="73" customFormat="1" ht="18" customHeight="1">
      <c r="B1328" s="86"/>
    </row>
    <row r="1329" spans="2:2" s="73" customFormat="1" ht="18" customHeight="1">
      <c r="B1329" s="86"/>
    </row>
    <row r="1330" spans="2:2" s="73" customFormat="1" ht="18" customHeight="1">
      <c r="B1330" s="86"/>
    </row>
    <row r="1331" spans="2:2" s="73" customFormat="1" ht="18" customHeight="1">
      <c r="B1331" s="86"/>
    </row>
    <row r="1332" spans="2:2" s="73" customFormat="1" ht="18" customHeight="1">
      <c r="B1332" s="86"/>
    </row>
    <row r="1333" spans="2:2" s="73" customFormat="1" ht="18" customHeight="1">
      <c r="B1333" s="86"/>
    </row>
    <row r="1334" spans="2:2" s="73" customFormat="1" ht="18" customHeight="1">
      <c r="B1334" s="86"/>
    </row>
    <row r="1335" spans="2:2" s="73" customFormat="1" ht="18" customHeight="1">
      <c r="B1335" s="86"/>
    </row>
    <row r="1336" spans="2:2" s="73" customFormat="1" ht="18" customHeight="1">
      <c r="B1336" s="86"/>
    </row>
    <row r="1337" spans="2:2" s="73" customFormat="1" ht="18" customHeight="1">
      <c r="B1337" s="86"/>
    </row>
    <row r="1338" spans="2:2" s="73" customFormat="1" ht="18" customHeight="1">
      <c r="B1338" s="86"/>
    </row>
    <row r="1339" spans="2:2" s="73" customFormat="1" ht="18" customHeight="1">
      <c r="B1339" s="86"/>
    </row>
    <row r="1340" spans="2:2" s="73" customFormat="1" ht="18" customHeight="1">
      <c r="B1340" s="86"/>
    </row>
    <row r="1341" spans="2:2" s="73" customFormat="1" ht="18" customHeight="1">
      <c r="B1341" s="86"/>
    </row>
    <row r="1342" spans="2:2" s="73" customFormat="1" ht="18" customHeight="1">
      <c r="B1342" s="86"/>
    </row>
    <row r="1343" spans="2:2" s="73" customFormat="1" ht="18" customHeight="1">
      <c r="B1343" s="86"/>
    </row>
    <row r="1344" spans="2:2" s="73" customFormat="1" ht="18" customHeight="1">
      <c r="B1344" s="86"/>
    </row>
    <row r="1345" spans="2:2" s="73" customFormat="1" ht="18" customHeight="1">
      <c r="B1345" s="86"/>
    </row>
    <row r="1346" spans="2:2" s="73" customFormat="1" ht="18" customHeight="1">
      <c r="B1346" s="86"/>
    </row>
    <row r="1347" spans="2:2" s="73" customFormat="1" ht="18" customHeight="1">
      <c r="B1347" s="86"/>
    </row>
    <row r="1348" spans="2:2" s="73" customFormat="1" ht="18" customHeight="1">
      <c r="B1348" s="86"/>
    </row>
    <row r="1349" spans="2:2" s="73" customFormat="1" ht="18" customHeight="1">
      <c r="B1349" s="86"/>
    </row>
    <row r="1350" spans="2:2" s="73" customFormat="1" ht="18" customHeight="1">
      <c r="B1350" s="86"/>
    </row>
    <row r="1351" spans="2:2" s="73" customFormat="1" ht="18" customHeight="1">
      <c r="B1351" s="86"/>
    </row>
    <row r="1352" spans="2:2" s="73" customFormat="1" ht="18" customHeight="1">
      <c r="B1352" s="86"/>
    </row>
    <row r="1353" spans="2:2" s="73" customFormat="1" ht="18" customHeight="1">
      <c r="B1353" s="86"/>
    </row>
    <row r="1354" spans="2:2" s="73" customFormat="1" ht="18" customHeight="1">
      <c r="B1354" s="86"/>
    </row>
    <row r="1355" spans="2:2" s="73" customFormat="1" ht="18" customHeight="1">
      <c r="B1355" s="86"/>
    </row>
    <row r="1356" spans="2:2" s="73" customFormat="1" ht="18" customHeight="1">
      <c r="B1356" s="86"/>
    </row>
    <row r="1357" spans="2:2" s="73" customFormat="1" ht="18" customHeight="1">
      <c r="B1357" s="86"/>
    </row>
    <row r="1358" spans="2:2" s="73" customFormat="1" ht="18" customHeight="1">
      <c r="B1358" s="86"/>
    </row>
    <row r="1359" spans="2:2" s="73" customFormat="1" ht="18" customHeight="1">
      <c r="B1359" s="86"/>
    </row>
    <row r="1360" spans="2:2" s="73" customFormat="1" ht="18" customHeight="1">
      <c r="B1360" s="86"/>
    </row>
    <row r="1361" spans="2:2" s="73" customFormat="1" ht="18" customHeight="1">
      <c r="B1361" s="86"/>
    </row>
    <row r="1362" spans="2:2" s="73" customFormat="1" ht="18" customHeight="1">
      <c r="B1362" s="86"/>
    </row>
    <row r="1363" spans="2:2" s="73" customFormat="1" ht="18" customHeight="1">
      <c r="B1363" s="86"/>
    </row>
    <row r="1364" spans="2:2" s="73" customFormat="1" ht="18" customHeight="1">
      <c r="B1364" s="86"/>
    </row>
    <row r="1365" spans="2:2" s="73" customFormat="1" ht="18" customHeight="1">
      <c r="B1365" s="86"/>
    </row>
    <row r="1366" spans="2:2" s="73" customFormat="1" ht="18" customHeight="1">
      <c r="B1366" s="86"/>
    </row>
    <row r="1367" spans="2:2" s="73" customFormat="1" ht="18" customHeight="1">
      <c r="B1367" s="86"/>
    </row>
    <row r="1368" spans="2:2" s="73" customFormat="1" ht="18" customHeight="1">
      <c r="B1368" s="86"/>
    </row>
    <row r="1369" spans="2:2" s="73" customFormat="1" ht="18" customHeight="1">
      <c r="B1369" s="86"/>
    </row>
    <row r="1370" spans="2:2" s="73" customFormat="1" ht="18" customHeight="1">
      <c r="B1370" s="86"/>
    </row>
    <row r="1371" spans="2:2" s="73" customFormat="1" ht="18" customHeight="1">
      <c r="B1371" s="86"/>
    </row>
    <row r="1372" spans="2:2" s="73" customFormat="1" ht="18" customHeight="1">
      <c r="B1372" s="86"/>
    </row>
    <row r="1373" spans="2:2" s="73" customFormat="1" ht="18" customHeight="1">
      <c r="B1373" s="86"/>
    </row>
    <row r="1374" spans="2:2" s="73" customFormat="1" ht="18" customHeight="1">
      <c r="B1374" s="86"/>
    </row>
    <row r="1375" spans="2:2" s="73" customFormat="1" ht="18" customHeight="1">
      <c r="B1375" s="86"/>
    </row>
    <row r="1376" spans="2:2" s="73" customFormat="1" ht="18" customHeight="1">
      <c r="B1376" s="86"/>
    </row>
    <row r="1377" spans="2:2" s="73" customFormat="1" ht="18" customHeight="1">
      <c r="B1377" s="86"/>
    </row>
    <row r="1378" spans="2:2" s="73" customFormat="1" ht="18" customHeight="1">
      <c r="B1378" s="86"/>
    </row>
    <row r="1379" spans="2:2" s="73" customFormat="1" ht="18" customHeight="1">
      <c r="B1379" s="86"/>
    </row>
    <row r="1380" spans="2:2" s="73" customFormat="1" ht="18" customHeight="1">
      <c r="B1380" s="86"/>
    </row>
    <row r="1381" spans="2:2" s="73" customFormat="1" ht="18" customHeight="1">
      <c r="B1381" s="86"/>
    </row>
    <row r="1382" spans="2:2" s="73" customFormat="1" ht="18" customHeight="1">
      <c r="B1382" s="86"/>
    </row>
    <row r="1383" spans="2:2" s="73" customFormat="1" ht="18" customHeight="1">
      <c r="B1383" s="86"/>
    </row>
    <row r="1384" spans="2:2" s="73" customFormat="1" ht="18" customHeight="1">
      <c r="B1384" s="86"/>
    </row>
    <row r="1385" spans="2:2" s="73" customFormat="1" ht="18" customHeight="1">
      <c r="B1385" s="86"/>
    </row>
    <row r="1386" spans="2:2" s="73" customFormat="1" ht="18" customHeight="1">
      <c r="B1386" s="86"/>
    </row>
    <row r="1387" spans="2:2" s="73" customFormat="1" ht="18" customHeight="1">
      <c r="B1387" s="86"/>
    </row>
    <row r="1388" spans="2:2" s="73" customFormat="1" ht="18" customHeight="1">
      <c r="B1388" s="86"/>
    </row>
    <row r="1389" spans="2:2" s="73" customFormat="1" ht="18" customHeight="1">
      <c r="B1389" s="86"/>
    </row>
    <row r="1390" spans="2:2" s="73" customFormat="1" ht="18" customHeight="1">
      <c r="B1390" s="86"/>
    </row>
    <row r="1391" spans="2:2" s="73" customFormat="1" ht="18" customHeight="1">
      <c r="B1391" s="86"/>
    </row>
    <row r="1392" spans="2:2" s="73" customFormat="1" ht="18" customHeight="1">
      <c r="B1392" s="86"/>
    </row>
    <row r="1393" spans="2:2" s="73" customFormat="1" ht="18" customHeight="1">
      <c r="B1393" s="86"/>
    </row>
    <row r="1394" spans="2:2" s="73" customFormat="1" ht="18" customHeight="1">
      <c r="B1394" s="86"/>
    </row>
    <row r="1395" spans="2:2" s="73" customFormat="1" ht="18" customHeight="1">
      <c r="B1395" s="86"/>
    </row>
    <row r="1396" spans="2:2" s="73" customFormat="1" ht="18" customHeight="1">
      <c r="B1396" s="86"/>
    </row>
    <row r="1397" spans="2:2" s="73" customFormat="1" ht="18" customHeight="1">
      <c r="B1397" s="86"/>
    </row>
    <row r="1398" spans="2:2" s="73" customFormat="1" ht="18" customHeight="1">
      <c r="B1398" s="86"/>
    </row>
    <row r="1399" spans="2:2" s="73" customFormat="1" ht="18" customHeight="1">
      <c r="B1399" s="86"/>
    </row>
    <row r="1400" spans="2:2" s="73" customFormat="1" ht="18" customHeight="1">
      <c r="B1400" s="86"/>
    </row>
    <row r="1401" spans="2:2" s="73" customFormat="1" ht="18" customHeight="1">
      <c r="B1401" s="86"/>
    </row>
    <row r="1402" spans="2:2" s="73" customFormat="1" ht="18" customHeight="1">
      <c r="B1402" s="86"/>
    </row>
    <row r="1403" spans="2:2" s="73" customFormat="1" ht="18" customHeight="1">
      <c r="B1403" s="86"/>
    </row>
    <row r="1404" spans="2:2" s="73" customFormat="1" ht="18" customHeight="1">
      <c r="B1404" s="86"/>
    </row>
    <row r="1405" spans="2:2" s="73" customFormat="1" ht="18" customHeight="1">
      <c r="B1405" s="86"/>
    </row>
    <row r="1406" spans="2:2" s="73" customFormat="1" ht="18" customHeight="1">
      <c r="B1406" s="86"/>
    </row>
    <row r="1407" spans="2:2" s="73" customFormat="1" ht="18" customHeight="1">
      <c r="B1407" s="86"/>
    </row>
    <row r="1408" spans="2:2" s="73" customFormat="1" ht="18" customHeight="1">
      <c r="B1408" s="86"/>
    </row>
    <row r="1409" spans="2:2" s="73" customFormat="1" ht="18" customHeight="1">
      <c r="B1409" s="86"/>
    </row>
    <row r="1410" spans="2:2" s="73" customFormat="1" ht="18" customHeight="1">
      <c r="B1410" s="86"/>
    </row>
    <row r="1411" spans="2:2" s="73" customFormat="1" ht="18" customHeight="1">
      <c r="B1411" s="86"/>
    </row>
    <row r="1412" spans="2:2" s="73" customFormat="1" ht="18" customHeight="1">
      <c r="B1412" s="86"/>
    </row>
    <row r="1413" spans="2:2" s="73" customFormat="1" ht="18" customHeight="1">
      <c r="B1413" s="86"/>
    </row>
    <row r="1414" spans="2:2" s="73" customFormat="1" ht="18" customHeight="1">
      <c r="B1414" s="86"/>
    </row>
    <row r="1415" spans="2:2" s="73" customFormat="1" ht="18" customHeight="1">
      <c r="B1415" s="86"/>
    </row>
    <row r="1416" spans="2:2" s="73" customFormat="1" ht="18" customHeight="1">
      <c r="B1416" s="86"/>
    </row>
    <row r="1417" spans="2:2" s="73" customFormat="1" ht="18" customHeight="1">
      <c r="B1417" s="86"/>
    </row>
    <row r="1418" spans="2:2" s="73" customFormat="1" ht="18" customHeight="1">
      <c r="B1418" s="86"/>
    </row>
    <row r="1419" spans="2:2" s="73" customFormat="1" ht="18" customHeight="1">
      <c r="B1419" s="86"/>
    </row>
    <row r="1420" spans="2:2" s="73" customFormat="1" ht="18" customHeight="1">
      <c r="B1420" s="86"/>
    </row>
    <row r="1421" spans="2:2" s="73" customFormat="1" ht="18" customHeight="1">
      <c r="B1421" s="86"/>
    </row>
    <row r="1422" spans="2:2" s="73" customFormat="1" ht="18" customHeight="1">
      <c r="B1422" s="86"/>
    </row>
    <row r="1423" spans="2:2" s="73" customFormat="1" ht="18" customHeight="1">
      <c r="B1423" s="86"/>
    </row>
    <row r="1424" spans="2:2" s="73" customFormat="1" ht="18" customHeight="1">
      <c r="B1424" s="86"/>
    </row>
    <row r="1425" spans="2:2" s="73" customFormat="1" ht="18" customHeight="1">
      <c r="B1425" s="86"/>
    </row>
    <row r="1426" spans="2:2" s="73" customFormat="1" ht="18" customHeight="1">
      <c r="B1426" s="86"/>
    </row>
    <row r="1427" spans="2:2" s="73" customFormat="1" ht="18" customHeight="1">
      <c r="B1427" s="86"/>
    </row>
    <row r="1428" spans="2:2" s="73" customFormat="1" ht="18" customHeight="1">
      <c r="B1428" s="86"/>
    </row>
    <row r="1429" spans="2:2" s="73" customFormat="1" ht="18" customHeight="1">
      <c r="B1429" s="86"/>
    </row>
    <row r="1430" spans="2:2" s="73" customFormat="1" ht="18" customHeight="1">
      <c r="B1430" s="86"/>
    </row>
    <row r="1431" spans="2:2" s="73" customFormat="1" ht="18" customHeight="1">
      <c r="B1431" s="86"/>
    </row>
    <row r="1432" spans="2:2" s="73" customFormat="1" ht="18" customHeight="1">
      <c r="B1432" s="86"/>
    </row>
    <row r="1433" spans="2:2" s="73" customFormat="1" ht="18" customHeight="1">
      <c r="B1433" s="86"/>
    </row>
    <row r="1434" spans="2:2" s="73" customFormat="1" ht="18" customHeight="1">
      <c r="B1434" s="86"/>
    </row>
    <row r="1435" spans="2:2" s="73" customFormat="1" ht="18" customHeight="1">
      <c r="B1435" s="86"/>
    </row>
    <row r="1436" spans="2:2" s="73" customFormat="1" ht="18" customHeight="1">
      <c r="B1436" s="86"/>
    </row>
    <row r="1437" spans="2:2" s="73" customFormat="1" ht="18" customHeight="1">
      <c r="B1437" s="86"/>
    </row>
    <row r="1438" spans="2:2" s="73" customFormat="1" ht="18" customHeight="1">
      <c r="B1438" s="86"/>
    </row>
    <row r="1439" spans="2:2" s="73" customFormat="1" ht="18" customHeight="1">
      <c r="B1439" s="86"/>
    </row>
    <row r="1440" spans="2:2" s="73" customFormat="1" ht="18" customHeight="1">
      <c r="B1440" s="86"/>
    </row>
    <row r="1441" spans="2:2" s="73" customFormat="1" ht="18" customHeight="1">
      <c r="B1441" s="86"/>
    </row>
    <row r="1442" spans="2:2" s="73" customFormat="1" ht="18" customHeight="1">
      <c r="B1442" s="86"/>
    </row>
    <row r="1443" spans="2:2" s="73" customFormat="1" ht="18" customHeight="1">
      <c r="B1443" s="86"/>
    </row>
    <row r="1444" spans="2:2" s="73" customFormat="1" ht="18" customHeight="1">
      <c r="B1444" s="86"/>
    </row>
    <row r="1445" spans="2:2" s="73" customFormat="1" ht="18" customHeight="1">
      <c r="B1445" s="86"/>
    </row>
    <row r="1446" spans="2:2" s="73" customFormat="1" ht="18" customHeight="1">
      <c r="B1446" s="86"/>
    </row>
    <row r="1447" spans="2:2" s="73" customFormat="1" ht="18" customHeight="1">
      <c r="B1447" s="86"/>
    </row>
    <row r="1448" spans="2:2" s="73" customFormat="1" ht="18" customHeight="1">
      <c r="B1448" s="86"/>
    </row>
    <row r="1449" spans="2:2" s="73" customFormat="1" ht="18" customHeight="1">
      <c r="B1449" s="86"/>
    </row>
    <row r="1450" spans="2:2" s="73" customFormat="1" ht="18" customHeight="1">
      <c r="B1450" s="86"/>
    </row>
    <row r="1451" spans="2:2" s="73" customFormat="1" ht="18" customHeight="1">
      <c r="B1451" s="86"/>
    </row>
    <row r="1452" spans="2:2" s="73" customFormat="1" ht="18" customHeight="1">
      <c r="B1452" s="86"/>
    </row>
    <row r="1453" spans="2:2" s="73" customFormat="1" ht="18" customHeight="1">
      <c r="B1453" s="86"/>
    </row>
    <row r="1454" spans="2:2" s="73" customFormat="1" ht="18" customHeight="1">
      <c r="B1454" s="86"/>
    </row>
    <row r="1455" spans="2:2" s="73" customFormat="1" ht="18" customHeight="1">
      <c r="B1455" s="86"/>
    </row>
    <row r="1456" spans="2:2" s="73" customFormat="1" ht="18" customHeight="1">
      <c r="B1456" s="86"/>
    </row>
    <row r="1457" spans="2:2" s="73" customFormat="1" ht="18" customHeight="1">
      <c r="B1457" s="86"/>
    </row>
    <row r="1458" spans="2:2" s="73" customFormat="1" ht="18" customHeight="1">
      <c r="B1458" s="86"/>
    </row>
    <row r="1459" spans="2:2" s="73" customFormat="1" ht="18" customHeight="1">
      <c r="B1459" s="86"/>
    </row>
    <row r="1460" spans="2:2" s="73" customFormat="1" ht="18" customHeight="1">
      <c r="B1460" s="86"/>
    </row>
    <row r="1461" spans="2:2" s="73" customFormat="1" ht="18" customHeight="1">
      <c r="B1461" s="86"/>
    </row>
    <row r="1462" spans="2:2" s="73" customFormat="1" ht="18" customHeight="1">
      <c r="B1462" s="86"/>
    </row>
    <row r="1463" spans="2:2" s="73" customFormat="1" ht="18" customHeight="1">
      <c r="B1463" s="86"/>
    </row>
    <row r="1464" spans="2:2" s="73" customFormat="1" ht="18" customHeight="1">
      <c r="B1464" s="86"/>
    </row>
    <row r="1465" spans="2:2" s="73" customFormat="1" ht="18" customHeight="1">
      <c r="B1465" s="86"/>
    </row>
    <row r="1466" spans="2:2" s="73" customFormat="1" ht="18" customHeight="1">
      <c r="B1466" s="86"/>
    </row>
    <row r="1467" spans="2:2" s="73" customFormat="1" ht="18" customHeight="1">
      <c r="B1467" s="86"/>
    </row>
    <row r="1468" spans="2:2" s="73" customFormat="1" ht="18" customHeight="1">
      <c r="B1468" s="86"/>
    </row>
    <row r="1469" spans="2:2" s="73" customFormat="1" ht="18" customHeight="1">
      <c r="B1469" s="86"/>
    </row>
    <row r="1470" spans="2:2" s="73" customFormat="1" ht="18" customHeight="1">
      <c r="B1470" s="86"/>
    </row>
    <row r="1471" spans="2:2" s="73" customFormat="1" ht="18" customHeight="1">
      <c r="B1471" s="86"/>
    </row>
    <row r="1472" spans="2:2" s="73" customFormat="1" ht="18" customHeight="1">
      <c r="B1472" s="86"/>
    </row>
    <row r="1473" spans="2:2" s="73" customFormat="1" ht="18" customHeight="1">
      <c r="B1473" s="86"/>
    </row>
    <row r="1474" spans="2:2" s="73" customFormat="1" ht="18" customHeight="1">
      <c r="B1474" s="86"/>
    </row>
    <row r="1475" spans="2:2" s="73" customFormat="1" ht="18" customHeight="1">
      <c r="B1475" s="86"/>
    </row>
    <row r="1476" spans="2:2" s="73" customFormat="1" ht="18" customHeight="1">
      <c r="B1476" s="86"/>
    </row>
    <row r="1477" spans="2:2" s="73" customFormat="1" ht="18" customHeight="1">
      <c r="B1477" s="86"/>
    </row>
    <row r="1478" spans="2:2" s="73" customFormat="1" ht="18" customHeight="1">
      <c r="B1478" s="86"/>
    </row>
    <row r="1479" spans="2:2" s="73" customFormat="1" ht="18" customHeight="1">
      <c r="B1479" s="86"/>
    </row>
    <row r="1480" spans="2:2" s="73" customFormat="1" ht="18" customHeight="1">
      <c r="B1480" s="86"/>
    </row>
    <row r="1481" spans="2:2" s="73" customFormat="1" ht="18" customHeight="1">
      <c r="B1481" s="86"/>
    </row>
    <row r="1482" spans="2:2" s="73" customFormat="1" ht="18" customHeight="1">
      <c r="B1482" s="86"/>
    </row>
    <row r="1483" spans="2:2" s="73" customFormat="1" ht="18" customHeight="1">
      <c r="B1483" s="86"/>
    </row>
    <row r="1484" spans="2:2" s="73" customFormat="1" ht="18" customHeight="1">
      <c r="B1484" s="86"/>
    </row>
    <row r="1485" spans="2:2" s="73" customFormat="1" ht="18" customHeight="1">
      <c r="B1485" s="86"/>
    </row>
    <row r="1486" spans="2:2" s="73" customFormat="1" ht="18" customHeight="1">
      <c r="B1486" s="86"/>
    </row>
    <row r="1487" spans="2:2" s="73" customFormat="1" ht="18" customHeight="1">
      <c r="B1487" s="86"/>
    </row>
    <row r="1488" spans="2:2" s="73" customFormat="1" ht="18" customHeight="1">
      <c r="B1488" s="86"/>
    </row>
    <row r="1489" spans="2:2" s="73" customFormat="1" ht="18" customHeight="1">
      <c r="B1489" s="86"/>
    </row>
    <row r="1490" spans="2:2" s="73" customFormat="1" ht="18" customHeight="1">
      <c r="B1490" s="86"/>
    </row>
    <row r="1491" spans="2:2" s="73" customFormat="1" ht="18" customHeight="1">
      <c r="B1491" s="86"/>
    </row>
    <row r="1492" spans="2:2" s="73" customFormat="1" ht="18" customHeight="1">
      <c r="B1492" s="86"/>
    </row>
    <row r="1493" spans="2:2" s="73" customFormat="1" ht="18" customHeight="1">
      <c r="B1493" s="86"/>
    </row>
    <row r="1494" spans="2:2" s="73" customFormat="1" ht="18" customHeight="1">
      <c r="B1494" s="86"/>
    </row>
    <row r="1495" spans="2:2" s="73" customFormat="1" ht="18" customHeight="1">
      <c r="B1495" s="86"/>
    </row>
    <row r="1496" spans="2:2" s="73" customFormat="1" ht="18" customHeight="1">
      <c r="B1496" s="86"/>
    </row>
    <row r="1497" spans="2:2" s="73" customFormat="1" ht="18" customHeight="1">
      <c r="B1497" s="86"/>
    </row>
    <row r="1498" spans="2:2" s="73" customFormat="1" ht="18" customHeight="1">
      <c r="B1498" s="86"/>
    </row>
    <row r="1499" spans="2:2" s="73" customFormat="1" ht="18" customHeight="1">
      <c r="B1499" s="86"/>
    </row>
    <row r="1500" spans="2:2" s="73" customFormat="1" ht="18" customHeight="1">
      <c r="B1500" s="86"/>
    </row>
    <row r="1501" spans="2:2" s="73" customFormat="1" ht="18" customHeight="1">
      <c r="B1501" s="86"/>
    </row>
    <row r="1502" spans="2:2" s="73" customFormat="1" ht="18" customHeight="1">
      <c r="B1502" s="86"/>
    </row>
    <row r="1503" spans="2:2" s="73" customFormat="1" ht="18" customHeight="1">
      <c r="B1503" s="86"/>
    </row>
    <row r="1504" spans="2:2" s="73" customFormat="1" ht="18" customHeight="1">
      <c r="B1504" s="86"/>
    </row>
    <row r="1505" spans="2:2" s="73" customFormat="1" ht="18" customHeight="1">
      <c r="B1505" s="86"/>
    </row>
    <row r="1506" spans="2:2" s="73" customFormat="1" ht="18" customHeight="1">
      <c r="B1506" s="86"/>
    </row>
    <row r="1507" spans="2:2" s="73" customFormat="1" ht="18" customHeight="1">
      <c r="B1507" s="86"/>
    </row>
    <row r="1508" spans="2:2" s="73" customFormat="1" ht="18" customHeight="1">
      <c r="B1508" s="86"/>
    </row>
    <row r="1509" spans="2:2" s="73" customFormat="1" ht="18" customHeight="1">
      <c r="B1509" s="86"/>
    </row>
    <row r="1510" spans="2:2" s="73" customFormat="1" ht="18" customHeight="1">
      <c r="B1510" s="86"/>
    </row>
    <row r="1511" spans="2:2" s="73" customFormat="1" ht="18" customHeight="1">
      <c r="B1511" s="86"/>
    </row>
    <row r="1512" spans="2:2" s="73" customFormat="1" ht="18" customHeight="1">
      <c r="B1512" s="86"/>
    </row>
    <row r="1513" spans="2:2" s="73" customFormat="1" ht="18" customHeight="1">
      <c r="B1513" s="86"/>
    </row>
    <row r="1514" spans="2:2" s="73" customFormat="1" ht="18" customHeight="1">
      <c r="B1514" s="86"/>
    </row>
    <row r="1515" spans="2:2" s="73" customFormat="1" ht="18" customHeight="1">
      <c r="B1515" s="86"/>
    </row>
    <row r="1516" spans="2:2" s="73" customFormat="1" ht="18" customHeight="1">
      <c r="B1516" s="86"/>
    </row>
    <row r="1517" spans="2:2" s="73" customFormat="1" ht="18" customHeight="1">
      <c r="B1517" s="86"/>
    </row>
    <row r="1518" spans="2:2" s="73" customFormat="1" ht="18" customHeight="1">
      <c r="B1518" s="86"/>
    </row>
    <row r="1519" spans="2:2" s="73" customFormat="1" ht="18" customHeight="1">
      <c r="B1519" s="86"/>
    </row>
    <row r="1520" spans="2:2" s="73" customFormat="1" ht="18" customHeight="1">
      <c r="B1520" s="86"/>
    </row>
    <row r="1521" spans="2:2" s="73" customFormat="1" ht="18" customHeight="1">
      <c r="B1521" s="86"/>
    </row>
    <row r="1522" spans="2:2" s="73" customFormat="1" ht="18" customHeight="1">
      <c r="B1522" s="86"/>
    </row>
    <row r="1523" spans="2:2" s="73" customFormat="1" ht="18" customHeight="1">
      <c r="B1523" s="86"/>
    </row>
    <row r="1524" spans="2:2" s="73" customFormat="1" ht="18" customHeight="1">
      <c r="B1524" s="86"/>
    </row>
    <row r="1525" spans="2:2" s="73" customFormat="1" ht="18" customHeight="1">
      <c r="B1525" s="86"/>
    </row>
    <row r="1526" spans="2:2" s="73" customFormat="1" ht="18" customHeight="1">
      <c r="B1526" s="86"/>
    </row>
    <row r="1527" spans="2:2" s="73" customFormat="1" ht="18" customHeight="1">
      <c r="B1527" s="86"/>
    </row>
    <row r="1528" spans="2:2" s="73" customFormat="1" ht="18" customHeight="1">
      <c r="B1528" s="86"/>
    </row>
    <row r="1529" spans="2:2" s="73" customFormat="1" ht="18" customHeight="1">
      <c r="B1529" s="86"/>
    </row>
    <row r="1530" spans="2:2" s="73" customFormat="1" ht="18" customHeight="1">
      <c r="B1530" s="86"/>
    </row>
    <row r="1531" spans="2:2" s="73" customFormat="1" ht="18" customHeight="1">
      <c r="B1531" s="86"/>
    </row>
    <row r="1532" spans="2:2" s="73" customFormat="1" ht="18" customHeight="1">
      <c r="B1532" s="86"/>
    </row>
    <row r="1533" spans="2:2" s="73" customFormat="1" ht="18" customHeight="1">
      <c r="B1533" s="86"/>
    </row>
    <row r="1534" spans="2:2" s="73" customFormat="1" ht="18" customHeight="1">
      <c r="B1534" s="86"/>
    </row>
    <row r="1535" spans="2:2" s="73" customFormat="1" ht="18" customHeight="1">
      <c r="B1535" s="86"/>
    </row>
    <row r="1536" spans="2:2" s="73" customFormat="1" ht="18" customHeight="1">
      <c r="B1536" s="86"/>
    </row>
    <row r="1537" spans="2:2" s="73" customFormat="1" ht="18" customHeight="1">
      <c r="B1537" s="86"/>
    </row>
    <row r="1538" spans="2:2" s="73" customFormat="1" ht="18" customHeight="1">
      <c r="B1538" s="86"/>
    </row>
    <row r="1539" spans="2:2" s="73" customFormat="1" ht="18" customHeight="1">
      <c r="B1539" s="86"/>
    </row>
    <row r="1540" spans="2:2" s="73" customFormat="1" ht="18" customHeight="1">
      <c r="B1540" s="86"/>
    </row>
    <row r="1541" spans="2:2" s="73" customFormat="1" ht="18" customHeight="1">
      <c r="B1541" s="86"/>
    </row>
    <row r="1542" spans="2:2" s="73" customFormat="1" ht="18" customHeight="1">
      <c r="B1542" s="86"/>
    </row>
    <row r="1543" spans="2:2" s="73" customFormat="1" ht="18" customHeight="1">
      <c r="B1543" s="86"/>
    </row>
    <row r="1544" spans="2:2" s="73" customFormat="1" ht="18" customHeight="1">
      <c r="B1544" s="86"/>
    </row>
    <row r="1545" spans="2:2" s="73" customFormat="1" ht="18" customHeight="1">
      <c r="B1545" s="86"/>
    </row>
    <row r="1546" spans="2:2" s="73" customFormat="1" ht="18" customHeight="1">
      <c r="B1546" s="86"/>
    </row>
    <row r="1547" spans="2:2" s="73" customFormat="1" ht="18" customHeight="1">
      <c r="B1547" s="86"/>
    </row>
    <row r="1548" spans="2:2" s="73" customFormat="1" ht="18" customHeight="1">
      <c r="B1548" s="86"/>
    </row>
    <row r="1549" spans="2:2" s="73" customFormat="1" ht="18" customHeight="1">
      <c r="B1549" s="86"/>
    </row>
    <row r="1550" spans="2:2" s="73" customFormat="1" ht="18" customHeight="1">
      <c r="B1550" s="86"/>
    </row>
    <row r="1551" spans="2:2" s="73" customFormat="1" ht="18" customHeight="1">
      <c r="B1551" s="86"/>
    </row>
    <row r="1552" spans="2:2" s="73" customFormat="1" ht="18" customHeight="1">
      <c r="B1552" s="86"/>
    </row>
    <row r="1553" spans="2:2" s="73" customFormat="1" ht="18" customHeight="1">
      <c r="B1553" s="86"/>
    </row>
    <row r="1554" spans="2:2" s="73" customFormat="1" ht="18" customHeight="1">
      <c r="B1554" s="86"/>
    </row>
    <row r="1555" spans="2:2" s="73" customFormat="1" ht="18" customHeight="1">
      <c r="B1555" s="86"/>
    </row>
    <row r="1556" spans="2:2" s="73" customFormat="1" ht="18" customHeight="1">
      <c r="B1556" s="86"/>
    </row>
    <row r="1557" spans="2:2" s="73" customFormat="1" ht="18" customHeight="1">
      <c r="B1557" s="86"/>
    </row>
    <row r="1558" spans="2:2" s="73" customFormat="1" ht="18" customHeight="1">
      <c r="B1558" s="86"/>
    </row>
    <row r="1559" spans="2:2" s="73" customFormat="1" ht="18" customHeight="1">
      <c r="B1559" s="86"/>
    </row>
    <row r="1560" spans="2:2" s="73" customFormat="1" ht="18" customHeight="1">
      <c r="B1560" s="86"/>
    </row>
    <row r="1561" spans="2:2" s="73" customFormat="1" ht="18" customHeight="1">
      <c r="B1561" s="86"/>
    </row>
    <row r="1562" spans="2:2" s="73" customFormat="1" ht="18" customHeight="1">
      <c r="B1562" s="86"/>
    </row>
    <row r="1563" spans="2:2" s="73" customFormat="1" ht="18" customHeight="1">
      <c r="B1563" s="86"/>
    </row>
    <row r="1564" spans="2:2" s="73" customFormat="1" ht="18" customHeight="1">
      <c r="B1564" s="86"/>
    </row>
    <row r="1565" spans="2:2" s="73" customFormat="1" ht="18" customHeight="1">
      <c r="B1565" s="86"/>
    </row>
    <row r="1566" spans="2:2" s="73" customFormat="1" ht="18" customHeight="1">
      <c r="B1566" s="86"/>
    </row>
    <row r="1567" spans="2:2" s="73" customFormat="1" ht="18" customHeight="1">
      <c r="B1567" s="86"/>
    </row>
    <row r="1568" spans="2:2" s="73" customFormat="1" ht="18" customHeight="1">
      <c r="B1568" s="86"/>
    </row>
    <row r="1569" spans="2:2" s="73" customFormat="1" ht="18" customHeight="1">
      <c r="B1569" s="86"/>
    </row>
    <row r="1570" spans="2:2" s="73" customFormat="1" ht="18" customHeight="1">
      <c r="B1570" s="86"/>
    </row>
    <row r="1571" spans="2:2" s="73" customFormat="1" ht="18" customHeight="1">
      <c r="B1571" s="86"/>
    </row>
    <row r="1572" spans="2:2" s="73" customFormat="1" ht="18" customHeight="1">
      <c r="B1572" s="86"/>
    </row>
    <row r="1573" spans="2:2" s="73" customFormat="1" ht="18" customHeight="1">
      <c r="B1573" s="86"/>
    </row>
    <row r="1574" spans="2:2" s="73" customFormat="1" ht="18" customHeight="1">
      <c r="B1574" s="86"/>
    </row>
    <row r="1575" spans="2:2" s="73" customFormat="1" ht="18" customHeight="1">
      <c r="B1575" s="86"/>
    </row>
    <row r="1576" spans="2:2" s="73" customFormat="1" ht="18" customHeight="1">
      <c r="B1576" s="86"/>
    </row>
    <row r="1577" spans="2:2" s="73" customFormat="1" ht="18" customHeight="1">
      <c r="B1577" s="86"/>
    </row>
    <row r="1578" spans="2:2" s="73" customFormat="1" ht="18" customHeight="1">
      <c r="B1578" s="86"/>
    </row>
    <row r="1579" spans="2:2" s="73" customFormat="1" ht="18" customHeight="1">
      <c r="B1579" s="86"/>
    </row>
    <row r="1580" spans="2:2" s="73" customFormat="1" ht="18" customHeight="1">
      <c r="B1580" s="86"/>
    </row>
    <row r="1581" spans="2:2" s="73" customFormat="1" ht="18" customHeight="1">
      <c r="B1581" s="86"/>
    </row>
    <row r="1582" spans="2:2" s="73" customFormat="1" ht="18" customHeight="1">
      <c r="B1582" s="86"/>
    </row>
    <row r="1583" spans="2:2" s="73" customFormat="1" ht="18" customHeight="1">
      <c r="B1583" s="86"/>
    </row>
    <row r="1584" spans="2:2" s="73" customFormat="1" ht="18" customHeight="1">
      <c r="B1584" s="86"/>
    </row>
    <row r="1585" spans="2:2" s="73" customFormat="1" ht="18" customHeight="1">
      <c r="B1585" s="86"/>
    </row>
    <row r="1586" spans="2:2" s="73" customFormat="1" ht="18" customHeight="1">
      <c r="B1586" s="86"/>
    </row>
    <row r="1587" spans="2:2" s="73" customFormat="1" ht="18" customHeight="1">
      <c r="B1587" s="86"/>
    </row>
    <row r="1588" spans="2:2" s="73" customFormat="1" ht="18" customHeight="1">
      <c r="B1588" s="86"/>
    </row>
    <row r="1589" spans="2:2" s="73" customFormat="1" ht="18" customHeight="1">
      <c r="B1589" s="86"/>
    </row>
    <row r="1590" spans="2:2" s="73" customFormat="1" ht="18" customHeight="1">
      <c r="B1590" s="86"/>
    </row>
    <row r="1591" spans="2:2" s="73" customFormat="1" ht="18" customHeight="1">
      <c r="B1591" s="86"/>
    </row>
    <row r="1592" spans="2:2" s="73" customFormat="1" ht="18" customHeight="1">
      <c r="B1592" s="86"/>
    </row>
    <row r="1593" spans="2:2" s="73" customFormat="1" ht="18" customHeight="1">
      <c r="B1593" s="86"/>
    </row>
    <row r="1594" spans="2:2" s="73" customFormat="1" ht="18" customHeight="1">
      <c r="B1594" s="86"/>
    </row>
    <row r="1595" spans="2:2" s="73" customFormat="1" ht="18" customHeight="1">
      <c r="B1595" s="86"/>
    </row>
    <row r="1596" spans="2:2" s="73" customFormat="1" ht="18" customHeight="1">
      <c r="B1596" s="86"/>
    </row>
    <row r="1597" spans="2:2" s="73" customFormat="1" ht="18" customHeight="1">
      <c r="B1597" s="86"/>
    </row>
    <row r="1598" spans="2:2" s="73" customFormat="1" ht="18" customHeight="1">
      <c r="B1598" s="86"/>
    </row>
    <row r="1599" spans="2:2" s="73" customFormat="1" ht="18" customHeight="1">
      <c r="B1599" s="86"/>
    </row>
    <row r="1600" spans="2:2" s="73" customFormat="1" ht="18" customHeight="1">
      <c r="B1600" s="86"/>
    </row>
    <row r="1601" spans="2:2" s="73" customFormat="1" ht="18" customHeight="1">
      <c r="B1601" s="86"/>
    </row>
    <row r="1602" spans="2:2" s="73" customFormat="1" ht="18" customHeight="1">
      <c r="B1602" s="86"/>
    </row>
    <row r="1603" spans="2:2" s="73" customFormat="1" ht="18" customHeight="1">
      <c r="B1603" s="86"/>
    </row>
    <row r="1604" spans="2:2" s="73" customFormat="1" ht="18" customHeight="1">
      <c r="B1604" s="86"/>
    </row>
    <row r="1605" spans="2:2" s="73" customFormat="1" ht="18" customHeight="1">
      <c r="B1605" s="86"/>
    </row>
    <row r="1606" spans="2:2" s="73" customFormat="1" ht="18" customHeight="1">
      <c r="B1606" s="86"/>
    </row>
    <row r="1607" spans="2:2" s="73" customFormat="1" ht="18" customHeight="1">
      <c r="B1607" s="86"/>
    </row>
    <row r="1608" spans="2:2" s="73" customFormat="1" ht="18" customHeight="1">
      <c r="B1608" s="86"/>
    </row>
    <row r="1609" spans="2:2" s="73" customFormat="1" ht="18" customHeight="1">
      <c r="B1609" s="86"/>
    </row>
    <row r="1610" spans="2:2" s="73" customFormat="1" ht="18" customHeight="1">
      <c r="B1610" s="86"/>
    </row>
    <row r="1611" spans="2:2" s="73" customFormat="1" ht="18" customHeight="1">
      <c r="B1611" s="86"/>
    </row>
    <row r="1612" spans="2:2" s="73" customFormat="1" ht="18" customHeight="1">
      <c r="B1612" s="86"/>
    </row>
    <row r="1613" spans="2:2" s="73" customFormat="1" ht="18" customHeight="1">
      <c r="B1613" s="86"/>
    </row>
    <row r="1614" spans="2:2" s="73" customFormat="1" ht="18" customHeight="1">
      <c r="B1614" s="86"/>
    </row>
    <row r="1615" spans="2:2" s="73" customFormat="1" ht="18" customHeight="1">
      <c r="B1615" s="86"/>
    </row>
    <row r="1616" spans="2:2" s="73" customFormat="1" ht="18" customHeight="1">
      <c r="B1616" s="86"/>
    </row>
    <row r="1617" spans="2:2" s="73" customFormat="1" ht="18" customHeight="1">
      <c r="B1617" s="86"/>
    </row>
    <row r="1618" spans="2:2" s="73" customFormat="1" ht="18" customHeight="1">
      <c r="B1618" s="86"/>
    </row>
    <row r="1619" spans="2:2" s="73" customFormat="1" ht="18" customHeight="1">
      <c r="B1619" s="86"/>
    </row>
    <row r="1620" spans="2:2" s="73" customFormat="1" ht="18" customHeight="1">
      <c r="B1620" s="86"/>
    </row>
    <row r="1621" spans="2:2" s="73" customFormat="1" ht="18" customHeight="1">
      <c r="B1621" s="86"/>
    </row>
    <row r="1622" spans="2:2" s="73" customFormat="1" ht="18" customHeight="1">
      <c r="B1622" s="86"/>
    </row>
    <row r="1623" spans="2:2" s="73" customFormat="1" ht="18" customHeight="1">
      <c r="B1623" s="86"/>
    </row>
    <row r="1624" spans="2:2" s="73" customFormat="1" ht="18" customHeight="1">
      <c r="B1624" s="86"/>
    </row>
    <row r="1625" spans="2:2" s="73" customFormat="1" ht="18" customHeight="1">
      <c r="B1625" s="86"/>
    </row>
    <row r="1626" spans="2:2" s="73" customFormat="1" ht="18" customHeight="1">
      <c r="B1626" s="86"/>
    </row>
    <row r="1627" spans="2:2" s="73" customFormat="1" ht="18" customHeight="1">
      <c r="B1627" s="86"/>
    </row>
    <row r="1628" spans="2:2" s="73" customFormat="1" ht="18" customHeight="1">
      <c r="B1628" s="86"/>
    </row>
    <row r="1629" spans="2:2" s="73" customFormat="1" ht="18" customHeight="1">
      <c r="B1629" s="86"/>
    </row>
    <row r="1630" spans="2:2" s="73" customFormat="1" ht="18" customHeight="1">
      <c r="B1630" s="86"/>
    </row>
    <row r="1631" spans="2:2" s="73" customFormat="1" ht="18" customHeight="1">
      <c r="B1631" s="86"/>
    </row>
    <row r="1632" spans="2:2" s="73" customFormat="1" ht="18" customHeight="1">
      <c r="B1632" s="86"/>
    </row>
    <row r="1633" spans="2:2" s="73" customFormat="1" ht="18" customHeight="1">
      <c r="B1633" s="86"/>
    </row>
    <row r="1634" spans="2:2" s="73" customFormat="1" ht="18" customHeight="1">
      <c r="B1634" s="86"/>
    </row>
    <row r="1635" spans="2:2" s="73" customFormat="1" ht="18" customHeight="1">
      <c r="B1635" s="86"/>
    </row>
    <row r="1636" spans="2:2" s="73" customFormat="1" ht="18" customHeight="1">
      <c r="B1636" s="86"/>
    </row>
    <row r="1637" spans="2:2" s="73" customFormat="1" ht="18" customHeight="1">
      <c r="B1637" s="86"/>
    </row>
    <row r="1638" spans="2:2" s="73" customFormat="1" ht="18" customHeight="1">
      <c r="B1638" s="86"/>
    </row>
    <row r="1639" spans="2:2" s="73" customFormat="1" ht="18" customHeight="1">
      <c r="B1639" s="86"/>
    </row>
    <row r="1640" spans="2:2" s="73" customFormat="1" ht="18" customHeight="1">
      <c r="B1640" s="86"/>
    </row>
    <row r="1641" spans="2:2" s="73" customFormat="1" ht="18" customHeight="1">
      <c r="B1641" s="86"/>
    </row>
    <row r="1642" spans="2:2" s="73" customFormat="1" ht="18" customHeight="1">
      <c r="B1642" s="86"/>
    </row>
    <row r="1643" spans="2:2" s="73" customFormat="1" ht="18" customHeight="1">
      <c r="B1643" s="86"/>
    </row>
    <row r="1644" spans="2:2" s="73" customFormat="1" ht="18" customHeight="1">
      <c r="B1644" s="86"/>
    </row>
    <row r="1645" spans="2:2" s="73" customFormat="1" ht="18" customHeight="1">
      <c r="B1645" s="86"/>
    </row>
    <row r="1646" spans="2:2" s="73" customFormat="1" ht="18" customHeight="1">
      <c r="B1646" s="86"/>
    </row>
    <row r="1647" spans="2:2" s="73" customFormat="1" ht="18" customHeight="1">
      <c r="B1647" s="86"/>
    </row>
    <row r="1648" spans="2:2" s="73" customFormat="1" ht="18" customHeight="1">
      <c r="B1648" s="86"/>
    </row>
    <row r="1649" spans="2:2" s="73" customFormat="1" ht="18" customHeight="1">
      <c r="B1649" s="86"/>
    </row>
    <row r="1650" spans="2:2" s="73" customFormat="1" ht="18" customHeight="1">
      <c r="B1650" s="86"/>
    </row>
    <row r="1651" spans="2:2" s="73" customFormat="1" ht="18" customHeight="1">
      <c r="B1651" s="86"/>
    </row>
    <row r="1652" spans="2:2" s="73" customFormat="1" ht="18" customHeight="1">
      <c r="B1652" s="86"/>
    </row>
    <row r="1653" spans="2:2" s="73" customFormat="1" ht="18" customHeight="1">
      <c r="B1653" s="86"/>
    </row>
    <row r="1654" spans="2:2" s="73" customFormat="1" ht="18" customHeight="1">
      <c r="B1654" s="86"/>
    </row>
    <row r="1655" spans="2:2" s="73" customFormat="1" ht="18" customHeight="1">
      <c r="B1655" s="86"/>
    </row>
    <row r="1656" spans="2:2" s="73" customFormat="1" ht="18" customHeight="1">
      <c r="B1656" s="86"/>
    </row>
    <row r="1657" spans="2:2" s="73" customFormat="1" ht="18" customHeight="1">
      <c r="B1657" s="86"/>
    </row>
    <row r="1658" spans="2:2" s="73" customFormat="1" ht="18" customHeight="1">
      <c r="B1658" s="86"/>
    </row>
    <row r="1659" spans="2:2" s="73" customFormat="1" ht="18" customHeight="1">
      <c r="B1659" s="86"/>
    </row>
    <row r="1660" spans="2:2" s="73" customFormat="1" ht="18" customHeight="1">
      <c r="B1660" s="86"/>
    </row>
    <row r="1661" spans="2:2" s="73" customFormat="1" ht="18" customHeight="1">
      <c r="B1661" s="86"/>
    </row>
    <row r="1662" spans="2:2" s="73" customFormat="1" ht="18" customHeight="1">
      <c r="B1662" s="86"/>
    </row>
    <row r="1663" spans="2:2" s="73" customFormat="1" ht="18" customHeight="1">
      <c r="B1663" s="86"/>
    </row>
    <row r="1664" spans="2:2" s="73" customFormat="1" ht="18" customHeight="1">
      <c r="B1664" s="86"/>
    </row>
    <row r="1665" spans="2:2" s="73" customFormat="1" ht="18" customHeight="1">
      <c r="B1665" s="86"/>
    </row>
    <row r="1666" spans="2:2" s="73" customFormat="1" ht="18" customHeight="1">
      <c r="B1666" s="86"/>
    </row>
    <row r="1667" spans="2:2" s="73" customFormat="1" ht="18" customHeight="1">
      <c r="B1667" s="86"/>
    </row>
    <row r="1668" spans="2:2" s="73" customFormat="1" ht="18" customHeight="1">
      <c r="B1668" s="86"/>
    </row>
    <row r="1669" spans="2:2" s="73" customFormat="1" ht="18" customHeight="1">
      <c r="B1669" s="86"/>
    </row>
    <row r="1670" spans="2:2" s="73" customFormat="1" ht="18" customHeight="1">
      <c r="B1670" s="86"/>
    </row>
    <row r="1671" spans="2:2" s="73" customFormat="1" ht="18" customHeight="1">
      <c r="B1671" s="86"/>
    </row>
    <row r="1672" spans="2:2" s="73" customFormat="1" ht="18" customHeight="1">
      <c r="B1672" s="86"/>
    </row>
    <row r="1673" spans="2:2" s="73" customFormat="1" ht="18" customHeight="1">
      <c r="B1673" s="86"/>
    </row>
    <row r="1674" spans="2:2" s="73" customFormat="1" ht="18" customHeight="1">
      <c r="B1674" s="86"/>
    </row>
    <row r="1675" spans="2:2" s="73" customFormat="1" ht="18" customHeight="1">
      <c r="B1675" s="86"/>
    </row>
    <row r="1676" spans="2:2" s="73" customFormat="1" ht="18" customHeight="1">
      <c r="B1676" s="86"/>
    </row>
    <row r="1677" spans="2:2" s="73" customFormat="1" ht="18" customHeight="1">
      <c r="B1677" s="86"/>
    </row>
    <row r="1678" spans="2:2" s="73" customFormat="1" ht="18" customHeight="1">
      <c r="B1678" s="86"/>
    </row>
    <row r="1679" spans="2:2" s="73" customFormat="1" ht="18" customHeight="1">
      <c r="B1679" s="86"/>
    </row>
    <row r="1680" spans="2:2" s="73" customFormat="1" ht="18" customHeight="1">
      <c r="B1680" s="86"/>
    </row>
    <row r="1681" spans="2:2" s="73" customFormat="1" ht="18" customHeight="1">
      <c r="B1681" s="86"/>
    </row>
    <row r="1682" spans="2:2" s="73" customFormat="1" ht="18" customHeight="1">
      <c r="B1682" s="86"/>
    </row>
    <row r="1683" spans="2:2" s="73" customFormat="1" ht="18" customHeight="1">
      <c r="B1683" s="86"/>
    </row>
    <row r="1684" spans="2:2" s="73" customFormat="1" ht="18" customHeight="1">
      <c r="B1684" s="86"/>
    </row>
    <row r="1685" spans="2:2" s="73" customFormat="1" ht="18" customHeight="1">
      <c r="B1685" s="86"/>
    </row>
    <row r="1686" spans="2:2" s="73" customFormat="1" ht="18" customHeight="1">
      <c r="B1686" s="86"/>
    </row>
    <row r="1687" spans="2:2" s="73" customFormat="1" ht="18" customHeight="1">
      <c r="B1687" s="86"/>
    </row>
    <row r="1688" spans="2:2" s="73" customFormat="1" ht="18" customHeight="1">
      <c r="B1688" s="86"/>
    </row>
    <row r="1689" spans="2:2" s="73" customFormat="1" ht="18" customHeight="1">
      <c r="B1689" s="86"/>
    </row>
    <row r="1690" spans="2:2" s="73" customFormat="1" ht="18" customHeight="1">
      <c r="B1690" s="86"/>
    </row>
    <row r="1691" spans="2:2" s="73" customFormat="1" ht="18" customHeight="1">
      <c r="B1691" s="86"/>
    </row>
    <row r="1692" spans="2:2" s="73" customFormat="1" ht="18" customHeight="1">
      <c r="B1692" s="86"/>
    </row>
    <row r="1693" spans="2:2" s="73" customFormat="1" ht="18" customHeight="1">
      <c r="B1693" s="86"/>
    </row>
    <row r="1694" spans="2:2" s="73" customFormat="1" ht="18" customHeight="1">
      <c r="B1694" s="86"/>
    </row>
    <row r="1695" spans="2:2" s="73" customFormat="1" ht="18" customHeight="1">
      <c r="B1695" s="86"/>
    </row>
    <row r="1696" spans="2:2" s="73" customFormat="1" ht="18" customHeight="1">
      <c r="B1696" s="86"/>
    </row>
    <row r="1697" spans="2:2" s="73" customFormat="1" ht="18" customHeight="1">
      <c r="B1697" s="86"/>
    </row>
    <row r="1698" spans="2:2" s="73" customFormat="1" ht="18" customHeight="1">
      <c r="B1698" s="86"/>
    </row>
    <row r="1699" spans="2:2" s="73" customFormat="1" ht="18" customHeight="1">
      <c r="B1699" s="86"/>
    </row>
    <row r="1700" spans="2:2" s="73" customFormat="1" ht="18" customHeight="1">
      <c r="B1700" s="86"/>
    </row>
    <row r="1701" spans="2:2" s="73" customFormat="1" ht="18" customHeight="1">
      <c r="B1701" s="86"/>
    </row>
    <row r="1702" spans="2:2" s="73" customFormat="1" ht="18" customHeight="1">
      <c r="B1702" s="86"/>
    </row>
    <row r="1703" spans="2:2" s="73" customFormat="1" ht="18" customHeight="1">
      <c r="B1703" s="86"/>
    </row>
    <row r="1704" spans="2:2" s="73" customFormat="1" ht="18" customHeight="1">
      <c r="B1704" s="86"/>
    </row>
    <row r="1705" spans="2:2" s="73" customFormat="1" ht="18" customHeight="1">
      <c r="B1705" s="86"/>
    </row>
    <row r="1706" spans="2:2" s="73" customFormat="1" ht="18" customHeight="1">
      <c r="B1706" s="86"/>
    </row>
    <row r="1707" spans="2:2" s="73" customFormat="1" ht="18" customHeight="1">
      <c r="B1707" s="86"/>
    </row>
    <row r="1708" spans="2:2" s="73" customFormat="1" ht="18" customHeight="1">
      <c r="B1708" s="86"/>
    </row>
    <row r="1709" spans="2:2" s="73" customFormat="1" ht="18" customHeight="1">
      <c r="B1709" s="86"/>
    </row>
    <row r="1710" spans="2:2" s="73" customFormat="1" ht="18" customHeight="1">
      <c r="B1710" s="86"/>
    </row>
    <row r="1711" spans="2:2" s="73" customFormat="1" ht="18" customHeight="1">
      <c r="B1711" s="86"/>
    </row>
    <row r="1712" spans="2:2" s="73" customFormat="1" ht="18" customHeight="1">
      <c r="B1712" s="86"/>
    </row>
    <row r="1713" spans="2:2" s="73" customFormat="1" ht="18" customHeight="1">
      <c r="B1713" s="86"/>
    </row>
    <row r="1714" spans="2:2" s="73" customFormat="1" ht="18" customHeight="1">
      <c r="B1714" s="86"/>
    </row>
    <row r="1715" spans="2:2" s="73" customFormat="1" ht="18" customHeight="1">
      <c r="B1715" s="86"/>
    </row>
    <row r="1716" spans="2:2" s="73" customFormat="1" ht="18" customHeight="1">
      <c r="B1716" s="86"/>
    </row>
    <row r="1717" spans="2:2" s="73" customFormat="1" ht="18" customHeight="1">
      <c r="B1717" s="86"/>
    </row>
    <row r="1718" spans="2:2" s="73" customFormat="1" ht="18" customHeight="1">
      <c r="B1718" s="86"/>
    </row>
    <row r="1719" spans="2:2" s="73" customFormat="1" ht="18" customHeight="1">
      <c r="B1719" s="86"/>
    </row>
    <row r="1720" spans="2:2" s="73" customFormat="1" ht="18" customHeight="1">
      <c r="B1720" s="86"/>
    </row>
    <row r="1721" spans="2:2" s="73" customFormat="1" ht="18" customHeight="1">
      <c r="B1721" s="86"/>
    </row>
    <row r="1722" spans="2:2" s="73" customFormat="1" ht="18" customHeight="1">
      <c r="B1722" s="86"/>
    </row>
    <row r="1723" spans="2:2" s="73" customFormat="1" ht="18" customHeight="1">
      <c r="B1723" s="86"/>
    </row>
    <row r="1724" spans="2:2" s="73" customFormat="1" ht="18" customHeight="1">
      <c r="B1724" s="86"/>
    </row>
    <row r="1725" spans="2:2" s="73" customFormat="1" ht="18" customHeight="1">
      <c r="B1725" s="86"/>
    </row>
    <row r="1726" spans="2:2" s="73" customFormat="1" ht="18" customHeight="1">
      <c r="B1726" s="86"/>
    </row>
    <row r="1727" spans="2:2" s="73" customFormat="1" ht="18" customHeight="1">
      <c r="B1727" s="86"/>
    </row>
    <row r="1728" spans="2:2" s="73" customFormat="1" ht="18" customHeight="1">
      <c r="B1728" s="86"/>
    </row>
    <row r="1729" spans="2:2" s="73" customFormat="1" ht="18" customHeight="1">
      <c r="B1729" s="86"/>
    </row>
    <row r="1730" spans="2:2" s="73" customFormat="1" ht="18" customHeight="1">
      <c r="B1730" s="86"/>
    </row>
    <row r="1731" spans="2:2" s="73" customFormat="1" ht="18" customHeight="1">
      <c r="B1731" s="86"/>
    </row>
    <row r="1732" spans="2:2" s="73" customFormat="1" ht="18" customHeight="1">
      <c r="B1732" s="86"/>
    </row>
    <row r="1733" spans="2:2" s="73" customFormat="1" ht="18" customHeight="1">
      <c r="B1733" s="86"/>
    </row>
    <row r="1734" spans="2:2" s="73" customFormat="1" ht="18" customHeight="1">
      <c r="B1734" s="86"/>
    </row>
    <row r="1735" spans="2:2" s="73" customFormat="1" ht="18" customHeight="1">
      <c r="B1735" s="86"/>
    </row>
    <row r="1736" spans="2:2" s="73" customFormat="1" ht="18" customHeight="1">
      <c r="B1736" s="86"/>
    </row>
    <row r="1737" spans="2:2" s="73" customFormat="1" ht="18" customHeight="1">
      <c r="B1737" s="86"/>
    </row>
    <row r="1738" spans="2:2" s="73" customFormat="1" ht="18" customHeight="1">
      <c r="B1738" s="86"/>
    </row>
    <row r="1739" spans="2:2" s="73" customFormat="1" ht="18" customHeight="1">
      <c r="B1739" s="86"/>
    </row>
    <row r="1740" spans="2:2" s="73" customFormat="1" ht="18" customHeight="1">
      <c r="B1740" s="86"/>
    </row>
    <row r="1741" spans="2:2" s="73" customFormat="1" ht="18" customHeight="1">
      <c r="B1741" s="86"/>
    </row>
    <row r="1742" spans="2:2" s="73" customFormat="1" ht="18" customHeight="1">
      <c r="B1742" s="86"/>
    </row>
    <row r="1743" spans="2:2" s="73" customFormat="1" ht="18" customHeight="1">
      <c r="B1743" s="86"/>
    </row>
    <row r="1744" spans="2:2" s="73" customFormat="1" ht="18" customHeight="1">
      <c r="B1744" s="86"/>
    </row>
    <row r="1745" spans="2:2" s="73" customFormat="1" ht="18" customHeight="1">
      <c r="B1745" s="86"/>
    </row>
    <row r="1746" spans="2:2" s="73" customFormat="1" ht="18" customHeight="1">
      <c r="B1746" s="86"/>
    </row>
    <row r="1747" spans="2:2" s="73" customFormat="1" ht="18" customHeight="1">
      <c r="B1747" s="86"/>
    </row>
    <row r="1748" spans="2:2" s="73" customFormat="1" ht="18" customHeight="1">
      <c r="B1748" s="86"/>
    </row>
    <row r="1749" spans="2:2" s="73" customFormat="1" ht="18" customHeight="1">
      <c r="B1749" s="86"/>
    </row>
    <row r="1750" spans="2:2" s="73" customFormat="1" ht="18" customHeight="1">
      <c r="B1750" s="86"/>
    </row>
    <row r="1751" spans="2:2" s="73" customFormat="1" ht="18" customHeight="1">
      <c r="B1751" s="86"/>
    </row>
    <row r="1752" spans="2:2" s="73" customFormat="1" ht="18" customHeight="1">
      <c r="B1752" s="86"/>
    </row>
    <row r="1753" spans="2:2" s="73" customFormat="1" ht="18" customHeight="1">
      <c r="B1753" s="86"/>
    </row>
    <row r="1754" spans="2:2" s="73" customFormat="1" ht="18" customHeight="1">
      <c r="B1754" s="86"/>
    </row>
    <row r="1755" spans="2:2" s="73" customFormat="1" ht="18" customHeight="1">
      <c r="B1755" s="86"/>
    </row>
    <row r="1756" spans="2:2" s="73" customFormat="1" ht="18" customHeight="1">
      <c r="B1756" s="86"/>
    </row>
    <row r="1757" spans="2:2" s="73" customFormat="1" ht="18" customHeight="1">
      <c r="B1757" s="86"/>
    </row>
    <row r="1758" spans="2:2" s="73" customFormat="1" ht="18" customHeight="1">
      <c r="B1758" s="86"/>
    </row>
    <row r="1759" spans="2:2" s="73" customFormat="1" ht="18" customHeight="1">
      <c r="B1759" s="86"/>
    </row>
    <row r="1760" spans="2:2" s="73" customFormat="1" ht="18" customHeight="1">
      <c r="B1760" s="86"/>
    </row>
    <row r="1761" spans="2:2" s="73" customFormat="1" ht="18" customHeight="1">
      <c r="B1761" s="86"/>
    </row>
    <row r="1762" spans="2:2" s="73" customFormat="1" ht="18" customHeight="1">
      <c r="B1762" s="86"/>
    </row>
    <row r="1763" spans="2:2" s="73" customFormat="1" ht="18" customHeight="1">
      <c r="B1763" s="86"/>
    </row>
    <row r="1764" spans="2:2" s="73" customFormat="1" ht="18" customHeight="1">
      <c r="B1764" s="86"/>
    </row>
    <row r="1765" spans="2:2" s="73" customFormat="1" ht="18" customHeight="1">
      <c r="B1765" s="86"/>
    </row>
    <row r="1766" spans="2:2" s="73" customFormat="1" ht="18" customHeight="1">
      <c r="B1766" s="86"/>
    </row>
    <row r="1767" spans="2:2" s="73" customFormat="1" ht="18" customHeight="1">
      <c r="B1767" s="86"/>
    </row>
    <row r="1768" spans="2:2" s="73" customFormat="1" ht="18" customHeight="1">
      <c r="B1768" s="86"/>
    </row>
    <row r="1769" spans="2:2" s="73" customFormat="1" ht="18" customHeight="1">
      <c r="B1769" s="86"/>
    </row>
    <row r="1770" spans="2:2" s="73" customFormat="1" ht="18" customHeight="1">
      <c r="B1770" s="86"/>
    </row>
    <row r="1771" spans="2:2" s="73" customFormat="1" ht="18" customHeight="1">
      <c r="B1771" s="86"/>
    </row>
    <row r="1772" spans="2:2" s="73" customFormat="1" ht="18" customHeight="1">
      <c r="B1772" s="86"/>
    </row>
    <row r="1773" spans="2:2" s="73" customFormat="1" ht="18" customHeight="1">
      <c r="B1773" s="86"/>
    </row>
    <row r="1774" spans="2:2" s="73" customFormat="1" ht="18" customHeight="1">
      <c r="B1774" s="86"/>
    </row>
    <row r="1775" spans="2:2" s="73" customFormat="1" ht="18" customHeight="1">
      <c r="B1775" s="86"/>
    </row>
    <row r="1776" spans="2:2" s="73" customFormat="1" ht="18" customHeight="1">
      <c r="B1776" s="86"/>
    </row>
    <row r="1777" spans="2:2" s="73" customFormat="1" ht="18" customHeight="1">
      <c r="B1777" s="86"/>
    </row>
    <row r="1778" spans="2:2" s="73" customFormat="1" ht="18" customHeight="1">
      <c r="B1778" s="86"/>
    </row>
    <row r="1779" spans="2:2" s="73" customFormat="1" ht="18" customHeight="1">
      <c r="B1779" s="86"/>
    </row>
    <row r="1780" spans="2:2" s="73" customFormat="1" ht="18" customHeight="1">
      <c r="B1780" s="86"/>
    </row>
    <row r="1781" spans="2:2" s="73" customFormat="1" ht="18" customHeight="1">
      <c r="B1781" s="86"/>
    </row>
    <row r="1782" spans="2:2" s="73" customFormat="1" ht="18" customHeight="1">
      <c r="B1782" s="86"/>
    </row>
    <row r="1783" spans="2:2" s="73" customFormat="1" ht="18" customHeight="1">
      <c r="B1783" s="86"/>
    </row>
    <row r="1784" spans="2:2" s="73" customFormat="1" ht="18" customHeight="1">
      <c r="B1784" s="86"/>
    </row>
    <row r="1785" spans="2:2" s="73" customFormat="1" ht="18" customHeight="1">
      <c r="B1785" s="86"/>
    </row>
    <row r="1786" spans="2:2" s="73" customFormat="1" ht="18" customHeight="1">
      <c r="B1786" s="86"/>
    </row>
    <row r="1787" spans="2:2" s="73" customFormat="1" ht="18" customHeight="1">
      <c r="B1787" s="86"/>
    </row>
    <row r="1788" spans="2:2" s="73" customFormat="1" ht="18" customHeight="1">
      <c r="B1788" s="86"/>
    </row>
    <row r="1789" spans="2:2" s="73" customFormat="1" ht="18" customHeight="1">
      <c r="B1789" s="86"/>
    </row>
    <row r="1790" spans="2:2" s="73" customFormat="1" ht="18" customHeight="1">
      <c r="B1790" s="86"/>
    </row>
    <row r="1791" spans="2:2" s="73" customFormat="1" ht="18" customHeight="1">
      <c r="B1791" s="86"/>
    </row>
    <row r="1792" spans="2:2" s="73" customFormat="1" ht="18" customHeight="1">
      <c r="B1792" s="86"/>
    </row>
    <row r="1793" spans="2:2" s="73" customFormat="1" ht="18" customHeight="1">
      <c r="B1793" s="86"/>
    </row>
    <row r="1794" spans="2:2" s="73" customFormat="1" ht="18" customHeight="1">
      <c r="B1794" s="86"/>
    </row>
    <row r="1795" spans="2:2" s="73" customFormat="1" ht="18" customHeight="1">
      <c r="B1795" s="86"/>
    </row>
    <row r="1796" spans="2:2" s="73" customFormat="1" ht="18" customHeight="1">
      <c r="B1796" s="86"/>
    </row>
    <row r="1797" spans="2:2" s="73" customFormat="1" ht="18" customHeight="1">
      <c r="B1797" s="86"/>
    </row>
    <row r="1798" spans="2:2" s="73" customFormat="1" ht="18" customHeight="1">
      <c r="B1798" s="86"/>
    </row>
    <row r="1799" spans="2:2" s="73" customFormat="1" ht="18" customHeight="1">
      <c r="B1799" s="86"/>
    </row>
    <row r="1800" spans="2:2" s="73" customFormat="1" ht="18" customHeight="1">
      <c r="B1800" s="86"/>
    </row>
    <row r="1801" spans="2:2" s="73" customFormat="1" ht="18" customHeight="1">
      <c r="B1801" s="86"/>
    </row>
    <row r="1802" spans="2:2" s="73" customFormat="1" ht="18" customHeight="1">
      <c r="B1802" s="86"/>
    </row>
    <row r="1803" spans="2:2" s="73" customFormat="1" ht="18" customHeight="1">
      <c r="B1803" s="86"/>
    </row>
    <row r="1804" spans="2:2" s="73" customFormat="1" ht="18" customHeight="1">
      <c r="B1804" s="86"/>
    </row>
    <row r="1805" spans="2:2" s="73" customFormat="1" ht="18" customHeight="1">
      <c r="B1805" s="86"/>
    </row>
    <row r="1806" spans="2:2" s="73" customFormat="1" ht="18" customHeight="1">
      <c r="B1806" s="86"/>
    </row>
    <row r="1807" spans="2:2" s="73" customFormat="1" ht="18" customHeight="1">
      <c r="B1807" s="86"/>
    </row>
    <row r="1808" spans="2:2" s="73" customFormat="1" ht="18" customHeight="1">
      <c r="B1808" s="86"/>
    </row>
    <row r="1809" spans="2:2" s="73" customFormat="1" ht="18" customHeight="1">
      <c r="B1809" s="86"/>
    </row>
    <row r="1810" spans="2:2" s="73" customFormat="1" ht="18" customHeight="1">
      <c r="B1810" s="86"/>
    </row>
    <row r="1811" spans="2:2" s="73" customFormat="1" ht="18" customHeight="1">
      <c r="B1811" s="86"/>
    </row>
    <row r="1812" spans="2:2" s="73" customFormat="1" ht="18" customHeight="1">
      <c r="B1812" s="86"/>
    </row>
    <row r="1813" spans="2:2" s="73" customFormat="1" ht="18" customHeight="1">
      <c r="B1813" s="86"/>
    </row>
    <row r="1814" spans="2:2" s="73" customFormat="1" ht="18" customHeight="1">
      <c r="B1814" s="86"/>
    </row>
    <row r="1815" spans="2:2" s="73" customFormat="1" ht="18" customHeight="1">
      <c r="B1815" s="86"/>
    </row>
    <row r="1816" spans="2:2" s="73" customFormat="1" ht="18" customHeight="1">
      <c r="B1816" s="86"/>
    </row>
    <row r="1817" spans="2:2" s="73" customFormat="1" ht="18" customHeight="1">
      <c r="B1817" s="86"/>
    </row>
    <row r="1818" spans="2:2" s="73" customFormat="1" ht="18" customHeight="1">
      <c r="B1818" s="86"/>
    </row>
    <row r="1819" spans="2:2" s="73" customFormat="1" ht="18" customHeight="1">
      <c r="B1819" s="86"/>
    </row>
    <row r="1820" spans="2:2" s="73" customFormat="1" ht="18" customHeight="1">
      <c r="B1820" s="86"/>
    </row>
    <row r="1821" spans="2:2" s="73" customFormat="1" ht="18" customHeight="1">
      <c r="B1821" s="86"/>
    </row>
    <row r="1822" spans="2:2" s="73" customFormat="1" ht="18" customHeight="1">
      <c r="B1822" s="86"/>
    </row>
    <row r="1823" spans="2:2" s="73" customFormat="1" ht="18" customHeight="1">
      <c r="B1823" s="86"/>
    </row>
    <row r="1824" spans="2:2" s="73" customFormat="1" ht="18" customHeight="1">
      <c r="B1824" s="86"/>
    </row>
    <row r="1825" spans="2:2" s="73" customFormat="1" ht="18" customHeight="1">
      <c r="B1825" s="86"/>
    </row>
    <row r="1826" spans="2:2" s="73" customFormat="1" ht="18" customHeight="1">
      <c r="B1826" s="86"/>
    </row>
    <row r="1827" spans="2:2" s="73" customFormat="1" ht="18" customHeight="1">
      <c r="B1827" s="86"/>
    </row>
    <row r="1828" spans="2:2" s="73" customFormat="1" ht="18" customHeight="1">
      <c r="B1828" s="86"/>
    </row>
    <row r="1829" spans="2:2" s="73" customFormat="1" ht="18" customHeight="1">
      <c r="B1829" s="86"/>
    </row>
    <row r="1830" spans="2:2" s="73" customFormat="1" ht="18" customHeight="1">
      <c r="B1830" s="86"/>
    </row>
    <row r="1831" spans="2:2" s="73" customFormat="1" ht="18" customHeight="1">
      <c r="B1831" s="86"/>
    </row>
    <row r="1832" spans="2:2" s="73" customFormat="1" ht="18" customHeight="1">
      <c r="B1832" s="86"/>
    </row>
    <row r="1833" spans="2:2" s="73" customFormat="1" ht="18" customHeight="1">
      <c r="B1833" s="86"/>
    </row>
    <row r="1834" spans="2:2" s="73" customFormat="1" ht="18" customHeight="1">
      <c r="B1834" s="86"/>
    </row>
    <row r="1835" spans="2:2" s="73" customFormat="1" ht="18" customHeight="1">
      <c r="B1835" s="86"/>
    </row>
    <row r="1836" spans="2:2" s="73" customFormat="1" ht="18" customHeight="1">
      <c r="B1836" s="86"/>
    </row>
    <row r="1837" spans="2:2" s="73" customFormat="1" ht="18" customHeight="1">
      <c r="B1837" s="86"/>
    </row>
    <row r="1838" spans="2:2" s="73" customFormat="1" ht="18" customHeight="1">
      <c r="B1838" s="86"/>
    </row>
    <row r="1839" spans="2:2" s="73" customFormat="1" ht="18" customHeight="1">
      <c r="B1839" s="86"/>
    </row>
    <row r="1840" spans="2:2" s="73" customFormat="1" ht="18" customHeight="1">
      <c r="B1840" s="86"/>
    </row>
    <row r="1841" spans="2:2" s="73" customFormat="1" ht="18" customHeight="1">
      <c r="B1841" s="86"/>
    </row>
    <row r="1842" spans="2:2" s="73" customFormat="1" ht="18" customHeight="1">
      <c r="B1842" s="86"/>
    </row>
    <row r="1843" spans="2:2" s="73" customFormat="1" ht="18" customHeight="1">
      <c r="B1843" s="86"/>
    </row>
    <row r="1844" spans="2:2" s="73" customFormat="1" ht="18" customHeight="1">
      <c r="B1844" s="86"/>
    </row>
    <row r="1845" spans="2:2" s="73" customFormat="1" ht="18" customHeight="1">
      <c r="B1845" s="86"/>
    </row>
    <row r="1846" spans="2:2" s="73" customFormat="1" ht="18" customHeight="1">
      <c r="B1846" s="86"/>
    </row>
    <row r="1847" spans="2:2" s="73" customFormat="1" ht="18" customHeight="1">
      <c r="B1847" s="86"/>
    </row>
    <row r="1848" spans="2:2" s="73" customFormat="1" ht="18" customHeight="1">
      <c r="B1848" s="86"/>
    </row>
    <row r="1849" spans="2:2" s="73" customFormat="1" ht="18" customHeight="1">
      <c r="B1849" s="86"/>
    </row>
    <row r="1850" spans="2:2" s="73" customFormat="1" ht="18" customHeight="1">
      <c r="B1850" s="86"/>
    </row>
    <row r="1851" spans="2:2" s="73" customFormat="1" ht="18" customHeight="1">
      <c r="B1851" s="86"/>
    </row>
    <row r="1852" spans="2:2" s="73" customFormat="1" ht="18" customHeight="1">
      <c r="B1852" s="86"/>
    </row>
    <row r="1853" spans="2:2" s="73" customFormat="1" ht="18" customHeight="1">
      <c r="B1853" s="86"/>
    </row>
    <row r="1854" spans="2:2" s="73" customFormat="1" ht="18" customHeight="1">
      <c r="B1854" s="86"/>
    </row>
    <row r="1855" spans="2:2" s="73" customFormat="1" ht="18" customHeight="1">
      <c r="B1855" s="86"/>
    </row>
    <row r="1856" spans="2:2" s="73" customFormat="1" ht="18" customHeight="1">
      <c r="B1856" s="86"/>
    </row>
    <row r="1857" spans="2:2" s="73" customFormat="1" ht="18" customHeight="1">
      <c r="B1857" s="86"/>
    </row>
    <row r="1858" spans="2:2" s="73" customFormat="1" ht="18" customHeight="1">
      <c r="B1858" s="86"/>
    </row>
    <row r="1859" spans="2:2" s="73" customFormat="1" ht="18" customHeight="1">
      <c r="B1859" s="86"/>
    </row>
    <row r="1860" spans="2:2" s="73" customFormat="1" ht="18" customHeight="1">
      <c r="B1860" s="86"/>
    </row>
    <row r="1861" spans="2:2" s="73" customFormat="1" ht="18" customHeight="1">
      <c r="B1861" s="86"/>
    </row>
    <row r="1862" spans="2:2" s="73" customFormat="1" ht="18" customHeight="1">
      <c r="B1862" s="86"/>
    </row>
    <row r="1863" spans="2:2" s="73" customFormat="1" ht="18" customHeight="1">
      <c r="B1863" s="86"/>
    </row>
    <row r="1864" spans="2:2" s="73" customFormat="1" ht="18" customHeight="1">
      <c r="B1864" s="86"/>
    </row>
    <row r="1865" spans="2:2" s="73" customFormat="1" ht="18" customHeight="1">
      <c r="B1865" s="86"/>
    </row>
    <row r="1866" spans="2:2" s="73" customFormat="1" ht="18" customHeight="1">
      <c r="B1866" s="86"/>
    </row>
    <row r="1867" spans="2:2" s="73" customFormat="1" ht="18" customHeight="1">
      <c r="B1867" s="86"/>
    </row>
    <row r="1868" spans="2:2" s="73" customFormat="1" ht="18" customHeight="1">
      <c r="B1868" s="86"/>
    </row>
    <row r="1869" spans="2:2" s="73" customFormat="1" ht="18" customHeight="1">
      <c r="B1869" s="86"/>
    </row>
    <row r="1870" spans="2:2" s="73" customFormat="1" ht="18" customHeight="1">
      <c r="B1870" s="86"/>
    </row>
    <row r="1871" spans="2:2" s="73" customFormat="1" ht="18" customHeight="1">
      <c r="B1871" s="86"/>
    </row>
    <row r="1872" spans="2:2" s="73" customFormat="1" ht="18" customHeight="1">
      <c r="B1872" s="86"/>
    </row>
    <row r="1873" spans="2:2" s="73" customFormat="1" ht="18" customHeight="1">
      <c r="B1873" s="86"/>
    </row>
    <row r="1874" spans="2:2" s="73" customFormat="1" ht="18" customHeight="1">
      <c r="B1874" s="86"/>
    </row>
    <row r="1875" spans="2:2" s="73" customFormat="1" ht="18" customHeight="1">
      <c r="B1875" s="86"/>
    </row>
    <row r="1876" spans="2:2" s="73" customFormat="1" ht="18" customHeight="1">
      <c r="B1876" s="86"/>
    </row>
    <row r="1877" spans="2:2" s="73" customFormat="1" ht="18" customHeight="1">
      <c r="B1877" s="86"/>
    </row>
    <row r="1878" spans="2:2" s="73" customFormat="1" ht="18" customHeight="1">
      <c r="B1878" s="86"/>
    </row>
    <row r="1879" spans="2:2" s="73" customFormat="1" ht="18" customHeight="1">
      <c r="B1879" s="86"/>
    </row>
    <row r="1880" spans="2:2" s="73" customFormat="1" ht="18" customHeight="1">
      <c r="B1880" s="86"/>
    </row>
    <row r="1881" spans="2:2" s="73" customFormat="1" ht="18" customHeight="1">
      <c r="B1881" s="86"/>
    </row>
    <row r="1882" spans="2:2" s="73" customFormat="1" ht="18" customHeight="1">
      <c r="B1882" s="86"/>
    </row>
    <row r="1883" spans="2:2" s="73" customFormat="1" ht="18" customHeight="1">
      <c r="B1883" s="86"/>
    </row>
    <row r="1884" spans="2:2" s="73" customFormat="1" ht="18" customHeight="1">
      <c r="B1884" s="86"/>
    </row>
    <row r="1885" spans="2:2" s="73" customFormat="1" ht="18" customHeight="1">
      <c r="B1885" s="86"/>
    </row>
    <row r="1886" spans="2:2" s="73" customFormat="1" ht="18" customHeight="1">
      <c r="B1886" s="86"/>
    </row>
    <row r="1887" spans="2:2" s="73" customFormat="1" ht="18" customHeight="1">
      <c r="B1887" s="86"/>
    </row>
    <row r="1888" spans="2:2" s="73" customFormat="1" ht="18" customHeight="1">
      <c r="B1888" s="86"/>
    </row>
    <row r="1889" spans="2:2" s="73" customFormat="1" ht="18" customHeight="1">
      <c r="B1889" s="86"/>
    </row>
    <row r="1890" spans="2:2" s="73" customFormat="1" ht="18" customHeight="1">
      <c r="B1890" s="86"/>
    </row>
    <row r="1891" spans="2:2" s="73" customFormat="1" ht="18" customHeight="1">
      <c r="B1891" s="86"/>
    </row>
    <row r="1892" spans="2:2" s="73" customFormat="1" ht="18" customHeight="1">
      <c r="B1892" s="86"/>
    </row>
    <row r="1893" spans="2:2" s="73" customFormat="1" ht="18" customHeight="1">
      <c r="B1893" s="86"/>
    </row>
    <row r="1894" spans="2:2" s="73" customFormat="1" ht="18" customHeight="1">
      <c r="B1894" s="86"/>
    </row>
    <row r="1895" spans="2:2" s="73" customFormat="1" ht="18" customHeight="1">
      <c r="B1895" s="86"/>
    </row>
    <row r="1896" spans="2:2" s="73" customFormat="1" ht="18" customHeight="1">
      <c r="B1896" s="86"/>
    </row>
    <row r="1897" spans="2:2" s="73" customFormat="1" ht="18" customHeight="1">
      <c r="B1897" s="86"/>
    </row>
    <row r="1898" spans="2:2" s="73" customFormat="1" ht="18" customHeight="1">
      <c r="B1898" s="86"/>
    </row>
    <row r="1899" spans="2:2" s="73" customFormat="1" ht="18" customHeight="1">
      <c r="B1899" s="86"/>
    </row>
    <row r="1900" spans="2:2" s="73" customFormat="1" ht="18" customHeight="1">
      <c r="B1900" s="86"/>
    </row>
    <row r="1901" spans="2:2" s="73" customFormat="1" ht="18" customHeight="1">
      <c r="B1901" s="86"/>
    </row>
    <row r="1902" spans="2:2" s="73" customFormat="1" ht="18" customHeight="1">
      <c r="B1902" s="86"/>
    </row>
    <row r="1903" spans="2:2" s="73" customFormat="1" ht="18" customHeight="1">
      <c r="B1903" s="86"/>
    </row>
    <row r="1904" spans="2:2" s="73" customFormat="1" ht="18" customHeight="1">
      <c r="B1904" s="86"/>
    </row>
    <row r="1905" spans="2:2" s="73" customFormat="1" ht="18" customHeight="1">
      <c r="B1905" s="86"/>
    </row>
    <row r="1906" spans="2:2" s="73" customFormat="1" ht="18" customHeight="1">
      <c r="B1906" s="86"/>
    </row>
    <row r="1907" spans="2:2" s="73" customFormat="1" ht="18" customHeight="1">
      <c r="B1907" s="86"/>
    </row>
    <row r="1908" spans="2:2" s="73" customFormat="1" ht="18" customHeight="1">
      <c r="B1908" s="86"/>
    </row>
    <row r="1909" spans="2:2" s="73" customFormat="1" ht="18" customHeight="1">
      <c r="B1909" s="86"/>
    </row>
    <row r="1910" spans="2:2" s="73" customFormat="1" ht="18" customHeight="1">
      <c r="B1910" s="86"/>
    </row>
    <row r="1911" spans="2:2" s="73" customFormat="1" ht="18" customHeight="1">
      <c r="B1911" s="86"/>
    </row>
    <row r="1912" spans="2:2" s="73" customFormat="1" ht="18" customHeight="1">
      <c r="B1912" s="86"/>
    </row>
    <row r="1913" spans="2:2" s="73" customFormat="1" ht="18" customHeight="1">
      <c r="B1913" s="86"/>
    </row>
    <row r="1914" spans="2:2" s="73" customFormat="1" ht="18" customHeight="1">
      <c r="B1914" s="86"/>
    </row>
    <row r="1915" spans="2:2" s="73" customFormat="1" ht="18" customHeight="1">
      <c r="B1915" s="86"/>
    </row>
    <row r="1916" spans="2:2" s="73" customFormat="1" ht="18" customHeight="1">
      <c r="B1916" s="86"/>
    </row>
    <row r="1917" spans="2:2" s="73" customFormat="1" ht="18" customHeight="1">
      <c r="B1917" s="86"/>
    </row>
    <row r="1918" spans="2:2" s="73" customFormat="1" ht="18" customHeight="1">
      <c r="B1918" s="86"/>
    </row>
    <row r="1919" spans="2:2" s="73" customFormat="1" ht="18" customHeight="1">
      <c r="B1919" s="86"/>
    </row>
    <row r="1920" spans="2:2" s="73" customFormat="1" ht="18" customHeight="1">
      <c r="B1920" s="86"/>
    </row>
    <row r="1921" spans="2:2" s="73" customFormat="1" ht="18" customHeight="1">
      <c r="B1921" s="86"/>
    </row>
    <row r="1922" spans="2:2" s="73" customFormat="1" ht="18" customHeight="1">
      <c r="B1922" s="86"/>
    </row>
    <row r="1923" spans="2:2" s="73" customFormat="1" ht="18" customHeight="1">
      <c r="B1923" s="86"/>
    </row>
    <row r="1924" spans="2:2" s="73" customFormat="1" ht="18" customHeight="1">
      <c r="B1924" s="86"/>
    </row>
    <row r="1925" spans="2:2" s="73" customFormat="1" ht="18" customHeight="1">
      <c r="B1925" s="86"/>
    </row>
    <row r="1926" spans="2:2" s="73" customFormat="1" ht="18" customHeight="1">
      <c r="B1926" s="86"/>
    </row>
    <row r="1927" spans="2:2" s="73" customFormat="1" ht="18" customHeight="1">
      <c r="B1927" s="86"/>
    </row>
    <row r="1928" spans="2:2" s="73" customFormat="1" ht="18" customHeight="1">
      <c r="B1928" s="86"/>
    </row>
    <row r="1929" spans="2:2" s="73" customFormat="1" ht="18" customHeight="1">
      <c r="B1929" s="86"/>
    </row>
    <row r="1930" spans="2:2" s="73" customFormat="1" ht="18" customHeight="1">
      <c r="B1930" s="86"/>
    </row>
    <row r="1931" spans="2:2" s="73" customFormat="1" ht="18" customHeight="1">
      <c r="B1931" s="86"/>
    </row>
    <row r="1932" spans="2:2" s="73" customFormat="1" ht="18" customHeight="1">
      <c r="B1932" s="86"/>
    </row>
    <row r="1933" spans="2:2" s="73" customFormat="1" ht="18" customHeight="1">
      <c r="B1933" s="86"/>
    </row>
    <row r="1934" spans="2:2" s="73" customFormat="1" ht="18" customHeight="1">
      <c r="B1934" s="86"/>
    </row>
    <row r="1935" spans="2:2" s="73" customFormat="1" ht="18" customHeight="1">
      <c r="B1935" s="86"/>
    </row>
    <row r="1936" spans="2:2" s="73" customFormat="1" ht="18" customHeight="1">
      <c r="B1936" s="86"/>
    </row>
    <row r="1937" spans="2:2" s="73" customFormat="1" ht="18" customHeight="1">
      <c r="B1937" s="86"/>
    </row>
    <row r="1938" spans="2:2" s="73" customFormat="1" ht="18" customHeight="1">
      <c r="B1938" s="86"/>
    </row>
    <row r="1939" spans="2:2" s="73" customFormat="1" ht="18" customHeight="1">
      <c r="B1939" s="86"/>
    </row>
    <row r="1940" spans="2:2" s="73" customFormat="1" ht="18" customHeight="1">
      <c r="B1940" s="86"/>
    </row>
    <row r="1941" spans="2:2" s="73" customFormat="1" ht="18" customHeight="1">
      <c r="B1941" s="86"/>
    </row>
    <row r="1942" spans="2:2" s="73" customFormat="1" ht="18" customHeight="1">
      <c r="B1942" s="86"/>
    </row>
    <row r="1943" spans="2:2" s="73" customFormat="1" ht="18" customHeight="1">
      <c r="B1943" s="86"/>
    </row>
    <row r="1944" spans="2:2" s="73" customFormat="1" ht="18" customHeight="1">
      <c r="B1944" s="86"/>
    </row>
    <row r="1945" spans="2:2" s="73" customFormat="1" ht="18" customHeight="1">
      <c r="B1945" s="86"/>
    </row>
    <row r="1946" spans="2:2" s="73" customFormat="1" ht="18" customHeight="1">
      <c r="B1946" s="86"/>
    </row>
    <row r="1947" spans="2:2" s="73" customFormat="1" ht="18" customHeight="1">
      <c r="B1947" s="86"/>
    </row>
    <row r="1948" spans="2:2" s="73" customFormat="1" ht="18" customHeight="1">
      <c r="B1948" s="86"/>
    </row>
    <row r="1949" spans="2:2" s="73" customFormat="1" ht="18" customHeight="1">
      <c r="B1949" s="86"/>
    </row>
    <row r="1950" spans="2:2" s="73" customFormat="1" ht="18" customHeight="1">
      <c r="B1950" s="86"/>
    </row>
    <row r="1951" spans="2:2" s="73" customFormat="1" ht="18" customHeight="1">
      <c r="B1951" s="86"/>
    </row>
    <row r="1952" spans="2:2" s="73" customFormat="1" ht="18" customHeight="1">
      <c r="B1952" s="86"/>
    </row>
    <row r="1953" spans="2:2" s="73" customFormat="1" ht="18" customHeight="1">
      <c r="B1953" s="86"/>
    </row>
    <row r="1954" spans="2:2" s="73" customFormat="1" ht="18" customHeight="1">
      <c r="B1954" s="86"/>
    </row>
    <row r="1955" spans="2:2" s="73" customFormat="1" ht="18" customHeight="1">
      <c r="B1955" s="86"/>
    </row>
    <row r="1956" spans="2:2" s="73" customFormat="1" ht="18" customHeight="1">
      <c r="B1956" s="86"/>
    </row>
    <row r="1957" spans="2:2" s="73" customFormat="1" ht="18" customHeight="1">
      <c r="B1957" s="86"/>
    </row>
    <row r="1958" spans="2:2" s="73" customFormat="1" ht="18" customHeight="1">
      <c r="B1958" s="86"/>
    </row>
    <row r="1959" spans="2:2" s="73" customFormat="1" ht="18" customHeight="1">
      <c r="B1959" s="86"/>
    </row>
    <row r="1960" spans="2:2" s="73" customFormat="1" ht="18" customHeight="1">
      <c r="B1960" s="86"/>
    </row>
    <row r="1961" spans="2:2" s="73" customFormat="1" ht="18" customHeight="1">
      <c r="B1961" s="86"/>
    </row>
    <row r="1962" spans="2:2" s="73" customFormat="1" ht="18" customHeight="1">
      <c r="B1962" s="86"/>
    </row>
    <row r="1963" spans="2:2" s="73" customFormat="1" ht="18" customHeight="1">
      <c r="B1963" s="86"/>
    </row>
    <row r="1964" spans="2:2" s="73" customFormat="1" ht="18" customHeight="1">
      <c r="B1964" s="86"/>
    </row>
    <row r="1965" spans="2:2" s="73" customFormat="1" ht="18" customHeight="1">
      <c r="B1965" s="86"/>
    </row>
    <row r="1966" spans="2:2" s="73" customFormat="1" ht="18" customHeight="1">
      <c r="B1966" s="86"/>
    </row>
    <row r="1967" spans="2:2" s="73" customFormat="1" ht="18" customHeight="1">
      <c r="B1967" s="86"/>
    </row>
    <row r="1968" spans="2:2" s="73" customFormat="1" ht="18" customHeight="1">
      <c r="B1968" s="86"/>
    </row>
    <row r="1969" spans="2:2" s="73" customFormat="1" ht="18" customHeight="1">
      <c r="B1969" s="86"/>
    </row>
    <row r="1970" spans="2:2" s="73" customFormat="1" ht="18" customHeight="1">
      <c r="B1970" s="86"/>
    </row>
    <row r="1971" spans="2:2" s="73" customFormat="1" ht="18" customHeight="1">
      <c r="B1971" s="86"/>
    </row>
    <row r="1972" spans="2:2" s="73" customFormat="1" ht="18" customHeight="1">
      <c r="B1972" s="86"/>
    </row>
    <row r="1973" spans="2:2" s="73" customFormat="1" ht="18" customHeight="1">
      <c r="B1973" s="86"/>
    </row>
    <row r="1974" spans="2:2" s="73" customFormat="1" ht="18" customHeight="1">
      <c r="B1974" s="86"/>
    </row>
    <row r="1975" spans="2:2" s="73" customFormat="1" ht="18" customHeight="1">
      <c r="B1975" s="86"/>
    </row>
    <row r="1976" spans="2:2" s="73" customFormat="1" ht="18" customHeight="1">
      <c r="B1976" s="86"/>
    </row>
    <row r="1977" spans="2:2" s="73" customFormat="1" ht="18" customHeight="1">
      <c r="B1977" s="86"/>
    </row>
    <row r="1978" spans="2:2" s="73" customFormat="1" ht="18" customHeight="1">
      <c r="B1978" s="86"/>
    </row>
    <row r="1979" spans="2:2" s="73" customFormat="1" ht="18" customHeight="1">
      <c r="B1979" s="86"/>
    </row>
    <row r="1980" spans="2:2" s="73" customFormat="1" ht="18" customHeight="1">
      <c r="B1980" s="86"/>
    </row>
    <row r="1981" spans="2:2" s="73" customFormat="1" ht="18" customHeight="1">
      <c r="B1981" s="86"/>
    </row>
    <row r="1982" spans="2:2" s="73" customFormat="1" ht="18" customHeight="1">
      <c r="B1982" s="86"/>
    </row>
    <row r="1983" spans="2:2" s="73" customFormat="1" ht="18" customHeight="1">
      <c r="B1983" s="86"/>
    </row>
    <row r="1984" spans="2:2" s="73" customFormat="1" ht="18" customHeight="1">
      <c r="B1984" s="86"/>
    </row>
    <row r="1985" spans="2:2" s="73" customFormat="1" ht="18" customHeight="1">
      <c r="B1985" s="86"/>
    </row>
    <row r="1986" spans="2:2" s="73" customFormat="1" ht="18" customHeight="1">
      <c r="B1986" s="86"/>
    </row>
    <row r="1987" spans="2:2" s="73" customFormat="1" ht="18" customHeight="1">
      <c r="B1987" s="86"/>
    </row>
    <row r="1988" spans="2:2" s="73" customFormat="1" ht="18" customHeight="1">
      <c r="B1988" s="86"/>
    </row>
    <row r="1989" spans="2:2" s="73" customFormat="1" ht="18" customHeight="1">
      <c r="B1989" s="86"/>
    </row>
    <row r="1990" spans="2:2" s="73" customFormat="1" ht="18" customHeight="1">
      <c r="B1990" s="86"/>
    </row>
    <row r="1991" spans="2:2" s="73" customFormat="1" ht="18" customHeight="1">
      <c r="B1991" s="86"/>
    </row>
    <row r="1992" spans="2:2" s="73" customFormat="1" ht="18" customHeight="1">
      <c r="B1992" s="86"/>
    </row>
    <row r="1993" spans="2:2" s="73" customFormat="1" ht="18" customHeight="1">
      <c r="B1993" s="86"/>
    </row>
    <row r="1994" spans="2:2" s="73" customFormat="1" ht="18" customHeight="1">
      <c r="B1994" s="86"/>
    </row>
    <row r="1995" spans="2:2" s="73" customFormat="1" ht="18" customHeight="1">
      <c r="B1995" s="86"/>
    </row>
    <row r="1996" spans="2:2" s="73" customFormat="1" ht="18" customHeight="1">
      <c r="B1996" s="86"/>
    </row>
    <row r="1997" spans="2:2" s="73" customFormat="1" ht="18" customHeight="1">
      <c r="B1997" s="86"/>
    </row>
    <row r="1998" spans="2:2" s="73" customFormat="1" ht="18" customHeight="1">
      <c r="B1998" s="86"/>
    </row>
    <row r="1999" spans="2:2" s="73" customFormat="1" ht="18" customHeight="1">
      <c r="B1999" s="86"/>
    </row>
    <row r="2000" spans="2:2" s="73" customFormat="1" ht="18" customHeight="1">
      <c r="B2000" s="86"/>
    </row>
    <row r="2001" spans="2:2" s="73" customFormat="1" ht="18" customHeight="1">
      <c r="B2001" s="86"/>
    </row>
    <row r="2002" spans="2:2" s="73" customFormat="1" ht="18" customHeight="1">
      <c r="B2002" s="86"/>
    </row>
    <row r="2003" spans="2:2" s="73" customFormat="1" ht="18" customHeight="1">
      <c r="B2003" s="86"/>
    </row>
    <row r="2004" spans="2:2" s="73" customFormat="1" ht="18" customHeight="1">
      <c r="B2004" s="86"/>
    </row>
    <row r="2005" spans="2:2" s="73" customFormat="1" ht="18" customHeight="1">
      <c r="B2005" s="86"/>
    </row>
    <row r="2006" spans="2:2" s="73" customFormat="1" ht="18" customHeight="1">
      <c r="B2006" s="86"/>
    </row>
    <row r="2007" spans="2:2" s="73" customFormat="1" ht="18" customHeight="1">
      <c r="B2007" s="86"/>
    </row>
    <row r="2008" spans="2:2" s="73" customFormat="1" ht="18" customHeight="1">
      <c r="B2008" s="86"/>
    </row>
    <row r="2009" spans="2:2" s="73" customFormat="1" ht="18" customHeight="1">
      <c r="B2009" s="86"/>
    </row>
    <row r="2010" spans="2:2" s="73" customFormat="1" ht="18" customHeight="1">
      <c r="B2010" s="86"/>
    </row>
    <row r="2011" spans="2:2" s="73" customFormat="1" ht="18" customHeight="1">
      <c r="B2011" s="86"/>
    </row>
    <row r="2012" spans="2:2" s="73" customFormat="1" ht="18" customHeight="1">
      <c r="B2012" s="86"/>
    </row>
    <row r="2013" spans="2:2" s="73" customFormat="1" ht="18" customHeight="1">
      <c r="B2013" s="86"/>
    </row>
    <row r="2014" spans="2:2" s="73" customFormat="1" ht="18" customHeight="1">
      <c r="B2014" s="86"/>
    </row>
    <row r="2015" spans="2:2" s="73" customFormat="1" ht="18" customHeight="1">
      <c r="B2015" s="86"/>
    </row>
    <row r="2016" spans="2:2" s="73" customFormat="1" ht="18" customHeight="1">
      <c r="B2016" s="86"/>
    </row>
    <row r="2017" spans="2:2" s="73" customFormat="1" ht="18" customHeight="1">
      <c r="B2017" s="86"/>
    </row>
    <row r="2018" spans="2:2" s="73" customFormat="1" ht="18" customHeight="1">
      <c r="B2018" s="86"/>
    </row>
    <row r="2019" spans="2:2" s="73" customFormat="1" ht="18" customHeight="1">
      <c r="B2019" s="86"/>
    </row>
    <row r="2020" spans="2:2" s="73" customFormat="1" ht="18" customHeight="1">
      <c r="B2020" s="86"/>
    </row>
    <row r="2021" spans="2:2" s="73" customFormat="1" ht="18" customHeight="1">
      <c r="B2021" s="86"/>
    </row>
    <row r="2022" spans="2:2" s="73" customFormat="1" ht="18" customHeight="1">
      <c r="B2022" s="86"/>
    </row>
    <row r="2023" spans="2:2" s="73" customFormat="1" ht="18" customHeight="1">
      <c r="B2023" s="86"/>
    </row>
    <row r="2024" spans="2:2" s="73" customFormat="1" ht="18" customHeight="1">
      <c r="B2024" s="86"/>
    </row>
    <row r="2025" spans="2:2" s="73" customFormat="1" ht="18" customHeight="1">
      <c r="B2025" s="86"/>
    </row>
    <row r="2026" spans="2:2" s="73" customFormat="1" ht="18" customHeight="1">
      <c r="B2026" s="86"/>
    </row>
    <row r="2027" spans="2:2" s="73" customFormat="1" ht="18" customHeight="1">
      <c r="B2027" s="86"/>
    </row>
    <row r="2028" spans="2:2" s="73" customFormat="1" ht="18" customHeight="1">
      <c r="B2028" s="86"/>
    </row>
    <row r="2029" spans="2:2" s="73" customFormat="1" ht="18" customHeight="1">
      <c r="B2029" s="86"/>
    </row>
    <row r="2030" spans="2:2" s="73" customFormat="1" ht="18" customHeight="1">
      <c r="B2030" s="86"/>
    </row>
    <row r="2031" spans="2:2" s="73" customFormat="1" ht="18" customHeight="1">
      <c r="B2031" s="86"/>
    </row>
    <row r="2032" spans="2:2" s="73" customFormat="1" ht="18" customHeight="1">
      <c r="B2032" s="86"/>
    </row>
    <row r="2033" spans="2:2" s="73" customFormat="1" ht="18" customHeight="1">
      <c r="B2033" s="86"/>
    </row>
    <row r="2034" spans="2:2" s="73" customFormat="1" ht="18" customHeight="1">
      <c r="B2034" s="86"/>
    </row>
    <row r="2035" spans="2:2" s="73" customFormat="1" ht="18" customHeight="1">
      <c r="B2035" s="86"/>
    </row>
    <row r="2036" spans="2:2" s="73" customFormat="1" ht="18" customHeight="1">
      <c r="B2036" s="86"/>
    </row>
    <row r="2037" spans="2:2" s="73" customFormat="1" ht="18" customHeight="1">
      <c r="B2037" s="86"/>
    </row>
    <row r="2038" spans="2:2" s="73" customFormat="1" ht="18" customHeight="1">
      <c r="B2038" s="86"/>
    </row>
    <row r="2039" spans="2:2" s="73" customFormat="1" ht="18" customHeight="1">
      <c r="B2039" s="86"/>
    </row>
    <row r="2040" spans="2:2" s="73" customFormat="1" ht="18" customHeight="1">
      <c r="B2040" s="86"/>
    </row>
    <row r="2041" spans="2:2" s="73" customFormat="1" ht="18" customHeight="1">
      <c r="B2041" s="86"/>
    </row>
    <row r="2042" spans="2:2" s="73" customFormat="1" ht="18" customHeight="1">
      <c r="B2042" s="86"/>
    </row>
    <row r="2043" spans="2:2" s="73" customFormat="1" ht="18" customHeight="1">
      <c r="B2043" s="86"/>
    </row>
    <row r="2044" spans="2:2" s="73" customFormat="1" ht="18" customHeight="1">
      <c r="B2044" s="86"/>
    </row>
    <row r="2045" spans="2:2" s="73" customFormat="1" ht="18" customHeight="1">
      <c r="B2045" s="86"/>
    </row>
    <row r="2046" spans="2:2" s="73" customFormat="1" ht="18" customHeight="1">
      <c r="B2046" s="86"/>
    </row>
    <row r="2047" spans="2:2" s="73" customFormat="1" ht="18" customHeight="1">
      <c r="B2047" s="86"/>
    </row>
    <row r="2048" spans="2:2" s="73" customFormat="1" ht="18" customHeight="1">
      <c r="B2048" s="86"/>
    </row>
    <row r="2049" spans="2:2" s="73" customFormat="1" ht="18" customHeight="1">
      <c r="B2049" s="86"/>
    </row>
    <row r="2050" spans="2:2" s="73" customFormat="1" ht="18" customHeight="1">
      <c r="B2050" s="86"/>
    </row>
    <row r="2051" spans="2:2" s="73" customFormat="1" ht="18" customHeight="1">
      <c r="B2051" s="86"/>
    </row>
    <row r="2052" spans="2:2" s="73" customFormat="1" ht="18" customHeight="1">
      <c r="B2052" s="86"/>
    </row>
    <row r="2053" spans="2:2" s="73" customFormat="1" ht="18" customHeight="1">
      <c r="B2053" s="86"/>
    </row>
    <row r="2054" spans="2:2" s="73" customFormat="1" ht="18" customHeight="1">
      <c r="B2054" s="86"/>
    </row>
    <row r="2055" spans="2:2" s="73" customFormat="1" ht="18" customHeight="1">
      <c r="B2055" s="86"/>
    </row>
    <row r="2056" spans="2:2" s="73" customFormat="1" ht="18" customHeight="1">
      <c r="B2056" s="86"/>
    </row>
    <row r="2057" spans="2:2" s="73" customFormat="1" ht="18" customHeight="1">
      <c r="B2057" s="86"/>
    </row>
    <row r="2058" spans="2:2" s="73" customFormat="1" ht="18" customHeight="1">
      <c r="B2058" s="86"/>
    </row>
    <row r="2059" spans="2:2" s="73" customFormat="1" ht="18" customHeight="1">
      <c r="B2059" s="86"/>
    </row>
    <row r="2060" spans="2:2" s="73" customFormat="1" ht="18" customHeight="1">
      <c r="B2060" s="86"/>
    </row>
    <row r="2061" spans="2:2" s="73" customFormat="1" ht="18" customHeight="1">
      <c r="B2061" s="86"/>
    </row>
    <row r="2062" spans="2:2" s="73" customFormat="1" ht="18" customHeight="1">
      <c r="B2062" s="86"/>
    </row>
    <row r="2063" spans="2:2" s="73" customFormat="1" ht="18" customHeight="1">
      <c r="B2063" s="86"/>
    </row>
    <row r="2064" spans="2:2" s="73" customFormat="1" ht="18" customHeight="1">
      <c r="B2064" s="86"/>
    </row>
    <row r="2065" spans="2:2" s="73" customFormat="1" ht="18" customHeight="1">
      <c r="B2065" s="86"/>
    </row>
    <row r="2066" spans="2:2" s="73" customFormat="1" ht="18" customHeight="1">
      <c r="B2066" s="86"/>
    </row>
    <row r="2067" spans="2:2" s="73" customFormat="1" ht="18" customHeight="1">
      <c r="B2067" s="86"/>
    </row>
    <row r="2068" spans="2:2" s="73" customFormat="1" ht="18" customHeight="1">
      <c r="B2068" s="86"/>
    </row>
    <row r="2069" spans="2:2" s="73" customFormat="1" ht="18" customHeight="1">
      <c r="B2069" s="86"/>
    </row>
    <row r="2070" spans="2:2" s="73" customFormat="1" ht="18" customHeight="1">
      <c r="B2070" s="86"/>
    </row>
    <row r="2071" spans="2:2" s="73" customFormat="1" ht="18" customHeight="1">
      <c r="B2071" s="86"/>
    </row>
    <row r="2072" spans="2:2" s="73" customFormat="1" ht="18" customHeight="1">
      <c r="B2072" s="86"/>
    </row>
    <row r="2073" spans="2:2" s="73" customFormat="1" ht="18" customHeight="1">
      <c r="B2073" s="86"/>
    </row>
    <row r="2074" spans="2:2" s="73" customFormat="1" ht="18" customHeight="1">
      <c r="B2074" s="86"/>
    </row>
    <row r="2075" spans="2:2" s="73" customFormat="1" ht="18" customHeight="1">
      <c r="B2075" s="86"/>
    </row>
    <row r="2076" spans="2:2" s="73" customFormat="1" ht="18" customHeight="1">
      <c r="B2076" s="86"/>
    </row>
    <row r="2077" spans="2:2" s="73" customFormat="1" ht="18" customHeight="1">
      <c r="B2077" s="86"/>
    </row>
    <row r="2078" spans="2:2" s="73" customFormat="1" ht="18" customHeight="1">
      <c r="B2078" s="86"/>
    </row>
    <row r="2079" spans="2:2" s="73" customFormat="1" ht="18" customHeight="1">
      <c r="B2079" s="86"/>
    </row>
    <row r="2080" spans="2:2" s="73" customFormat="1" ht="18" customHeight="1">
      <c r="B2080" s="86"/>
    </row>
    <row r="2081" spans="2:2" s="73" customFormat="1" ht="18" customHeight="1">
      <c r="B2081" s="86"/>
    </row>
    <row r="2082" spans="2:2" s="73" customFormat="1" ht="18" customHeight="1">
      <c r="B2082" s="86"/>
    </row>
    <row r="2083" spans="2:2" s="73" customFormat="1" ht="18" customHeight="1">
      <c r="B2083" s="86"/>
    </row>
    <row r="2084" spans="2:2" s="73" customFormat="1" ht="18" customHeight="1">
      <c r="B2084" s="86"/>
    </row>
    <row r="2085" spans="2:2" s="73" customFormat="1" ht="18" customHeight="1">
      <c r="B2085" s="86"/>
    </row>
    <row r="2086" spans="2:2" s="73" customFormat="1" ht="18" customHeight="1">
      <c r="B2086" s="86"/>
    </row>
    <row r="2087" spans="2:2" s="73" customFormat="1" ht="18" customHeight="1">
      <c r="B2087" s="86"/>
    </row>
    <row r="2088" spans="2:2" s="73" customFormat="1" ht="18" customHeight="1">
      <c r="B2088" s="86"/>
    </row>
    <row r="2089" spans="2:2" s="73" customFormat="1" ht="18" customHeight="1">
      <c r="B2089" s="86"/>
    </row>
    <row r="2090" spans="2:2" s="73" customFormat="1" ht="18" customHeight="1">
      <c r="B2090" s="86"/>
    </row>
    <row r="2091" spans="2:2" s="73" customFormat="1" ht="18" customHeight="1">
      <c r="B2091" s="86"/>
    </row>
    <row r="2092" spans="2:2" s="73" customFormat="1" ht="18" customHeight="1">
      <c r="B2092" s="86"/>
    </row>
    <row r="2093" spans="2:2" s="73" customFormat="1" ht="18" customHeight="1">
      <c r="B2093" s="86"/>
    </row>
    <row r="2094" spans="2:2" s="73" customFormat="1" ht="18" customHeight="1">
      <c r="B2094" s="86"/>
    </row>
    <row r="2095" spans="2:2" s="73" customFormat="1" ht="18" customHeight="1">
      <c r="B2095" s="86"/>
    </row>
    <row r="2096" spans="2:2" s="73" customFormat="1" ht="18" customHeight="1">
      <c r="B2096" s="86"/>
    </row>
    <row r="2097" spans="2:2" s="73" customFormat="1" ht="18" customHeight="1">
      <c r="B2097" s="86"/>
    </row>
    <row r="2098" spans="2:2" s="73" customFormat="1" ht="18" customHeight="1">
      <c r="B2098" s="86"/>
    </row>
    <row r="2099" spans="2:2" s="73" customFormat="1" ht="18" customHeight="1">
      <c r="B2099" s="86"/>
    </row>
    <row r="2100" spans="2:2" s="73" customFormat="1" ht="18" customHeight="1">
      <c r="B2100" s="86"/>
    </row>
    <row r="2101" spans="2:2" s="73" customFormat="1" ht="18" customHeight="1">
      <c r="B2101" s="86"/>
    </row>
    <row r="2102" spans="2:2" s="73" customFormat="1" ht="18" customHeight="1">
      <c r="B2102" s="86"/>
    </row>
    <row r="2103" spans="2:2" s="73" customFormat="1" ht="18" customHeight="1">
      <c r="B2103" s="86"/>
    </row>
    <row r="2104" spans="2:2" s="73" customFormat="1" ht="18" customHeight="1">
      <c r="B2104" s="86"/>
    </row>
    <row r="2105" spans="2:2" s="73" customFormat="1" ht="18" customHeight="1">
      <c r="B2105" s="86"/>
    </row>
    <row r="2106" spans="2:2" s="73" customFormat="1" ht="18" customHeight="1">
      <c r="B2106" s="86"/>
    </row>
    <row r="2107" spans="2:2" s="73" customFormat="1" ht="18" customHeight="1">
      <c r="B2107" s="86"/>
    </row>
    <row r="2108" spans="2:2" s="73" customFormat="1" ht="18" customHeight="1">
      <c r="B2108" s="86"/>
    </row>
    <row r="2109" spans="2:2" s="73" customFormat="1" ht="18" customHeight="1">
      <c r="B2109" s="86"/>
    </row>
    <row r="2110" spans="2:2" s="73" customFormat="1" ht="18" customHeight="1">
      <c r="B2110" s="86"/>
    </row>
    <row r="2111" spans="2:2" s="73" customFormat="1" ht="18" customHeight="1">
      <c r="B2111" s="86"/>
    </row>
    <row r="2112" spans="2:2" s="73" customFormat="1" ht="18" customHeight="1">
      <c r="B2112" s="86"/>
    </row>
    <row r="2113" spans="2:2" s="73" customFormat="1" ht="18" customHeight="1">
      <c r="B2113" s="86"/>
    </row>
    <row r="2114" spans="2:2" s="73" customFormat="1" ht="18" customHeight="1">
      <c r="B2114" s="86"/>
    </row>
    <row r="2115" spans="2:2" s="73" customFormat="1" ht="18" customHeight="1">
      <c r="B2115" s="86"/>
    </row>
    <row r="2116" spans="2:2" s="73" customFormat="1" ht="18" customHeight="1">
      <c r="B2116" s="86"/>
    </row>
    <row r="2117" spans="2:2" s="73" customFormat="1" ht="18" customHeight="1">
      <c r="B2117" s="86"/>
    </row>
    <row r="2118" spans="2:2" s="73" customFormat="1" ht="18" customHeight="1">
      <c r="B2118" s="86"/>
    </row>
    <row r="2119" spans="2:2" s="73" customFormat="1" ht="18" customHeight="1">
      <c r="B2119" s="86"/>
    </row>
    <row r="2120" spans="2:2" s="73" customFormat="1" ht="18" customHeight="1">
      <c r="B2120" s="86"/>
    </row>
    <row r="2121" spans="2:2" s="73" customFormat="1" ht="18" customHeight="1">
      <c r="B2121" s="86"/>
    </row>
    <row r="2122" spans="2:2" s="73" customFormat="1" ht="18" customHeight="1">
      <c r="B2122" s="86"/>
    </row>
    <row r="2123" spans="2:2" s="73" customFormat="1" ht="18" customHeight="1">
      <c r="B2123" s="86"/>
    </row>
    <row r="2124" spans="2:2" s="73" customFormat="1" ht="18" customHeight="1">
      <c r="B2124" s="86"/>
    </row>
    <row r="2125" spans="2:2" s="73" customFormat="1" ht="18" customHeight="1">
      <c r="B2125" s="86"/>
    </row>
    <row r="2126" spans="2:2" s="73" customFormat="1" ht="18" customHeight="1">
      <c r="B2126" s="86"/>
    </row>
    <row r="2127" spans="2:2" s="73" customFormat="1" ht="18" customHeight="1">
      <c r="B2127" s="86"/>
    </row>
    <row r="2128" spans="2:2" s="73" customFormat="1" ht="18" customHeight="1">
      <c r="B2128" s="86"/>
    </row>
    <row r="2129" spans="2:2" s="73" customFormat="1" ht="18" customHeight="1">
      <c r="B2129" s="86"/>
    </row>
    <row r="2130" spans="2:2" s="73" customFormat="1" ht="18" customHeight="1">
      <c r="B2130" s="86"/>
    </row>
    <row r="2131" spans="2:2" s="73" customFormat="1" ht="18" customHeight="1">
      <c r="B2131" s="86"/>
    </row>
    <row r="2132" spans="2:2" s="73" customFormat="1" ht="18" customHeight="1">
      <c r="B2132" s="86"/>
    </row>
    <row r="2133" spans="2:2" s="73" customFormat="1" ht="18" customHeight="1">
      <c r="B2133" s="86"/>
    </row>
    <row r="2134" spans="2:2" s="73" customFormat="1" ht="18" customHeight="1">
      <c r="B2134" s="86"/>
    </row>
    <row r="2135" spans="2:2" s="73" customFormat="1" ht="18" customHeight="1">
      <c r="B2135" s="86"/>
    </row>
    <row r="2136" spans="2:2" s="73" customFormat="1" ht="18" customHeight="1">
      <c r="B2136" s="86"/>
    </row>
    <row r="2137" spans="2:2" s="73" customFormat="1" ht="18" customHeight="1">
      <c r="B2137" s="86"/>
    </row>
    <row r="2138" spans="2:2" s="73" customFormat="1" ht="18" customHeight="1">
      <c r="B2138" s="86"/>
    </row>
    <row r="2139" spans="2:2" s="73" customFormat="1" ht="18" customHeight="1">
      <c r="B2139" s="86"/>
    </row>
    <row r="2140" spans="2:2" s="73" customFormat="1" ht="18" customHeight="1">
      <c r="B2140" s="86"/>
    </row>
    <row r="2141" spans="2:2" s="73" customFormat="1" ht="18" customHeight="1">
      <c r="B2141" s="86"/>
    </row>
    <row r="2142" spans="2:2" s="73" customFormat="1" ht="18" customHeight="1">
      <c r="B2142" s="86"/>
    </row>
    <row r="2143" spans="2:2" s="73" customFormat="1" ht="18" customHeight="1">
      <c r="B2143" s="86"/>
    </row>
    <row r="2144" spans="2:2" s="73" customFormat="1" ht="18" customHeight="1">
      <c r="B2144" s="86"/>
    </row>
    <row r="2145" spans="2:2" s="73" customFormat="1" ht="18" customHeight="1">
      <c r="B2145" s="86"/>
    </row>
    <row r="2146" spans="2:2" s="73" customFormat="1" ht="18" customHeight="1">
      <c r="B2146" s="86"/>
    </row>
    <row r="2147" spans="2:2" s="73" customFormat="1" ht="18" customHeight="1">
      <c r="B2147" s="86"/>
    </row>
    <row r="2148" spans="2:2" s="73" customFormat="1" ht="18" customHeight="1">
      <c r="B2148" s="86"/>
    </row>
    <row r="2149" spans="2:2" s="73" customFormat="1" ht="18" customHeight="1">
      <c r="B2149" s="86"/>
    </row>
    <row r="2150" spans="2:2" s="73" customFormat="1" ht="18" customHeight="1">
      <c r="B2150" s="86"/>
    </row>
    <row r="2151" spans="2:2" s="73" customFormat="1" ht="18" customHeight="1">
      <c r="B2151" s="86"/>
    </row>
    <row r="2152" spans="2:2" s="73" customFormat="1" ht="18" customHeight="1">
      <c r="B2152" s="86"/>
    </row>
    <row r="2153" spans="2:2" s="73" customFormat="1" ht="18" customHeight="1">
      <c r="B2153" s="86"/>
    </row>
    <row r="2154" spans="2:2" s="73" customFormat="1" ht="18" customHeight="1">
      <c r="B2154" s="86"/>
    </row>
    <row r="2155" spans="2:2" s="73" customFormat="1" ht="18" customHeight="1">
      <c r="B2155" s="86"/>
    </row>
    <row r="2156" spans="2:2" s="73" customFormat="1" ht="18" customHeight="1">
      <c r="B2156" s="86"/>
    </row>
    <row r="2157" spans="2:2" s="73" customFormat="1" ht="18" customHeight="1">
      <c r="B2157" s="86"/>
    </row>
    <row r="2158" spans="2:2" s="73" customFormat="1" ht="18" customHeight="1">
      <c r="B2158" s="86"/>
    </row>
    <row r="2159" spans="2:2" s="73" customFormat="1" ht="18" customHeight="1">
      <c r="B2159" s="86"/>
    </row>
    <row r="2160" spans="2:2" s="73" customFormat="1" ht="18" customHeight="1">
      <c r="B2160" s="86"/>
    </row>
    <row r="2161" spans="2:4" s="73" customFormat="1" ht="18" customHeight="1">
      <c r="B2161" s="86"/>
    </row>
    <row r="2162" spans="2:4" s="73" customFormat="1" ht="18" customHeight="1">
      <c r="B2162" s="86"/>
    </row>
    <row r="2163" spans="2:4" s="73" customFormat="1" ht="18" customHeight="1">
      <c r="B2163" s="86"/>
    </row>
    <row r="2164" spans="2:4" s="73" customFormat="1" ht="18" customHeight="1">
      <c r="B2164" s="86"/>
    </row>
    <row r="2165" spans="2:4" s="73" customFormat="1" ht="18" customHeight="1">
      <c r="B2165" s="86"/>
    </row>
    <row r="2166" spans="2:4" s="73" customFormat="1" ht="18" customHeight="1">
      <c r="B2166" s="86"/>
    </row>
    <row r="2167" spans="2:4" s="73" customFormat="1" ht="18" customHeight="1">
      <c r="B2167" s="86"/>
    </row>
    <row r="2168" spans="2:4" s="73" customFormat="1" ht="18" customHeight="1">
      <c r="B2168" s="86"/>
    </row>
    <row r="2169" spans="2:4" s="73" customFormat="1" ht="18" customHeight="1">
      <c r="B2169" s="86"/>
    </row>
    <row r="2170" spans="2:4" s="73" customFormat="1" ht="18" customHeight="1">
      <c r="B2170" s="86"/>
    </row>
    <row r="2171" spans="2:4" s="73" customFormat="1" ht="18" customHeight="1">
      <c r="B2171" s="86"/>
    </row>
    <row r="2172" spans="2:4" s="73" customFormat="1" ht="18" customHeight="1">
      <c r="B2172" s="86"/>
    </row>
    <row r="2173" spans="2:4" s="73" customFormat="1" ht="18" customHeight="1">
      <c r="B2173" s="86"/>
    </row>
    <row r="2174" spans="2:4" s="73" customFormat="1" ht="18" customHeight="1">
      <c r="B2174" s="86"/>
    </row>
    <row r="2175" spans="2:4" s="73" customFormat="1" ht="18" customHeight="1">
      <c r="B2175" s="86"/>
      <c r="C2175" s="2"/>
      <c r="D2175" s="2"/>
    </row>
    <row r="2176" spans="2:4" s="73" customFormat="1" ht="18" customHeight="1">
      <c r="B2176" s="86"/>
      <c r="C2176" s="2"/>
      <c r="D2176" s="2"/>
    </row>
    <row r="2177" spans="1:4" s="73" customFormat="1" ht="18" customHeight="1">
      <c r="B2177" s="86"/>
      <c r="C2177" s="2"/>
      <c r="D2177" s="2"/>
    </row>
    <row r="2178" spans="1:4" s="73" customFormat="1" ht="18" customHeight="1">
      <c r="B2178" s="86"/>
      <c r="C2178" s="2"/>
      <c r="D2178" s="2"/>
    </row>
    <row r="2179" spans="1:4" ht="18" customHeight="1">
      <c r="A2179" s="73"/>
      <c r="B2179" s="86"/>
    </row>
    <row r="2180" spans="1:4" ht="18" customHeight="1">
      <c r="A2180" s="73"/>
      <c r="B2180" s="86"/>
    </row>
    <row r="2181" spans="1:4" ht="18" customHeight="1">
      <c r="A2181" s="73"/>
      <c r="B2181" s="86"/>
    </row>
    <row r="2182" spans="1:4" ht="18" customHeight="1">
      <c r="A2182" s="73"/>
      <c r="B2182" s="86"/>
    </row>
    <row r="2183" spans="1:4" ht="18" customHeight="1">
      <c r="A2183" s="73"/>
      <c r="B2183" s="86"/>
    </row>
    <row r="2184" spans="1:4" ht="18" customHeight="1">
      <c r="A2184" s="73"/>
      <c r="B2184" s="86"/>
    </row>
    <row r="2185" spans="1:4" ht="18" customHeight="1">
      <c r="A2185" s="73"/>
      <c r="B2185" s="86"/>
    </row>
    <row r="2186" spans="1:4" ht="18" customHeight="1">
      <c r="A2186" s="73"/>
      <c r="B2186" s="86"/>
    </row>
    <row r="2187" spans="1:4" ht="18" customHeight="1">
      <c r="A2187" s="73"/>
      <c r="B2187" s="86"/>
    </row>
    <row r="2188" spans="1:4" ht="18" customHeight="1">
      <c r="A2188" s="73"/>
      <c r="B2188" s="86"/>
    </row>
    <row r="2189" spans="1:4" ht="18" customHeight="1">
      <c r="A2189" s="73"/>
      <c r="B2189" s="86"/>
    </row>
    <row r="2190" spans="1:4" ht="18" customHeight="1">
      <c r="A2190" s="73"/>
      <c r="B2190" s="86"/>
    </row>
    <row r="2191" spans="1:4" ht="18" customHeight="1">
      <c r="A2191" s="73"/>
      <c r="B2191" s="86"/>
    </row>
    <row r="2192" spans="1:4" ht="18" customHeight="1">
      <c r="A2192" s="73"/>
      <c r="B2192" s="86"/>
    </row>
    <row r="2193" spans="1:2" ht="18" customHeight="1">
      <c r="A2193" s="73"/>
      <c r="B2193" s="86"/>
    </row>
    <row r="2194" spans="1:2" ht="18" customHeight="1">
      <c r="A2194" s="73"/>
      <c r="B2194" s="86"/>
    </row>
    <row r="2195" spans="1:2" ht="18" customHeight="1">
      <c r="A2195" s="73"/>
      <c r="B2195" s="86"/>
    </row>
    <row r="2196" spans="1:2" ht="18" customHeight="1">
      <c r="A2196" s="73"/>
      <c r="B2196" s="86"/>
    </row>
    <row r="2197" spans="1:2" ht="18" customHeight="1">
      <c r="A2197" s="73"/>
      <c r="B2197" s="86"/>
    </row>
    <row r="2198" spans="1:2" ht="18" customHeight="1">
      <c r="A2198" s="73"/>
      <c r="B2198" s="86"/>
    </row>
    <row r="2199" spans="1:2" ht="18" customHeight="1">
      <c r="A2199" s="73"/>
      <c r="B2199" s="86"/>
    </row>
    <row r="2200" spans="1:2" ht="18" customHeight="1">
      <c r="A2200" s="73"/>
      <c r="B2200" s="86"/>
    </row>
    <row r="2201" spans="1:2" ht="18" customHeight="1">
      <c r="A2201" s="73"/>
      <c r="B2201" s="86"/>
    </row>
    <row r="2202" spans="1:2" ht="18" customHeight="1">
      <c r="A2202" s="73"/>
      <c r="B2202" s="86"/>
    </row>
    <row r="2203" spans="1:2" ht="18" customHeight="1">
      <c r="A2203" s="73"/>
      <c r="B2203" s="86"/>
    </row>
    <row r="2204" spans="1:2" ht="18" customHeight="1">
      <c r="A2204" s="73"/>
      <c r="B2204" s="86"/>
    </row>
    <row r="2205" spans="1:2" ht="18" customHeight="1">
      <c r="A2205" s="73"/>
      <c r="B2205" s="86"/>
    </row>
    <row r="2206" spans="1:2" ht="18" customHeight="1">
      <c r="A2206" s="73"/>
      <c r="B2206" s="86"/>
    </row>
    <row r="2207" spans="1:2" ht="18" customHeight="1">
      <c r="A2207" s="73"/>
      <c r="B2207" s="86"/>
    </row>
    <row r="2208" spans="1:2" ht="18" customHeight="1">
      <c r="A2208" s="73"/>
      <c r="B2208" s="86"/>
    </row>
    <row r="2209" spans="1:2" ht="18" customHeight="1">
      <c r="A2209" s="73"/>
      <c r="B2209" s="86"/>
    </row>
    <row r="2210" spans="1:2" ht="18" customHeight="1">
      <c r="A2210" s="73"/>
      <c r="B2210" s="86"/>
    </row>
    <row r="2211" spans="1:2" ht="18" customHeight="1">
      <c r="A2211" s="73"/>
      <c r="B2211" s="86"/>
    </row>
    <row r="2212" spans="1:2" ht="18" customHeight="1">
      <c r="A2212" s="73"/>
      <c r="B2212" s="86"/>
    </row>
    <row r="2213" spans="1:2" ht="18" customHeight="1">
      <c r="A2213" s="73"/>
      <c r="B2213" s="86"/>
    </row>
    <row r="2214" spans="1:2" ht="18" customHeight="1">
      <c r="A2214" s="73"/>
      <c r="B2214" s="86"/>
    </row>
    <row r="2215" spans="1:2" ht="18" customHeight="1">
      <c r="A2215" s="73"/>
      <c r="B2215" s="86"/>
    </row>
    <row r="2216" spans="1:2" ht="18" customHeight="1">
      <c r="A2216" s="73"/>
      <c r="B2216" s="86"/>
    </row>
    <row r="2217" spans="1:2" ht="18" customHeight="1">
      <c r="A2217" s="73"/>
      <c r="B2217" s="86"/>
    </row>
    <row r="2218" spans="1:2" ht="18" customHeight="1">
      <c r="A2218" s="73"/>
      <c r="B2218" s="86"/>
    </row>
    <row r="2219" spans="1:2" ht="18" customHeight="1">
      <c r="A2219" s="73"/>
      <c r="B2219" s="86"/>
    </row>
    <row r="2220" spans="1:2" ht="18" customHeight="1">
      <c r="A2220" s="73"/>
      <c r="B2220" s="86"/>
    </row>
    <row r="2221" spans="1:2" ht="18" customHeight="1">
      <c r="A2221" s="73"/>
      <c r="B2221" s="86"/>
    </row>
    <row r="2222" spans="1:2" ht="18" customHeight="1">
      <c r="A2222" s="73"/>
      <c r="B2222" s="86"/>
    </row>
    <row r="2223" spans="1:2" ht="18" customHeight="1">
      <c r="A2223" s="73"/>
      <c r="B2223" s="86"/>
    </row>
    <row r="2224" spans="1:2" ht="18" customHeight="1">
      <c r="A2224" s="73"/>
      <c r="B2224" s="86"/>
    </row>
    <row r="2225" spans="1:2" ht="18" customHeight="1">
      <c r="A2225" s="73"/>
      <c r="B2225" s="86"/>
    </row>
    <row r="2226" spans="1:2" ht="18" customHeight="1">
      <c r="A2226" s="73"/>
      <c r="B2226" s="86"/>
    </row>
    <row r="2227" spans="1:2" ht="18" customHeight="1">
      <c r="A2227" s="73"/>
      <c r="B2227" s="86"/>
    </row>
    <row r="2228" spans="1:2" ht="18" customHeight="1">
      <c r="A2228" s="73"/>
      <c r="B2228" s="86"/>
    </row>
    <row r="2229" spans="1:2" ht="18" customHeight="1">
      <c r="A2229" s="73"/>
      <c r="B2229" s="86"/>
    </row>
    <row r="2230" spans="1:2" ht="18" customHeight="1">
      <c r="A2230" s="73"/>
      <c r="B2230" s="86"/>
    </row>
    <row r="2231" spans="1:2" ht="18" customHeight="1">
      <c r="A2231" s="73"/>
      <c r="B2231" s="86"/>
    </row>
    <row r="2232" spans="1:2" ht="18" customHeight="1">
      <c r="A2232" s="73"/>
      <c r="B2232" s="86"/>
    </row>
    <row r="2233" spans="1:2" ht="18" customHeight="1">
      <c r="A2233" s="73"/>
      <c r="B2233" s="86"/>
    </row>
    <row r="2234" spans="1:2" ht="18" customHeight="1">
      <c r="A2234" s="73"/>
      <c r="B2234" s="86"/>
    </row>
    <row r="2235" spans="1:2" ht="18" customHeight="1">
      <c r="A2235" s="73"/>
      <c r="B2235" s="86"/>
    </row>
    <row r="2236" spans="1:2" ht="18" customHeight="1">
      <c r="A2236" s="73"/>
      <c r="B2236" s="86"/>
    </row>
    <row r="2237" spans="1:2" ht="18" customHeight="1">
      <c r="A2237" s="73"/>
      <c r="B2237" s="86"/>
    </row>
    <row r="2238" spans="1:2" ht="18" customHeight="1">
      <c r="A2238" s="73"/>
      <c r="B2238" s="86"/>
    </row>
    <row r="2239" spans="1:2" ht="18" customHeight="1">
      <c r="A2239" s="73"/>
      <c r="B2239" s="86"/>
    </row>
    <row r="2240" spans="1:2" ht="18" customHeight="1">
      <c r="A2240" s="73"/>
      <c r="B2240" s="86"/>
    </row>
    <row r="2241" spans="1:2" ht="18" customHeight="1">
      <c r="A2241" s="73"/>
      <c r="B2241" s="86"/>
    </row>
    <row r="2242" spans="1:2" ht="18" customHeight="1">
      <c r="A2242" s="73"/>
      <c r="B2242" s="86"/>
    </row>
    <row r="2243" spans="1:2" ht="18" customHeight="1">
      <c r="A2243" s="73"/>
      <c r="B2243" s="86"/>
    </row>
    <row r="2244" spans="1:2" ht="18" customHeight="1">
      <c r="A2244" s="73"/>
      <c r="B2244" s="86"/>
    </row>
    <row r="2245" spans="1:2" ht="18" customHeight="1">
      <c r="A2245" s="73"/>
      <c r="B2245" s="86"/>
    </row>
    <row r="2246" spans="1:2" ht="18" customHeight="1">
      <c r="A2246" s="73"/>
      <c r="B2246" s="86"/>
    </row>
    <row r="2247" spans="1:2" ht="18" customHeight="1">
      <c r="A2247" s="73"/>
      <c r="B2247" s="86"/>
    </row>
    <row r="2248" spans="1:2" ht="18" customHeight="1">
      <c r="A2248" s="73"/>
      <c r="B2248" s="86"/>
    </row>
    <row r="2249" spans="1:2" ht="18" customHeight="1">
      <c r="A2249" s="73"/>
      <c r="B2249" s="86"/>
    </row>
    <row r="2250" spans="1:2" ht="18" customHeight="1">
      <c r="A2250" s="73"/>
      <c r="B2250" s="86"/>
    </row>
    <row r="2251" spans="1:2" ht="18" customHeight="1">
      <c r="A2251" s="73"/>
      <c r="B2251" s="86"/>
    </row>
    <row r="2252" spans="1:2" ht="18" customHeight="1">
      <c r="A2252" s="73"/>
      <c r="B2252" s="86"/>
    </row>
    <row r="2253" spans="1:2" ht="18" customHeight="1">
      <c r="A2253" s="73"/>
      <c r="B2253" s="86"/>
    </row>
    <row r="2254" spans="1:2" ht="18" customHeight="1">
      <c r="A2254" s="73"/>
      <c r="B2254" s="86"/>
    </row>
    <row r="2255" spans="1:2" ht="18" customHeight="1">
      <c r="A2255" s="73"/>
      <c r="B2255" s="86"/>
    </row>
    <row r="2256" spans="1:2" ht="18" customHeight="1">
      <c r="A2256" s="73"/>
      <c r="B2256" s="86"/>
    </row>
    <row r="2257" spans="1:2" ht="18" customHeight="1">
      <c r="A2257" s="73"/>
      <c r="B2257" s="86"/>
    </row>
    <row r="2258" spans="1:2" ht="18" customHeight="1">
      <c r="A2258" s="73"/>
      <c r="B2258" s="86"/>
    </row>
    <row r="2259" spans="1:2" ht="18" customHeight="1">
      <c r="A2259" s="73"/>
      <c r="B2259" s="86"/>
    </row>
    <row r="2260" spans="1:2" ht="18" customHeight="1">
      <c r="A2260" s="73"/>
      <c r="B2260" s="86"/>
    </row>
    <row r="2261" spans="1:2" ht="18" customHeight="1">
      <c r="A2261" s="73"/>
      <c r="B2261" s="86"/>
    </row>
    <row r="2262" spans="1:2" ht="18" customHeight="1">
      <c r="A2262" s="73"/>
      <c r="B2262" s="86"/>
    </row>
    <row r="2263" spans="1:2" ht="18" customHeight="1">
      <c r="A2263" s="73"/>
      <c r="B2263" s="86"/>
    </row>
    <row r="2264" spans="1:2" ht="18" customHeight="1">
      <c r="A2264" s="73"/>
      <c r="B2264" s="86"/>
    </row>
    <row r="2265" spans="1:2" ht="18" customHeight="1">
      <c r="A2265" s="73"/>
      <c r="B2265" s="86"/>
    </row>
    <row r="2266" spans="1:2" ht="18" customHeight="1">
      <c r="A2266" s="73"/>
      <c r="B2266" s="86"/>
    </row>
    <row r="2267" spans="1:2" ht="18" customHeight="1">
      <c r="A2267" s="73"/>
      <c r="B2267" s="86"/>
    </row>
    <row r="2268" spans="1:2" ht="18" customHeight="1">
      <c r="A2268" s="73"/>
      <c r="B2268" s="86"/>
    </row>
    <row r="2269" spans="1:2" ht="18" customHeight="1">
      <c r="A2269" s="73"/>
      <c r="B2269" s="86"/>
    </row>
    <row r="2270" spans="1:2" ht="18" customHeight="1">
      <c r="A2270" s="73"/>
      <c r="B2270" s="86"/>
    </row>
    <row r="2271" spans="1:2" ht="18" customHeight="1">
      <c r="A2271" s="73"/>
      <c r="B2271" s="86"/>
    </row>
    <row r="2272" spans="1:2" ht="18" customHeight="1">
      <c r="A2272" s="73"/>
      <c r="B2272" s="86"/>
    </row>
    <row r="2273" spans="1:2" ht="18" customHeight="1">
      <c r="A2273" s="73"/>
      <c r="B2273" s="86"/>
    </row>
    <row r="2274" spans="1:2" ht="18" customHeight="1">
      <c r="A2274" s="73"/>
      <c r="B2274" s="86"/>
    </row>
    <row r="2275" spans="1:2" ht="18" customHeight="1">
      <c r="A2275" s="73"/>
      <c r="B2275" s="86"/>
    </row>
    <row r="2276" spans="1:2" ht="18" customHeight="1">
      <c r="A2276" s="73"/>
      <c r="B2276" s="86"/>
    </row>
    <row r="2277" spans="1:2" ht="18" customHeight="1">
      <c r="A2277" s="73"/>
      <c r="B2277" s="86"/>
    </row>
    <row r="2278" spans="1:2" ht="18" customHeight="1">
      <c r="A2278" s="73"/>
      <c r="B2278" s="86"/>
    </row>
    <row r="2279" spans="1:2" ht="18" customHeight="1">
      <c r="A2279" s="73"/>
      <c r="B2279" s="86"/>
    </row>
    <row r="2280" spans="1:2" ht="18" customHeight="1">
      <c r="A2280" s="73"/>
      <c r="B2280" s="86"/>
    </row>
    <row r="2281" spans="1:2" ht="18" customHeight="1">
      <c r="A2281" s="73"/>
      <c r="B2281" s="86"/>
    </row>
    <row r="2282" spans="1:2" ht="18" customHeight="1">
      <c r="A2282" s="73"/>
      <c r="B2282" s="86"/>
    </row>
    <row r="2283" spans="1:2" ht="18" customHeight="1">
      <c r="A2283" s="73"/>
      <c r="B2283" s="86"/>
    </row>
    <row r="2284" spans="1:2" ht="18" customHeight="1">
      <c r="A2284" s="73"/>
      <c r="B2284" s="86"/>
    </row>
    <row r="2285" spans="1:2" ht="18" customHeight="1">
      <c r="A2285" s="73"/>
      <c r="B2285" s="86"/>
    </row>
    <row r="2286" spans="1:2" ht="18" customHeight="1">
      <c r="A2286" s="73"/>
      <c r="B2286" s="86"/>
    </row>
    <row r="2287" spans="1:2" ht="18" customHeight="1">
      <c r="A2287" s="73"/>
      <c r="B2287" s="86"/>
    </row>
    <row r="2288" spans="1:2" ht="18" customHeight="1">
      <c r="A2288" s="73"/>
      <c r="B2288" s="86"/>
    </row>
    <row r="2289" spans="1:2" ht="18" customHeight="1">
      <c r="A2289" s="73"/>
      <c r="B2289" s="86"/>
    </row>
    <row r="2290" spans="1:2" ht="18" customHeight="1">
      <c r="A2290" s="73"/>
      <c r="B2290" s="86"/>
    </row>
    <row r="2291" spans="1:2" ht="18" customHeight="1">
      <c r="A2291" s="73"/>
      <c r="B2291" s="86"/>
    </row>
    <row r="2292" spans="1:2" ht="18" customHeight="1">
      <c r="A2292" s="73"/>
      <c r="B2292" s="86"/>
    </row>
    <row r="2293" spans="1:2" ht="18" customHeight="1">
      <c r="A2293" s="73"/>
      <c r="B2293" s="86"/>
    </row>
    <row r="2294" spans="1:2" ht="18" customHeight="1">
      <c r="A2294" s="73"/>
      <c r="B2294" s="86"/>
    </row>
    <row r="2295" spans="1:2" ht="18" customHeight="1">
      <c r="A2295" s="73"/>
      <c r="B2295" s="86"/>
    </row>
    <row r="2296" spans="1:2" ht="18" customHeight="1">
      <c r="A2296" s="73"/>
      <c r="B2296" s="86"/>
    </row>
    <row r="2297" spans="1:2" ht="18" customHeight="1">
      <c r="A2297" s="73"/>
      <c r="B2297" s="86"/>
    </row>
    <row r="2298" spans="1:2" ht="18" customHeight="1">
      <c r="A2298" s="73"/>
      <c r="B2298" s="86"/>
    </row>
    <row r="2299" spans="1:2" ht="18" customHeight="1">
      <c r="A2299" s="73"/>
      <c r="B2299" s="86"/>
    </row>
    <row r="2300" spans="1:2" ht="18" customHeight="1">
      <c r="A2300" s="73"/>
      <c r="B2300" s="86"/>
    </row>
    <row r="2301" spans="1:2" ht="18" customHeight="1">
      <c r="A2301" s="73"/>
      <c r="B2301" s="86"/>
    </row>
    <row r="2302" spans="1:2" ht="18" customHeight="1">
      <c r="A2302" s="73"/>
      <c r="B2302" s="86"/>
    </row>
    <row r="2303" spans="1:2" ht="18" customHeight="1">
      <c r="A2303" s="73"/>
      <c r="B2303" s="86"/>
    </row>
    <row r="2304" spans="1:2" ht="18" customHeight="1">
      <c r="A2304" s="73"/>
      <c r="B2304" s="86"/>
    </row>
    <row r="2305" spans="1:2" ht="18" customHeight="1">
      <c r="A2305" s="73"/>
      <c r="B2305" s="86"/>
    </row>
    <row r="2306" spans="1:2" ht="18" customHeight="1">
      <c r="A2306" s="73"/>
      <c r="B2306" s="86"/>
    </row>
    <row r="2307" spans="1:2" ht="18" customHeight="1">
      <c r="A2307" s="73"/>
      <c r="B2307" s="86"/>
    </row>
    <row r="2308" spans="1:2" ht="18" customHeight="1">
      <c r="A2308" s="73"/>
      <c r="B2308" s="86"/>
    </row>
    <row r="2309" spans="1:2" ht="18" customHeight="1">
      <c r="A2309" s="73"/>
      <c r="B2309" s="86"/>
    </row>
    <row r="2310" spans="1:2" ht="18" customHeight="1">
      <c r="A2310" s="73"/>
      <c r="B2310" s="86"/>
    </row>
    <row r="2311" spans="1:2" ht="18" customHeight="1">
      <c r="A2311" s="73"/>
      <c r="B2311" s="86"/>
    </row>
    <row r="2312" spans="1:2" ht="18" customHeight="1">
      <c r="A2312" s="73"/>
      <c r="B2312" s="86"/>
    </row>
    <row r="2313" spans="1:2" ht="18" customHeight="1">
      <c r="A2313" s="73"/>
      <c r="B2313" s="86"/>
    </row>
    <row r="2314" spans="1:2" ht="18" customHeight="1">
      <c r="A2314" s="73"/>
      <c r="B2314" s="86"/>
    </row>
    <row r="2315" spans="1:2" ht="18" customHeight="1">
      <c r="A2315" s="73"/>
      <c r="B2315" s="86"/>
    </row>
    <row r="2316" spans="1:2" ht="18" customHeight="1">
      <c r="A2316" s="73"/>
      <c r="B2316" s="86"/>
    </row>
    <row r="2317" spans="1:2" ht="18" customHeight="1">
      <c r="A2317" s="73"/>
      <c r="B2317" s="86"/>
    </row>
    <row r="2318" spans="1:2" ht="18" customHeight="1">
      <c r="A2318" s="73"/>
      <c r="B2318" s="86"/>
    </row>
    <row r="2319" spans="1:2" ht="18" customHeight="1">
      <c r="A2319" s="73"/>
      <c r="B2319" s="86"/>
    </row>
    <row r="2320" spans="1:2" ht="18" customHeight="1">
      <c r="A2320" s="73"/>
      <c r="B2320" s="86"/>
    </row>
    <row r="2321" spans="1:2" ht="18" customHeight="1">
      <c r="A2321" s="73"/>
      <c r="B2321" s="86"/>
    </row>
    <row r="2322" spans="1:2" ht="18" customHeight="1">
      <c r="A2322" s="73"/>
      <c r="B2322" s="86"/>
    </row>
    <row r="2323" spans="1:2" ht="18" customHeight="1">
      <c r="A2323" s="73"/>
      <c r="B2323" s="86"/>
    </row>
    <row r="2324" spans="1:2" ht="18" customHeight="1">
      <c r="A2324" s="73"/>
      <c r="B2324" s="86"/>
    </row>
    <row r="2325" spans="1:2" ht="18" customHeight="1">
      <c r="A2325" s="73"/>
      <c r="B2325" s="86"/>
    </row>
    <row r="2326" spans="1:2" ht="18" customHeight="1">
      <c r="A2326" s="73"/>
      <c r="B2326" s="86"/>
    </row>
    <row r="2327" spans="1:2" ht="18" customHeight="1">
      <c r="A2327" s="73"/>
      <c r="B2327" s="86"/>
    </row>
    <row r="2328" spans="1:2" ht="18" customHeight="1">
      <c r="A2328" s="73"/>
      <c r="B2328" s="86"/>
    </row>
    <row r="2329" spans="1:2" ht="18" customHeight="1">
      <c r="A2329" s="73"/>
      <c r="B2329" s="86"/>
    </row>
    <row r="2330" spans="1:2" ht="18" customHeight="1">
      <c r="A2330" s="73"/>
      <c r="B2330" s="86"/>
    </row>
    <row r="2331" spans="1:2" ht="18" customHeight="1">
      <c r="A2331" s="73"/>
      <c r="B2331" s="86"/>
    </row>
    <row r="2332" spans="1:2" ht="18" customHeight="1">
      <c r="A2332" s="73"/>
      <c r="B2332" s="86"/>
    </row>
    <row r="2333" spans="1:2" ht="18" customHeight="1">
      <c r="A2333" s="73"/>
      <c r="B2333" s="86"/>
    </row>
    <row r="2334" spans="1:2" ht="18" customHeight="1">
      <c r="A2334" s="73"/>
      <c r="B2334" s="86"/>
    </row>
    <row r="2335" spans="1:2" ht="18" customHeight="1">
      <c r="A2335" s="73"/>
      <c r="B2335" s="86"/>
    </row>
    <row r="2336" spans="1:2" ht="18" customHeight="1">
      <c r="A2336" s="73"/>
      <c r="B2336" s="86"/>
    </row>
    <row r="2337" spans="1:2" ht="18" customHeight="1">
      <c r="A2337" s="73"/>
      <c r="B2337" s="86"/>
    </row>
    <row r="2338" spans="1:2" ht="18" customHeight="1">
      <c r="A2338" s="73"/>
      <c r="B2338" s="86"/>
    </row>
    <row r="2339" spans="1:2" ht="18" customHeight="1">
      <c r="A2339" s="73"/>
      <c r="B2339" s="86"/>
    </row>
    <row r="2340" spans="1:2" ht="18" customHeight="1">
      <c r="A2340" s="73"/>
      <c r="B2340" s="86"/>
    </row>
    <row r="2341" spans="1:2" ht="18" customHeight="1">
      <c r="A2341" s="73"/>
      <c r="B2341" s="86"/>
    </row>
    <row r="2342" spans="1:2" ht="18" customHeight="1">
      <c r="A2342" s="73"/>
      <c r="B2342" s="86"/>
    </row>
    <row r="2343" spans="1:2" ht="18" customHeight="1">
      <c r="A2343" s="73"/>
      <c r="B2343" s="86"/>
    </row>
    <row r="2344" spans="1:2" ht="18" customHeight="1">
      <c r="A2344" s="73"/>
      <c r="B2344" s="86"/>
    </row>
    <row r="2345" spans="1:2" ht="18" customHeight="1">
      <c r="A2345" s="73"/>
      <c r="B2345" s="86"/>
    </row>
    <row r="2346" spans="1:2" ht="18" customHeight="1">
      <c r="A2346" s="73"/>
      <c r="B2346" s="86"/>
    </row>
    <row r="2347" spans="1:2" ht="18" customHeight="1">
      <c r="A2347" s="73"/>
      <c r="B2347" s="86"/>
    </row>
    <row r="2348" spans="1:2" ht="18" customHeight="1">
      <c r="A2348" s="73"/>
      <c r="B2348" s="86"/>
    </row>
    <row r="2349" spans="1:2" ht="18" customHeight="1">
      <c r="A2349" s="73"/>
      <c r="B2349" s="86"/>
    </row>
    <row r="2350" spans="1:2" ht="18" customHeight="1">
      <c r="A2350" s="73"/>
      <c r="B2350" s="86"/>
    </row>
    <row r="2351" spans="1:2" ht="18" customHeight="1">
      <c r="A2351" s="73"/>
      <c r="B2351" s="86"/>
    </row>
    <row r="2352" spans="1:2" ht="18" customHeight="1">
      <c r="A2352" s="73"/>
      <c r="B2352" s="86"/>
    </row>
    <row r="2353" spans="1:2" ht="18" customHeight="1">
      <c r="A2353" s="73"/>
      <c r="B2353" s="86"/>
    </row>
    <row r="2354" spans="1:2" ht="18" customHeight="1">
      <c r="A2354" s="73"/>
      <c r="B2354" s="86"/>
    </row>
    <row r="2355" spans="1:2" ht="18" customHeight="1">
      <c r="A2355" s="73"/>
      <c r="B2355" s="86"/>
    </row>
    <row r="2356" spans="1:2" ht="18" customHeight="1">
      <c r="A2356" s="73"/>
      <c r="B2356" s="86"/>
    </row>
    <row r="2357" spans="1:2" ht="18" customHeight="1">
      <c r="A2357" s="73"/>
      <c r="B2357" s="86"/>
    </row>
    <row r="2358" spans="1:2" ht="18" customHeight="1">
      <c r="A2358" s="73"/>
      <c r="B2358" s="86"/>
    </row>
    <row r="2359" spans="1:2" ht="18" customHeight="1">
      <c r="A2359" s="73"/>
      <c r="B2359" s="86"/>
    </row>
    <row r="2360" spans="1:2" ht="18" customHeight="1">
      <c r="A2360" s="73"/>
      <c r="B2360" s="86"/>
    </row>
    <row r="2361" spans="1:2" ht="18" customHeight="1">
      <c r="A2361" s="73"/>
      <c r="B2361" s="86"/>
    </row>
    <row r="2362" spans="1:2" ht="18" customHeight="1">
      <c r="A2362" s="73"/>
      <c r="B2362" s="86"/>
    </row>
    <row r="2363" spans="1:2" ht="18" customHeight="1">
      <c r="A2363" s="73"/>
      <c r="B2363" s="86"/>
    </row>
    <row r="2364" spans="1:2" ht="18" customHeight="1">
      <c r="A2364" s="73"/>
      <c r="B2364" s="86"/>
    </row>
    <row r="2365" spans="1:2" ht="18" customHeight="1">
      <c r="A2365" s="73"/>
      <c r="B2365" s="86"/>
    </row>
    <row r="2366" spans="1:2" ht="18" customHeight="1">
      <c r="A2366" s="73"/>
      <c r="B2366" s="86"/>
    </row>
    <row r="2367" spans="1:2" ht="18" customHeight="1">
      <c r="A2367" s="73"/>
      <c r="B2367" s="86"/>
    </row>
    <row r="2368" spans="1:2" ht="18" customHeight="1">
      <c r="A2368" s="73"/>
      <c r="B2368" s="86"/>
    </row>
    <row r="2369" spans="1:2" ht="18" customHeight="1">
      <c r="A2369" s="73"/>
      <c r="B2369" s="86"/>
    </row>
    <row r="2370" spans="1:2" ht="18" customHeight="1">
      <c r="A2370" s="73"/>
      <c r="B2370" s="86"/>
    </row>
    <row r="2371" spans="1:2" ht="18" customHeight="1">
      <c r="A2371" s="73"/>
      <c r="B2371" s="86"/>
    </row>
    <row r="2372" spans="1:2" ht="18" customHeight="1">
      <c r="A2372" s="73"/>
      <c r="B2372" s="86"/>
    </row>
    <row r="2373" spans="1:2" ht="18" customHeight="1">
      <c r="A2373" s="73"/>
      <c r="B2373" s="86"/>
    </row>
    <row r="2374" spans="1:2" ht="18" customHeight="1">
      <c r="A2374" s="73"/>
      <c r="B2374" s="86"/>
    </row>
    <row r="2375" spans="1:2" ht="18" customHeight="1">
      <c r="A2375" s="73"/>
      <c r="B2375" s="86"/>
    </row>
    <row r="2376" spans="1:2" ht="18" customHeight="1">
      <c r="A2376" s="73"/>
      <c r="B2376" s="86"/>
    </row>
    <row r="2377" spans="1:2" ht="18" customHeight="1">
      <c r="A2377" s="73"/>
      <c r="B2377" s="86"/>
    </row>
    <row r="2378" spans="1:2" ht="18" customHeight="1">
      <c r="A2378" s="73"/>
      <c r="B2378" s="86"/>
    </row>
    <row r="2379" spans="1:2" ht="18" customHeight="1">
      <c r="A2379" s="73"/>
      <c r="B2379" s="86"/>
    </row>
    <row r="2380" spans="1:2" ht="18" customHeight="1">
      <c r="A2380" s="73"/>
      <c r="B2380" s="86"/>
    </row>
    <row r="2381" spans="1:2" ht="18" customHeight="1">
      <c r="A2381" s="73"/>
      <c r="B2381" s="86"/>
    </row>
    <row r="2382" spans="1:2" ht="18" customHeight="1">
      <c r="A2382" s="73"/>
      <c r="B2382" s="86"/>
    </row>
    <row r="2383" spans="1:2" ht="18" customHeight="1">
      <c r="A2383" s="73"/>
      <c r="B2383" s="86"/>
    </row>
    <row r="2384" spans="1:2" ht="18" customHeight="1">
      <c r="A2384" s="73"/>
      <c r="B2384" s="86"/>
    </row>
    <row r="2385" spans="1:2" ht="18" customHeight="1">
      <c r="A2385" s="73"/>
      <c r="B2385" s="86"/>
    </row>
    <row r="2386" spans="1:2" ht="18" customHeight="1">
      <c r="A2386" s="73"/>
      <c r="B2386" s="86"/>
    </row>
    <row r="2387" spans="1:2" ht="18" customHeight="1">
      <c r="A2387" s="73"/>
      <c r="B2387" s="86"/>
    </row>
    <row r="2388" spans="1:2" ht="18" customHeight="1">
      <c r="A2388" s="73"/>
      <c r="B2388" s="86"/>
    </row>
    <row r="2389" spans="1:2" ht="18" customHeight="1">
      <c r="A2389" s="73"/>
      <c r="B2389" s="86"/>
    </row>
    <row r="2390" spans="1:2" ht="18" customHeight="1">
      <c r="A2390" s="73"/>
      <c r="B2390" s="86"/>
    </row>
    <row r="2391" spans="1:2" ht="18" customHeight="1">
      <c r="A2391" s="73"/>
      <c r="B2391" s="86"/>
    </row>
    <row r="2392" spans="1:2" ht="18" customHeight="1">
      <c r="A2392" s="73"/>
      <c r="B2392" s="86"/>
    </row>
    <row r="2393" spans="1:2" ht="18" customHeight="1">
      <c r="A2393" s="73"/>
      <c r="B2393" s="86"/>
    </row>
    <row r="2394" spans="1:2" ht="18" customHeight="1">
      <c r="A2394" s="73"/>
      <c r="B2394" s="86"/>
    </row>
    <row r="2395" spans="1:2" ht="18" customHeight="1">
      <c r="A2395" s="73"/>
      <c r="B2395" s="86"/>
    </row>
    <row r="2396" spans="1:2" ht="18" customHeight="1">
      <c r="A2396" s="73"/>
      <c r="B2396" s="86"/>
    </row>
    <row r="2397" spans="1:2" ht="18" customHeight="1">
      <c r="A2397" s="73"/>
      <c r="B2397" s="86"/>
    </row>
    <row r="2398" spans="1:2" ht="18" customHeight="1">
      <c r="A2398" s="73"/>
      <c r="B2398" s="86"/>
    </row>
    <row r="2399" spans="1:2" ht="18" customHeight="1">
      <c r="A2399" s="73"/>
      <c r="B2399" s="86"/>
    </row>
    <row r="2400" spans="1:2" ht="18" customHeight="1">
      <c r="A2400" s="73"/>
      <c r="B2400" s="86"/>
    </row>
    <row r="2401" spans="1:2" ht="18" customHeight="1">
      <c r="A2401" s="73"/>
      <c r="B2401" s="86"/>
    </row>
    <row r="2402" spans="1:2" ht="18" customHeight="1">
      <c r="A2402" s="73"/>
      <c r="B2402" s="86"/>
    </row>
    <row r="2403" spans="1:2" ht="18" customHeight="1">
      <c r="A2403" s="73"/>
      <c r="B2403" s="86"/>
    </row>
    <row r="2404" spans="1:2" ht="18" customHeight="1">
      <c r="A2404" s="73"/>
      <c r="B2404" s="86"/>
    </row>
    <row r="2405" spans="1:2" ht="18" customHeight="1">
      <c r="A2405" s="73"/>
      <c r="B2405" s="86"/>
    </row>
    <row r="2406" spans="1:2" ht="18" customHeight="1">
      <c r="A2406" s="73"/>
      <c r="B2406" s="86"/>
    </row>
    <row r="2407" spans="1:2" ht="18" customHeight="1">
      <c r="A2407" s="73"/>
      <c r="B2407" s="86"/>
    </row>
    <row r="2408" spans="1:2" ht="18" customHeight="1">
      <c r="A2408" s="73"/>
      <c r="B2408" s="86"/>
    </row>
    <row r="2409" spans="1:2" ht="18" customHeight="1">
      <c r="A2409" s="73"/>
      <c r="B2409" s="86"/>
    </row>
    <row r="2410" spans="1:2" ht="18" customHeight="1">
      <c r="A2410" s="73"/>
      <c r="B2410" s="86"/>
    </row>
    <row r="2411" spans="1:2" ht="18" customHeight="1">
      <c r="A2411" s="73"/>
      <c r="B2411" s="86"/>
    </row>
    <row r="2412" spans="1:2" ht="18" customHeight="1">
      <c r="A2412" s="73"/>
      <c r="B2412" s="86"/>
    </row>
    <row r="2413" spans="1:2" ht="18" customHeight="1">
      <c r="A2413" s="73"/>
      <c r="B2413" s="86"/>
    </row>
    <row r="2414" spans="1:2" ht="18" customHeight="1">
      <c r="A2414" s="73"/>
      <c r="B2414" s="86"/>
    </row>
    <row r="2415" spans="1:2" ht="18" customHeight="1">
      <c r="A2415" s="73"/>
      <c r="B2415" s="86"/>
    </row>
    <row r="2416" spans="1:2" ht="18" customHeight="1">
      <c r="A2416" s="73"/>
      <c r="B2416" s="86"/>
    </row>
    <row r="2417" spans="1:2" ht="18" customHeight="1">
      <c r="A2417" s="73"/>
      <c r="B2417" s="86"/>
    </row>
    <row r="2418" spans="1:2" ht="18" customHeight="1">
      <c r="A2418" s="73"/>
      <c r="B2418" s="86"/>
    </row>
    <row r="2419" spans="1:2" ht="18" customHeight="1">
      <c r="A2419" s="73"/>
      <c r="B2419" s="86"/>
    </row>
    <row r="2420" spans="1:2" ht="18" customHeight="1">
      <c r="A2420" s="73"/>
      <c r="B2420" s="86"/>
    </row>
    <row r="2421" spans="1:2" ht="18" customHeight="1">
      <c r="A2421" s="73"/>
      <c r="B2421" s="86"/>
    </row>
    <row r="2422" spans="1:2" ht="18" customHeight="1">
      <c r="A2422" s="73"/>
      <c r="B2422" s="86"/>
    </row>
    <row r="2423" spans="1:2" ht="18" customHeight="1">
      <c r="A2423" s="73"/>
      <c r="B2423" s="86"/>
    </row>
    <row r="2424" spans="1:2" ht="18" customHeight="1">
      <c r="A2424" s="73"/>
      <c r="B2424" s="86"/>
    </row>
    <row r="2425" spans="1:2" ht="18" customHeight="1">
      <c r="A2425" s="73"/>
      <c r="B2425" s="86"/>
    </row>
    <row r="2426" spans="1:2" ht="18" customHeight="1">
      <c r="A2426" s="73"/>
      <c r="B2426" s="86"/>
    </row>
    <row r="2427" spans="1:2" ht="18" customHeight="1">
      <c r="A2427" s="73"/>
      <c r="B2427" s="86"/>
    </row>
    <row r="2428" spans="1:2" ht="18" customHeight="1">
      <c r="A2428" s="73"/>
      <c r="B2428" s="86"/>
    </row>
    <row r="2429" spans="1:2" ht="18" customHeight="1">
      <c r="A2429" s="73"/>
      <c r="B2429" s="86"/>
    </row>
    <row r="2430" spans="1:2" ht="18" customHeight="1">
      <c r="A2430" s="73"/>
      <c r="B2430" s="86"/>
    </row>
    <row r="2431" spans="1:2" ht="18" customHeight="1">
      <c r="A2431" s="73"/>
      <c r="B2431" s="86"/>
    </row>
    <row r="2432" spans="1:2" ht="18" customHeight="1">
      <c r="A2432" s="73"/>
      <c r="B2432" s="86"/>
    </row>
    <row r="2433" spans="1:2" ht="18" customHeight="1">
      <c r="A2433" s="73"/>
      <c r="B2433" s="86"/>
    </row>
    <row r="2434" spans="1:2" ht="18" customHeight="1">
      <c r="A2434" s="73"/>
      <c r="B2434" s="86"/>
    </row>
    <row r="2435" spans="1:2" ht="18" customHeight="1">
      <c r="A2435" s="73"/>
      <c r="B2435" s="86"/>
    </row>
    <row r="2436" spans="1:2" ht="18" customHeight="1">
      <c r="A2436" s="73"/>
      <c r="B2436" s="86"/>
    </row>
    <row r="2437" spans="1:2" ht="18" customHeight="1">
      <c r="A2437" s="73"/>
      <c r="B2437" s="86"/>
    </row>
    <row r="2438" spans="1:2" ht="18" customHeight="1">
      <c r="A2438" s="73"/>
      <c r="B2438" s="86"/>
    </row>
    <row r="2439" spans="1:2" ht="18" customHeight="1">
      <c r="A2439" s="73"/>
      <c r="B2439" s="86"/>
    </row>
    <row r="2440" spans="1:2" ht="18" customHeight="1">
      <c r="A2440" s="73"/>
      <c r="B2440" s="86"/>
    </row>
    <row r="2441" spans="1:2" ht="18" customHeight="1">
      <c r="A2441" s="73"/>
      <c r="B2441" s="86"/>
    </row>
    <row r="2442" spans="1:2" ht="18" customHeight="1">
      <c r="A2442" s="73"/>
      <c r="B2442" s="86"/>
    </row>
    <row r="2443" spans="1:2" ht="18" customHeight="1">
      <c r="A2443" s="73"/>
      <c r="B2443" s="86"/>
    </row>
    <row r="2444" spans="1:2" ht="18" customHeight="1">
      <c r="A2444" s="73"/>
      <c r="B2444" s="86"/>
    </row>
    <row r="2445" spans="1:2" ht="18" customHeight="1">
      <c r="A2445" s="73"/>
      <c r="B2445" s="86"/>
    </row>
    <row r="2446" spans="1:2" ht="18" customHeight="1">
      <c r="A2446" s="73"/>
      <c r="B2446" s="86"/>
    </row>
    <row r="2447" spans="1:2" ht="18" customHeight="1">
      <c r="A2447" s="73"/>
      <c r="B2447" s="86"/>
    </row>
    <row r="2448" spans="1:2" ht="18" customHeight="1">
      <c r="A2448" s="73"/>
      <c r="B2448" s="86"/>
    </row>
    <row r="2449" spans="1:2" ht="18" customHeight="1">
      <c r="A2449" s="73"/>
      <c r="B2449" s="86"/>
    </row>
    <row r="2450" spans="1:2" ht="18" customHeight="1">
      <c r="A2450" s="73"/>
      <c r="B2450" s="86"/>
    </row>
    <row r="2451" spans="1:2" ht="18" customHeight="1">
      <c r="A2451" s="73"/>
      <c r="B2451" s="86"/>
    </row>
    <row r="2452" spans="1:2" ht="18" customHeight="1">
      <c r="A2452" s="73"/>
      <c r="B2452" s="86"/>
    </row>
    <row r="2453" spans="1:2" ht="18" customHeight="1">
      <c r="A2453" s="73"/>
      <c r="B2453" s="86"/>
    </row>
    <row r="2454" spans="1:2" ht="18" customHeight="1">
      <c r="A2454" s="73"/>
      <c r="B2454" s="86"/>
    </row>
    <row r="2455" spans="1:2" ht="18" customHeight="1">
      <c r="A2455" s="73"/>
      <c r="B2455" s="86"/>
    </row>
    <row r="2456" spans="1:2" ht="18" customHeight="1">
      <c r="A2456" s="73"/>
      <c r="B2456" s="86"/>
    </row>
    <row r="2457" spans="1:2" ht="18" customHeight="1">
      <c r="A2457" s="73"/>
      <c r="B2457" s="86"/>
    </row>
    <row r="2458" spans="1:2" ht="18" customHeight="1">
      <c r="A2458" s="73"/>
      <c r="B2458" s="86"/>
    </row>
    <row r="2459" spans="1:2" ht="18" customHeight="1">
      <c r="A2459" s="73"/>
      <c r="B2459" s="86"/>
    </row>
    <row r="2460" spans="1:2" ht="18" customHeight="1">
      <c r="A2460" s="73"/>
      <c r="B2460" s="86"/>
    </row>
    <row r="2461" spans="1:2" ht="18" customHeight="1">
      <c r="A2461" s="73"/>
      <c r="B2461" s="86"/>
    </row>
    <row r="2462" spans="1:2" ht="18" customHeight="1">
      <c r="A2462" s="73"/>
      <c r="B2462" s="86"/>
    </row>
    <row r="2463" spans="1:2" ht="18" customHeight="1">
      <c r="A2463" s="73"/>
      <c r="B2463" s="86"/>
    </row>
    <row r="2464" spans="1:2" ht="18" customHeight="1">
      <c r="A2464" s="73"/>
      <c r="B2464" s="86"/>
    </row>
    <row r="2465" spans="1:2" ht="18" customHeight="1">
      <c r="A2465" s="73"/>
      <c r="B2465" s="86"/>
    </row>
    <row r="2466" spans="1:2" ht="18" customHeight="1">
      <c r="A2466" s="73"/>
      <c r="B2466" s="86"/>
    </row>
    <row r="2467" spans="1:2" ht="18" customHeight="1">
      <c r="A2467" s="73"/>
      <c r="B2467" s="86"/>
    </row>
    <row r="2468" spans="1:2" ht="18" customHeight="1">
      <c r="A2468" s="73"/>
      <c r="B2468" s="86"/>
    </row>
    <row r="2469" spans="1:2" ht="18" customHeight="1">
      <c r="A2469" s="73"/>
      <c r="B2469" s="86"/>
    </row>
    <row r="2470" spans="1:2" ht="18" customHeight="1">
      <c r="A2470" s="73"/>
      <c r="B2470" s="86"/>
    </row>
    <row r="2471" spans="1:2" ht="18" customHeight="1">
      <c r="A2471" s="73"/>
      <c r="B2471" s="86"/>
    </row>
    <row r="2472" spans="1:2" ht="18" customHeight="1">
      <c r="A2472" s="73"/>
      <c r="B2472" s="86"/>
    </row>
    <row r="2473" spans="1:2" ht="18" customHeight="1">
      <c r="A2473" s="73"/>
      <c r="B2473" s="86"/>
    </row>
    <row r="2474" spans="1:2" ht="18" customHeight="1">
      <c r="A2474" s="73"/>
      <c r="B2474" s="86"/>
    </row>
    <row r="2475" spans="1:2" ht="18" customHeight="1">
      <c r="A2475" s="73"/>
      <c r="B2475" s="86"/>
    </row>
    <row r="2476" spans="1:2" ht="18" customHeight="1">
      <c r="A2476" s="73"/>
      <c r="B2476" s="86"/>
    </row>
    <row r="2477" spans="1:2" ht="18" customHeight="1">
      <c r="A2477" s="73"/>
      <c r="B2477" s="86"/>
    </row>
    <row r="2478" spans="1:2" ht="18" customHeight="1">
      <c r="A2478" s="73"/>
      <c r="B2478" s="86"/>
    </row>
    <row r="2479" spans="1:2" ht="18" customHeight="1">
      <c r="A2479" s="73"/>
      <c r="B2479" s="86"/>
    </row>
    <row r="2480" spans="1:2" ht="18" customHeight="1">
      <c r="A2480" s="73"/>
      <c r="B2480" s="86"/>
    </row>
    <row r="2481" spans="1:2" ht="18" customHeight="1">
      <c r="A2481" s="73"/>
      <c r="B2481" s="86"/>
    </row>
    <row r="2482" spans="1:2" ht="18" customHeight="1">
      <c r="A2482" s="73"/>
      <c r="B2482" s="86"/>
    </row>
    <row r="2483" spans="1:2" ht="18" customHeight="1">
      <c r="A2483" s="73"/>
      <c r="B2483" s="86"/>
    </row>
    <row r="2484" spans="1:2" ht="18" customHeight="1">
      <c r="A2484" s="73"/>
      <c r="B2484" s="86"/>
    </row>
    <row r="2485" spans="1:2" ht="18" customHeight="1">
      <c r="A2485" s="73"/>
      <c r="B2485" s="86"/>
    </row>
    <row r="2486" spans="1:2" ht="18" customHeight="1">
      <c r="A2486" s="73"/>
      <c r="B2486" s="86"/>
    </row>
    <row r="2487" spans="1:2" ht="18" customHeight="1">
      <c r="A2487" s="73"/>
      <c r="B2487" s="86"/>
    </row>
    <row r="2488" spans="1:2" ht="18" customHeight="1">
      <c r="A2488" s="73"/>
      <c r="B2488" s="86"/>
    </row>
    <row r="2489" spans="1:2" ht="18" customHeight="1">
      <c r="A2489" s="73"/>
      <c r="B2489" s="86"/>
    </row>
    <row r="2490" spans="1:2" ht="18" customHeight="1">
      <c r="A2490" s="73"/>
      <c r="B2490" s="86"/>
    </row>
    <row r="2491" spans="1:2" ht="18" customHeight="1">
      <c r="A2491" s="73"/>
      <c r="B2491" s="86"/>
    </row>
    <row r="2492" spans="1:2" ht="18" customHeight="1">
      <c r="A2492" s="73"/>
      <c r="B2492" s="86"/>
    </row>
    <row r="2493" spans="1:2" ht="18" customHeight="1">
      <c r="A2493" s="73"/>
      <c r="B2493" s="86"/>
    </row>
    <row r="2494" spans="1:2" ht="18" customHeight="1">
      <c r="A2494" s="73"/>
      <c r="B2494" s="86"/>
    </row>
    <row r="2495" spans="1:2" ht="18" customHeight="1">
      <c r="A2495" s="73"/>
      <c r="B2495" s="86"/>
    </row>
    <row r="2496" spans="1:2" ht="18" customHeight="1">
      <c r="A2496" s="73"/>
      <c r="B2496" s="86"/>
    </row>
    <row r="2497" spans="1:2" ht="18" customHeight="1">
      <c r="A2497" s="73"/>
      <c r="B2497" s="86"/>
    </row>
    <row r="2498" spans="1:2" ht="18" customHeight="1">
      <c r="A2498" s="73"/>
      <c r="B2498" s="86"/>
    </row>
    <row r="2499" spans="1:2" ht="18" customHeight="1">
      <c r="A2499" s="73"/>
      <c r="B2499" s="86"/>
    </row>
    <row r="2500" spans="1:2" ht="18" customHeight="1">
      <c r="A2500" s="73"/>
      <c r="B2500" s="86"/>
    </row>
    <row r="2501" spans="1:2" ht="18" customHeight="1">
      <c r="A2501" s="73"/>
      <c r="B2501" s="86"/>
    </row>
    <row r="2502" spans="1:2" ht="18" customHeight="1">
      <c r="A2502" s="73"/>
      <c r="B2502" s="86"/>
    </row>
    <row r="2503" spans="1:2" ht="18" customHeight="1">
      <c r="A2503" s="73"/>
      <c r="B2503" s="86"/>
    </row>
    <row r="2504" spans="1:2" ht="18" customHeight="1">
      <c r="A2504" s="73"/>
      <c r="B2504" s="86"/>
    </row>
    <row r="2505" spans="1:2" ht="18" customHeight="1">
      <c r="A2505" s="73"/>
      <c r="B2505" s="86"/>
    </row>
    <row r="2506" spans="1:2" ht="18" customHeight="1">
      <c r="A2506" s="73"/>
      <c r="B2506" s="86"/>
    </row>
    <row r="2507" spans="1:2" ht="18" customHeight="1">
      <c r="A2507" s="73"/>
      <c r="B2507" s="86"/>
    </row>
    <row r="2508" spans="1:2" ht="18" customHeight="1">
      <c r="A2508" s="73"/>
      <c r="B2508" s="86"/>
    </row>
    <row r="2509" spans="1:2" ht="18" customHeight="1">
      <c r="A2509" s="73"/>
      <c r="B2509" s="86"/>
    </row>
    <row r="2510" spans="1:2" ht="18" customHeight="1">
      <c r="A2510" s="73"/>
      <c r="B2510" s="86"/>
    </row>
    <row r="2511" spans="1:2" ht="18" customHeight="1">
      <c r="A2511" s="73"/>
      <c r="B2511" s="86"/>
    </row>
    <row r="2512" spans="1:2" ht="18" customHeight="1">
      <c r="A2512" s="73"/>
      <c r="B2512" s="86"/>
    </row>
    <row r="2513" spans="1:2" ht="18" customHeight="1">
      <c r="A2513" s="73"/>
      <c r="B2513" s="86"/>
    </row>
    <row r="2514" spans="1:2" ht="18" customHeight="1">
      <c r="A2514" s="73"/>
      <c r="B2514" s="86"/>
    </row>
    <row r="2515" spans="1:2" ht="18" customHeight="1">
      <c r="A2515" s="73"/>
      <c r="B2515" s="86"/>
    </row>
    <row r="2516" spans="1:2" ht="18" customHeight="1">
      <c r="A2516" s="73"/>
      <c r="B2516" s="86"/>
    </row>
    <row r="2517" spans="1:2" ht="18" customHeight="1">
      <c r="A2517" s="73"/>
      <c r="B2517" s="86"/>
    </row>
    <row r="2518" spans="1:2" ht="18" customHeight="1">
      <c r="A2518" s="73"/>
      <c r="B2518" s="86"/>
    </row>
    <row r="2519" spans="1:2" ht="18" customHeight="1">
      <c r="A2519" s="73"/>
      <c r="B2519" s="86"/>
    </row>
    <row r="2520" spans="1:2" ht="18" customHeight="1">
      <c r="A2520" s="73"/>
      <c r="B2520" s="86"/>
    </row>
    <row r="2521" spans="1:2" ht="18" customHeight="1">
      <c r="A2521" s="73"/>
      <c r="B2521" s="86"/>
    </row>
    <row r="2522" spans="1:2" ht="18" customHeight="1">
      <c r="A2522" s="73"/>
      <c r="B2522" s="86"/>
    </row>
    <row r="2523" spans="1:2" ht="18" customHeight="1">
      <c r="A2523" s="73"/>
      <c r="B2523" s="86"/>
    </row>
    <row r="2524" spans="1:2" ht="18" customHeight="1">
      <c r="A2524" s="73"/>
      <c r="B2524" s="86"/>
    </row>
    <row r="2525" spans="1:2" ht="18" customHeight="1">
      <c r="A2525" s="73"/>
      <c r="B2525" s="86"/>
    </row>
    <row r="2526" spans="1:2" ht="18" customHeight="1">
      <c r="A2526" s="73"/>
      <c r="B2526" s="86"/>
    </row>
    <row r="2527" spans="1:2" ht="18" customHeight="1">
      <c r="A2527" s="73"/>
      <c r="B2527" s="86"/>
    </row>
    <row r="2528" spans="1:2" ht="18" customHeight="1">
      <c r="A2528" s="73"/>
      <c r="B2528" s="86"/>
    </row>
    <row r="2529" spans="1:2" ht="18" customHeight="1">
      <c r="A2529" s="73"/>
      <c r="B2529" s="86"/>
    </row>
    <row r="2530" spans="1:2" ht="18" customHeight="1">
      <c r="A2530" s="73"/>
      <c r="B2530" s="86"/>
    </row>
    <row r="2531" spans="1:2" ht="18" customHeight="1">
      <c r="A2531" s="73"/>
      <c r="B2531" s="86"/>
    </row>
    <row r="2532" spans="1:2" ht="18" customHeight="1">
      <c r="A2532" s="73"/>
      <c r="B2532" s="86"/>
    </row>
    <row r="2533" spans="1:2" ht="18" customHeight="1">
      <c r="A2533" s="73"/>
      <c r="B2533" s="86"/>
    </row>
    <row r="2534" spans="1:2" ht="18" customHeight="1">
      <c r="A2534" s="73"/>
      <c r="B2534" s="86"/>
    </row>
    <row r="2535" spans="1:2" ht="18" customHeight="1">
      <c r="A2535" s="73"/>
      <c r="B2535" s="86"/>
    </row>
    <row r="2536" spans="1:2" ht="18" customHeight="1">
      <c r="A2536" s="73"/>
      <c r="B2536" s="86"/>
    </row>
    <row r="2537" spans="1:2" ht="18" customHeight="1">
      <c r="A2537" s="73"/>
      <c r="B2537" s="86"/>
    </row>
    <row r="2538" spans="1:2" ht="18" customHeight="1">
      <c r="A2538" s="73"/>
      <c r="B2538" s="86"/>
    </row>
    <row r="2539" spans="1:2" ht="18" customHeight="1">
      <c r="A2539" s="73"/>
      <c r="B2539" s="86"/>
    </row>
    <row r="2540" spans="1:2" ht="18" customHeight="1">
      <c r="A2540" s="73"/>
      <c r="B2540" s="86"/>
    </row>
    <row r="2541" spans="1:2" ht="18" customHeight="1">
      <c r="A2541" s="73"/>
      <c r="B2541" s="86"/>
    </row>
    <row r="2542" spans="1:2" ht="18" customHeight="1">
      <c r="A2542" s="73"/>
      <c r="B2542" s="86"/>
    </row>
    <row r="2543" spans="1:2" ht="18" customHeight="1">
      <c r="A2543" s="73"/>
      <c r="B2543" s="86"/>
    </row>
    <row r="2544" spans="1:2" ht="18" customHeight="1">
      <c r="A2544" s="73"/>
      <c r="B2544" s="86"/>
    </row>
    <row r="2545" spans="1:2" ht="18" customHeight="1">
      <c r="A2545" s="73"/>
      <c r="B2545" s="86"/>
    </row>
    <row r="2546" spans="1:2" ht="18" customHeight="1">
      <c r="A2546" s="73"/>
      <c r="B2546" s="86"/>
    </row>
    <row r="2547" spans="1:2" ht="18" customHeight="1">
      <c r="A2547" s="73"/>
      <c r="B2547" s="86"/>
    </row>
    <row r="2548" spans="1:2" ht="18" customHeight="1">
      <c r="A2548" s="73"/>
      <c r="B2548" s="86"/>
    </row>
    <row r="2549" spans="1:2" ht="18" customHeight="1">
      <c r="A2549" s="73"/>
      <c r="B2549" s="86"/>
    </row>
    <row r="2550" spans="1:2" ht="18" customHeight="1">
      <c r="A2550" s="73"/>
      <c r="B2550" s="86"/>
    </row>
    <row r="2551" spans="1:2" ht="18" customHeight="1">
      <c r="A2551" s="73"/>
      <c r="B2551" s="86"/>
    </row>
    <row r="2552" spans="1:2" ht="18" customHeight="1">
      <c r="A2552" s="73"/>
      <c r="B2552" s="86"/>
    </row>
    <row r="2553" spans="1:2" ht="18" customHeight="1">
      <c r="A2553" s="73"/>
      <c r="B2553" s="86"/>
    </row>
    <row r="2554" spans="1:2" ht="18" customHeight="1">
      <c r="A2554" s="73"/>
      <c r="B2554" s="86"/>
    </row>
    <row r="2555" spans="1:2" ht="18" customHeight="1">
      <c r="A2555" s="73"/>
      <c r="B2555" s="86"/>
    </row>
    <row r="2556" spans="1:2" ht="18" customHeight="1">
      <c r="A2556" s="73"/>
      <c r="B2556" s="86"/>
    </row>
    <row r="2557" spans="1:2" ht="18" customHeight="1">
      <c r="A2557" s="73"/>
      <c r="B2557" s="86"/>
    </row>
    <row r="2558" spans="1:2" ht="18" customHeight="1">
      <c r="A2558" s="73"/>
      <c r="B2558" s="86"/>
    </row>
    <row r="2559" spans="1:2" ht="18" customHeight="1">
      <c r="A2559" s="73"/>
      <c r="B2559" s="86"/>
    </row>
    <row r="2560" spans="1:2" ht="18" customHeight="1">
      <c r="A2560" s="73"/>
      <c r="B2560" s="86"/>
    </row>
    <row r="2561" spans="1:2" ht="18" customHeight="1">
      <c r="A2561" s="73"/>
      <c r="B2561" s="86"/>
    </row>
    <row r="2562" spans="1:2" ht="18" customHeight="1">
      <c r="A2562" s="73"/>
      <c r="B2562" s="86"/>
    </row>
    <row r="2563" spans="1:2" ht="18" customHeight="1">
      <c r="A2563" s="73"/>
      <c r="B2563" s="86"/>
    </row>
    <row r="2564" spans="1:2" ht="18" customHeight="1">
      <c r="A2564" s="73"/>
      <c r="B2564" s="86"/>
    </row>
    <row r="2565" spans="1:2" ht="18" customHeight="1">
      <c r="A2565" s="73"/>
      <c r="B2565" s="86"/>
    </row>
    <row r="2566" spans="1:2" ht="18" customHeight="1">
      <c r="A2566" s="73"/>
      <c r="B2566" s="86"/>
    </row>
    <row r="2567" spans="1:2" ht="18" customHeight="1">
      <c r="A2567" s="73"/>
      <c r="B2567" s="86"/>
    </row>
    <row r="2568" spans="1:2" ht="18" customHeight="1">
      <c r="A2568" s="73"/>
      <c r="B2568" s="86"/>
    </row>
    <row r="2569" spans="1:2" ht="18" customHeight="1">
      <c r="A2569" s="73"/>
      <c r="B2569" s="86"/>
    </row>
    <row r="2570" spans="1:2" ht="18" customHeight="1">
      <c r="A2570" s="73"/>
      <c r="B2570" s="86"/>
    </row>
    <row r="2571" spans="1:2" ht="18" customHeight="1">
      <c r="A2571" s="73"/>
      <c r="B2571" s="86"/>
    </row>
    <row r="2572" spans="1:2" ht="18" customHeight="1">
      <c r="A2572" s="73"/>
      <c r="B2572" s="86"/>
    </row>
    <row r="2573" spans="1:2" ht="18" customHeight="1">
      <c r="A2573" s="73"/>
      <c r="B2573" s="86"/>
    </row>
    <row r="2574" spans="1:2" ht="18" customHeight="1">
      <c r="A2574" s="73"/>
      <c r="B2574" s="86"/>
    </row>
    <row r="2575" spans="1:2" ht="18" customHeight="1">
      <c r="A2575" s="73"/>
      <c r="B2575" s="86"/>
    </row>
    <row r="2576" spans="1:2" ht="18" customHeight="1">
      <c r="A2576" s="73"/>
      <c r="B2576" s="86"/>
    </row>
    <row r="2577" spans="1:2" ht="18" customHeight="1">
      <c r="A2577" s="73"/>
      <c r="B2577" s="86"/>
    </row>
    <row r="2578" spans="1:2" ht="18" customHeight="1">
      <c r="A2578" s="73"/>
      <c r="B2578" s="86"/>
    </row>
    <row r="2579" spans="1:2" ht="18" customHeight="1">
      <c r="A2579" s="73"/>
      <c r="B2579" s="86"/>
    </row>
    <row r="2580" spans="1:2" ht="18" customHeight="1">
      <c r="A2580" s="73"/>
      <c r="B2580" s="86"/>
    </row>
    <row r="2581" spans="1:2" ht="18" customHeight="1">
      <c r="A2581" s="73"/>
      <c r="B2581" s="86"/>
    </row>
    <row r="2582" spans="1:2" ht="18" customHeight="1">
      <c r="A2582" s="73"/>
      <c r="B2582" s="86"/>
    </row>
    <row r="2583" spans="1:2" ht="18" customHeight="1">
      <c r="A2583" s="73"/>
      <c r="B2583" s="86"/>
    </row>
    <row r="2584" spans="1:2" ht="18" customHeight="1">
      <c r="A2584" s="73"/>
      <c r="B2584" s="86"/>
    </row>
    <row r="2585" spans="1:2" ht="18" customHeight="1">
      <c r="A2585" s="73"/>
      <c r="B2585" s="86"/>
    </row>
    <row r="2586" spans="1:2" ht="18" customHeight="1">
      <c r="A2586" s="73"/>
      <c r="B2586" s="86"/>
    </row>
    <row r="2587" spans="1:2" ht="18" customHeight="1">
      <c r="A2587" s="73"/>
      <c r="B2587" s="86"/>
    </row>
    <row r="2588" spans="1:2" ht="18" customHeight="1">
      <c r="A2588" s="73"/>
      <c r="B2588" s="86"/>
    </row>
    <row r="2589" spans="1:2" ht="18" customHeight="1">
      <c r="A2589" s="73"/>
      <c r="B2589" s="86"/>
    </row>
    <row r="2590" spans="1:2" ht="18" customHeight="1">
      <c r="A2590" s="73"/>
      <c r="B2590" s="86"/>
    </row>
    <row r="2591" spans="1:2" ht="18" customHeight="1">
      <c r="A2591" s="73"/>
      <c r="B2591" s="86"/>
    </row>
    <row r="2592" spans="1:2" ht="18" customHeight="1">
      <c r="A2592" s="73"/>
      <c r="B2592" s="86"/>
    </row>
    <row r="2593" spans="1:2" ht="18" customHeight="1">
      <c r="A2593" s="73"/>
      <c r="B2593" s="86"/>
    </row>
    <row r="2594" spans="1:2" ht="18" customHeight="1">
      <c r="A2594" s="73"/>
      <c r="B2594" s="86"/>
    </row>
    <row r="2595" spans="1:2" ht="18" customHeight="1">
      <c r="A2595" s="73"/>
      <c r="B2595" s="86"/>
    </row>
    <row r="2596" spans="1:2" ht="18" customHeight="1">
      <c r="A2596" s="73"/>
      <c r="B2596" s="86"/>
    </row>
    <row r="2597" spans="1:2" ht="18" customHeight="1">
      <c r="A2597" s="73"/>
      <c r="B2597" s="86"/>
    </row>
    <row r="2598" spans="1:2" ht="18" customHeight="1">
      <c r="A2598" s="73"/>
      <c r="B2598" s="86"/>
    </row>
    <row r="2599" spans="1:2" ht="18" customHeight="1">
      <c r="A2599" s="73"/>
      <c r="B2599" s="86"/>
    </row>
    <row r="2600" spans="1:2" ht="18" customHeight="1">
      <c r="A2600" s="73"/>
      <c r="B2600" s="86"/>
    </row>
    <row r="2601" spans="1:2" ht="18" customHeight="1">
      <c r="A2601" s="73"/>
      <c r="B2601" s="86"/>
    </row>
    <row r="2602" spans="1:2" ht="18" customHeight="1">
      <c r="A2602" s="73"/>
      <c r="B2602" s="86"/>
    </row>
    <row r="2603" spans="1:2" ht="18" customHeight="1">
      <c r="A2603" s="73"/>
      <c r="B2603" s="86"/>
    </row>
    <row r="2604" spans="1:2" ht="18" customHeight="1">
      <c r="A2604" s="73"/>
      <c r="B2604" s="86"/>
    </row>
    <row r="2605" spans="1:2" ht="18" customHeight="1">
      <c r="A2605" s="73"/>
      <c r="B2605" s="86"/>
    </row>
    <row r="2606" spans="1:2" ht="18" customHeight="1">
      <c r="A2606" s="73"/>
      <c r="B2606" s="86"/>
    </row>
    <row r="2607" spans="1:2" ht="18" customHeight="1">
      <c r="A2607" s="73"/>
      <c r="B2607" s="86"/>
    </row>
    <row r="2608" spans="1:2" ht="18" customHeight="1">
      <c r="A2608" s="73"/>
      <c r="B2608" s="86"/>
    </row>
    <row r="2609" spans="1:2" ht="18" customHeight="1">
      <c r="A2609" s="73"/>
      <c r="B2609" s="86"/>
    </row>
    <row r="2610" spans="1:2" ht="18" customHeight="1">
      <c r="A2610" s="73"/>
      <c r="B2610" s="86"/>
    </row>
    <row r="2611" spans="1:2" ht="18" customHeight="1">
      <c r="A2611" s="73"/>
      <c r="B2611" s="86"/>
    </row>
    <row r="2612" spans="1:2" ht="18" customHeight="1">
      <c r="A2612" s="73"/>
      <c r="B2612" s="86"/>
    </row>
    <row r="2613" spans="1:2" ht="18" customHeight="1">
      <c r="A2613" s="73"/>
      <c r="B2613" s="86"/>
    </row>
    <row r="2614" spans="1:2" ht="18" customHeight="1">
      <c r="A2614" s="73"/>
      <c r="B2614" s="86"/>
    </row>
    <row r="2615" spans="1:2" ht="18" customHeight="1">
      <c r="A2615" s="73"/>
      <c r="B2615" s="86"/>
    </row>
    <row r="2616" spans="1:2" ht="18" customHeight="1">
      <c r="A2616" s="73"/>
      <c r="B2616" s="86"/>
    </row>
    <row r="2617" spans="1:2" ht="18" customHeight="1">
      <c r="A2617" s="73"/>
      <c r="B2617" s="86"/>
    </row>
    <row r="2618" spans="1:2" ht="18" customHeight="1">
      <c r="A2618" s="73"/>
      <c r="B2618" s="86"/>
    </row>
    <row r="2619" spans="1:2" ht="18" customHeight="1">
      <c r="A2619" s="73"/>
      <c r="B2619" s="86"/>
    </row>
    <row r="2620" spans="1:2" ht="18" customHeight="1">
      <c r="A2620" s="73"/>
      <c r="B2620" s="86"/>
    </row>
    <row r="2621" spans="1:2" ht="18" customHeight="1">
      <c r="A2621" s="73"/>
      <c r="B2621" s="86"/>
    </row>
    <row r="2622" spans="1:2" ht="18" customHeight="1">
      <c r="A2622" s="73"/>
      <c r="B2622" s="86"/>
    </row>
    <row r="2623" spans="1:2" ht="18" customHeight="1">
      <c r="A2623" s="73"/>
      <c r="B2623" s="86"/>
    </row>
    <row r="2624" spans="1:2" ht="18" customHeight="1">
      <c r="A2624" s="73"/>
      <c r="B2624" s="86"/>
    </row>
    <row r="2625" spans="1:2" ht="18" customHeight="1">
      <c r="A2625" s="73"/>
      <c r="B2625" s="86"/>
    </row>
    <row r="2626" spans="1:2" ht="18" customHeight="1">
      <c r="A2626" s="73"/>
      <c r="B2626" s="86"/>
    </row>
    <row r="2627" spans="1:2" ht="18" customHeight="1">
      <c r="A2627" s="73"/>
      <c r="B2627" s="86"/>
    </row>
    <row r="2628" spans="1:2" ht="18" customHeight="1">
      <c r="A2628" s="73"/>
      <c r="B2628" s="86"/>
    </row>
    <row r="2629" spans="1:2" ht="18" customHeight="1">
      <c r="A2629" s="73"/>
      <c r="B2629" s="86"/>
    </row>
    <row r="2630" spans="1:2" ht="18" customHeight="1">
      <c r="A2630" s="73"/>
      <c r="B2630" s="86"/>
    </row>
    <row r="2631" spans="1:2" ht="18" customHeight="1">
      <c r="A2631" s="73"/>
      <c r="B2631" s="86"/>
    </row>
    <row r="2632" spans="1:2" ht="18" customHeight="1">
      <c r="A2632" s="73"/>
      <c r="B2632" s="86"/>
    </row>
    <row r="2633" spans="1:2" ht="18" customHeight="1">
      <c r="A2633" s="73"/>
      <c r="B2633" s="86"/>
    </row>
    <row r="2634" spans="1:2" ht="18" customHeight="1">
      <c r="A2634" s="73"/>
      <c r="B2634" s="86"/>
    </row>
    <row r="2635" spans="1:2" ht="18" customHeight="1">
      <c r="A2635" s="73"/>
      <c r="B2635" s="86"/>
    </row>
    <row r="2636" spans="1:2" ht="18" customHeight="1">
      <c r="A2636" s="73"/>
      <c r="B2636" s="86"/>
    </row>
    <row r="2637" spans="1:2" ht="18" customHeight="1">
      <c r="A2637" s="73"/>
      <c r="B2637" s="86"/>
    </row>
    <row r="2638" spans="1:2" ht="18" customHeight="1">
      <c r="A2638" s="73"/>
      <c r="B2638" s="86"/>
    </row>
    <row r="2639" spans="1:2" ht="18" customHeight="1">
      <c r="A2639" s="73"/>
      <c r="B2639" s="86"/>
    </row>
    <row r="2640" spans="1:2" ht="18" customHeight="1">
      <c r="A2640" s="73"/>
      <c r="B2640" s="86"/>
    </row>
    <row r="2641" spans="1:2" ht="18" customHeight="1">
      <c r="A2641" s="73"/>
      <c r="B2641" s="86"/>
    </row>
    <row r="2642" spans="1:2" ht="18" customHeight="1">
      <c r="A2642" s="73"/>
      <c r="B2642" s="86"/>
    </row>
    <row r="2643" spans="1:2" ht="18" customHeight="1">
      <c r="A2643" s="73"/>
      <c r="B2643" s="86"/>
    </row>
    <row r="2644" spans="1:2" ht="18" customHeight="1">
      <c r="A2644" s="73"/>
      <c r="B2644" s="86"/>
    </row>
    <row r="2645" spans="1:2" ht="18" customHeight="1">
      <c r="A2645" s="73"/>
      <c r="B2645" s="86"/>
    </row>
    <row r="2646" spans="1:2" ht="18" customHeight="1">
      <c r="A2646" s="73"/>
      <c r="B2646" s="86"/>
    </row>
    <row r="2647" spans="1:2" ht="18" customHeight="1">
      <c r="A2647" s="73"/>
      <c r="B2647" s="86"/>
    </row>
    <row r="2648" spans="1:2" ht="18" customHeight="1">
      <c r="A2648" s="73"/>
      <c r="B2648" s="86"/>
    </row>
    <row r="2649" spans="1:2" ht="18" customHeight="1">
      <c r="A2649" s="73"/>
      <c r="B2649" s="86"/>
    </row>
    <row r="2650" spans="1:2" ht="18" customHeight="1">
      <c r="A2650" s="73"/>
      <c r="B2650" s="86"/>
    </row>
    <row r="2651" spans="1:2" ht="18" customHeight="1">
      <c r="A2651" s="73"/>
      <c r="B2651" s="86"/>
    </row>
    <row r="2652" spans="1:2" ht="18" customHeight="1">
      <c r="A2652" s="73"/>
      <c r="B2652" s="86"/>
    </row>
    <row r="2653" spans="1:2" ht="18" customHeight="1">
      <c r="A2653" s="73"/>
      <c r="B2653" s="86"/>
    </row>
    <row r="2654" spans="1:2" ht="18" customHeight="1">
      <c r="A2654" s="73"/>
      <c r="B2654" s="86"/>
    </row>
    <row r="2655" spans="1:2" ht="18" customHeight="1">
      <c r="A2655" s="73"/>
      <c r="B2655" s="86"/>
    </row>
    <row r="2656" spans="1:2" ht="18" customHeight="1">
      <c r="A2656" s="73"/>
      <c r="B2656" s="86"/>
    </row>
    <row r="2657" spans="1:2" ht="18" customHeight="1">
      <c r="A2657" s="73"/>
      <c r="B2657" s="86"/>
    </row>
    <row r="2658" spans="1:2" ht="18" customHeight="1">
      <c r="A2658" s="73"/>
      <c r="B2658" s="86"/>
    </row>
    <row r="2659" spans="1:2" ht="18" customHeight="1">
      <c r="A2659" s="73"/>
      <c r="B2659" s="86"/>
    </row>
    <row r="2660" spans="1:2" ht="18" customHeight="1">
      <c r="A2660" s="73"/>
      <c r="B2660" s="86"/>
    </row>
    <row r="2661" spans="1:2" ht="18" customHeight="1">
      <c r="A2661" s="73"/>
      <c r="B2661" s="86"/>
    </row>
    <row r="2662" spans="1:2" ht="18" customHeight="1">
      <c r="A2662" s="73"/>
      <c r="B2662" s="86"/>
    </row>
    <row r="2663" spans="1:2" ht="18" customHeight="1">
      <c r="A2663" s="73"/>
      <c r="B2663" s="86"/>
    </row>
    <row r="2664" spans="1:2" ht="18" customHeight="1">
      <c r="A2664" s="73"/>
      <c r="B2664" s="86"/>
    </row>
    <row r="2665" spans="1:2" ht="18" customHeight="1">
      <c r="A2665" s="73"/>
      <c r="B2665" s="86"/>
    </row>
    <row r="2666" spans="1:2" ht="18" customHeight="1">
      <c r="A2666" s="73"/>
      <c r="B2666" s="86"/>
    </row>
    <row r="2667" spans="1:2" ht="18" customHeight="1">
      <c r="A2667" s="73"/>
      <c r="B2667" s="86"/>
    </row>
    <row r="2668" spans="1:2" ht="18" customHeight="1">
      <c r="A2668" s="73"/>
      <c r="B2668" s="86"/>
    </row>
    <row r="2669" spans="1:2" ht="18" customHeight="1">
      <c r="A2669" s="73"/>
      <c r="B2669" s="86"/>
    </row>
    <row r="2670" spans="1:2" ht="18" customHeight="1">
      <c r="A2670" s="73"/>
      <c r="B2670" s="86"/>
    </row>
    <row r="2671" spans="1:2" ht="18" customHeight="1">
      <c r="A2671" s="73"/>
      <c r="B2671" s="86"/>
    </row>
    <row r="2672" spans="1:2" ht="18" customHeight="1">
      <c r="A2672" s="73"/>
      <c r="B2672" s="86"/>
    </row>
    <row r="2673" spans="1:2" ht="18" customHeight="1">
      <c r="A2673" s="73"/>
      <c r="B2673" s="86"/>
    </row>
    <row r="2674" spans="1:2" ht="18" customHeight="1">
      <c r="A2674" s="73"/>
      <c r="B2674" s="86"/>
    </row>
    <row r="2675" spans="1:2" ht="18" customHeight="1">
      <c r="A2675" s="73"/>
      <c r="B2675" s="86"/>
    </row>
    <row r="2676" spans="1:2" ht="18" customHeight="1">
      <c r="A2676" s="73"/>
      <c r="B2676" s="86"/>
    </row>
    <row r="2677" spans="1:2" ht="18" customHeight="1">
      <c r="A2677" s="73"/>
      <c r="B2677" s="86"/>
    </row>
    <row r="2678" spans="1:2" ht="18" customHeight="1">
      <c r="A2678" s="73"/>
      <c r="B2678" s="86"/>
    </row>
    <row r="2679" spans="1:2" ht="18" customHeight="1">
      <c r="A2679" s="73"/>
      <c r="B2679" s="86"/>
    </row>
    <row r="2680" spans="1:2" ht="18" customHeight="1">
      <c r="A2680" s="73"/>
      <c r="B2680" s="86"/>
    </row>
    <row r="2681" spans="1:2" ht="18" customHeight="1">
      <c r="A2681" s="73"/>
      <c r="B2681" s="86"/>
    </row>
    <row r="2682" spans="1:2" ht="18" customHeight="1">
      <c r="A2682" s="73"/>
      <c r="B2682" s="86"/>
    </row>
    <row r="2683" spans="1:2" ht="18" customHeight="1">
      <c r="A2683" s="73"/>
      <c r="B2683" s="86"/>
    </row>
    <row r="2684" spans="1:2" ht="18" customHeight="1">
      <c r="A2684" s="73"/>
      <c r="B2684" s="86"/>
    </row>
    <row r="2685" spans="1:2" ht="18" customHeight="1">
      <c r="A2685" s="73"/>
      <c r="B2685" s="86"/>
    </row>
    <row r="2686" spans="1:2" ht="18" customHeight="1">
      <c r="A2686" s="73"/>
      <c r="B2686" s="86"/>
    </row>
    <row r="2687" spans="1:2" ht="18" customHeight="1">
      <c r="A2687" s="73"/>
      <c r="B2687" s="86"/>
    </row>
    <row r="2688" spans="1:2" ht="18" customHeight="1">
      <c r="A2688" s="73"/>
      <c r="B2688" s="86"/>
    </row>
    <row r="2689" spans="1:2" ht="18" customHeight="1">
      <c r="A2689" s="73"/>
      <c r="B2689" s="86"/>
    </row>
    <row r="2690" spans="1:2" ht="18" customHeight="1">
      <c r="A2690" s="73"/>
      <c r="B2690" s="86"/>
    </row>
    <row r="2691" spans="1:2" ht="18" customHeight="1">
      <c r="A2691" s="73"/>
      <c r="B2691" s="86"/>
    </row>
    <row r="2692" spans="1:2" ht="18" customHeight="1">
      <c r="A2692" s="73"/>
      <c r="B2692" s="86"/>
    </row>
    <row r="2693" spans="1:2" ht="18" customHeight="1">
      <c r="A2693" s="73"/>
      <c r="B2693" s="86"/>
    </row>
    <row r="2694" spans="1:2" ht="18" customHeight="1">
      <c r="A2694" s="73"/>
      <c r="B2694" s="86"/>
    </row>
    <row r="2695" spans="1:2" ht="18" customHeight="1">
      <c r="A2695" s="73"/>
      <c r="B2695" s="86"/>
    </row>
    <row r="2696" spans="1:2" ht="18" customHeight="1">
      <c r="A2696" s="73"/>
      <c r="B2696" s="86"/>
    </row>
    <row r="2697" spans="1:2" ht="18" customHeight="1">
      <c r="A2697" s="73"/>
      <c r="B2697" s="86"/>
    </row>
    <row r="2698" spans="1:2" ht="18" customHeight="1">
      <c r="A2698" s="73"/>
      <c r="B2698" s="86"/>
    </row>
    <row r="2699" spans="1:2" ht="18" customHeight="1">
      <c r="A2699" s="73"/>
      <c r="B2699" s="86"/>
    </row>
    <row r="2700" spans="1:2" ht="18" customHeight="1">
      <c r="A2700" s="73"/>
      <c r="B2700" s="86"/>
    </row>
    <row r="2701" spans="1:2" ht="18" customHeight="1">
      <c r="A2701" s="73"/>
      <c r="B2701" s="86"/>
    </row>
    <row r="2702" spans="1:2" ht="18" customHeight="1">
      <c r="A2702" s="73"/>
      <c r="B2702" s="86"/>
    </row>
    <row r="2703" spans="1:2" ht="18" customHeight="1">
      <c r="A2703" s="73"/>
      <c r="B2703" s="86"/>
    </row>
    <row r="2704" spans="1:2" ht="18" customHeight="1">
      <c r="A2704" s="73"/>
      <c r="B2704" s="86"/>
    </row>
    <row r="2705" spans="1:2" ht="18" customHeight="1">
      <c r="A2705" s="73"/>
      <c r="B2705" s="86"/>
    </row>
    <row r="2706" spans="1:2" ht="18" customHeight="1">
      <c r="A2706" s="73"/>
      <c r="B2706" s="86"/>
    </row>
    <row r="2707" spans="1:2" ht="18" customHeight="1">
      <c r="A2707" s="73"/>
      <c r="B2707" s="86"/>
    </row>
    <row r="2708" spans="1:2" ht="18" customHeight="1">
      <c r="A2708" s="73"/>
      <c r="B2708" s="86"/>
    </row>
    <row r="2709" spans="1:2" ht="18" customHeight="1">
      <c r="A2709" s="73"/>
      <c r="B2709" s="86"/>
    </row>
    <row r="2710" spans="1:2" ht="18" customHeight="1">
      <c r="A2710" s="73"/>
      <c r="B2710" s="86"/>
    </row>
    <row r="2711" spans="1:2" ht="18" customHeight="1">
      <c r="A2711" s="73"/>
      <c r="B2711" s="86"/>
    </row>
    <row r="2712" spans="1:2" ht="18" customHeight="1">
      <c r="A2712" s="73"/>
      <c r="B2712" s="86"/>
    </row>
    <row r="2713" spans="1:2" ht="18" customHeight="1">
      <c r="A2713" s="73"/>
      <c r="B2713" s="86"/>
    </row>
    <row r="2714" spans="1:2" ht="18" customHeight="1">
      <c r="A2714" s="73"/>
      <c r="B2714" s="86"/>
    </row>
    <row r="2715" spans="1:2" ht="18" customHeight="1">
      <c r="A2715" s="73"/>
      <c r="B2715" s="86"/>
    </row>
    <row r="2716" spans="1:2" ht="18" customHeight="1">
      <c r="A2716" s="73"/>
      <c r="B2716" s="86"/>
    </row>
    <row r="2717" spans="1:2" ht="18" customHeight="1">
      <c r="A2717" s="73"/>
      <c r="B2717" s="86"/>
    </row>
    <row r="2718" spans="1:2" ht="18" customHeight="1">
      <c r="A2718" s="73"/>
      <c r="B2718" s="86"/>
    </row>
    <row r="2719" spans="1:2" ht="18" customHeight="1">
      <c r="A2719" s="73"/>
      <c r="B2719" s="86"/>
    </row>
    <row r="2720" spans="1:2" ht="18" customHeight="1">
      <c r="A2720" s="73"/>
      <c r="B2720" s="86"/>
    </row>
    <row r="2721" spans="1:2" ht="18" customHeight="1">
      <c r="A2721" s="73"/>
      <c r="B2721" s="86"/>
    </row>
    <row r="2722" spans="1:2" ht="18" customHeight="1">
      <c r="A2722" s="73"/>
      <c r="B2722" s="86"/>
    </row>
    <row r="2723" spans="1:2" ht="18" customHeight="1">
      <c r="A2723" s="73"/>
      <c r="B2723" s="86"/>
    </row>
    <row r="2724" spans="1:2" ht="18" customHeight="1">
      <c r="A2724" s="73"/>
      <c r="B2724" s="86"/>
    </row>
    <row r="2725" spans="1:2" ht="18" customHeight="1">
      <c r="A2725" s="73"/>
      <c r="B2725" s="86"/>
    </row>
    <row r="2726" spans="1:2" ht="18" customHeight="1">
      <c r="A2726" s="73"/>
      <c r="B2726" s="86"/>
    </row>
    <row r="2727" spans="1:2" ht="18" customHeight="1">
      <c r="A2727" s="73"/>
      <c r="B2727" s="86"/>
    </row>
    <row r="2728" spans="1:2" ht="18" customHeight="1">
      <c r="A2728" s="73"/>
      <c r="B2728" s="86"/>
    </row>
    <row r="2729" spans="1:2" ht="18" customHeight="1">
      <c r="A2729" s="73"/>
      <c r="B2729" s="86"/>
    </row>
    <row r="2730" spans="1:2" ht="18" customHeight="1">
      <c r="A2730" s="73"/>
      <c r="B2730" s="86"/>
    </row>
    <row r="2731" spans="1:2" ht="18" customHeight="1">
      <c r="A2731" s="73"/>
      <c r="B2731" s="86"/>
    </row>
    <row r="2732" spans="1:2" ht="18" customHeight="1">
      <c r="A2732" s="73"/>
      <c r="B2732" s="86"/>
    </row>
    <row r="2733" spans="1:2" ht="18" customHeight="1">
      <c r="A2733" s="73"/>
      <c r="B2733" s="86"/>
    </row>
    <row r="2734" spans="1:2" ht="18" customHeight="1">
      <c r="A2734" s="73"/>
      <c r="B2734" s="86"/>
    </row>
    <row r="2735" spans="1:2" ht="18" customHeight="1">
      <c r="A2735" s="73"/>
      <c r="B2735" s="86"/>
    </row>
    <row r="2736" spans="1:2" ht="18" customHeight="1">
      <c r="A2736" s="73"/>
      <c r="B2736" s="86"/>
    </row>
    <row r="2737" spans="1:2" ht="18" customHeight="1">
      <c r="A2737" s="73"/>
      <c r="B2737" s="86"/>
    </row>
    <row r="2738" spans="1:2" ht="18" customHeight="1">
      <c r="A2738" s="73"/>
      <c r="B2738" s="86"/>
    </row>
    <row r="2739" spans="1:2" ht="18" customHeight="1">
      <c r="A2739" s="73"/>
      <c r="B2739" s="86"/>
    </row>
    <row r="2740" spans="1:2" ht="18" customHeight="1">
      <c r="A2740" s="73"/>
      <c r="B2740" s="86"/>
    </row>
    <row r="2741" spans="1:2" ht="18" customHeight="1">
      <c r="A2741" s="73"/>
      <c r="B2741" s="86"/>
    </row>
    <row r="2742" spans="1:2" ht="18" customHeight="1">
      <c r="A2742" s="73"/>
      <c r="B2742" s="86"/>
    </row>
    <row r="2743" spans="1:2" ht="18" customHeight="1">
      <c r="A2743" s="73"/>
      <c r="B2743" s="86"/>
    </row>
    <row r="2744" spans="1:2" ht="18" customHeight="1">
      <c r="A2744" s="73"/>
      <c r="B2744" s="86"/>
    </row>
    <row r="2745" spans="1:2" ht="18" customHeight="1">
      <c r="A2745" s="73"/>
      <c r="B2745" s="86"/>
    </row>
    <row r="2746" spans="1:2" ht="18" customHeight="1">
      <c r="A2746" s="73"/>
      <c r="B2746" s="86"/>
    </row>
    <row r="2747" spans="1:2" ht="18" customHeight="1">
      <c r="A2747" s="73"/>
      <c r="B2747" s="86"/>
    </row>
    <row r="2748" spans="1:2" ht="18" customHeight="1">
      <c r="A2748" s="73"/>
      <c r="B2748" s="86"/>
    </row>
    <row r="2749" spans="1:2" ht="18" customHeight="1">
      <c r="A2749" s="73"/>
      <c r="B2749" s="86"/>
    </row>
    <row r="2750" spans="1:2" ht="18" customHeight="1">
      <c r="A2750" s="73"/>
      <c r="B2750" s="86"/>
    </row>
    <row r="2751" spans="1:2" ht="18" customHeight="1">
      <c r="A2751" s="73"/>
      <c r="B2751" s="86"/>
    </row>
    <row r="2752" spans="1:2" ht="18" customHeight="1">
      <c r="A2752" s="73"/>
      <c r="B2752" s="86"/>
    </row>
    <row r="2753" spans="1:2" ht="18" customHeight="1">
      <c r="A2753" s="73"/>
      <c r="B2753" s="86"/>
    </row>
    <row r="2754" spans="1:2" ht="18" customHeight="1">
      <c r="A2754" s="73"/>
      <c r="B2754" s="86"/>
    </row>
    <row r="2755" spans="1:2" ht="18" customHeight="1">
      <c r="A2755" s="73"/>
      <c r="B2755" s="86"/>
    </row>
    <row r="2756" spans="1:2" ht="18" customHeight="1">
      <c r="A2756" s="73"/>
      <c r="B2756" s="86"/>
    </row>
    <row r="2757" spans="1:2" ht="18" customHeight="1">
      <c r="A2757" s="73"/>
      <c r="B2757" s="86"/>
    </row>
    <row r="2758" spans="1:2" ht="18" customHeight="1">
      <c r="A2758" s="73"/>
      <c r="B2758" s="86"/>
    </row>
    <row r="2759" spans="1:2" ht="18" customHeight="1">
      <c r="A2759" s="73"/>
      <c r="B2759" s="86"/>
    </row>
    <row r="2760" spans="1:2" ht="18" customHeight="1">
      <c r="A2760" s="73"/>
      <c r="B2760" s="86"/>
    </row>
    <row r="2761" spans="1:2" ht="18" customHeight="1">
      <c r="A2761" s="73"/>
      <c r="B2761" s="86"/>
    </row>
    <row r="2762" spans="1:2" ht="18" customHeight="1">
      <c r="A2762" s="73"/>
      <c r="B2762" s="86"/>
    </row>
    <row r="2763" spans="1:2" ht="18" customHeight="1">
      <c r="A2763" s="73"/>
      <c r="B2763" s="86"/>
    </row>
    <row r="2764" spans="1:2" ht="18" customHeight="1">
      <c r="A2764" s="73"/>
      <c r="B2764" s="86"/>
    </row>
    <row r="2765" spans="1:2" ht="18" customHeight="1">
      <c r="A2765" s="73"/>
      <c r="B2765" s="86"/>
    </row>
    <row r="2766" spans="1:2" ht="18" customHeight="1">
      <c r="A2766" s="73"/>
      <c r="B2766" s="86"/>
    </row>
    <row r="2767" spans="1:2" ht="18" customHeight="1">
      <c r="A2767" s="73"/>
      <c r="B2767" s="86"/>
    </row>
    <row r="2768" spans="1:2" ht="18" customHeight="1">
      <c r="A2768" s="73"/>
      <c r="B2768" s="86"/>
    </row>
    <row r="2769" spans="1:2" ht="18" customHeight="1">
      <c r="A2769" s="73"/>
      <c r="B2769" s="86"/>
    </row>
    <row r="2770" spans="1:2" ht="18" customHeight="1">
      <c r="A2770" s="73"/>
      <c r="B2770" s="86"/>
    </row>
    <row r="2771" spans="1:2" ht="18" customHeight="1">
      <c r="A2771" s="73"/>
      <c r="B2771" s="86"/>
    </row>
    <row r="2772" spans="1:2" ht="18" customHeight="1">
      <c r="A2772" s="73"/>
      <c r="B2772" s="86"/>
    </row>
    <row r="2773" spans="1:2" ht="18" customHeight="1">
      <c r="A2773" s="73"/>
      <c r="B2773" s="86"/>
    </row>
    <row r="2774" spans="1:2" ht="18" customHeight="1">
      <c r="A2774" s="73"/>
      <c r="B2774" s="86"/>
    </row>
    <row r="2775" spans="1:2" ht="18" customHeight="1">
      <c r="A2775" s="73"/>
      <c r="B2775" s="86"/>
    </row>
    <row r="2776" spans="1:2" ht="18" customHeight="1">
      <c r="A2776" s="73"/>
      <c r="B2776" s="86"/>
    </row>
    <row r="2777" spans="1:2" ht="18" customHeight="1">
      <c r="A2777" s="73"/>
      <c r="B2777" s="86"/>
    </row>
    <row r="2778" spans="1:2" ht="18" customHeight="1">
      <c r="A2778" s="73"/>
      <c r="B2778" s="86"/>
    </row>
    <row r="2779" spans="1:2" ht="18" customHeight="1">
      <c r="A2779" s="73"/>
      <c r="B2779" s="86"/>
    </row>
    <row r="2780" spans="1:2" ht="18" customHeight="1">
      <c r="A2780" s="73"/>
      <c r="B2780" s="86"/>
    </row>
    <row r="2781" spans="1:2" ht="18" customHeight="1">
      <c r="A2781" s="73"/>
      <c r="B2781" s="86"/>
    </row>
    <row r="2782" spans="1:2" ht="18" customHeight="1">
      <c r="A2782" s="73"/>
      <c r="B2782" s="86"/>
    </row>
    <row r="2783" spans="1:2" ht="18" customHeight="1">
      <c r="A2783" s="73"/>
      <c r="B2783" s="86"/>
    </row>
    <row r="2784" spans="1:2" ht="18" customHeight="1">
      <c r="A2784" s="73"/>
      <c r="B2784" s="86"/>
    </row>
    <row r="2785" spans="1:2" ht="18" customHeight="1">
      <c r="A2785" s="73"/>
      <c r="B2785" s="86"/>
    </row>
    <row r="2786" spans="1:2" ht="18" customHeight="1">
      <c r="A2786" s="73"/>
      <c r="B2786" s="86"/>
    </row>
    <row r="2787" spans="1:2" ht="18" customHeight="1">
      <c r="A2787" s="73"/>
      <c r="B2787" s="86"/>
    </row>
    <row r="2788" spans="1:2" ht="18" customHeight="1">
      <c r="A2788" s="73"/>
      <c r="B2788" s="86"/>
    </row>
    <row r="2789" spans="1:2" ht="18" customHeight="1">
      <c r="A2789" s="73"/>
      <c r="B2789" s="86"/>
    </row>
    <row r="2790" spans="1:2" ht="18" customHeight="1">
      <c r="A2790" s="73"/>
      <c r="B2790" s="86"/>
    </row>
    <row r="2791" spans="1:2" ht="18" customHeight="1">
      <c r="A2791" s="73"/>
      <c r="B2791" s="86"/>
    </row>
    <row r="2792" spans="1:2" ht="18" customHeight="1">
      <c r="A2792" s="73"/>
      <c r="B2792" s="86"/>
    </row>
    <row r="2793" spans="1:2" ht="18" customHeight="1">
      <c r="A2793" s="73"/>
      <c r="B2793" s="86"/>
    </row>
    <row r="2794" spans="1:2" ht="18" customHeight="1">
      <c r="A2794" s="73"/>
      <c r="B2794" s="86"/>
    </row>
    <row r="2795" spans="1:2" ht="18" customHeight="1">
      <c r="A2795" s="73"/>
      <c r="B2795" s="86"/>
    </row>
    <row r="2796" spans="1:2" ht="18" customHeight="1">
      <c r="A2796" s="73"/>
      <c r="B2796" s="86"/>
    </row>
    <row r="2797" spans="1:2" ht="18" customHeight="1">
      <c r="A2797" s="73"/>
      <c r="B2797" s="86"/>
    </row>
    <row r="2798" spans="1:2" ht="18" customHeight="1">
      <c r="A2798" s="73"/>
      <c r="B2798" s="86"/>
    </row>
    <row r="2799" spans="1:2" ht="18" customHeight="1">
      <c r="A2799" s="73"/>
      <c r="B2799" s="86"/>
    </row>
    <row r="2800" spans="1:2" ht="18" customHeight="1">
      <c r="A2800" s="73"/>
      <c r="B2800" s="86"/>
    </row>
    <row r="2801" spans="1:2" ht="18" customHeight="1">
      <c r="A2801" s="73"/>
      <c r="B2801" s="86"/>
    </row>
    <row r="2802" spans="1:2" ht="18" customHeight="1">
      <c r="A2802" s="73"/>
      <c r="B2802" s="86"/>
    </row>
    <row r="2803" spans="1:2" ht="18" customHeight="1">
      <c r="A2803" s="73"/>
      <c r="B2803" s="86"/>
    </row>
    <row r="2804" spans="1:2" ht="18" customHeight="1">
      <c r="A2804" s="73"/>
      <c r="B2804" s="86"/>
    </row>
    <row r="2805" spans="1:2" ht="18" customHeight="1">
      <c r="A2805" s="73"/>
      <c r="B2805" s="86"/>
    </row>
    <row r="2806" spans="1:2" ht="18" customHeight="1">
      <c r="A2806" s="73"/>
      <c r="B2806" s="86"/>
    </row>
    <row r="2807" spans="1:2" ht="18" customHeight="1">
      <c r="A2807" s="73"/>
      <c r="B2807" s="86"/>
    </row>
    <row r="2808" spans="1:2" ht="18" customHeight="1">
      <c r="A2808" s="73"/>
      <c r="B2808" s="86"/>
    </row>
    <row r="2809" spans="1:2" ht="18" customHeight="1">
      <c r="A2809" s="73"/>
      <c r="B2809" s="86"/>
    </row>
    <row r="2810" spans="1:2" ht="18" customHeight="1">
      <c r="A2810" s="73"/>
      <c r="B2810" s="86"/>
    </row>
    <row r="2811" spans="1:2" ht="18" customHeight="1">
      <c r="A2811" s="73"/>
      <c r="B2811" s="86"/>
    </row>
    <row r="2812" spans="1:2" ht="18" customHeight="1">
      <c r="A2812" s="73"/>
      <c r="B2812" s="86"/>
    </row>
    <row r="2813" spans="1:2" ht="18" customHeight="1">
      <c r="A2813" s="73"/>
      <c r="B2813" s="86"/>
    </row>
    <row r="2814" spans="1:2" ht="18" customHeight="1">
      <c r="A2814" s="73"/>
      <c r="B2814" s="86"/>
    </row>
    <row r="2815" spans="1:2" ht="18" customHeight="1">
      <c r="A2815" s="73"/>
      <c r="B2815" s="86"/>
    </row>
    <row r="2816" spans="1:2" ht="18" customHeight="1">
      <c r="A2816" s="73"/>
      <c r="B2816" s="86"/>
    </row>
    <row r="2817" spans="1:2" ht="18" customHeight="1">
      <c r="A2817" s="73"/>
      <c r="B2817" s="86"/>
    </row>
    <row r="2818" spans="1:2" ht="18" customHeight="1">
      <c r="A2818" s="73"/>
      <c r="B2818" s="86"/>
    </row>
    <row r="2819" spans="1:2" ht="18" customHeight="1">
      <c r="A2819" s="73"/>
      <c r="B2819" s="86"/>
    </row>
    <row r="2820" spans="1:2" ht="18" customHeight="1">
      <c r="A2820" s="73"/>
      <c r="B2820" s="86"/>
    </row>
    <row r="2821" spans="1:2" ht="18" customHeight="1">
      <c r="A2821" s="73"/>
      <c r="B2821" s="86"/>
    </row>
    <row r="2822" spans="1:2" ht="18" customHeight="1">
      <c r="A2822" s="73"/>
      <c r="B2822" s="86"/>
    </row>
    <row r="2823" spans="1:2" ht="18" customHeight="1">
      <c r="A2823" s="73"/>
      <c r="B2823" s="86"/>
    </row>
    <row r="2824" spans="1:2" ht="18" customHeight="1">
      <c r="A2824" s="73"/>
      <c r="B2824" s="86"/>
    </row>
    <row r="2825" spans="1:2" ht="18" customHeight="1">
      <c r="A2825" s="73"/>
      <c r="B2825" s="86"/>
    </row>
    <row r="2826" spans="1:2" ht="18" customHeight="1">
      <c r="A2826" s="73"/>
      <c r="B2826" s="86"/>
    </row>
    <row r="2827" spans="1:2" ht="18" customHeight="1">
      <c r="A2827" s="73"/>
      <c r="B2827" s="86"/>
    </row>
    <row r="2828" spans="1:2" ht="18" customHeight="1">
      <c r="A2828" s="73"/>
      <c r="B2828" s="86"/>
    </row>
    <row r="2829" spans="1:2" ht="18" customHeight="1">
      <c r="A2829" s="73"/>
      <c r="B2829" s="86"/>
    </row>
    <row r="2830" spans="1:2" ht="18" customHeight="1">
      <c r="A2830" s="73"/>
      <c r="B2830" s="86"/>
    </row>
    <row r="2831" spans="1:2" ht="18" customHeight="1">
      <c r="A2831" s="73"/>
      <c r="B2831" s="86"/>
    </row>
    <row r="2832" spans="1:2" ht="18" customHeight="1">
      <c r="A2832" s="73"/>
      <c r="B2832" s="86"/>
    </row>
    <row r="2833" spans="1:2" ht="18" customHeight="1">
      <c r="A2833" s="73"/>
      <c r="B2833" s="86"/>
    </row>
    <row r="2834" spans="1:2" ht="18" customHeight="1">
      <c r="A2834" s="73"/>
      <c r="B2834" s="86"/>
    </row>
    <row r="2835" spans="1:2" ht="18" customHeight="1">
      <c r="A2835" s="73"/>
      <c r="B2835" s="86"/>
    </row>
    <row r="2836" spans="1:2" ht="18" customHeight="1">
      <c r="A2836" s="73"/>
      <c r="B2836" s="86"/>
    </row>
    <row r="2837" spans="1:2" ht="18" customHeight="1">
      <c r="A2837" s="73"/>
      <c r="B2837" s="86"/>
    </row>
    <row r="2838" spans="1:2" ht="18" customHeight="1">
      <c r="A2838" s="73"/>
      <c r="B2838" s="86"/>
    </row>
    <row r="2839" spans="1:2" ht="18" customHeight="1">
      <c r="A2839" s="73"/>
      <c r="B2839" s="86"/>
    </row>
    <row r="2840" spans="1:2" ht="18" customHeight="1">
      <c r="A2840" s="73"/>
      <c r="B2840" s="86"/>
    </row>
    <row r="2841" spans="1:2" ht="18" customHeight="1">
      <c r="A2841" s="73"/>
      <c r="B2841" s="86"/>
    </row>
    <row r="2842" spans="1:2" ht="18" customHeight="1">
      <c r="A2842" s="73"/>
      <c r="B2842" s="86"/>
    </row>
    <row r="2843" spans="1:2" ht="18" customHeight="1">
      <c r="A2843" s="73"/>
      <c r="B2843" s="86"/>
    </row>
    <row r="2844" spans="1:2" ht="18" customHeight="1">
      <c r="A2844" s="73"/>
      <c r="B2844" s="86"/>
    </row>
    <row r="2845" spans="1:2" ht="18" customHeight="1">
      <c r="A2845" s="73"/>
      <c r="B2845" s="86"/>
    </row>
    <row r="2846" spans="1:2" ht="18" customHeight="1">
      <c r="A2846" s="73"/>
      <c r="B2846" s="86"/>
    </row>
    <row r="2847" spans="1:2" ht="18" customHeight="1">
      <c r="A2847" s="73"/>
      <c r="B2847" s="86"/>
    </row>
    <row r="2848" spans="1:2" ht="18" customHeight="1">
      <c r="A2848" s="73"/>
      <c r="B2848" s="86"/>
    </row>
    <row r="2849" spans="1:2" ht="18" customHeight="1">
      <c r="A2849" s="73"/>
      <c r="B2849" s="86"/>
    </row>
    <row r="2850" spans="1:2" ht="18" customHeight="1">
      <c r="A2850" s="73"/>
      <c r="B2850" s="86"/>
    </row>
    <row r="2851" spans="1:2" ht="18" customHeight="1">
      <c r="A2851" s="73"/>
      <c r="B2851" s="86"/>
    </row>
    <row r="2852" spans="1:2" ht="18" customHeight="1">
      <c r="A2852" s="73"/>
      <c r="B2852" s="86"/>
    </row>
    <row r="2853" spans="1:2" ht="18" customHeight="1">
      <c r="A2853" s="73"/>
      <c r="B2853" s="86"/>
    </row>
    <row r="2854" spans="1:2" ht="18" customHeight="1">
      <c r="A2854" s="73"/>
      <c r="B2854" s="86"/>
    </row>
    <row r="2855" spans="1:2" ht="18" customHeight="1">
      <c r="A2855" s="73"/>
      <c r="B2855" s="86"/>
    </row>
    <row r="2856" spans="1:2" ht="18" customHeight="1">
      <c r="A2856" s="73"/>
      <c r="B2856" s="86"/>
    </row>
    <row r="2857" spans="1:2" ht="18" customHeight="1">
      <c r="A2857" s="73"/>
      <c r="B2857" s="86"/>
    </row>
    <row r="2858" spans="1:2" ht="18" customHeight="1">
      <c r="A2858" s="73"/>
      <c r="B2858" s="86"/>
    </row>
    <row r="2859" spans="1:2" ht="18" customHeight="1">
      <c r="A2859" s="73"/>
      <c r="B2859" s="86"/>
    </row>
    <row r="2860" spans="1:2" ht="18" customHeight="1">
      <c r="A2860" s="73"/>
      <c r="B2860" s="86"/>
    </row>
    <row r="2861" spans="1:2" ht="18" customHeight="1">
      <c r="A2861" s="73"/>
      <c r="B2861" s="86"/>
    </row>
    <row r="2862" spans="1:2" ht="18" customHeight="1">
      <c r="A2862" s="73"/>
      <c r="B2862" s="86"/>
    </row>
    <row r="2863" spans="1:2" ht="18" customHeight="1">
      <c r="A2863" s="73"/>
      <c r="B2863" s="86"/>
    </row>
    <row r="2864" spans="1:2" ht="18" customHeight="1">
      <c r="A2864" s="73"/>
      <c r="B2864" s="86"/>
    </row>
    <row r="2865" spans="1:2" ht="18" customHeight="1">
      <c r="A2865" s="73"/>
      <c r="B2865" s="86"/>
    </row>
    <row r="2866" spans="1:2" ht="18" customHeight="1">
      <c r="A2866" s="73"/>
      <c r="B2866" s="86"/>
    </row>
    <row r="2867" spans="1:2" ht="18" customHeight="1">
      <c r="A2867" s="73"/>
      <c r="B2867" s="86"/>
    </row>
    <row r="2868" spans="1:2" ht="18" customHeight="1">
      <c r="A2868" s="73"/>
      <c r="B2868" s="86"/>
    </row>
    <row r="2869" spans="1:2" ht="18" customHeight="1">
      <c r="A2869" s="73"/>
      <c r="B2869" s="86"/>
    </row>
    <row r="2870" spans="1:2" ht="18" customHeight="1">
      <c r="A2870" s="73"/>
      <c r="B2870" s="86"/>
    </row>
    <row r="2871" spans="1:2" ht="18" customHeight="1">
      <c r="A2871" s="73"/>
      <c r="B2871" s="86"/>
    </row>
    <row r="2872" spans="1:2" ht="18" customHeight="1">
      <c r="A2872" s="73"/>
      <c r="B2872" s="86"/>
    </row>
    <row r="2873" spans="1:2" ht="18" customHeight="1">
      <c r="A2873" s="73"/>
      <c r="B2873" s="86"/>
    </row>
    <row r="2874" spans="1:2" ht="18" customHeight="1">
      <c r="A2874" s="73"/>
      <c r="B2874" s="86"/>
    </row>
    <row r="2875" spans="1:2" ht="18" customHeight="1">
      <c r="A2875" s="73"/>
      <c r="B2875" s="86"/>
    </row>
    <row r="2876" spans="1:2" ht="18" customHeight="1">
      <c r="A2876" s="73"/>
      <c r="B2876" s="86"/>
    </row>
    <row r="2877" spans="1:2" ht="18" customHeight="1">
      <c r="A2877" s="73"/>
      <c r="B2877" s="86"/>
    </row>
    <row r="2878" spans="1:2" ht="18" customHeight="1">
      <c r="A2878" s="73"/>
      <c r="B2878" s="86"/>
    </row>
    <row r="2879" spans="1:2" ht="18" customHeight="1">
      <c r="A2879" s="73"/>
      <c r="B2879" s="86"/>
    </row>
    <row r="2880" spans="1:2" ht="18" customHeight="1">
      <c r="A2880" s="73"/>
      <c r="B2880" s="86"/>
    </row>
    <row r="2881" spans="1:2" ht="18" customHeight="1">
      <c r="A2881" s="73"/>
      <c r="B2881" s="86"/>
    </row>
    <row r="2882" spans="1:2" ht="18" customHeight="1">
      <c r="A2882" s="73"/>
      <c r="B2882" s="86"/>
    </row>
    <row r="2883" spans="1:2" ht="18" customHeight="1">
      <c r="A2883" s="73"/>
      <c r="B2883" s="86"/>
    </row>
    <row r="2884" spans="1:2" ht="18" customHeight="1">
      <c r="A2884" s="73"/>
      <c r="B2884" s="86"/>
    </row>
    <row r="2885" spans="1:2" ht="18" customHeight="1">
      <c r="A2885" s="73"/>
      <c r="B2885" s="86"/>
    </row>
    <row r="2886" spans="1:2" ht="18" customHeight="1">
      <c r="A2886" s="73"/>
      <c r="B2886" s="86"/>
    </row>
    <row r="2887" spans="1:2" ht="18" customHeight="1">
      <c r="A2887" s="73"/>
      <c r="B2887" s="86"/>
    </row>
    <row r="2888" spans="1:2" ht="18" customHeight="1">
      <c r="A2888" s="73"/>
      <c r="B2888" s="86"/>
    </row>
    <row r="2889" spans="1:2" ht="18" customHeight="1">
      <c r="A2889" s="73"/>
      <c r="B2889" s="86"/>
    </row>
    <row r="2890" spans="1:2" ht="18" customHeight="1">
      <c r="A2890" s="73"/>
      <c r="B2890" s="86"/>
    </row>
    <row r="2891" spans="1:2" ht="18" customHeight="1">
      <c r="A2891" s="73"/>
      <c r="B2891" s="86"/>
    </row>
    <row r="2892" spans="1:2" ht="18" customHeight="1">
      <c r="A2892" s="73"/>
      <c r="B2892" s="86"/>
    </row>
    <row r="2893" spans="1:2" ht="18" customHeight="1">
      <c r="A2893" s="73"/>
      <c r="B2893" s="86"/>
    </row>
    <row r="2894" spans="1:2" ht="18" customHeight="1">
      <c r="A2894" s="73"/>
      <c r="B2894" s="86"/>
    </row>
    <row r="2895" spans="1:2" ht="18" customHeight="1">
      <c r="A2895" s="73"/>
      <c r="B2895" s="86"/>
    </row>
    <row r="2896" spans="1:2" ht="18" customHeight="1">
      <c r="A2896" s="73"/>
      <c r="B2896" s="86"/>
    </row>
    <row r="2897" spans="1:2" ht="18" customHeight="1">
      <c r="A2897" s="73"/>
      <c r="B2897" s="86"/>
    </row>
    <row r="2898" spans="1:2" ht="18" customHeight="1">
      <c r="A2898" s="73"/>
      <c r="B2898" s="86"/>
    </row>
    <row r="2899" spans="1:2" ht="18" customHeight="1">
      <c r="A2899" s="73"/>
      <c r="B2899" s="86"/>
    </row>
    <row r="2900" spans="1:2" ht="18" customHeight="1">
      <c r="A2900" s="73"/>
      <c r="B2900" s="86"/>
    </row>
    <row r="2901" spans="1:2" ht="18" customHeight="1">
      <c r="A2901" s="73"/>
      <c r="B2901" s="86"/>
    </row>
    <row r="2902" spans="1:2" ht="18" customHeight="1">
      <c r="A2902" s="73"/>
      <c r="B2902" s="86"/>
    </row>
    <row r="2903" spans="1:2" ht="18" customHeight="1">
      <c r="A2903" s="73"/>
      <c r="B2903" s="86"/>
    </row>
    <row r="2904" spans="1:2" ht="18" customHeight="1">
      <c r="A2904" s="73"/>
      <c r="B2904" s="86"/>
    </row>
    <row r="2905" spans="1:2" ht="18" customHeight="1">
      <c r="A2905" s="73"/>
      <c r="B2905" s="86"/>
    </row>
    <row r="2906" spans="1:2" ht="18" customHeight="1">
      <c r="A2906" s="73"/>
      <c r="B2906" s="86"/>
    </row>
    <row r="2907" spans="1:2" ht="18" customHeight="1">
      <c r="A2907" s="73"/>
      <c r="B2907" s="86"/>
    </row>
    <row r="2908" spans="1:2" ht="18" customHeight="1">
      <c r="A2908" s="73"/>
      <c r="B2908" s="86"/>
    </row>
    <row r="2909" spans="1:2" ht="18" customHeight="1">
      <c r="A2909" s="73"/>
      <c r="B2909" s="86"/>
    </row>
    <row r="2910" spans="1:2" ht="18" customHeight="1">
      <c r="A2910" s="73"/>
      <c r="B2910" s="86"/>
    </row>
    <row r="2911" spans="1:2" ht="18" customHeight="1">
      <c r="A2911" s="73"/>
      <c r="B2911" s="86"/>
    </row>
    <row r="2912" spans="1:2" ht="18" customHeight="1">
      <c r="A2912" s="73"/>
      <c r="B2912" s="86"/>
    </row>
    <row r="2913" spans="1:2" ht="18" customHeight="1">
      <c r="A2913" s="73"/>
      <c r="B2913" s="86"/>
    </row>
    <row r="2914" spans="1:2" ht="18" customHeight="1">
      <c r="A2914" s="73"/>
      <c r="B2914" s="86"/>
    </row>
    <row r="2915" spans="1:2" ht="18" customHeight="1">
      <c r="A2915" s="73"/>
      <c r="B2915" s="86"/>
    </row>
    <row r="2916" spans="1:2" ht="18" customHeight="1">
      <c r="A2916" s="73"/>
      <c r="B2916" s="86"/>
    </row>
    <row r="2917" spans="1:2" ht="18" customHeight="1">
      <c r="A2917" s="73"/>
      <c r="B2917" s="86"/>
    </row>
    <row r="2918" spans="1:2" ht="18" customHeight="1">
      <c r="A2918" s="73"/>
      <c r="B2918" s="86"/>
    </row>
    <row r="2919" spans="1:2" ht="18" customHeight="1">
      <c r="A2919" s="73"/>
      <c r="B2919" s="86"/>
    </row>
    <row r="2920" spans="1:2" ht="18" customHeight="1">
      <c r="A2920" s="73"/>
      <c r="B2920" s="86"/>
    </row>
    <row r="2921" spans="1:2" ht="18" customHeight="1">
      <c r="A2921" s="73"/>
      <c r="B2921" s="86"/>
    </row>
    <row r="2922" spans="1:2" ht="18" customHeight="1">
      <c r="A2922" s="73"/>
      <c r="B2922" s="86"/>
    </row>
    <row r="2923" spans="1:2" ht="18" customHeight="1">
      <c r="A2923" s="73"/>
      <c r="B2923" s="86"/>
    </row>
    <row r="2924" spans="1:2" ht="18" customHeight="1">
      <c r="A2924" s="73"/>
      <c r="B2924" s="86"/>
    </row>
    <row r="2925" spans="1:2" ht="18" customHeight="1">
      <c r="A2925" s="73"/>
      <c r="B2925" s="86"/>
    </row>
    <row r="2926" spans="1:2" ht="18" customHeight="1">
      <c r="A2926" s="73"/>
      <c r="B2926" s="86"/>
    </row>
    <row r="2927" spans="1:2" ht="18" customHeight="1">
      <c r="A2927" s="73"/>
      <c r="B2927" s="86"/>
    </row>
    <row r="2928" spans="1:2" ht="18" customHeight="1">
      <c r="A2928" s="73"/>
      <c r="B2928" s="86"/>
    </row>
    <row r="2929" spans="1:2" ht="18" customHeight="1">
      <c r="A2929" s="73"/>
      <c r="B2929" s="86"/>
    </row>
    <row r="2930" spans="1:2" ht="18" customHeight="1">
      <c r="A2930" s="73"/>
      <c r="B2930" s="86"/>
    </row>
    <row r="2931" spans="1:2" ht="18" customHeight="1">
      <c r="A2931" s="73"/>
      <c r="B2931" s="86"/>
    </row>
    <row r="2932" spans="1:2" ht="18" customHeight="1">
      <c r="A2932" s="73"/>
      <c r="B2932" s="86"/>
    </row>
    <row r="2933" spans="1:2" ht="18" customHeight="1">
      <c r="A2933" s="73"/>
      <c r="B2933" s="86"/>
    </row>
    <row r="2934" spans="1:2" ht="18" customHeight="1">
      <c r="A2934" s="73"/>
      <c r="B2934" s="86"/>
    </row>
    <row r="2935" spans="1:2" ht="18" customHeight="1">
      <c r="A2935" s="73"/>
      <c r="B2935" s="86"/>
    </row>
    <row r="2936" spans="1:2" ht="18" customHeight="1">
      <c r="A2936" s="73"/>
      <c r="B2936" s="86"/>
    </row>
    <row r="2937" spans="1:2" ht="18" customHeight="1">
      <c r="A2937" s="73"/>
      <c r="B2937" s="86"/>
    </row>
    <row r="2938" spans="1:2" ht="18" customHeight="1">
      <c r="A2938" s="73"/>
      <c r="B2938" s="86"/>
    </row>
    <row r="2939" spans="1:2" ht="18" customHeight="1">
      <c r="A2939" s="73"/>
      <c r="B2939" s="86"/>
    </row>
    <row r="2940" spans="1:2" ht="18" customHeight="1">
      <c r="A2940" s="73"/>
      <c r="B2940" s="86"/>
    </row>
    <row r="2941" spans="1:2" ht="18" customHeight="1">
      <c r="A2941" s="73"/>
      <c r="B2941" s="86"/>
    </row>
    <row r="2942" spans="1:2" ht="18" customHeight="1">
      <c r="A2942" s="73"/>
      <c r="B2942" s="86"/>
    </row>
    <row r="2943" spans="1:2" ht="18" customHeight="1">
      <c r="A2943" s="73"/>
      <c r="B2943" s="86"/>
    </row>
    <row r="2944" spans="1:2" ht="18" customHeight="1">
      <c r="A2944" s="73"/>
      <c r="B2944" s="86"/>
    </row>
    <row r="2945" spans="1:2" ht="18" customHeight="1">
      <c r="A2945" s="73"/>
      <c r="B2945" s="86"/>
    </row>
    <row r="2946" spans="1:2" ht="18" customHeight="1">
      <c r="A2946" s="73"/>
      <c r="B2946" s="86"/>
    </row>
    <row r="2947" spans="1:2" ht="18" customHeight="1">
      <c r="A2947" s="73"/>
      <c r="B2947" s="86"/>
    </row>
    <row r="2948" spans="1:2" ht="18" customHeight="1">
      <c r="A2948" s="73"/>
      <c r="B2948" s="86"/>
    </row>
    <row r="2949" spans="1:2" ht="18" customHeight="1">
      <c r="A2949" s="73"/>
      <c r="B2949" s="86"/>
    </row>
    <row r="2950" spans="1:2" ht="18" customHeight="1">
      <c r="A2950" s="73"/>
      <c r="B2950" s="86"/>
    </row>
    <row r="2951" spans="1:2" ht="18" customHeight="1">
      <c r="A2951" s="73"/>
      <c r="B2951" s="86"/>
    </row>
    <row r="2952" spans="1:2" ht="18" customHeight="1">
      <c r="A2952" s="73"/>
      <c r="B2952" s="86"/>
    </row>
    <row r="2953" spans="1:2" ht="18" customHeight="1">
      <c r="A2953" s="73"/>
      <c r="B2953" s="86"/>
    </row>
    <row r="2954" spans="1:2" ht="18" customHeight="1">
      <c r="A2954" s="73"/>
      <c r="B2954" s="86"/>
    </row>
    <row r="2955" spans="1:2" ht="18" customHeight="1">
      <c r="A2955" s="73"/>
      <c r="B2955" s="86"/>
    </row>
    <row r="2956" spans="1:2" ht="18" customHeight="1">
      <c r="A2956" s="73"/>
      <c r="B2956" s="86"/>
    </row>
    <row r="2957" spans="1:2" ht="18" customHeight="1">
      <c r="A2957" s="73"/>
      <c r="B2957" s="86"/>
    </row>
    <row r="2958" spans="1:2" ht="18" customHeight="1">
      <c r="A2958" s="73"/>
      <c r="B2958" s="86"/>
    </row>
    <row r="2959" spans="1:2" ht="18" customHeight="1">
      <c r="A2959" s="73"/>
      <c r="B2959" s="86"/>
    </row>
    <row r="2960" spans="1:2" ht="18" customHeight="1">
      <c r="A2960" s="73"/>
      <c r="B2960" s="86"/>
    </row>
    <row r="2961" spans="1:2" ht="18" customHeight="1">
      <c r="A2961" s="73"/>
      <c r="B2961" s="86"/>
    </row>
    <row r="2962" spans="1:2" ht="18" customHeight="1">
      <c r="A2962" s="73"/>
      <c r="B2962" s="86"/>
    </row>
    <row r="2963" spans="1:2" ht="18" customHeight="1">
      <c r="A2963" s="73"/>
      <c r="B2963" s="86"/>
    </row>
    <row r="2964" spans="1:2" ht="18" customHeight="1">
      <c r="A2964" s="73"/>
      <c r="B2964" s="86"/>
    </row>
    <row r="2965" spans="1:2" ht="18" customHeight="1">
      <c r="A2965" s="73"/>
      <c r="B2965" s="86"/>
    </row>
    <row r="2966" spans="1:2" ht="18" customHeight="1">
      <c r="A2966" s="73"/>
      <c r="B2966" s="86"/>
    </row>
    <row r="2967" spans="1:2" ht="18" customHeight="1">
      <c r="A2967" s="73"/>
      <c r="B2967" s="86"/>
    </row>
    <row r="2968" spans="1:2" ht="18" customHeight="1">
      <c r="A2968" s="73"/>
      <c r="B2968" s="86"/>
    </row>
    <row r="2969" spans="1:2" ht="18" customHeight="1">
      <c r="A2969" s="73"/>
      <c r="B2969" s="86"/>
    </row>
    <row r="2970" spans="1:2" ht="18" customHeight="1">
      <c r="A2970" s="73"/>
      <c r="B2970" s="86"/>
    </row>
    <row r="2971" spans="1:2" ht="18" customHeight="1">
      <c r="A2971" s="73"/>
      <c r="B2971" s="86"/>
    </row>
    <row r="2972" spans="1:2" ht="18" customHeight="1">
      <c r="A2972" s="73"/>
      <c r="B2972" s="86"/>
    </row>
    <row r="2973" spans="1:2" ht="18" customHeight="1">
      <c r="A2973" s="73"/>
      <c r="B2973" s="86"/>
    </row>
    <row r="2974" spans="1:2" ht="18" customHeight="1">
      <c r="A2974" s="73"/>
      <c r="B2974" s="86"/>
    </row>
    <row r="2975" spans="1:2" ht="18" customHeight="1">
      <c r="A2975" s="73"/>
      <c r="B2975" s="86"/>
    </row>
    <row r="2976" spans="1:2" ht="18" customHeight="1">
      <c r="A2976" s="73"/>
      <c r="B2976" s="86"/>
    </row>
    <row r="2977" spans="1:2" ht="18" customHeight="1">
      <c r="A2977" s="73"/>
      <c r="B2977" s="86"/>
    </row>
    <row r="2978" spans="1:2" ht="18" customHeight="1">
      <c r="A2978" s="73"/>
      <c r="B2978" s="86"/>
    </row>
    <row r="2979" spans="1:2" ht="18" customHeight="1">
      <c r="A2979" s="73"/>
      <c r="B2979" s="86"/>
    </row>
    <row r="2980" spans="1:2" ht="18" customHeight="1">
      <c r="A2980" s="73"/>
      <c r="B2980" s="86"/>
    </row>
    <row r="2981" spans="1:2" ht="18" customHeight="1">
      <c r="A2981" s="73"/>
      <c r="B2981" s="86"/>
    </row>
    <row r="2982" spans="1:2" ht="18" customHeight="1">
      <c r="A2982" s="73"/>
      <c r="B2982" s="86"/>
    </row>
    <row r="2983" spans="1:2" ht="18" customHeight="1">
      <c r="A2983" s="73"/>
      <c r="B2983" s="86"/>
    </row>
    <row r="2984" spans="1:2" ht="18" customHeight="1">
      <c r="A2984" s="73"/>
      <c r="B2984" s="86"/>
    </row>
    <row r="2985" spans="1:2" ht="18" customHeight="1">
      <c r="A2985" s="73"/>
      <c r="B2985" s="86"/>
    </row>
    <row r="2986" spans="1:2" ht="18" customHeight="1">
      <c r="A2986" s="73"/>
      <c r="B2986" s="86"/>
    </row>
    <row r="2987" spans="1:2" ht="18" customHeight="1">
      <c r="A2987" s="73"/>
      <c r="B2987" s="86"/>
    </row>
    <row r="2988" spans="1:2" ht="18" customHeight="1">
      <c r="A2988" s="73"/>
      <c r="B2988" s="86"/>
    </row>
    <row r="2989" spans="1:2" ht="18" customHeight="1">
      <c r="A2989" s="73"/>
      <c r="B2989" s="86"/>
    </row>
    <row r="2990" spans="1:2" ht="18" customHeight="1">
      <c r="A2990" s="73"/>
      <c r="B2990" s="86"/>
    </row>
    <row r="2991" spans="1:2" ht="18" customHeight="1">
      <c r="A2991" s="73"/>
      <c r="B2991" s="86"/>
    </row>
    <row r="2992" spans="1:2" ht="18" customHeight="1">
      <c r="A2992" s="73"/>
      <c r="B2992" s="86"/>
    </row>
    <row r="2993" spans="1:2" ht="18" customHeight="1">
      <c r="A2993" s="73"/>
      <c r="B2993" s="86"/>
    </row>
    <row r="2994" spans="1:2" ht="18" customHeight="1">
      <c r="A2994" s="73"/>
      <c r="B2994" s="86"/>
    </row>
    <row r="2995" spans="1:2" ht="18" customHeight="1">
      <c r="A2995" s="73"/>
      <c r="B2995" s="86"/>
    </row>
    <row r="2996" spans="1:2" ht="18" customHeight="1">
      <c r="A2996" s="73"/>
      <c r="B2996" s="86"/>
    </row>
    <row r="2997" spans="1:2" ht="18" customHeight="1">
      <c r="A2997" s="73"/>
      <c r="B2997" s="86"/>
    </row>
    <row r="2998" spans="1:2" ht="18" customHeight="1">
      <c r="A2998" s="73"/>
      <c r="B2998" s="86"/>
    </row>
    <row r="2999" spans="1:2" ht="18" customHeight="1">
      <c r="A2999" s="73"/>
      <c r="B2999" s="86"/>
    </row>
    <row r="3000" spans="1:2" ht="18" customHeight="1">
      <c r="A3000" s="73"/>
      <c r="B3000" s="86"/>
    </row>
    <row r="3001" spans="1:2" ht="18" customHeight="1">
      <c r="A3001" s="73"/>
      <c r="B3001" s="86"/>
    </row>
    <row r="3002" spans="1:2" ht="18" customHeight="1">
      <c r="A3002" s="73"/>
      <c r="B3002" s="86"/>
    </row>
    <row r="3003" spans="1:2" ht="18" customHeight="1">
      <c r="A3003" s="73"/>
      <c r="B3003" s="86"/>
    </row>
    <row r="3004" spans="1:2" ht="18" customHeight="1">
      <c r="A3004" s="73"/>
      <c r="B3004" s="86"/>
    </row>
    <row r="3005" spans="1:2" ht="18" customHeight="1">
      <c r="A3005" s="73"/>
      <c r="B3005" s="86"/>
    </row>
    <row r="3006" spans="1:2" ht="18" customHeight="1">
      <c r="A3006" s="73"/>
      <c r="B3006" s="86"/>
    </row>
    <row r="3007" spans="1:2" ht="18" customHeight="1">
      <c r="A3007" s="73"/>
      <c r="B3007" s="86"/>
    </row>
    <row r="3008" spans="1:2" ht="18" customHeight="1">
      <c r="A3008" s="73"/>
      <c r="B3008" s="86"/>
    </row>
    <row r="3009" spans="1:2" ht="18" customHeight="1">
      <c r="A3009" s="73"/>
      <c r="B3009" s="86"/>
    </row>
    <row r="3010" spans="1:2" ht="18" customHeight="1">
      <c r="A3010" s="73"/>
      <c r="B3010" s="86"/>
    </row>
    <row r="3011" spans="1:2" ht="18" customHeight="1">
      <c r="A3011" s="73"/>
      <c r="B3011" s="86"/>
    </row>
    <row r="3012" spans="1:2" ht="18" customHeight="1">
      <c r="A3012" s="73"/>
      <c r="B3012" s="86"/>
    </row>
    <row r="3013" spans="1:2" ht="18" customHeight="1">
      <c r="A3013" s="73"/>
      <c r="B3013" s="86"/>
    </row>
    <row r="3014" spans="1:2" ht="18" customHeight="1">
      <c r="A3014" s="73"/>
      <c r="B3014" s="86"/>
    </row>
    <row r="3015" spans="1:2" ht="18" customHeight="1">
      <c r="A3015" s="73"/>
      <c r="B3015" s="86"/>
    </row>
    <row r="3016" spans="1:2" ht="18" customHeight="1">
      <c r="A3016" s="73"/>
      <c r="B3016" s="86"/>
    </row>
    <row r="3017" spans="1:2" ht="18" customHeight="1">
      <c r="A3017" s="73"/>
      <c r="B3017" s="86"/>
    </row>
    <row r="3018" spans="1:2" ht="18" customHeight="1">
      <c r="A3018" s="73"/>
      <c r="B3018" s="86"/>
    </row>
    <row r="3019" spans="1:2" ht="18" customHeight="1">
      <c r="A3019" s="73"/>
      <c r="B3019" s="86"/>
    </row>
    <row r="3020" spans="1:2" ht="18" customHeight="1">
      <c r="A3020" s="73"/>
      <c r="B3020" s="86"/>
    </row>
    <row r="3021" spans="1:2" ht="18" customHeight="1">
      <c r="A3021" s="73"/>
      <c r="B3021" s="86"/>
    </row>
    <row r="3022" spans="1:2" ht="18" customHeight="1">
      <c r="A3022" s="73"/>
      <c r="B3022" s="86"/>
    </row>
    <row r="3023" spans="1:2" ht="18" customHeight="1">
      <c r="A3023" s="73"/>
      <c r="B3023" s="86"/>
    </row>
    <row r="3024" spans="1:2" ht="18" customHeight="1">
      <c r="A3024" s="73"/>
      <c r="B3024" s="86"/>
    </row>
    <row r="3025" spans="1:2" ht="18" customHeight="1">
      <c r="A3025" s="73"/>
      <c r="B3025" s="86"/>
    </row>
    <row r="3026" spans="1:2" ht="18" customHeight="1">
      <c r="A3026" s="73"/>
      <c r="B3026" s="86"/>
    </row>
    <row r="3027" spans="1:2" ht="18" customHeight="1">
      <c r="A3027" s="73"/>
      <c r="B3027" s="86"/>
    </row>
    <row r="3028" spans="1:2" ht="18" customHeight="1">
      <c r="A3028" s="73"/>
      <c r="B3028" s="86"/>
    </row>
    <row r="3029" spans="1:2" ht="18" customHeight="1">
      <c r="A3029" s="73"/>
      <c r="B3029" s="86"/>
    </row>
    <row r="3030" spans="1:2" ht="18" customHeight="1">
      <c r="A3030" s="73"/>
      <c r="B3030" s="86"/>
    </row>
    <row r="3031" spans="1:2" ht="18" customHeight="1">
      <c r="A3031" s="73"/>
      <c r="B3031" s="86"/>
    </row>
    <row r="3032" spans="1:2" ht="18" customHeight="1">
      <c r="A3032" s="73"/>
      <c r="B3032" s="86"/>
    </row>
    <row r="3033" spans="1:2" ht="18" customHeight="1">
      <c r="A3033" s="73"/>
      <c r="B3033" s="86"/>
    </row>
    <row r="3034" spans="1:2" ht="18" customHeight="1">
      <c r="A3034" s="73"/>
      <c r="B3034" s="86"/>
    </row>
    <row r="3035" spans="1:2" ht="18" customHeight="1">
      <c r="A3035" s="73"/>
      <c r="B3035" s="86"/>
    </row>
    <row r="3036" spans="1:2" ht="18" customHeight="1">
      <c r="A3036" s="73"/>
      <c r="B3036" s="86"/>
    </row>
    <row r="3037" spans="1:2" ht="18" customHeight="1">
      <c r="A3037" s="73"/>
      <c r="B3037" s="86"/>
    </row>
    <row r="3038" spans="1:2" ht="18" customHeight="1">
      <c r="A3038" s="73"/>
      <c r="B3038" s="86"/>
    </row>
    <row r="3039" spans="1:2" ht="18" customHeight="1">
      <c r="A3039" s="73"/>
      <c r="B3039" s="86"/>
    </row>
    <row r="3040" spans="1:2" ht="18" customHeight="1">
      <c r="A3040" s="73"/>
      <c r="B3040" s="86"/>
    </row>
    <row r="3041" spans="1:2" ht="18" customHeight="1">
      <c r="A3041" s="73"/>
      <c r="B3041" s="86"/>
    </row>
    <row r="3042" spans="1:2" ht="18" customHeight="1">
      <c r="A3042" s="73"/>
      <c r="B3042" s="86"/>
    </row>
    <row r="3043" spans="1:2" ht="18" customHeight="1">
      <c r="A3043" s="73"/>
      <c r="B3043" s="86"/>
    </row>
    <row r="3044" spans="1:2" ht="18" customHeight="1">
      <c r="A3044" s="73"/>
      <c r="B3044" s="86"/>
    </row>
    <row r="3045" spans="1:2" ht="18" customHeight="1">
      <c r="A3045" s="73"/>
      <c r="B3045" s="86"/>
    </row>
    <row r="3046" spans="1:2" ht="18" customHeight="1">
      <c r="A3046" s="73"/>
      <c r="B3046" s="86"/>
    </row>
    <row r="3047" spans="1:2" ht="18" customHeight="1">
      <c r="A3047" s="73"/>
      <c r="B3047" s="86"/>
    </row>
    <row r="3048" spans="1:2" ht="18" customHeight="1">
      <c r="A3048" s="73"/>
      <c r="B3048" s="86"/>
    </row>
    <row r="3049" spans="1:2" ht="18" customHeight="1">
      <c r="A3049" s="73"/>
      <c r="B3049" s="86"/>
    </row>
    <row r="3050" spans="1:2" ht="18" customHeight="1">
      <c r="A3050" s="73"/>
      <c r="B3050" s="86"/>
    </row>
    <row r="3051" spans="1:2" ht="18" customHeight="1">
      <c r="A3051" s="73"/>
      <c r="B3051" s="86"/>
    </row>
    <row r="3052" spans="1:2" ht="18" customHeight="1">
      <c r="A3052" s="73"/>
      <c r="B3052" s="86"/>
    </row>
    <row r="3053" spans="1:2" ht="18" customHeight="1">
      <c r="A3053" s="73"/>
      <c r="B3053" s="86"/>
    </row>
    <row r="3054" spans="1:2" ht="18" customHeight="1">
      <c r="A3054" s="73"/>
      <c r="B3054" s="86"/>
    </row>
    <row r="3055" spans="1:2" ht="18" customHeight="1">
      <c r="A3055" s="73"/>
      <c r="B3055" s="86"/>
    </row>
    <row r="3056" spans="1:2" ht="18" customHeight="1">
      <c r="A3056" s="73"/>
      <c r="B3056" s="86"/>
    </row>
    <row r="3057" spans="1:2" ht="18" customHeight="1">
      <c r="A3057" s="73"/>
      <c r="B3057" s="86"/>
    </row>
    <row r="3058" spans="1:2" ht="18" customHeight="1">
      <c r="A3058" s="73"/>
      <c r="B3058" s="86"/>
    </row>
    <row r="3059" spans="1:2" ht="18" customHeight="1">
      <c r="A3059" s="73"/>
      <c r="B3059" s="86"/>
    </row>
    <row r="3060" spans="1:2" ht="18" customHeight="1">
      <c r="A3060" s="73"/>
      <c r="B3060" s="86"/>
    </row>
    <row r="3061" spans="1:2" ht="18" customHeight="1">
      <c r="A3061" s="73"/>
      <c r="B3061" s="86"/>
    </row>
    <row r="3062" spans="1:2" ht="18" customHeight="1">
      <c r="A3062" s="73"/>
      <c r="B3062" s="86"/>
    </row>
    <row r="3063" spans="1:2" ht="18" customHeight="1">
      <c r="A3063" s="73"/>
      <c r="B3063" s="86"/>
    </row>
    <row r="3064" spans="1:2" ht="18" customHeight="1">
      <c r="A3064" s="73"/>
      <c r="B3064" s="86"/>
    </row>
    <row r="3065" spans="1:2" ht="18" customHeight="1">
      <c r="A3065" s="73"/>
      <c r="B3065" s="86"/>
    </row>
    <row r="3066" spans="1:2" ht="18" customHeight="1">
      <c r="A3066" s="73"/>
      <c r="B3066" s="86"/>
    </row>
    <row r="3067" spans="1:2" ht="18" customHeight="1">
      <c r="A3067" s="73"/>
      <c r="B3067" s="86"/>
    </row>
    <row r="3068" spans="1:2" ht="18" customHeight="1">
      <c r="A3068" s="73"/>
      <c r="B3068" s="86"/>
    </row>
    <row r="3069" spans="1:2" ht="18" customHeight="1">
      <c r="A3069" s="73"/>
      <c r="B3069" s="86"/>
    </row>
    <row r="3070" spans="1:2" ht="18" customHeight="1">
      <c r="A3070" s="73"/>
      <c r="B3070" s="86"/>
    </row>
    <row r="3071" spans="1:2" ht="18" customHeight="1">
      <c r="A3071" s="73"/>
      <c r="B3071" s="86"/>
    </row>
    <row r="3072" spans="1:2" ht="18" customHeight="1">
      <c r="A3072" s="73"/>
      <c r="B3072" s="86"/>
    </row>
    <row r="3073" spans="1:2" ht="18" customHeight="1">
      <c r="A3073" s="73"/>
      <c r="B3073" s="86"/>
    </row>
    <row r="3074" spans="1:2" ht="18" customHeight="1">
      <c r="A3074" s="73"/>
      <c r="B3074" s="86"/>
    </row>
    <row r="3075" spans="1:2" ht="18" customHeight="1">
      <c r="A3075" s="73"/>
      <c r="B3075" s="86"/>
    </row>
    <row r="3076" spans="1:2" ht="18" customHeight="1">
      <c r="A3076" s="73"/>
      <c r="B3076" s="86"/>
    </row>
    <row r="3077" spans="1:2" ht="18" customHeight="1">
      <c r="A3077" s="73"/>
      <c r="B3077" s="86"/>
    </row>
    <row r="3078" spans="1:2" ht="18" customHeight="1">
      <c r="A3078" s="73"/>
      <c r="B3078" s="86"/>
    </row>
    <row r="3079" spans="1:2" ht="18" customHeight="1">
      <c r="A3079" s="73"/>
      <c r="B3079" s="86"/>
    </row>
    <row r="3080" spans="1:2" ht="18" customHeight="1">
      <c r="A3080" s="73"/>
      <c r="B3080" s="86"/>
    </row>
    <row r="3081" spans="1:2" ht="18" customHeight="1">
      <c r="A3081" s="73"/>
      <c r="B3081" s="86"/>
    </row>
    <row r="3082" spans="1:2" ht="18" customHeight="1">
      <c r="A3082" s="73"/>
      <c r="B3082" s="86"/>
    </row>
    <row r="3083" spans="1:2" ht="18" customHeight="1">
      <c r="A3083" s="73"/>
      <c r="B3083" s="86"/>
    </row>
    <row r="3084" spans="1:2" ht="18" customHeight="1">
      <c r="A3084" s="73"/>
      <c r="B3084" s="86"/>
    </row>
    <row r="3085" spans="1:2" ht="18" customHeight="1">
      <c r="A3085" s="73"/>
      <c r="B3085" s="86"/>
    </row>
    <row r="3086" spans="1:2" ht="18" customHeight="1">
      <c r="A3086" s="73"/>
      <c r="B3086" s="86"/>
    </row>
    <row r="3087" spans="1:2" ht="18" customHeight="1">
      <c r="A3087" s="73"/>
      <c r="B3087" s="86"/>
    </row>
    <row r="3088" spans="1:2" ht="18" customHeight="1">
      <c r="A3088" s="73"/>
      <c r="B3088" s="86"/>
    </row>
    <row r="3089" spans="1:2" ht="18" customHeight="1">
      <c r="A3089" s="73"/>
      <c r="B3089" s="86"/>
    </row>
    <row r="3090" spans="1:2" ht="18" customHeight="1">
      <c r="A3090" s="73"/>
      <c r="B3090" s="86"/>
    </row>
    <row r="3091" spans="1:2" ht="18" customHeight="1">
      <c r="A3091" s="73"/>
      <c r="B3091" s="86"/>
    </row>
    <row r="3092" spans="1:2" ht="18" customHeight="1">
      <c r="A3092" s="73"/>
      <c r="B3092" s="86"/>
    </row>
    <row r="3093" spans="1:2" ht="18" customHeight="1">
      <c r="A3093" s="73"/>
      <c r="B3093" s="86"/>
    </row>
    <row r="3094" spans="1:2" ht="18" customHeight="1">
      <c r="A3094" s="73"/>
      <c r="B3094" s="86"/>
    </row>
    <row r="3095" spans="1:2" ht="18" customHeight="1">
      <c r="A3095" s="73"/>
      <c r="B3095" s="86"/>
    </row>
    <row r="3096" spans="1:2" ht="18" customHeight="1">
      <c r="A3096" s="73"/>
      <c r="B3096" s="86"/>
    </row>
    <row r="3097" spans="1:2" ht="18" customHeight="1">
      <c r="A3097" s="73"/>
      <c r="B3097" s="86"/>
    </row>
    <row r="3098" spans="1:2" ht="18" customHeight="1">
      <c r="A3098" s="73"/>
      <c r="B3098" s="86"/>
    </row>
    <row r="3099" spans="1:2" ht="18" customHeight="1">
      <c r="A3099" s="73"/>
      <c r="B3099" s="86"/>
    </row>
    <row r="3100" spans="1:2" ht="18" customHeight="1">
      <c r="A3100" s="73"/>
      <c r="B3100" s="86"/>
    </row>
    <row r="3101" spans="1:2" ht="18" customHeight="1">
      <c r="A3101" s="73"/>
      <c r="B3101" s="86"/>
    </row>
    <row r="3102" spans="1:2" ht="18" customHeight="1">
      <c r="A3102" s="73"/>
      <c r="B3102" s="86"/>
    </row>
    <row r="3103" spans="1:2" ht="18" customHeight="1">
      <c r="A3103" s="73"/>
      <c r="B3103" s="86"/>
    </row>
    <row r="3104" spans="1:2" ht="18" customHeight="1">
      <c r="A3104" s="73"/>
      <c r="B3104" s="86"/>
    </row>
    <row r="3105" spans="1:2" ht="18" customHeight="1">
      <c r="A3105" s="73"/>
      <c r="B3105" s="86"/>
    </row>
    <row r="3106" spans="1:2" ht="18" customHeight="1">
      <c r="A3106" s="73"/>
      <c r="B3106" s="86"/>
    </row>
    <row r="3107" spans="1:2" ht="18" customHeight="1">
      <c r="A3107" s="73"/>
      <c r="B3107" s="86"/>
    </row>
    <row r="3108" spans="1:2" ht="18" customHeight="1">
      <c r="A3108" s="73"/>
      <c r="B3108" s="86"/>
    </row>
    <row r="3109" spans="1:2" ht="18" customHeight="1">
      <c r="A3109" s="73"/>
      <c r="B3109" s="86"/>
    </row>
    <row r="3110" spans="1:2" ht="18" customHeight="1">
      <c r="A3110" s="73"/>
      <c r="B3110" s="86"/>
    </row>
    <row r="3111" spans="1:2" ht="18" customHeight="1">
      <c r="A3111" s="73"/>
      <c r="B3111" s="86"/>
    </row>
    <row r="3112" spans="1:2" ht="18" customHeight="1">
      <c r="A3112" s="73"/>
      <c r="B3112" s="86"/>
    </row>
    <row r="3113" spans="1:2" ht="18" customHeight="1">
      <c r="A3113" s="73"/>
      <c r="B3113" s="86"/>
    </row>
    <row r="3114" spans="1:2" ht="18" customHeight="1">
      <c r="A3114" s="73"/>
      <c r="B3114" s="86"/>
    </row>
    <row r="3115" spans="1:2" ht="18" customHeight="1">
      <c r="A3115" s="73"/>
      <c r="B3115" s="86"/>
    </row>
    <row r="3116" spans="1:2" ht="18" customHeight="1">
      <c r="A3116" s="73"/>
      <c r="B3116" s="86"/>
    </row>
    <row r="3117" spans="1:2" ht="18" customHeight="1">
      <c r="A3117" s="73"/>
      <c r="B3117" s="86"/>
    </row>
    <row r="3118" spans="1:2" ht="18" customHeight="1">
      <c r="A3118" s="73"/>
      <c r="B3118" s="86"/>
    </row>
    <row r="3119" spans="1:2" ht="18" customHeight="1">
      <c r="A3119" s="73"/>
      <c r="B3119" s="86"/>
    </row>
    <row r="3120" spans="1:2" ht="18" customHeight="1">
      <c r="A3120" s="73"/>
      <c r="B3120" s="86"/>
    </row>
    <row r="3121" spans="1:2" ht="18" customHeight="1">
      <c r="A3121" s="73"/>
      <c r="B3121" s="86"/>
    </row>
    <row r="3122" spans="1:2" ht="18" customHeight="1">
      <c r="A3122" s="73"/>
      <c r="B3122" s="86"/>
    </row>
    <row r="3123" spans="1:2" ht="18" customHeight="1">
      <c r="A3123" s="73"/>
      <c r="B3123" s="86"/>
    </row>
    <row r="3124" spans="1:2" ht="18" customHeight="1">
      <c r="A3124" s="73"/>
      <c r="B3124" s="86"/>
    </row>
    <row r="3125" spans="1:2" ht="18" customHeight="1">
      <c r="A3125" s="73"/>
      <c r="B3125" s="86"/>
    </row>
    <row r="3126" spans="1:2" ht="18" customHeight="1">
      <c r="A3126" s="73"/>
      <c r="B3126" s="86"/>
    </row>
    <row r="3127" spans="1:2" ht="18" customHeight="1">
      <c r="A3127" s="73"/>
      <c r="B3127" s="86"/>
    </row>
    <row r="3128" spans="1:2" ht="18" customHeight="1">
      <c r="A3128" s="73"/>
      <c r="B3128" s="86"/>
    </row>
    <row r="3129" spans="1:2" ht="18" customHeight="1">
      <c r="A3129" s="73"/>
      <c r="B3129" s="86"/>
    </row>
    <row r="3130" spans="1:2" ht="18" customHeight="1">
      <c r="A3130" s="73"/>
      <c r="B3130" s="86"/>
    </row>
    <row r="3131" spans="1:2" ht="18" customHeight="1">
      <c r="A3131" s="73"/>
      <c r="B3131" s="86"/>
    </row>
    <row r="3132" spans="1:2" ht="18" customHeight="1">
      <c r="A3132" s="73"/>
      <c r="B3132" s="86"/>
    </row>
    <row r="3133" spans="1:2" ht="18" customHeight="1">
      <c r="A3133" s="73"/>
      <c r="B3133" s="86"/>
    </row>
    <row r="3134" spans="1:2" ht="18" customHeight="1">
      <c r="A3134" s="73"/>
      <c r="B3134" s="86"/>
    </row>
    <row r="3135" spans="1:2" ht="18" customHeight="1">
      <c r="A3135" s="73"/>
      <c r="B3135" s="86"/>
    </row>
    <row r="3136" spans="1:2" ht="18" customHeight="1">
      <c r="A3136" s="73"/>
      <c r="B3136" s="86"/>
    </row>
    <row r="3137" spans="1:2" ht="18" customHeight="1">
      <c r="A3137" s="73"/>
      <c r="B3137" s="86"/>
    </row>
    <row r="3138" spans="1:2" ht="18" customHeight="1">
      <c r="A3138" s="73"/>
      <c r="B3138" s="86"/>
    </row>
    <row r="3139" spans="1:2" ht="18" customHeight="1">
      <c r="A3139" s="73"/>
      <c r="B3139" s="86"/>
    </row>
    <row r="3140" spans="1:2" ht="18" customHeight="1">
      <c r="A3140" s="73"/>
      <c r="B3140" s="86"/>
    </row>
    <row r="3141" spans="1:2" ht="18" customHeight="1">
      <c r="A3141" s="73"/>
      <c r="B3141" s="86"/>
    </row>
    <row r="3142" spans="1:2" ht="18" customHeight="1">
      <c r="A3142" s="73"/>
      <c r="B3142" s="86"/>
    </row>
    <row r="3143" spans="1:2" ht="18" customHeight="1">
      <c r="A3143" s="73"/>
      <c r="B3143" s="86"/>
    </row>
    <row r="3144" spans="1:2" ht="18" customHeight="1">
      <c r="A3144" s="73"/>
      <c r="B3144" s="86"/>
    </row>
    <row r="3145" spans="1:2" ht="18" customHeight="1">
      <c r="A3145" s="73"/>
      <c r="B3145" s="86"/>
    </row>
    <row r="3146" spans="1:2" ht="18" customHeight="1">
      <c r="A3146" s="73"/>
      <c r="B3146" s="86"/>
    </row>
    <row r="3147" spans="1:2" ht="18" customHeight="1">
      <c r="A3147" s="73"/>
      <c r="B3147" s="86"/>
    </row>
    <row r="3148" spans="1:2" ht="18" customHeight="1">
      <c r="A3148" s="73"/>
      <c r="B3148" s="86"/>
    </row>
    <row r="3149" spans="1:2" ht="18" customHeight="1">
      <c r="A3149" s="73"/>
      <c r="B3149" s="86"/>
    </row>
    <row r="3150" spans="1:2" ht="18" customHeight="1">
      <c r="A3150" s="73"/>
      <c r="B3150" s="86"/>
    </row>
    <row r="3151" spans="1:2" ht="18" customHeight="1">
      <c r="A3151" s="73"/>
      <c r="B3151" s="86"/>
    </row>
    <row r="3152" spans="1:2" ht="18" customHeight="1">
      <c r="A3152" s="73"/>
      <c r="B3152" s="86"/>
    </row>
    <row r="3153" spans="1:2" ht="18" customHeight="1">
      <c r="A3153" s="73"/>
      <c r="B3153" s="86"/>
    </row>
    <row r="3154" spans="1:2" ht="18" customHeight="1">
      <c r="A3154" s="73"/>
      <c r="B3154" s="86"/>
    </row>
    <row r="3155" spans="1:2" ht="18" customHeight="1">
      <c r="A3155" s="73"/>
      <c r="B3155" s="86"/>
    </row>
    <row r="3156" spans="1:2" ht="18" customHeight="1">
      <c r="A3156" s="73"/>
      <c r="B3156" s="86"/>
    </row>
    <row r="3157" spans="1:2" ht="18" customHeight="1">
      <c r="A3157" s="73"/>
      <c r="B3157" s="86"/>
    </row>
    <row r="3158" spans="1:2" ht="18" customHeight="1">
      <c r="A3158" s="73"/>
      <c r="B3158" s="86"/>
    </row>
    <row r="3159" spans="1:2" ht="18" customHeight="1">
      <c r="A3159" s="73"/>
      <c r="B3159" s="86"/>
    </row>
    <row r="3160" spans="1:2" ht="18" customHeight="1">
      <c r="A3160" s="73"/>
      <c r="B3160" s="86"/>
    </row>
    <row r="3161" spans="1:2" ht="18" customHeight="1">
      <c r="A3161" s="73"/>
      <c r="B3161" s="86"/>
    </row>
    <row r="3162" spans="1:2" ht="18" customHeight="1">
      <c r="A3162" s="73"/>
      <c r="B3162" s="86"/>
    </row>
    <row r="3163" spans="1:2" ht="18" customHeight="1">
      <c r="A3163" s="73"/>
      <c r="B3163" s="86"/>
    </row>
    <row r="3164" spans="1:2" ht="18" customHeight="1">
      <c r="A3164" s="73"/>
      <c r="B3164" s="86"/>
    </row>
    <row r="3165" spans="1:2" ht="18" customHeight="1">
      <c r="A3165" s="73"/>
      <c r="B3165" s="86"/>
    </row>
    <row r="3166" spans="1:2" ht="18" customHeight="1">
      <c r="A3166" s="73"/>
      <c r="B3166" s="86"/>
    </row>
    <row r="3167" spans="1:2" ht="18" customHeight="1">
      <c r="A3167" s="73"/>
      <c r="B3167" s="86"/>
    </row>
    <row r="3168" spans="1:2" ht="18" customHeight="1">
      <c r="A3168" s="73"/>
      <c r="B3168" s="86"/>
    </row>
    <row r="3169" spans="1:2" ht="18" customHeight="1">
      <c r="A3169" s="73"/>
      <c r="B3169" s="86"/>
    </row>
    <row r="3170" spans="1:2" ht="18" customHeight="1">
      <c r="A3170" s="73"/>
      <c r="B3170" s="86"/>
    </row>
    <row r="3171" spans="1:2" ht="18" customHeight="1">
      <c r="A3171" s="73"/>
      <c r="B3171" s="86"/>
    </row>
    <row r="3172" spans="1:2" ht="18" customHeight="1">
      <c r="A3172" s="73"/>
      <c r="B3172" s="86"/>
    </row>
    <row r="3173" spans="1:2" ht="18" customHeight="1">
      <c r="A3173" s="73"/>
      <c r="B3173" s="86"/>
    </row>
    <row r="3174" spans="1:2" ht="18" customHeight="1">
      <c r="A3174" s="73"/>
      <c r="B3174" s="86"/>
    </row>
    <row r="3175" spans="1:2" ht="18" customHeight="1">
      <c r="A3175" s="73"/>
      <c r="B3175" s="86"/>
    </row>
    <row r="3176" spans="1:2" ht="18" customHeight="1">
      <c r="A3176" s="73"/>
      <c r="B3176" s="86"/>
    </row>
    <row r="3177" spans="1:2" ht="18" customHeight="1">
      <c r="A3177" s="73"/>
      <c r="B3177" s="86"/>
    </row>
    <row r="3178" spans="1:2" ht="18" customHeight="1">
      <c r="A3178" s="73"/>
      <c r="B3178" s="86"/>
    </row>
    <row r="3179" spans="1:2" ht="18" customHeight="1">
      <c r="A3179" s="73"/>
      <c r="B3179" s="86"/>
    </row>
    <row r="3180" spans="1:2" ht="18" customHeight="1">
      <c r="A3180" s="73"/>
      <c r="B3180" s="86"/>
    </row>
    <row r="3181" spans="1:2" ht="18" customHeight="1">
      <c r="A3181" s="73"/>
      <c r="B3181" s="86"/>
    </row>
    <row r="3182" spans="1:2" ht="18" customHeight="1">
      <c r="A3182" s="73"/>
      <c r="B3182" s="86"/>
    </row>
    <row r="3183" spans="1:2" ht="18" customHeight="1">
      <c r="A3183" s="73"/>
      <c r="B3183" s="86"/>
    </row>
    <row r="3184" spans="1:2" ht="18" customHeight="1">
      <c r="A3184" s="73"/>
      <c r="B3184" s="86"/>
    </row>
    <row r="3185" spans="1:2" ht="18" customHeight="1">
      <c r="A3185" s="73"/>
      <c r="B3185" s="86"/>
    </row>
    <row r="3186" spans="1:2" ht="18" customHeight="1">
      <c r="A3186" s="73"/>
      <c r="B3186" s="86"/>
    </row>
    <row r="3187" spans="1:2" ht="18" customHeight="1">
      <c r="A3187" s="73"/>
      <c r="B3187" s="86"/>
    </row>
    <row r="3188" spans="1:2" ht="18" customHeight="1">
      <c r="A3188" s="73"/>
      <c r="B3188" s="86"/>
    </row>
    <row r="3189" spans="1:2" ht="18" customHeight="1">
      <c r="A3189" s="73"/>
      <c r="B3189" s="86"/>
    </row>
    <row r="3190" spans="1:2" ht="18" customHeight="1">
      <c r="A3190" s="73"/>
      <c r="B3190" s="86"/>
    </row>
    <row r="3191" spans="1:2" ht="18" customHeight="1">
      <c r="A3191" s="73"/>
      <c r="B3191" s="86"/>
    </row>
    <row r="3192" spans="1:2" ht="18" customHeight="1">
      <c r="A3192" s="73"/>
      <c r="B3192" s="86"/>
    </row>
    <row r="3193" spans="1:2" ht="18" customHeight="1">
      <c r="A3193" s="73"/>
      <c r="B3193" s="86"/>
    </row>
    <row r="3194" spans="1:2" ht="18" customHeight="1">
      <c r="A3194" s="73"/>
      <c r="B3194" s="86"/>
    </row>
    <row r="3195" spans="1:2" ht="18" customHeight="1">
      <c r="A3195" s="73"/>
      <c r="B3195" s="86"/>
    </row>
    <row r="3196" spans="1:2" ht="18" customHeight="1">
      <c r="A3196" s="73"/>
      <c r="B3196" s="86"/>
    </row>
    <row r="3197" spans="1:2" ht="18" customHeight="1">
      <c r="A3197" s="73"/>
      <c r="B3197" s="86"/>
    </row>
    <row r="3198" spans="1:2" ht="18" customHeight="1">
      <c r="A3198" s="73"/>
      <c r="B3198" s="86"/>
    </row>
    <row r="3199" spans="1:2" ht="18" customHeight="1">
      <c r="A3199" s="73"/>
      <c r="B3199" s="86"/>
    </row>
    <row r="3200" spans="1:2" ht="18" customHeight="1">
      <c r="A3200" s="73"/>
      <c r="B3200" s="86"/>
    </row>
    <row r="3201" spans="1:2" ht="18" customHeight="1">
      <c r="A3201" s="73"/>
      <c r="B3201" s="86"/>
    </row>
    <row r="3202" spans="1:2" ht="18" customHeight="1">
      <c r="A3202" s="73"/>
      <c r="B3202" s="86"/>
    </row>
    <row r="3203" spans="1:2" ht="18" customHeight="1">
      <c r="A3203" s="73"/>
      <c r="B3203" s="86"/>
    </row>
    <row r="3204" spans="1:2" ht="18" customHeight="1">
      <c r="A3204" s="73"/>
      <c r="B3204" s="86"/>
    </row>
    <row r="3205" spans="1:2" ht="18" customHeight="1">
      <c r="A3205" s="73"/>
      <c r="B3205" s="86"/>
    </row>
    <row r="3206" spans="1:2" ht="18" customHeight="1">
      <c r="A3206" s="73"/>
      <c r="B3206" s="86"/>
    </row>
    <row r="3207" spans="1:2" ht="18" customHeight="1">
      <c r="A3207" s="73"/>
      <c r="B3207" s="86"/>
    </row>
    <row r="3208" spans="1:2" ht="18" customHeight="1">
      <c r="A3208" s="73"/>
      <c r="B3208" s="86"/>
    </row>
    <row r="3209" spans="1:2" ht="18" customHeight="1">
      <c r="A3209" s="73"/>
      <c r="B3209" s="86"/>
    </row>
    <row r="3210" spans="1:2" ht="18" customHeight="1">
      <c r="A3210" s="73"/>
      <c r="B3210" s="86"/>
    </row>
    <row r="3211" spans="1:2" ht="18" customHeight="1">
      <c r="A3211" s="73"/>
      <c r="B3211" s="86"/>
    </row>
    <row r="3212" spans="1:2" ht="18" customHeight="1">
      <c r="A3212" s="73"/>
      <c r="B3212" s="86"/>
    </row>
    <row r="3213" spans="1:2" ht="18" customHeight="1">
      <c r="A3213" s="73"/>
      <c r="B3213" s="86"/>
    </row>
    <row r="3214" spans="1:2" ht="18" customHeight="1">
      <c r="A3214" s="73"/>
      <c r="B3214" s="86"/>
    </row>
    <row r="3215" spans="1:2" ht="18" customHeight="1">
      <c r="A3215" s="73"/>
      <c r="B3215" s="86"/>
    </row>
    <row r="3216" spans="1:2" ht="18" customHeight="1">
      <c r="A3216" s="73"/>
      <c r="B3216" s="86"/>
    </row>
    <row r="3217" spans="1:2" ht="18" customHeight="1">
      <c r="A3217" s="73"/>
      <c r="B3217" s="86"/>
    </row>
    <row r="3218" spans="1:2" ht="18" customHeight="1">
      <c r="A3218" s="73"/>
      <c r="B3218" s="86"/>
    </row>
    <row r="3219" spans="1:2" ht="18" customHeight="1">
      <c r="A3219" s="73"/>
      <c r="B3219" s="86"/>
    </row>
    <row r="3220" spans="1:2" ht="18" customHeight="1">
      <c r="A3220" s="73"/>
      <c r="B3220" s="86"/>
    </row>
    <row r="3221" spans="1:2" ht="18" customHeight="1">
      <c r="A3221" s="73"/>
      <c r="B3221" s="86"/>
    </row>
    <row r="3222" spans="1:2" ht="18" customHeight="1">
      <c r="A3222" s="73"/>
      <c r="B3222" s="86"/>
    </row>
    <row r="3223" spans="1:2" ht="18" customHeight="1">
      <c r="A3223" s="73"/>
      <c r="B3223" s="86"/>
    </row>
    <row r="3224" spans="1:2" ht="18" customHeight="1">
      <c r="A3224" s="73"/>
      <c r="B3224" s="86"/>
    </row>
    <row r="3225" spans="1:2" ht="18" customHeight="1">
      <c r="A3225" s="73"/>
      <c r="B3225" s="86"/>
    </row>
    <row r="3226" spans="1:2" ht="18" customHeight="1">
      <c r="A3226" s="73"/>
      <c r="B3226" s="86"/>
    </row>
    <row r="3227" spans="1:2" ht="18" customHeight="1">
      <c r="A3227" s="73"/>
      <c r="B3227" s="86"/>
    </row>
    <row r="3228" spans="1:2" ht="18" customHeight="1">
      <c r="A3228" s="73"/>
      <c r="B3228" s="86"/>
    </row>
    <row r="3229" spans="1:2" ht="18" customHeight="1">
      <c r="A3229" s="73"/>
      <c r="B3229" s="86"/>
    </row>
    <row r="3230" spans="1:2" ht="18" customHeight="1">
      <c r="A3230" s="73"/>
      <c r="B3230" s="86"/>
    </row>
    <row r="3231" spans="1:2" ht="18" customHeight="1">
      <c r="A3231" s="73"/>
      <c r="B3231" s="86"/>
    </row>
    <row r="3232" spans="1:2" ht="18" customHeight="1">
      <c r="A3232" s="73"/>
      <c r="B3232" s="86"/>
    </row>
    <row r="3233" spans="1:2" ht="18" customHeight="1">
      <c r="A3233" s="73"/>
      <c r="B3233" s="86"/>
    </row>
    <row r="3234" spans="1:2" ht="18" customHeight="1">
      <c r="A3234" s="73"/>
      <c r="B3234" s="86"/>
    </row>
    <row r="3235" spans="1:2" ht="18" customHeight="1">
      <c r="A3235" s="73"/>
      <c r="B3235" s="86"/>
    </row>
    <row r="3236" spans="1:2" ht="18" customHeight="1">
      <c r="A3236" s="73"/>
      <c r="B3236" s="86"/>
    </row>
    <row r="3237" spans="1:2" ht="18" customHeight="1">
      <c r="A3237" s="73"/>
      <c r="B3237" s="86"/>
    </row>
    <row r="3238" spans="1:2" ht="18" customHeight="1">
      <c r="A3238" s="73"/>
      <c r="B3238" s="86"/>
    </row>
    <row r="3239" spans="1:2" ht="18" customHeight="1">
      <c r="A3239" s="73"/>
      <c r="B3239" s="86"/>
    </row>
    <row r="3240" spans="1:2" ht="18" customHeight="1">
      <c r="A3240" s="73"/>
      <c r="B3240" s="86"/>
    </row>
    <row r="3241" spans="1:2" ht="18" customHeight="1">
      <c r="A3241" s="73"/>
      <c r="B3241" s="86"/>
    </row>
    <row r="3242" spans="1:2" ht="18" customHeight="1">
      <c r="A3242" s="73"/>
      <c r="B3242" s="86"/>
    </row>
    <row r="3243" spans="1:2" ht="18" customHeight="1">
      <c r="A3243" s="73"/>
      <c r="B3243" s="86"/>
    </row>
    <row r="3244" spans="1:2" ht="18" customHeight="1">
      <c r="A3244" s="73"/>
      <c r="B3244" s="86"/>
    </row>
    <row r="3245" spans="1:2" ht="18" customHeight="1">
      <c r="A3245" s="73"/>
      <c r="B3245" s="86"/>
    </row>
    <row r="3246" spans="1:2" ht="18" customHeight="1">
      <c r="A3246" s="73"/>
      <c r="B3246" s="86"/>
    </row>
    <row r="3247" spans="1:2" ht="18" customHeight="1">
      <c r="A3247" s="73"/>
      <c r="B3247" s="86"/>
    </row>
    <row r="3248" spans="1:2" ht="18" customHeight="1">
      <c r="A3248" s="73"/>
      <c r="B3248" s="86"/>
    </row>
    <row r="3249" spans="1:2" ht="18" customHeight="1">
      <c r="A3249" s="73"/>
      <c r="B3249" s="86"/>
    </row>
    <row r="3250" spans="1:2" ht="18" customHeight="1">
      <c r="A3250" s="73"/>
      <c r="B3250" s="86"/>
    </row>
    <row r="3251" spans="1:2" ht="18" customHeight="1">
      <c r="A3251" s="73"/>
      <c r="B3251" s="86"/>
    </row>
    <row r="3252" spans="1:2" ht="18" customHeight="1">
      <c r="A3252" s="73"/>
      <c r="B3252" s="86"/>
    </row>
    <row r="3253" spans="1:2" ht="18" customHeight="1">
      <c r="A3253" s="73"/>
      <c r="B3253" s="86"/>
    </row>
    <row r="3254" spans="1:2" ht="18" customHeight="1">
      <c r="A3254" s="73"/>
      <c r="B3254" s="86"/>
    </row>
    <row r="3255" spans="1:2" ht="18" customHeight="1">
      <c r="A3255" s="73"/>
      <c r="B3255" s="86"/>
    </row>
    <row r="3256" spans="1:2" ht="18" customHeight="1">
      <c r="A3256" s="73"/>
      <c r="B3256" s="86"/>
    </row>
    <row r="3257" spans="1:2" ht="18" customHeight="1">
      <c r="A3257" s="73"/>
      <c r="B3257" s="86"/>
    </row>
    <row r="3258" spans="1:2" ht="18" customHeight="1">
      <c r="A3258" s="73"/>
      <c r="B3258" s="86"/>
    </row>
    <row r="3259" spans="1:2" ht="18" customHeight="1">
      <c r="A3259" s="73"/>
      <c r="B3259" s="86"/>
    </row>
    <row r="3260" spans="1:2" ht="18" customHeight="1">
      <c r="A3260" s="73"/>
      <c r="B3260" s="86"/>
    </row>
    <row r="3261" spans="1:2" ht="18" customHeight="1">
      <c r="A3261" s="73"/>
      <c r="B3261" s="86"/>
    </row>
    <row r="3262" spans="1:2" ht="18" customHeight="1">
      <c r="A3262" s="73"/>
      <c r="B3262" s="86"/>
    </row>
    <row r="3263" spans="1:2" ht="18" customHeight="1">
      <c r="A3263" s="73"/>
      <c r="B3263" s="86"/>
    </row>
    <row r="3264" spans="1:2" ht="18" customHeight="1">
      <c r="A3264" s="73"/>
      <c r="B3264" s="86"/>
    </row>
    <row r="3265" spans="1:2" ht="18" customHeight="1">
      <c r="A3265" s="73"/>
      <c r="B3265" s="86"/>
    </row>
    <row r="3266" spans="1:2" ht="18" customHeight="1">
      <c r="A3266" s="73"/>
      <c r="B3266" s="86"/>
    </row>
    <row r="3267" spans="1:2" ht="18" customHeight="1">
      <c r="A3267" s="73"/>
      <c r="B3267" s="86"/>
    </row>
    <row r="3268" spans="1:2" ht="18" customHeight="1">
      <c r="A3268" s="73"/>
      <c r="B3268" s="86"/>
    </row>
    <row r="3269" spans="1:2" ht="18" customHeight="1">
      <c r="A3269" s="73"/>
      <c r="B3269" s="86"/>
    </row>
    <row r="3270" spans="1:2" ht="18" customHeight="1">
      <c r="A3270" s="73"/>
      <c r="B3270" s="86"/>
    </row>
    <row r="3271" spans="1:2" ht="18" customHeight="1">
      <c r="A3271" s="73"/>
      <c r="B3271" s="86"/>
    </row>
    <row r="3272" spans="1:2" ht="18" customHeight="1">
      <c r="A3272" s="73"/>
      <c r="B3272" s="86"/>
    </row>
    <row r="3273" spans="1:2" ht="18" customHeight="1">
      <c r="A3273" s="73"/>
      <c r="B3273" s="86"/>
    </row>
    <row r="3274" spans="1:2" ht="18" customHeight="1">
      <c r="A3274" s="73"/>
      <c r="B3274" s="86"/>
    </row>
    <row r="3275" spans="1:2" ht="18" customHeight="1">
      <c r="A3275" s="73"/>
      <c r="B3275" s="86"/>
    </row>
    <row r="3276" spans="1:2" ht="18" customHeight="1">
      <c r="A3276" s="73"/>
      <c r="B3276" s="86"/>
    </row>
    <row r="3277" spans="1:2" ht="18" customHeight="1">
      <c r="A3277" s="73"/>
      <c r="B3277" s="86"/>
    </row>
    <row r="3278" spans="1:2" ht="18" customHeight="1">
      <c r="A3278" s="73"/>
      <c r="B3278" s="86"/>
    </row>
    <row r="3279" spans="1:2" ht="18" customHeight="1">
      <c r="A3279" s="73"/>
      <c r="B3279" s="86"/>
    </row>
    <row r="3280" spans="1:2" ht="18" customHeight="1">
      <c r="A3280" s="73"/>
      <c r="B3280" s="86"/>
    </row>
    <row r="3281" spans="1:2" ht="18" customHeight="1">
      <c r="A3281" s="73"/>
      <c r="B3281" s="86"/>
    </row>
    <row r="3282" spans="1:2" ht="18" customHeight="1">
      <c r="A3282" s="73"/>
      <c r="B3282" s="86"/>
    </row>
    <row r="3283" spans="1:2" ht="18" customHeight="1">
      <c r="A3283" s="73"/>
      <c r="B3283" s="86"/>
    </row>
    <row r="3284" spans="1:2" ht="18" customHeight="1">
      <c r="A3284" s="73"/>
      <c r="B3284" s="86"/>
    </row>
    <row r="3285" spans="1:2" ht="18" customHeight="1">
      <c r="A3285" s="73"/>
      <c r="B3285" s="86"/>
    </row>
    <row r="3286" spans="1:2" ht="18" customHeight="1">
      <c r="A3286" s="73"/>
      <c r="B3286" s="86"/>
    </row>
    <row r="3287" spans="1:2" ht="18" customHeight="1">
      <c r="A3287" s="73"/>
      <c r="B3287" s="86"/>
    </row>
    <row r="3288" spans="1:2" ht="18" customHeight="1">
      <c r="A3288" s="73"/>
      <c r="B3288" s="86"/>
    </row>
    <row r="3289" spans="1:2" ht="18" customHeight="1">
      <c r="A3289" s="73"/>
      <c r="B3289" s="86"/>
    </row>
    <row r="3290" spans="1:2" ht="18" customHeight="1">
      <c r="A3290" s="73"/>
      <c r="B3290" s="86"/>
    </row>
    <row r="3291" spans="1:2" ht="18" customHeight="1">
      <c r="A3291" s="73"/>
      <c r="B3291" s="86"/>
    </row>
    <row r="3292" spans="1:2" ht="18" customHeight="1">
      <c r="A3292" s="73"/>
      <c r="B3292" s="86"/>
    </row>
    <row r="3293" spans="1:2" ht="18" customHeight="1">
      <c r="A3293" s="73"/>
      <c r="B3293" s="86"/>
    </row>
    <row r="3294" spans="1:2" ht="18" customHeight="1">
      <c r="A3294" s="73"/>
      <c r="B3294" s="86"/>
    </row>
    <row r="3295" spans="1:2" ht="18" customHeight="1">
      <c r="A3295" s="73"/>
      <c r="B3295" s="86"/>
    </row>
    <row r="3296" spans="1:2" ht="18" customHeight="1">
      <c r="A3296" s="73"/>
      <c r="B3296" s="86"/>
    </row>
    <row r="3297" spans="1:2" ht="18" customHeight="1">
      <c r="A3297" s="73"/>
      <c r="B3297" s="86"/>
    </row>
    <row r="3298" spans="1:2" ht="18" customHeight="1">
      <c r="A3298" s="73"/>
      <c r="B3298" s="86"/>
    </row>
    <row r="3299" spans="1:2" ht="18" customHeight="1">
      <c r="A3299" s="73"/>
      <c r="B3299" s="86"/>
    </row>
    <row r="3300" spans="1:2" ht="18" customHeight="1">
      <c r="A3300" s="73"/>
      <c r="B3300" s="86"/>
    </row>
    <row r="3301" spans="1:2" ht="18" customHeight="1">
      <c r="A3301" s="73"/>
      <c r="B3301" s="86"/>
    </row>
    <row r="3302" spans="1:2" ht="18" customHeight="1">
      <c r="A3302" s="73"/>
      <c r="B3302" s="86"/>
    </row>
    <row r="3303" spans="1:2" ht="18" customHeight="1">
      <c r="A3303" s="73"/>
      <c r="B3303" s="86"/>
    </row>
    <row r="3304" spans="1:2" ht="18" customHeight="1">
      <c r="A3304" s="73"/>
      <c r="B3304" s="86"/>
    </row>
    <row r="3305" spans="1:2" ht="18" customHeight="1">
      <c r="A3305" s="73"/>
      <c r="B3305" s="86"/>
    </row>
    <row r="3306" spans="1:2" ht="18" customHeight="1">
      <c r="A3306" s="73"/>
      <c r="B3306" s="86"/>
    </row>
    <row r="3307" spans="1:2" ht="18" customHeight="1">
      <c r="A3307" s="73"/>
      <c r="B3307" s="86"/>
    </row>
    <row r="3308" spans="1:2" ht="18" customHeight="1">
      <c r="A3308" s="73"/>
      <c r="B3308" s="86"/>
    </row>
    <row r="3309" spans="1:2" ht="18" customHeight="1">
      <c r="A3309" s="73"/>
      <c r="B3309" s="86"/>
    </row>
    <row r="3310" spans="1:2" ht="18" customHeight="1">
      <c r="A3310" s="73"/>
      <c r="B3310" s="86"/>
    </row>
    <row r="3311" spans="1:2" ht="18" customHeight="1">
      <c r="A3311" s="73"/>
      <c r="B3311" s="86"/>
    </row>
    <row r="3312" spans="1:2" ht="18" customHeight="1">
      <c r="A3312" s="73"/>
      <c r="B3312" s="86"/>
    </row>
    <row r="3313" spans="1:2" ht="18" customHeight="1">
      <c r="A3313" s="73"/>
      <c r="B3313" s="86"/>
    </row>
    <row r="3314" spans="1:2" ht="18" customHeight="1">
      <c r="A3314" s="73"/>
      <c r="B3314" s="86"/>
    </row>
    <row r="3315" spans="1:2" ht="18" customHeight="1">
      <c r="A3315" s="73"/>
      <c r="B3315" s="86"/>
    </row>
    <row r="3316" spans="1:2" ht="18" customHeight="1">
      <c r="A3316" s="73"/>
      <c r="B3316" s="86"/>
    </row>
    <row r="3317" spans="1:2" ht="18" customHeight="1">
      <c r="A3317" s="73"/>
      <c r="B3317" s="86"/>
    </row>
    <row r="3318" spans="1:2" ht="18" customHeight="1">
      <c r="A3318" s="73"/>
      <c r="B3318" s="86"/>
    </row>
    <row r="3319" spans="1:2" ht="18" customHeight="1">
      <c r="A3319" s="73"/>
      <c r="B3319" s="86"/>
    </row>
    <row r="3320" spans="1:2" ht="18" customHeight="1">
      <c r="A3320" s="73"/>
      <c r="B3320" s="86"/>
    </row>
    <row r="3321" spans="1:2" ht="18" customHeight="1">
      <c r="A3321" s="73"/>
      <c r="B3321" s="86"/>
    </row>
    <row r="3322" spans="1:2" ht="18" customHeight="1">
      <c r="A3322" s="73"/>
      <c r="B3322" s="86"/>
    </row>
    <row r="3323" spans="1:2" ht="18" customHeight="1">
      <c r="A3323" s="73"/>
      <c r="B3323" s="86"/>
    </row>
    <row r="3324" spans="1:2" ht="18" customHeight="1">
      <c r="A3324" s="73"/>
      <c r="B3324" s="86"/>
    </row>
    <row r="3325" spans="1:2" ht="18" customHeight="1">
      <c r="A3325" s="73"/>
      <c r="B3325" s="86"/>
    </row>
    <row r="3326" spans="1:2" ht="18" customHeight="1">
      <c r="A3326" s="73"/>
      <c r="B3326" s="86"/>
    </row>
    <row r="3327" spans="1:2" ht="18" customHeight="1">
      <c r="A3327" s="73"/>
      <c r="B3327" s="86"/>
    </row>
    <row r="3328" spans="1:2" ht="18" customHeight="1">
      <c r="A3328" s="73"/>
      <c r="B3328" s="86"/>
    </row>
    <row r="3329" spans="1:2" ht="18" customHeight="1">
      <c r="A3329" s="73"/>
      <c r="B3329" s="86"/>
    </row>
    <row r="3330" spans="1:2" ht="18" customHeight="1">
      <c r="A3330" s="73"/>
      <c r="B3330" s="86"/>
    </row>
    <row r="3331" spans="1:2" ht="18" customHeight="1">
      <c r="A3331" s="73"/>
      <c r="B3331" s="86"/>
    </row>
    <row r="3332" spans="1:2" ht="18" customHeight="1">
      <c r="A3332" s="73"/>
      <c r="B3332" s="86"/>
    </row>
    <row r="3333" spans="1:2" ht="18" customHeight="1">
      <c r="A3333" s="73"/>
      <c r="B3333" s="86"/>
    </row>
    <row r="3334" spans="1:2" ht="18" customHeight="1">
      <c r="A3334" s="73"/>
      <c r="B3334" s="86"/>
    </row>
    <row r="3335" spans="1:2" ht="18" customHeight="1">
      <c r="A3335" s="73"/>
      <c r="B3335" s="86"/>
    </row>
    <row r="3336" spans="1:2" ht="18" customHeight="1">
      <c r="A3336" s="73"/>
      <c r="B3336" s="86"/>
    </row>
    <row r="3337" spans="1:2" ht="18" customHeight="1">
      <c r="A3337" s="73"/>
      <c r="B3337" s="86"/>
    </row>
    <row r="3338" spans="1:2" ht="18" customHeight="1">
      <c r="A3338" s="73"/>
      <c r="B3338" s="86"/>
    </row>
    <row r="3339" spans="1:2" ht="18" customHeight="1">
      <c r="A3339" s="73"/>
      <c r="B3339" s="86"/>
    </row>
    <row r="3340" spans="1:2" ht="18" customHeight="1">
      <c r="A3340" s="73"/>
      <c r="B3340" s="86"/>
    </row>
    <row r="3341" spans="1:2" ht="18" customHeight="1">
      <c r="A3341" s="73"/>
      <c r="B3341" s="86"/>
    </row>
    <row r="3342" spans="1:2" ht="18" customHeight="1">
      <c r="A3342" s="73"/>
      <c r="B3342" s="86"/>
    </row>
    <row r="3343" spans="1:2" ht="18" customHeight="1">
      <c r="A3343" s="73"/>
      <c r="B3343" s="86"/>
    </row>
    <row r="3344" spans="1:2" ht="18" customHeight="1">
      <c r="A3344" s="73"/>
      <c r="B3344" s="86"/>
    </row>
    <row r="3345" spans="1:2" ht="18" customHeight="1">
      <c r="A3345" s="73"/>
      <c r="B3345" s="86"/>
    </row>
    <row r="3346" spans="1:2" ht="18" customHeight="1">
      <c r="A3346" s="73"/>
      <c r="B3346" s="86"/>
    </row>
    <row r="3347" spans="1:2" ht="18" customHeight="1">
      <c r="A3347" s="73"/>
      <c r="B3347" s="86"/>
    </row>
    <row r="3348" spans="1:2" ht="18" customHeight="1">
      <c r="A3348" s="73"/>
      <c r="B3348" s="86"/>
    </row>
    <row r="3349" spans="1:2" ht="18" customHeight="1">
      <c r="A3349" s="73"/>
      <c r="B3349" s="86"/>
    </row>
    <row r="3350" spans="1:2" ht="18" customHeight="1">
      <c r="A3350" s="73"/>
      <c r="B3350" s="86"/>
    </row>
    <row r="3351" spans="1:2" ht="18" customHeight="1">
      <c r="A3351" s="73"/>
      <c r="B3351" s="86"/>
    </row>
    <row r="3352" spans="1:2" ht="18" customHeight="1">
      <c r="A3352" s="73"/>
      <c r="B3352" s="86"/>
    </row>
    <row r="3353" spans="1:2" ht="18" customHeight="1">
      <c r="A3353" s="73"/>
      <c r="B3353" s="86"/>
    </row>
    <row r="3354" spans="1:2" ht="18" customHeight="1">
      <c r="A3354" s="73"/>
      <c r="B3354" s="86"/>
    </row>
    <row r="3355" spans="1:2" ht="18" customHeight="1">
      <c r="A3355" s="73"/>
      <c r="B3355" s="86"/>
    </row>
    <row r="3356" spans="1:2" ht="18" customHeight="1">
      <c r="A3356" s="73"/>
      <c r="B3356" s="86"/>
    </row>
    <row r="3357" spans="1:2" ht="18" customHeight="1">
      <c r="A3357" s="73"/>
      <c r="B3357" s="86"/>
    </row>
    <row r="3358" spans="1:2" ht="18" customHeight="1">
      <c r="A3358" s="73"/>
      <c r="B3358" s="86"/>
    </row>
    <row r="3359" spans="1:2" ht="18" customHeight="1">
      <c r="A3359" s="73"/>
      <c r="B3359" s="86"/>
    </row>
    <row r="3360" spans="1:2" ht="18" customHeight="1">
      <c r="A3360" s="73"/>
      <c r="B3360" s="86"/>
    </row>
    <row r="3361" spans="1:2" ht="18" customHeight="1">
      <c r="A3361" s="73"/>
      <c r="B3361" s="86"/>
    </row>
    <row r="3362" spans="1:2" ht="18" customHeight="1">
      <c r="A3362" s="73"/>
      <c r="B3362" s="86"/>
    </row>
    <row r="3363" spans="1:2" ht="18" customHeight="1">
      <c r="A3363" s="73"/>
      <c r="B3363" s="86"/>
    </row>
    <row r="3364" spans="1:2" ht="18" customHeight="1">
      <c r="A3364" s="73"/>
      <c r="B3364" s="86"/>
    </row>
    <row r="3365" spans="1:2" ht="18" customHeight="1">
      <c r="A3365" s="73"/>
      <c r="B3365" s="86"/>
    </row>
    <row r="3366" spans="1:2" ht="18" customHeight="1">
      <c r="A3366" s="73"/>
      <c r="B3366" s="86"/>
    </row>
    <row r="3367" spans="1:2" ht="18" customHeight="1">
      <c r="A3367" s="73"/>
      <c r="B3367" s="86"/>
    </row>
    <row r="3368" spans="1:2" ht="18" customHeight="1">
      <c r="A3368" s="73"/>
      <c r="B3368" s="86"/>
    </row>
    <row r="3369" spans="1:2" ht="18" customHeight="1">
      <c r="A3369" s="73"/>
      <c r="B3369" s="86"/>
    </row>
    <row r="3370" spans="1:2" ht="18" customHeight="1">
      <c r="A3370" s="73"/>
      <c r="B3370" s="86"/>
    </row>
    <row r="3371" spans="1:2" ht="18" customHeight="1">
      <c r="A3371" s="73"/>
      <c r="B3371" s="86"/>
    </row>
    <row r="3372" spans="1:2" ht="18" customHeight="1">
      <c r="A3372" s="73"/>
      <c r="B3372" s="86"/>
    </row>
    <row r="3373" spans="1:2" ht="18" customHeight="1">
      <c r="A3373" s="73"/>
      <c r="B3373" s="86"/>
    </row>
    <row r="3374" spans="1:2" ht="18" customHeight="1">
      <c r="A3374" s="73"/>
      <c r="B3374" s="86"/>
    </row>
    <row r="3375" spans="1:2" ht="18" customHeight="1">
      <c r="A3375" s="73"/>
      <c r="B3375" s="86"/>
    </row>
    <row r="3376" spans="1:2" ht="18" customHeight="1">
      <c r="A3376" s="73"/>
      <c r="B3376" s="86"/>
    </row>
    <row r="3377" spans="1:2" ht="18" customHeight="1">
      <c r="A3377" s="73"/>
      <c r="B3377" s="86"/>
    </row>
    <row r="3378" spans="1:2" ht="18" customHeight="1">
      <c r="A3378" s="73"/>
      <c r="B3378" s="86"/>
    </row>
    <row r="3379" spans="1:2" ht="18" customHeight="1">
      <c r="A3379" s="73"/>
      <c r="B3379" s="86"/>
    </row>
    <row r="3380" spans="1:2" ht="18" customHeight="1">
      <c r="A3380" s="73"/>
      <c r="B3380" s="86"/>
    </row>
    <row r="3381" spans="1:2" ht="18" customHeight="1">
      <c r="A3381" s="73"/>
      <c r="B3381" s="86"/>
    </row>
    <row r="3382" spans="1:2" ht="18" customHeight="1">
      <c r="A3382" s="73"/>
      <c r="B3382" s="86"/>
    </row>
    <row r="3383" spans="1:2" ht="18" customHeight="1">
      <c r="A3383" s="73"/>
      <c r="B3383" s="86"/>
    </row>
    <row r="3384" spans="1:2" ht="18" customHeight="1">
      <c r="A3384" s="73"/>
      <c r="B3384" s="86"/>
    </row>
    <row r="3385" spans="1:2" ht="18" customHeight="1">
      <c r="A3385" s="73"/>
      <c r="B3385" s="86"/>
    </row>
    <row r="3386" spans="1:2" ht="18" customHeight="1">
      <c r="A3386" s="73"/>
      <c r="B3386" s="86"/>
    </row>
    <row r="3387" spans="1:2" ht="18" customHeight="1">
      <c r="A3387" s="73"/>
      <c r="B3387" s="86"/>
    </row>
    <row r="3388" spans="1:2" ht="18" customHeight="1">
      <c r="A3388" s="73"/>
      <c r="B3388" s="86"/>
    </row>
    <row r="3389" spans="1:2" ht="18" customHeight="1">
      <c r="A3389" s="73"/>
      <c r="B3389" s="86"/>
    </row>
    <row r="3390" spans="1:2" ht="18" customHeight="1">
      <c r="A3390" s="73"/>
      <c r="B3390" s="86"/>
    </row>
    <row r="3391" spans="1:2" ht="18" customHeight="1">
      <c r="A3391" s="73"/>
      <c r="B3391" s="86"/>
    </row>
    <row r="3392" spans="1:2" ht="18" customHeight="1">
      <c r="A3392" s="73"/>
      <c r="B3392" s="86"/>
    </row>
    <row r="3393" spans="1:2" ht="18" customHeight="1">
      <c r="A3393" s="73"/>
      <c r="B3393" s="86"/>
    </row>
    <row r="3394" spans="1:2" ht="18" customHeight="1">
      <c r="A3394" s="73"/>
      <c r="B3394" s="86"/>
    </row>
    <row r="3395" spans="1:2" ht="18" customHeight="1">
      <c r="A3395" s="73"/>
      <c r="B3395" s="86"/>
    </row>
    <row r="3396" spans="1:2" ht="18" customHeight="1">
      <c r="A3396" s="73"/>
      <c r="B3396" s="86"/>
    </row>
    <row r="3397" spans="1:2" ht="18" customHeight="1">
      <c r="A3397" s="73"/>
      <c r="B3397" s="86"/>
    </row>
    <row r="3398" spans="1:2" ht="18" customHeight="1">
      <c r="A3398" s="73"/>
      <c r="B3398" s="86"/>
    </row>
    <row r="3399" spans="1:2" ht="18" customHeight="1">
      <c r="A3399" s="73"/>
      <c r="B3399" s="86"/>
    </row>
    <row r="3400" spans="1:2" ht="18" customHeight="1">
      <c r="A3400" s="73"/>
      <c r="B3400" s="86"/>
    </row>
    <row r="3401" spans="1:2" ht="18" customHeight="1">
      <c r="A3401" s="73"/>
      <c r="B3401" s="86"/>
    </row>
    <row r="3402" spans="1:2" ht="18" customHeight="1">
      <c r="A3402" s="73"/>
      <c r="B3402" s="86"/>
    </row>
    <row r="3403" spans="1:2" ht="18" customHeight="1">
      <c r="A3403" s="73"/>
      <c r="B3403" s="86"/>
    </row>
    <row r="3404" spans="1:2" ht="18" customHeight="1">
      <c r="A3404" s="73"/>
      <c r="B3404" s="86"/>
    </row>
    <row r="3405" spans="1:2" ht="18" customHeight="1">
      <c r="A3405" s="73"/>
      <c r="B3405" s="86"/>
    </row>
    <row r="3406" spans="1:2" ht="18" customHeight="1">
      <c r="A3406" s="73"/>
      <c r="B3406" s="86"/>
    </row>
    <row r="3407" spans="1:2" ht="18" customHeight="1">
      <c r="A3407" s="73"/>
      <c r="B3407" s="86"/>
    </row>
    <row r="3408" spans="1:2" ht="18" customHeight="1">
      <c r="A3408" s="73"/>
      <c r="B3408" s="86"/>
    </row>
    <row r="3409" spans="1:2" ht="18" customHeight="1">
      <c r="A3409" s="73"/>
      <c r="B3409" s="86"/>
    </row>
    <row r="3410" spans="1:2" ht="18" customHeight="1">
      <c r="A3410" s="73"/>
      <c r="B3410" s="86"/>
    </row>
    <row r="3411" spans="1:2" ht="18" customHeight="1">
      <c r="A3411" s="73"/>
      <c r="B3411" s="86"/>
    </row>
    <row r="3412" spans="1:2" ht="18" customHeight="1">
      <c r="A3412" s="73"/>
      <c r="B3412" s="86"/>
    </row>
    <row r="3413" spans="1:2" ht="18" customHeight="1">
      <c r="A3413" s="73"/>
      <c r="B3413" s="86"/>
    </row>
    <row r="3414" spans="1:2" ht="18" customHeight="1">
      <c r="A3414" s="73"/>
      <c r="B3414" s="86"/>
    </row>
    <row r="3415" spans="1:2" ht="18" customHeight="1">
      <c r="A3415" s="73"/>
      <c r="B3415" s="86"/>
    </row>
    <row r="3416" spans="1:2" ht="18" customHeight="1">
      <c r="A3416" s="73"/>
      <c r="B3416" s="86"/>
    </row>
    <row r="3417" spans="1:2" ht="18" customHeight="1">
      <c r="A3417" s="73"/>
      <c r="B3417" s="86"/>
    </row>
    <row r="3418" spans="1:2" ht="18" customHeight="1">
      <c r="A3418" s="73"/>
      <c r="B3418" s="86"/>
    </row>
    <row r="3419" spans="1:2" ht="18" customHeight="1">
      <c r="A3419" s="73"/>
      <c r="B3419" s="86"/>
    </row>
    <row r="3420" spans="1:2" ht="18" customHeight="1">
      <c r="A3420" s="73"/>
      <c r="B3420" s="86"/>
    </row>
    <row r="3421" spans="1:2" ht="18" customHeight="1">
      <c r="A3421" s="73"/>
      <c r="B3421" s="86"/>
    </row>
    <row r="3422" spans="1:2" ht="18" customHeight="1">
      <c r="A3422" s="73"/>
      <c r="B3422" s="86"/>
    </row>
    <row r="3423" spans="1:2" ht="18" customHeight="1">
      <c r="A3423" s="73"/>
      <c r="B3423" s="86"/>
    </row>
    <row r="3424" spans="1:2" ht="18" customHeight="1">
      <c r="A3424" s="73"/>
      <c r="B3424" s="86"/>
    </row>
    <row r="3425" spans="1:2" ht="18" customHeight="1">
      <c r="A3425" s="73"/>
      <c r="B3425" s="86"/>
    </row>
    <row r="3426" spans="1:2" ht="18" customHeight="1">
      <c r="A3426" s="73"/>
      <c r="B3426" s="86"/>
    </row>
    <row r="3427" spans="1:2" ht="18" customHeight="1">
      <c r="A3427" s="73"/>
      <c r="B3427" s="86"/>
    </row>
    <row r="3428" spans="1:2" ht="18" customHeight="1">
      <c r="A3428" s="73"/>
      <c r="B3428" s="86"/>
    </row>
    <row r="3429" spans="1:2" ht="18" customHeight="1">
      <c r="A3429" s="73"/>
      <c r="B3429" s="86"/>
    </row>
    <row r="3430" spans="1:2" ht="18" customHeight="1">
      <c r="A3430" s="73"/>
      <c r="B3430" s="86"/>
    </row>
    <row r="3431" spans="1:2" ht="18" customHeight="1">
      <c r="A3431" s="73"/>
      <c r="B3431" s="86"/>
    </row>
    <row r="3432" spans="1:2" ht="18" customHeight="1">
      <c r="A3432" s="73"/>
      <c r="B3432" s="86"/>
    </row>
    <row r="3433" spans="1:2" ht="18" customHeight="1">
      <c r="A3433" s="73"/>
      <c r="B3433" s="86"/>
    </row>
    <row r="3434" spans="1:2" ht="18" customHeight="1">
      <c r="A3434" s="73"/>
      <c r="B3434" s="86"/>
    </row>
    <row r="3435" spans="1:2" ht="18" customHeight="1">
      <c r="A3435" s="73"/>
      <c r="B3435" s="86"/>
    </row>
    <row r="3436" spans="1:2" ht="18" customHeight="1">
      <c r="A3436" s="73"/>
      <c r="B3436" s="86"/>
    </row>
    <row r="3437" spans="1:2" ht="18" customHeight="1">
      <c r="A3437" s="73"/>
      <c r="B3437" s="86"/>
    </row>
    <row r="3438" spans="1:2" ht="18" customHeight="1">
      <c r="A3438" s="73"/>
      <c r="B3438" s="86"/>
    </row>
    <row r="3439" spans="1:2" ht="18" customHeight="1">
      <c r="A3439" s="73"/>
      <c r="B3439" s="86"/>
    </row>
    <row r="3440" spans="1:2" ht="18" customHeight="1">
      <c r="A3440" s="73"/>
      <c r="B3440" s="86"/>
    </row>
    <row r="3441" spans="1:2" ht="18" customHeight="1">
      <c r="A3441" s="73"/>
      <c r="B3441" s="86"/>
    </row>
    <row r="3442" spans="1:2" ht="18" customHeight="1">
      <c r="A3442" s="73"/>
      <c r="B3442" s="86"/>
    </row>
    <row r="3443" spans="1:2" ht="18" customHeight="1">
      <c r="A3443" s="73"/>
      <c r="B3443" s="86"/>
    </row>
    <row r="3444" spans="1:2" ht="18" customHeight="1">
      <c r="A3444" s="73"/>
      <c r="B3444" s="86"/>
    </row>
    <row r="3445" spans="1:2" ht="18" customHeight="1">
      <c r="A3445" s="73"/>
      <c r="B3445" s="86"/>
    </row>
    <row r="3446" spans="1:2" ht="18" customHeight="1">
      <c r="A3446" s="73"/>
      <c r="B3446" s="86"/>
    </row>
    <row r="3447" spans="1:2" ht="18" customHeight="1">
      <c r="A3447" s="73"/>
      <c r="B3447" s="86"/>
    </row>
    <row r="3448" spans="1:2" ht="18" customHeight="1">
      <c r="A3448" s="73"/>
      <c r="B3448" s="86"/>
    </row>
    <row r="3449" spans="1:2" ht="18" customHeight="1">
      <c r="A3449" s="73"/>
      <c r="B3449" s="86"/>
    </row>
    <row r="3450" spans="1:2" ht="18" customHeight="1">
      <c r="A3450" s="73"/>
      <c r="B3450" s="86"/>
    </row>
    <row r="3451" spans="1:2" ht="18" customHeight="1">
      <c r="A3451" s="73"/>
      <c r="B3451" s="86"/>
    </row>
    <row r="3452" spans="1:2" ht="18" customHeight="1">
      <c r="A3452" s="73"/>
      <c r="B3452" s="86"/>
    </row>
    <row r="3453" spans="1:2" ht="18" customHeight="1">
      <c r="A3453" s="73"/>
      <c r="B3453" s="86"/>
    </row>
    <row r="3454" spans="1:2" ht="18" customHeight="1">
      <c r="A3454" s="73"/>
      <c r="B3454" s="86"/>
    </row>
    <row r="3455" spans="1:2" ht="18" customHeight="1">
      <c r="A3455" s="73"/>
      <c r="B3455" s="86"/>
    </row>
    <row r="3456" spans="1:2" ht="18" customHeight="1">
      <c r="A3456" s="73"/>
      <c r="B3456" s="86"/>
    </row>
    <row r="3457" spans="1:2" ht="18" customHeight="1">
      <c r="A3457" s="73"/>
      <c r="B3457" s="86"/>
    </row>
    <row r="3458" spans="1:2" ht="18" customHeight="1">
      <c r="A3458" s="73"/>
      <c r="B3458" s="86"/>
    </row>
    <row r="3459" spans="1:2" ht="18" customHeight="1">
      <c r="A3459" s="73"/>
      <c r="B3459" s="86"/>
    </row>
    <row r="3460" spans="1:2" ht="18" customHeight="1">
      <c r="A3460" s="73"/>
      <c r="B3460" s="86"/>
    </row>
    <row r="3461" spans="1:2" ht="18" customHeight="1">
      <c r="A3461" s="73"/>
      <c r="B3461" s="86"/>
    </row>
    <row r="3462" spans="1:2" ht="18" customHeight="1">
      <c r="A3462" s="73"/>
      <c r="B3462" s="86"/>
    </row>
    <row r="3463" spans="1:2" ht="18" customHeight="1">
      <c r="A3463" s="73"/>
      <c r="B3463" s="86"/>
    </row>
    <row r="3464" spans="1:2" ht="18" customHeight="1">
      <c r="A3464" s="73"/>
      <c r="B3464" s="86"/>
    </row>
    <row r="3465" spans="1:2" ht="18" customHeight="1">
      <c r="A3465" s="73"/>
      <c r="B3465" s="86"/>
    </row>
    <row r="3466" spans="1:2" ht="18" customHeight="1">
      <c r="A3466" s="73"/>
      <c r="B3466" s="86"/>
    </row>
    <row r="3467" spans="1:2" ht="18" customHeight="1">
      <c r="A3467" s="73"/>
      <c r="B3467" s="86"/>
    </row>
    <row r="3468" spans="1:2" ht="18" customHeight="1">
      <c r="A3468" s="73"/>
      <c r="B3468" s="86"/>
    </row>
    <row r="3469" spans="1:2" ht="18" customHeight="1">
      <c r="A3469" s="73"/>
      <c r="B3469" s="86"/>
    </row>
    <row r="3470" spans="1:2" ht="18" customHeight="1">
      <c r="A3470" s="73"/>
      <c r="B3470" s="86"/>
    </row>
    <row r="3471" spans="1:2" ht="18" customHeight="1">
      <c r="A3471" s="73"/>
      <c r="B3471" s="86"/>
    </row>
    <row r="3472" spans="1:2" ht="18" customHeight="1">
      <c r="A3472" s="73"/>
      <c r="B3472" s="86"/>
    </row>
    <row r="3473" spans="1:2" ht="18" customHeight="1">
      <c r="A3473" s="73"/>
      <c r="B3473" s="86"/>
    </row>
    <row r="3474" spans="1:2" ht="18" customHeight="1">
      <c r="A3474" s="73"/>
      <c r="B3474" s="86"/>
    </row>
    <row r="3475" spans="1:2" ht="18" customHeight="1">
      <c r="A3475" s="73"/>
      <c r="B3475" s="86"/>
    </row>
    <row r="3476" spans="1:2" ht="18" customHeight="1">
      <c r="A3476" s="73"/>
      <c r="B3476" s="86"/>
    </row>
    <row r="3477" spans="1:2" ht="18" customHeight="1">
      <c r="A3477" s="73"/>
      <c r="B3477" s="86"/>
    </row>
    <row r="3478" spans="1:2" ht="18" customHeight="1">
      <c r="A3478" s="73"/>
      <c r="B3478" s="86"/>
    </row>
    <row r="3479" spans="1:2" ht="18" customHeight="1">
      <c r="A3479" s="73"/>
      <c r="B3479" s="86"/>
    </row>
    <row r="3480" spans="1:2" ht="18" customHeight="1">
      <c r="A3480" s="73"/>
      <c r="B3480" s="86"/>
    </row>
    <row r="3481" spans="1:2" ht="18" customHeight="1">
      <c r="A3481" s="73"/>
      <c r="B3481" s="86"/>
    </row>
    <row r="3482" spans="1:2" ht="18" customHeight="1">
      <c r="A3482" s="73"/>
      <c r="B3482" s="86"/>
    </row>
    <row r="3483" spans="1:2" ht="18" customHeight="1">
      <c r="A3483" s="73"/>
      <c r="B3483" s="86"/>
    </row>
    <row r="3484" spans="1:2" ht="18" customHeight="1">
      <c r="A3484" s="73"/>
      <c r="B3484" s="86"/>
    </row>
    <row r="3485" spans="1:2" ht="18" customHeight="1">
      <c r="A3485" s="73"/>
      <c r="B3485" s="86"/>
    </row>
    <row r="3486" spans="1:2" ht="18" customHeight="1">
      <c r="A3486" s="73"/>
      <c r="B3486" s="86"/>
    </row>
    <row r="3487" spans="1:2" ht="18" customHeight="1">
      <c r="A3487" s="73"/>
      <c r="B3487" s="86"/>
    </row>
    <row r="3488" spans="1:2" ht="18" customHeight="1">
      <c r="A3488" s="73"/>
      <c r="B3488" s="86"/>
    </row>
    <row r="3489" spans="1:2" ht="18" customHeight="1">
      <c r="A3489" s="73"/>
      <c r="B3489" s="86"/>
    </row>
    <row r="3490" spans="1:2" ht="18" customHeight="1">
      <c r="A3490" s="73"/>
      <c r="B3490" s="86"/>
    </row>
    <row r="3491" spans="1:2" ht="18" customHeight="1">
      <c r="A3491" s="73"/>
      <c r="B3491" s="86"/>
    </row>
    <row r="3492" spans="1:2" ht="18" customHeight="1">
      <c r="A3492" s="73"/>
      <c r="B3492" s="86"/>
    </row>
    <row r="3493" spans="1:2" ht="18" customHeight="1">
      <c r="A3493" s="73"/>
      <c r="B3493" s="86"/>
    </row>
    <row r="3494" spans="1:2" ht="18" customHeight="1">
      <c r="A3494" s="73"/>
      <c r="B3494" s="86"/>
    </row>
    <row r="3495" spans="1:2" ht="18" customHeight="1">
      <c r="A3495" s="73"/>
      <c r="B3495" s="86"/>
    </row>
    <row r="3496" spans="1:2" ht="18" customHeight="1">
      <c r="A3496" s="73"/>
      <c r="B3496" s="86"/>
    </row>
    <row r="3497" spans="1:2" ht="18" customHeight="1">
      <c r="A3497" s="73"/>
      <c r="B3497" s="86"/>
    </row>
    <row r="3498" spans="1:2" ht="18" customHeight="1">
      <c r="A3498" s="73"/>
      <c r="B3498" s="86"/>
    </row>
    <row r="3499" spans="1:2" ht="18" customHeight="1">
      <c r="A3499" s="73"/>
      <c r="B3499" s="86"/>
    </row>
    <row r="3500" spans="1:2" ht="18" customHeight="1">
      <c r="A3500" s="73"/>
      <c r="B3500" s="86"/>
    </row>
    <row r="3501" spans="1:2" ht="18" customHeight="1">
      <c r="A3501" s="73"/>
      <c r="B3501" s="86"/>
    </row>
    <row r="3502" spans="1:2" ht="18" customHeight="1">
      <c r="A3502" s="73"/>
      <c r="B3502" s="86"/>
    </row>
    <row r="3503" spans="1:2" ht="18" customHeight="1">
      <c r="A3503" s="73"/>
      <c r="B3503" s="86"/>
    </row>
    <row r="3504" spans="1:2" ht="18" customHeight="1">
      <c r="A3504" s="73"/>
      <c r="B3504" s="86"/>
    </row>
    <row r="3505" spans="1:2" ht="18" customHeight="1">
      <c r="A3505" s="73"/>
      <c r="B3505" s="86"/>
    </row>
    <row r="3506" spans="1:2" ht="18" customHeight="1">
      <c r="A3506" s="73"/>
      <c r="B3506" s="86"/>
    </row>
    <row r="3507" spans="1:2" ht="18" customHeight="1">
      <c r="A3507" s="73"/>
      <c r="B3507" s="86"/>
    </row>
    <row r="3508" spans="1:2" ht="18" customHeight="1">
      <c r="A3508" s="73"/>
      <c r="B3508" s="86"/>
    </row>
    <row r="3509" spans="1:2" ht="18" customHeight="1">
      <c r="A3509" s="73"/>
      <c r="B3509" s="86"/>
    </row>
    <row r="3510" spans="1:2" ht="18" customHeight="1">
      <c r="A3510" s="73"/>
      <c r="B3510" s="86"/>
    </row>
    <row r="3511" spans="1:2" ht="18" customHeight="1">
      <c r="A3511" s="73"/>
      <c r="B3511" s="86"/>
    </row>
    <row r="3512" spans="1:2" ht="18" customHeight="1">
      <c r="A3512" s="73"/>
      <c r="B3512" s="86"/>
    </row>
    <row r="3513" spans="1:2" ht="18" customHeight="1">
      <c r="A3513" s="73"/>
      <c r="B3513" s="86"/>
    </row>
    <row r="3514" spans="1:2" ht="18" customHeight="1">
      <c r="A3514" s="73"/>
      <c r="B3514" s="86"/>
    </row>
    <row r="3515" spans="1:2" ht="18" customHeight="1">
      <c r="A3515" s="73"/>
      <c r="B3515" s="86"/>
    </row>
    <row r="3516" spans="1:2" ht="18" customHeight="1">
      <c r="A3516" s="73"/>
      <c r="B3516" s="86"/>
    </row>
    <row r="3517" spans="1:2" ht="18" customHeight="1">
      <c r="A3517" s="73"/>
      <c r="B3517" s="86"/>
    </row>
    <row r="3518" spans="1:2" ht="18" customHeight="1">
      <c r="A3518" s="73"/>
      <c r="B3518" s="86"/>
    </row>
    <row r="3519" spans="1:2" ht="18" customHeight="1">
      <c r="A3519" s="73"/>
      <c r="B3519" s="86"/>
    </row>
    <row r="3520" spans="1:2" ht="18" customHeight="1">
      <c r="A3520" s="73"/>
      <c r="B3520" s="86"/>
    </row>
    <row r="3521" spans="1:2" ht="18" customHeight="1">
      <c r="A3521" s="73"/>
      <c r="B3521" s="86"/>
    </row>
    <row r="3522" spans="1:2" ht="18" customHeight="1">
      <c r="A3522" s="73"/>
      <c r="B3522" s="86"/>
    </row>
    <row r="3523" spans="1:2" ht="18" customHeight="1">
      <c r="A3523" s="73"/>
      <c r="B3523" s="86"/>
    </row>
    <row r="3524" spans="1:2" ht="18" customHeight="1">
      <c r="A3524" s="73"/>
      <c r="B3524" s="86"/>
    </row>
    <row r="3525" spans="1:2" ht="18" customHeight="1">
      <c r="A3525" s="73"/>
      <c r="B3525" s="86"/>
    </row>
    <row r="3526" spans="1:2" ht="18" customHeight="1">
      <c r="A3526" s="73"/>
      <c r="B3526" s="86"/>
    </row>
    <row r="3527" spans="1:2" ht="18" customHeight="1">
      <c r="A3527" s="73"/>
      <c r="B3527" s="86"/>
    </row>
    <row r="3528" spans="1:2" ht="18" customHeight="1">
      <c r="A3528" s="73"/>
      <c r="B3528" s="86"/>
    </row>
    <row r="3529" spans="1:2" ht="18" customHeight="1">
      <c r="A3529" s="73"/>
      <c r="B3529" s="86"/>
    </row>
    <row r="3530" spans="1:2" ht="18" customHeight="1">
      <c r="A3530" s="73"/>
      <c r="B3530" s="86"/>
    </row>
    <row r="3531" spans="1:2" ht="18" customHeight="1">
      <c r="A3531" s="73"/>
      <c r="B3531" s="86"/>
    </row>
    <row r="3532" spans="1:2" ht="18" customHeight="1">
      <c r="A3532" s="73"/>
      <c r="B3532" s="86"/>
    </row>
    <row r="3533" spans="1:2" ht="18" customHeight="1">
      <c r="A3533" s="73"/>
      <c r="B3533" s="86"/>
    </row>
    <row r="3534" spans="1:2" ht="18" customHeight="1">
      <c r="A3534" s="73"/>
      <c r="B3534" s="86"/>
    </row>
    <row r="3535" spans="1:2" ht="18" customHeight="1">
      <c r="A3535" s="73"/>
      <c r="B3535" s="86"/>
    </row>
    <row r="3536" spans="1:2" ht="18" customHeight="1">
      <c r="A3536" s="73"/>
      <c r="B3536" s="86"/>
    </row>
    <row r="3537" spans="1:2" ht="18" customHeight="1">
      <c r="A3537" s="73"/>
      <c r="B3537" s="86"/>
    </row>
    <row r="3538" spans="1:2" ht="18" customHeight="1">
      <c r="A3538" s="73"/>
      <c r="B3538" s="86"/>
    </row>
    <row r="3539" spans="1:2" ht="18" customHeight="1">
      <c r="A3539" s="73"/>
      <c r="B3539" s="86"/>
    </row>
    <row r="3540" spans="1:2" ht="18" customHeight="1">
      <c r="A3540" s="73"/>
      <c r="B3540" s="86"/>
    </row>
    <row r="3541" spans="1:2" ht="18" customHeight="1">
      <c r="A3541" s="73"/>
      <c r="B3541" s="86"/>
    </row>
    <row r="3542" spans="1:2" ht="18" customHeight="1">
      <c r="A3542" s="73"/>
      <c r="B3542" s="86"/>
    </row>
    <row r="3543" spans="1:2" ht="18" customHeight="1">
      <c r="A3543" s="73"/>
      <c r="B3543" s="86"/>
    </row>
    <row r="3544" spans="1:2" ht="18" customHeight="1">
      <c r="A3544" s="73"/>
      <c r="B3544" s="86"/>
    </row>
    <row r="3545" spans="1:2" ht="18" customHeight="1">
      <c r="A3545" s="73"/>
      <c r="B3545" s="86"/>
    </row>
    <row r="3546" spans="1:2" ht="18" customHeight="1">
      <c r="A3546" s="73"/>
      <c r="B3546" s="86"/>
    </row>
    <row r="3547" spans="1:2" ht="18" customHeight="1">
      <c r="A3547" s="73"/>
      <c r="B3547" s="86"/>
    </row>
    <row r="3548" spans="1:2" ht="18" customHeight="1">
      <c r="A3548" s="73"/>
      <c r="B3548" s="86"/>
    </row>
    <row r="3549" spans="1:2" ht="18" customHeight="1">
      <c r="A3549" s="73"/>
      <c r="B3549" s="86"/>
    </row>
    <row r="3550" spans="1:2" ht="18" customHeight="1">
      <c r="A3550" s="73"/>
      <c r="B3550" s="86"/>
    </row>
    <row r="3551" spans="1:2" ht="18" customHeight="1">
      <c r="A3551" s="73"/>
      <c r="B3551" s="86"/>
    </row>
    <row r="3552" spans="1:2" ht="18" customHeight="1">
      <c r="A3552" s="73"/>
      <c r="B3552" s="86"/>
    </row>
    <row r="3553" spans="1:2" ht="18" customHeight="1">
      <c r="A3553" s="73"/>
      <c r="B3553" s="86"/>
    </row>
    <row r="3554" spans="1:2" ht="18" customHeight="1">
      <c r="A3554" s="73"/>
      <c r="B3554" s="86"/>
    </row>
    <row r="3555" spans="1:2" ht="18" customHeight="1">
      <c r="A3555" s="73"/>
      <c r="B3555" s="86"/>
    </row>
    <row r="3556" spans="1:2" ht="18" customHeight="1">
      <c r="A3556" s="73"/>
      <c r="B3556" s="86"/>
    </row>
    <row r="3557" spans="1:2" ht="18" customHeight="1">
      <c r="A3557" s="73"/>
      <c r="B3557" s="86"/>
    </row>
    <row r="3558" spans="1:2" ht="18" customHeight="1">
      <c r="A3558" s="73"/>
      <c r="B3558" s="86"/>
    </row>
    <row r="3559" spans="1:2" ht="18" customHeight="1">
      <c r="A3559" s="73"/>
      <c r="B3559" s="86"/>
    </row>
    <row r="3560" spans="1:2" ht="18" customHeight="1">
      <c r="A3560" s="73"/>
      <c r="B3560" s="86"/>
    </row>
    <row r="3561" spans="1:2" ht="18" customHeight="1">
      <c r="A3561" s="73"/>
      <c r="B3561" s="86"/>
    </row>
    <row r="3562" spans="1:2" ht="18" customHeight="1">
      <c r="A3562" s="73"/>
      <c r="B3562" s="86"/>
    </row>
    <row r="3563" spans="1:2" ht="18" customHeight="1">
      <c r="A3563" s="73"/>
      <c r="B3563" s="86"/>
    </row>
    <row r="3564" spans="1:2" ht="18" customHeight="1">
      <c r="A3564" s="73"/>
      <c r="B3564" s="86"/>
    </row>
    <row r="3565" spans="1:2" ht="18" customHeight="1">
      <c r="A3565" s="73"/>
      <c r="B3565" s="86"/>
    </row>
    <row r="3566" spans="1:2" ht="18" customHeight="1">
      <c r="A3566" s="73"/>
      <c r="B3566" s="86"/>
    </row>
    <row r="3567" spans="1:2" ht="18" customHeight="1">
      <c r="A3567" s="73"/>
      <c r="B3567" s="86"/>
    </row>
    <row r="3568" spans="1:2" ht="18" customHeight="1">
      <c r="A3568" s="73"/>
      <c r="B3568" s="86"/>
    </row>
    <row r="3569" spans="1:2" ht="18" customHeight="1">
      <c r="A3569" s="73"/>
      <c r="B3569" s="86"/>
    </row>
    <row r="3570" spans="1:2" ht="18" customHeight="1">
      <c r="A3570" s="73"/>
      <c r="B3570" s="86"/>
    </row>
    <row r="3571" spans="1:2" ht="18" customHeight="1">
      <c r="A3571" s="73"/>
      <c r="B3571" s="86"/>
    </row>
    <row r="3572" spans="1:2" ht="18" customHeight="1">
      <c r="A3572" s="73"/>
      <c r="B3572" s="86"/>
    </row>
    <row r="3573" spans="1:2" ht="18" customHeight="1">
      <c r="A3573" s="73"/>
      <c r="B3573" s="86"/>
    </row>
    <row r="3574" spans="1:2" ht="18" customHeight="1">
      <c r="A3574" s="73"/>
      <c r="B3574" s="86"/>
    </row>
    <row r="3575" spans="1:2" ht="18" customHeight="1">
      <c r="A3575" s="73"/>
      <c r="B3575" s="86"/>
    </row>
    <row r="3576" spans="1:2" ht="18" customHeight="1">
      <c r="A3576" s="73"/>
      <c r="B3576" s="86"/>
    </row>
    <row r="3577" spans="1:2" ht="18" customHeight="1">
      <c r="A3577" s="73"/>
      <c r="B3577" s="86"/>
    </row>
    <row r="3578" spans="1:2" ht="18" customHeight="1">
      <c r="A3578" s="73"/>
      <c r="B3578" s="86"/>
    </row>
    <row r="3579" spans="1:2" ht="18" customHeight="1">
      <c r="A3579" s="73"/>
      <c r="B3579" s="86"/>
    </row>
    <row r="3580" spans="1:2" ht="18" customHeight="1">
      <c r="A3580" s="73"/>
      <c r="B3580" s="86"/>
    </row>
    <row r="3581" spans="1:2" ht="18" customHeight="1">
      <c r="A3581" s="73"/>
      <c r="B3581" s="86"/>
    </row>
    <row r="3582" spans="1:2" ht="18" customHeight="1">
      <c r="A3582" s="73"/>
      <c r="B3582" s="86"/>
    </row>
    <row r="3583" spans="1:2" ht="18" customHeight="1">
      <c r="A3583" s="73"/>
      <c r="B3583" s="86"/>
    </row>
    <row r="3584" spans="1:2" ht="18" customHeight="1">
      <c r="A3584" s="73"/>
      <c r="B3584" s="86"/>
    </row>
    <row r="3585" spans="1:2" ht="18" customHeight="1">
      <c r="A3585" s="73"/>
      <c r="B3585" s="86"/>
    </row>
    <row r="3586" spans="1:2" ht="18" customHeight="1">
      <c r="A3586" s="73"/>
      <c r="B3586" s="86"/>
    </row>
    <row r="3587" spans="1:2" ht="18" customHeight="1">
      <c r="A3587" s="73"/>
      <c r="B3587" s="86"/>
    </row>
    <row r="3588" spans="1:2" ht="18" customHeight="1">
      <c r="A3588" s="73"/>
      <c r="B3588" s="86"/>
    </row>
    <row r="3589" spans="1:2" ht="18" customHeight="1">
      <c r="A3589" s="73"/>
      <c r="B3589" s="86"/>
    </row>
    <row r="3590" spans="1:2" ht="18" customHeight="1">
      <c r="A3590" s="73"/>
      <c r="B3590" s="86"/>
    </row>
    <row r="3591" spans="1:2" ht="18" customHeight="1">
      <c r="A3591" s="73"/>
      <c r="B3591" s="86"/>
    </row>
    <row r="3592" spans="1:2" ht="18" customHeight="1">
      <c r="A3592" s="73"/>
      <c r="B3592" s="86"/>
    </row>
    <row r="3593" spans="1:2" ht="18" customHeight="1">
      <c r="A3593" s="73"/>
      <c r="B3593" s="86"/>
    </row>
    <row r="3594" spans="1:2" ht="18" customHeight="1">
      <c r="A3594" s="73"/>
      <c r="B3594" s="86"/>
    </row>
    <row r="3595" spans="1:2" ht="18" customHeight="1">
      <c r="A3595" s="73"/>
      <c r="B3595" s="86"/>
    </row>
    <row r="3596" spans="1:2" ht="18" customHeight="1">
      <c r="A3596" s="73"/>
      <c r="B3596" s="86"/>
    </row>
    <row r="3597" spans="1:2" ht="18" customHeight="1">
      <c r="A3597" s="73"/>
      <c r="B3597" s="86"/>
    </row>
    <row r="3598" spans="1:2" ht="18" customHeight="1">
      <c r="A3598" s="73"/>
      <c r="B3598" s="86"/>
    </row>
    <row r="3599" spans="1:2" ht="18" customHeight="1">
      <c r="A3599" s="73"/>
      <c r="B3599" s="86"/>
    </row>
    <row r="3600" spans="1:2" ht="18" customHeight="1">
      <c r="A3600" s="73"/>
      <c r="B3600" s="86"/>
    </row>
    <row r="3601" spans="1:2" ht="18" customHeight="1">
      <c r="A3601" s="73"/>
      <c r="B3601" s="86"/>
    </row>
    <row r="3602" spans="1:2" ht="18" customHeight="1">
      <c r="A3602" s="73"/>
      <c r="B3602" s="86"/>
    </row>
    <row r="3603" spans="1:2" ht="18" customHeight="1">
      <c r="A3603" s="73"/>
      <c r="B3603" s="86"/>
    </row>
    <row r="3604" spans="1:2" ht="18" customHeight="1">
      <c r="A3604" s="73"/>
      <c r="B3604" s="86"/>
    </row>
    <row r="3605" spans="1:2" ht="18" customHeight="1">
      <c r="A3605" s="73"/>
      <c r="B3605" s="86"/>
    </row>
    <row r="3606" spans="1:2" ht="18" customHeight="1">
      <c r="A3606" s="73"/>
      <c r="B3606" s="86"/>
    </row>
    <row r="3607" spans="1:2" ht="18" customHeight="1">
      <c r="A3607" s="73"/>
      <c r="B3607" s="86"/>
    </row>
    <row r="3608" spans="1:2" ht="18" customHeight="1">
      <c r="A3608" s="73"/>
      <c r="B3608" s="86"/>
    </row>
    <row r="3609" spans="1:2" ht="18" customHeight="1">
      <c r="A3609" s="73"/>
      <c r="B3609" s="86"/>
    </row>
    <row r="3610" spans="1:2" ht="18" customHeight="1">
      <c r="A3610" s="73"/>
      <c r="B3610" s="86"/>
    </row>
    <row r="3611" spans="1:2" ht="18" customHeight="1">
      <c r="A3611" s="73"/>
      <c r="B3611" s="86"/>
    </row>
    <row r="3612" spans="1:2" ht="18" customHeight="1">
      <c r="A3612" s="73"/>
      <c r="B3612" s="86"/>
    </row>
    <row r="3613" spans="1:2" ht="18" customHeight="1">
      <c r="A3613" s="73"/>
      <c r="B3613" s="86"/>
    </row>
    <row r="3614" spans="1:2" ht="18" customHeight="1">
      <c r="A3614" s="73"/>
      <c r="B3614" s="86"/>
    </row>
    <row r="3615" spans="1:2" ht="18" customHeight="1">
      <c r="A3615" s="73"/>
      <c r="B3615" s="86"/>
    </row>
    <row r="3616" spans="1:2" ht="18" customHeight="1">
      <c r="A3616" s="73"/>
      <c r="B3616" s="86"/>
    </row>
    <row r="3617" spans="1:2" ht="18" customHeight="1">
      <c r="A3617" s="73"/>
      <c r="B3617" s="86"/>
    </row>
    <row r="3618" spans="1:2" ht="18" customHeight="1">
      <c r="A3618" s="73"/>
      <c r="B3618" s="86"/>
    </row>
    <row r="3619" spans="1:2" ht="18" customHeight="1">
      <c r="A3619" s="73"/>
      <c r="B3619" s="86"/>
    </row>
    <row r="3620" spans="1:2" ht="18" customHeight="1">
      <c r="A3620" s="73"/>
      <c r="B3620" s="86"/>
    </row>
    <row r="3621" spans="1:2" ht="18" customHeight="1">
      <c r="A3621" s="73"/>
      <c r="B3621" s="86"/>
    </row>
    <row r="3622" spans="1:2" ht="18" customHeight="1">
      <c r="A3622" s="73"/>
      <c r="B3622" s="86"/>
    </row>
    <row r="3623" spans="1:2" ht="18" customHeight="1">
      <c r="A3623" s="73"/>
      <c r="B3623" s="86"/>
    </row>
    <row r="3624" spans="1:2" ht="18" customHeight="1">
      <c r="A3624" s="73"/>
      <c r="B3624" s="86"/>
    </row>
    <row r="3625" spans="1:2" ht="18" customHeight="1">
      <c r="A3625" s="73"/>
      <c r="B3625" s="86"/>
    </row>
    <row r="3626" spans="1:2" ht="18" customHeight="1">
      <c r="A3626" s="73"/>
      <c r="B3626" s="86"/>
    </row>
    <row r="3627" spans="1:2" ht="18" customHeight="1">
      <c r="A3627" s="73"/>
      <c r="B3627" s="86"/>
    </row>
    <row r="3628" spans="1:2" ht="18" customHeight="1">
      <c r="A3628" s="73"/>
      <c r="B3628" s="86"/>
    </row>
    <row r="3629" spans="1:2" ht="18" customHeight="1">
      <c r="A3629" s="73"/>
      <c r="B3629" s="86"/>
    </row>
    <row r="3630" spans="1:2" ht="18" customHeight="1">
      <c r="A3630" s="73"/>
      <c r="B3630" s="86"/>
    </row>
    <row r="3631" spans="1:2" ht="18" customHeight="1">
      <c r="A3631" s="73"/>
      <c r="B3631" s="86"/>
    </row>
    <row r="3632" spans="1:2" ht="18" customHeight="1">
      <c r="A3632" s="73"/>
      <c r="B3632" s="86"/>
    </row>
    <row r="3633" spans="1:2" ht="18" customHeight="1">
      <c r="A3633" s="73"/>
      <c r="B3633" s="86"/>
    </row>
    <row r="3634" spans="1:2" ht="18" customHeight="1">
      <c r="A3634" s="73"/>
      <c r="B3634" s="86"/>
    </row>
    <row r="3635" spans="1:2" ht="18" customHeight="1">
      <c r="A3635" s="73"/>
      <c r="B3635" s="86"/>
    </row>
    <row r="3636" spans="1:2" ht="18" customHeight="1">
      <c r="A3636" s="73"/>
      <c r="B3636" s="86"/>
    </row>
    <row r="3637" spans="1:2" ht="18" customHeight="1">
      <c r="A3637" s="73"/>
      <c r="B3637" s="86"/>
    </row>
    <row r="3638" spans="1:2" ht="18" customHeight="1">
      <c r="A3638" s="73"/>
      <c r="B3638" s="86"/>
    </row>
    <row r="3639" spans="1:2" ht="18" customHeight="1">
      <c r="A3639" s="73"/>
      <c r="B3639" s="86"/>
    </row>
    <row r="3640" spans="1:2" ht="18" customHeight="1">
      <c r="A3640" s="73"/>
      <c r="B3640" s="86"/>
    </row>
    <row r="3641" spans="1:2" ht="18" customHeight="1">
      <c r="A3641" s="73"/>
      <c r="B3641" s="86"/>
    </row>
    <row r="3642" spans="1:2" ht="18" customHeight="1">
      <c r="A3642" s="73"/>
      <c r="B3642" s="86"/>
    </row>
    <row r="3643" spans="1:2" ht="18" customHeight="1">
      <c r="A3643" s="73"/>
      <c r="B3643" s="86"/>
    </row>
    <row r="3644" spans="1:2" ht="18" customHeight="1">
      <c r="A3644" s="73"/>
      <c r="B3644" s="86"/>
    </row>
    <row r="3645" spans="1:2" ht="18" customHeight="1">
      <c r="A3645" s="73"/>
      <c r="B3645" s="86"/>
    </row>
    <row r="3646" spans="1:2" ht="18" customHeight="1">
      <c r="A3646" s="73"/>
      <c r="B3646" s="86"/>
    </row>
    <row r="3647" spans="1:2" ht="18" customHeight="1">
      <c r="A3647" s="73"/>
      <c r="B3647" s="86"/>
    </row>
    <row r="3648" spans="1:2" ht="18" customHeight="1">
      <c r="A3648" s="73"/>
      <c r="B3648" s="86"/>
    </row>
    <row r="3649" spans="1:2" ht="18" customHeight="1">
      <c r="A3649" s="73"/>
      <c r="B3649" s="86"/>
    </row>
    <row r="3650" spans="1:2" ht="18" customHeight="1">
      <c r="A3650" s="73"/>
      <c r="B3650" s="86"/>
    </row>
    <row r="3651" spans="1:2" ht="18" customHeight="1">
      <c r="A3651" s="73"/>
      <c r="B3651" s="86"/>
    </row>
    <row r="3652" spans="1:2" ht="18" customHeight="1">
      <c r="A3652" s="73"/>
      <c r="B3652" s="86"/>
    </row>
    <row r="3653" spans="1:2" ht="18" customHeight="1">
      <c r="A3653" s="73"/>
      <c r="B3653" s="86"/>
    </row>
    <row r="3654" spans="1:2" ht="18" customHeight="1">
      <c r="A3654" s="73"/>
      <c r="B3654" s="86"/>
    </row>
    <row r="3655" spans="1:2" ht="18" customHeight="1">
      <c r="A3655" s="73"/>
      <c r="B3655" s="86"/>
    </row>
    <row r="3656" spans="1:2" ht="18" customHeight="1">
      <c r="A3656" s="73"/>
      <c r="B3656" s="86"/>
    </row>
    <row r="3657" spans="1:2" ht="18" customHeight="1">
      <c r="A3657" s="73"/>
      <c r="B3657" s="86"/>
    </row>
    <row r="3658" spans="1:2" ht="18" customHeight="1">
      <c r="A3658" s="73"/>
      <c r="B3658" s="86"/>
    </row>
    <row r="3659" spans="1:2" ht="18" customHeight="1">
      <c r="A3659" s="73"/>
      <c r="B3659" s="86"/>
    </row>
    <row r="3660" spans="1:2" ht="18" customHeight="1">
      <c r="A3660" s="73"/>
      <c r="B3660" s="86"/>
    </row>
    <row r="3661" spans="1:2" ht="18" customHeight="1">
      <c r="A3661" s="73"/>
      <c r="B3661" s="86"/>
    </row>
    <row r="3662" spans="1:2" ht="18" customHeight="1">
      <c r="A3662" s="73"/>
      <c r="B3662" s="86"/>
    </row>
    <row r="3663" spans="1:2" ht="18" customHeight="1">
      <c r="A3663" s="73"/>
      <c r="B3663" s="86"/>
    </row>
    <row r="3664" spans="1:2" ht="18" customHeight="1">
      <c r="A3664" s="73"/>
      <c r="B3664" s="86"/>
    </row>
    <row r="3665" spans="1:2" ht="18" customHeight="1">
      <c r="A3665" s="73"/>
      <c r="B3665" s="86"/>
    </row>
    <row r="3666" spans="1:2" ht="18" customHeight="1">
      <c r="A3666" s="73"/>
      <c r="B3666" s="86"/>
    </row>
    <row r="3667" spans="1:2" ht="18" customHeight="1">
      <c r="A3667" s="73"/>
      <c r="B3667" s="86"/>
    </row>
    <row r="3668" spans="1:2" ht="18" customHeight="1">
      <c r="A3668" s="73"/>
      <c r="B3668" s="86"/>
    </row>
    <row r="3669" spans="1:2" ht="18" customHeight="1">
      <c r="A3669" s="73"/>
      <c r="B3669" s="86"/>
    </row>
    <row r="3670" spans="1:2" ht="18" customHeight="1">
      <c r="A3670" s="73"/>
      <c r="B3670" s="86"/>
    </row>
    <row r="3671" spans="1:2" ht="18" customHeight="1">
      <c r="A3671" s="73"/>
      <c r="B3671" s="86"/>
    </row>
    <row r="3672" spans="1:2" ht="18" customHeight="1">
      <c r="A3672" s="73"/>
      <c r="B3672" s="86"/>
    </row>
    <row r="3673" spans="1:2" ht="18" customHeight="1">
      <c r="A3673" s="73"/>
      <c r="B3673" s="86"/>
    </row>
    <row r="3674" spans="1:2" ht="18" customHeight="1">
      <c r="A3674" s="73"/>
      <c r="B3674" s="86"/>
    </row>
    <row r="3675" spans="1:2" ht="18" customHeight="1">
      <c r="A3675" s="73"/>
      <c r="B3675" s="86"/>
    </row>
    <row r="3676" spans="1:2" ht="18" customHeight="1">
      <c r="A3676" s="73"/>
      <c r="B3676" s="86"/>
    </row>
    <row r="3677" spans="1:2" ht="18" customHeight="1">
      <c r="A3677" s="73"/>
      <c r="B3677" s="86"/>
    </row>
    <row r="3678" spans="1:2" ht="18" customHeight="1">
      <c r="A3678" s="73"/>
      <c r="B3678" s="86"/>
    </row>
    <row r="3679" spans="1:2" ht="18" customHeight="1">
      <c r="A3679" s="73"/>
      <c r="B3679" s="86"/>
    </row>
    <row r="3680" spans="1:2" ht="18" customHeight="1">
      <c r="A3680" s="73"/>
      <c r="B3680" s="86"/>
    </row>
    <row r="3681" spans="1:2" ht="18" customHeight="1">
      <c r="A3681" s="73"/>
      <c r="B3681" s="86"/>
    </row>
    <row r="3682" spans="1:2" ht="18" customHeight="1">
      <c r="A3682" s="73"/>
      <c r="B3682" s="86"/>
    </row>
    <row r="3683" spans="1:2" ht="18" customHeight="1">
      <c r="A3683" s="73"/>
      <c r="B3683" s="86"/>
    </row>
    <row r="3684" spans="1:2" ht="18" customHeight="1">
      <c r="A3684" s="73"/>
      <c r="B3684" s="86"/>
    </row>
    <row r="3685" spans="1:2" ht="18" customHeight="1">
      <c r="A3685" s="73"/>
      <c r="B3685" s="86"/>
    </row>
    <row r="3686" spans="1:2" ht="18" customHeight="1">
      <c r="A3686" s="73"/>
      <c r="B3686" s="86"/>
    </row>
    <row r="3687" spans="1:2" ht="18" customHeight="1">
      <c r="A3687" s="73"/>
      <c r="B3687" s="86"/>
    </row>
    <row r="3688" spans="1:2" ht="18" customHeight="1">
      <c r="A3688" s="73"/>
      <c r="B3688" s="86"/>
    </row>
    <row r="3689" spans="1:2" ht="18" customHeight="1">
      <c r="A3689" s="73"/>
      <c r="B3689" s="86"/>
    </row>
    <row r="3690" spans="1:2" ht="18" customHeight="1">
      <c r="A3690" s="73"/>
      <c r="B3690" s="86"/>
    </row>
    <row r="3691" spans="1:2" ht="18" customHeight="1">
      <c r="A3691" s="73"/>
      <c r="B3691" s="86"/>
    </row>
    <row r="3692" spans="1:2" ht="18" customHeight="1">
      <c r="A3692" s="73"/>
      <c r="B3692" s="86"/>
    </row>
    <row r="3693" spans="1:2" ht="18" customHeight="1">
      <c r="A3693" s="73"/>
      <c r="B3693" s="86"/>
    </row>
    <row r="3694" spans="1:2" ht="18" customHeight="1">
      <c r="A3694" s="73"/>
      <c r="B3694" s="86"/>
    </row>
    <row r="3695" spans="1:2" ht="18" customHeight="1">
      <c r="A3695" s="73"/>
      <c r="B3695" s="86"/>
    </row>
    <row r="3696" spans="1:2" ht="18" customHeight="1">
      <c r="A3696" s="73"/>
      <c r="B3696" s="86"/>
    </row>
    <row r="3697" spans="1:2" ht="18" customHeight="1">
      <c r="A3697" s="73"/>
      <c r="B3697" s="86"/>
    </row>
    <row r="3698" spans="1:2" ht="18" customHeight="1">
      <c r="A3698" s="73"/>
      <c r="B3698" s="86"/>
    </row>
    <row r="3699" spans="1:2" ht="18" customHeight="1">
      <c r="A3699" s="73"/>
      <c r="B3699" s="86"/>
    </row>
    <row r="3700" spans="1:2" ht="18" customHeight="1">
      <c r="A3700" s="73"/>
      <c r="B3700" s="86"/>
    </row>
    <row r="3701" spans="1:2" ht="18" customHeight="1">
      <c r="A3701" s="73"/>
      <c r="B3701" s="86"/>
    </row>
    <row r="3702" spans="1:2" ht="18" customHeight="1">
      <c r="A3702" s="73"/>
      <c r="B3702" s="86"/>
    </row>
    <row r="3703" spans="1:2" ht="18" customHeight="1">
      <c r="A3703" s="73"/>
      <c r="B3703" s="86"/>
    </row>
    <row r="3704" spans="1:2" ht="18" customHeight="1">
      <c r="A3704" s="73"/>
      <c r="B3704" s="86"/>
    </row>
    <row r="3705" spans="1:2" ht="18" customHeight="1">
      <c r="A3705" s="73"/>
      <c r="B3705" s="86"/>
    </row>
    <row r="3706" spans="1:2" ht="18" customHeight="1">
      <c r="A3706" s="73"/>
      <c r="B3706" s="86"/>
    </row>
    <row r="3707" spans="1:2" ht="18" customHeight="1">
      <c r="A3707" s="73"/>
      <c r="B3707" s="86"/>
    </row>
    <row r="3708" spans="1:2" ht="18" customHeight="1">
      <c r="A3708" s="73"/>
      <c r="B3708" s="86"/>
    </row>
    <row r="3709" spans="1:2" ht="18" customHeight="1">
      <c r="A3709" s="73"/>
      <c r="B3709" s="86"/>
    </row>
    <row r="3710" spans="1:2" ht="18" customHeight="1">
      <c r="A3710" s="73"/>
      <c r="B3710" s="86"/>
    </row>
    <row r="3711" spans="1:2" ht="18" customHeight="1">
      <c r="A3711" s="73"/>
      <c r="B3711" s="86"/>
    </row>
    <row r="3712" spans="1:2" ht="18" customHeight="1">
      <c r="A3712" s="73"/>
      <c r="B3712" s="86"/>
    </row>
    <row r="3713" spans="1:2" ht="18" customHeight="1">
      <c r="A3713" s="73"/>
      <c r="B3713" s="86"/>
    </row>
    <row r="3714" spans="1:2" ht="18" customHeight="1">
      <c r="A3714" s="73"/>
      <c r="B3714" s="86"/>
    </row>
    <row r="3715" spans="1:2" ht="18" customHeight="1">
      <c r="A3715" s="73"/>
      <c r="B3715" s="86"/>
    </row>
    <row r="3716" spans="1:2" ht="18" customHeight="1">
      <c r="A3716" s="73"/>
      <c r="B3716" s="86"/>
    </row>
    <row r="3717" spans="1:2" ht="18" customHeight="1">
      <c r="A3717" s="73"/>
      <c r="B3717" s="86"/>
    </row>
    <row r="3718" spans="1:2" ht="18" customHeight="1">
      <c r="A3718" s="73"/>
      <c r="B3718" s="86"/>
    </row>
    <row r="3719" spans="1:2" ht="18" customHeight="1">
      <c r="A3719" s="73"/>
      <c r="B3719" s="86"/>
    </row>
    <row r="3720" spans="1:2" ht="18" customHeight="1">
      <c r="A3720" s="73"/>
      <c r="B3720" s="86"/>
    </row>
    <row r="3721" spans="1:2" ht="18" customHeight="1">
      <c r="A3721" s="73"/>
      <c r="B3721" s="86"/>
    </row>
    <row r="3722" spans="1:2" ht="18" customHeight="1">
      <c r="A3722" s="73"/>
      <c r="B3722" s="86"/>
    </row>
    <row r="3723" spans="1:2" ht="18" customHeight="1">
      <c r="A3723" s="73"/>
      <c r="B3723" s="86"/>
    </row>
    <row r="3724" spans="1:2" ht="18" customHeight="1">
      <c r="A3724" s="73"/>
      <c r="B3724" s="86"/>
    </row>
    <row r="3725" spans="1:2" ht="18" customHeight="1">
      <c r="A3725" s="73"/>
      <c r="B3725" s="86"/>
    </row>
    <row r="3726" spans="1:2" ht="18" customHeight="1">
      <c r="A3726" s="73"/>
      <c r="B3726" s="86"/>
    </row>
    <row r="3727" spans="1:2" ht="18" customHeight="1">
      <c r="A3727" s="73"/>
      <c r="B3727" s="86"/>
    </row>
    <row r="3728" spans="1:2" ht="18" customHeight="1">
      <c r="A3728" s="73"/>
      <c r="B3728" s="86"/>
    </row>
    <row r="3729" spans="1:2" ht="18" customHeight="1">
      <c r="A3729" s="73"/>
      <c r="B3729" s="86"/>
    </row>
    <row r="3730" spans="1:2" ht="18" customHeight="1">
      <c r="A3730" s="73"/>
      <c r="B3730" s="86"/>
    </row>
    <row r="3731" spans="1:2" ht="18" customHeight="1">
      <c r="A3731" s="73"/>
      <c r="B3731" s="86"/>
    </row>
    <row r="3732" spans="1:2" ht="18" customHeight="1">
      <c r="A3732" s="73"/>
      <c r="B3732" s="86"/>
    </row>
    <row r="3733" spans="1:2" ht="18" customHeight="1">
      <c r="A3733" s="73"/>
      <c r="B3733" s="86"/>
    </row>
    <row r="3734" spans="1:2" ht="18" customHeight="1">
      <c r="A3734" s="73"/>
      <c r="B3734" s="86"/>
    </row>
    <row r="3735" spans="1:2" ht="18" customHeight="1">
      <c r="A3735" s="73"/>
      <c r="B3735" s="86"/>
    </row>
    <row r="3736" spans="1:2" ht="18" customHeight="1">
      <c r="A3736" s="73"/>
      <c r="B3736" s="86"/>
    </row>
    <row r="3737" spans="1:2" ht="18" customHeight="1">
      <c r="A3737" s="73"/>
      <c r="B3737" s="86"/>
    </row>
    <row r="3738" spans="1:2" ht="18" customHeight="1">
      <c r="A3738" s="73"/>
      <c r="B3738" s="86"/>
    </row>
    <row r="3739" spans="1:2" ht="18" customHeight="1">
      <c r="A3739" s="73"/>
      <c r="B3739" s="86"/>
    </row>
    <row r="3740" spans="1:2" ht="18" customHeight="1">
      <c r="A3740" s="73"/>
      <c r="B3740" s="86"/>
    </row>
    <row r="3741" spans="1:2" ht="18" customHeight="1">
      <c r="A3741" s="73"/>
      <c r="B3741" s="86"/>
    </row>
    <row r="3742" spans="1:2" ht="18" customHeight="1">
      <c r="A3742" s="73"/>
      <c r="B3742" s="86"/>
    </row>
    <row r="3743" spans="1:2" ht="18" customHeight="1">
      <c r="A3743" s="73"/>
      <c r="B3743" s="86"/>
    </row>
    <row r="3744" spans="1:2" ht="18" customHeight="1">
      <c r="A3744" s="73"/>
      <c r="B3744" s="86"/>
    </row>
    <row r="3745" spans="1:2" ht="18" customHeight="1">
      <c r="A3745" s="73"/>
      <c r="B3745" s="86"/>
    </row>
    <row r="3746" spans="1:2" ht="18" customHeight="1">
      <c r="A3746" s="73"/>
      <c r="B3746" s="86"/>
    </row>
    <row r="3747" spans="1:2" ht="18" customHeight="1">
      <c r="A3747" s="73"/>
      <c r="B3747" s="86"/>
    </row>
    <row r="3748" spans="1:2" ht="18" customHeight="1">
      <c r="A3748" s="73"/>
      <c r="B3748" s="86"/>
    </row>
    <row r="3749" spans="1:2" ht="18" customHeight="1">
      <c r="A3749" s="73"/>
      <c r="B3749" s="86"/>
    </row>
    <row r="3750" spans="1:2" ht="18" customHeight="1">
      <c r="A3750" s="73"/>
      <c r="B3750" s="86"/>
    </row>
    <row r="3751" spans="1:2" ht="18" customHeight="1">
      <c r="A3751" s="73"/>
      <c r="B3751" s="86"/>
    </row>
    <row r="3752" spans="1:2" ht="18" customHeight="1">
      <c r="A3752" s="73"/>
      <c r="B3752" s="86"/>
    </row>
    <row r="3753" spans="1:2" ht="18" customHeight="1">
      <c r="A3753" s="73"/>
      <c r="B3753" s="86"/>
    </row>
    <row r="3754" spans="1:2" ht="18" customHeight="1">
      <c r="A3754" s="73"/>
      <c r="B3754" s="86"/>
    </row>
    <row r="3755" spans="1:2" ht="18" customHeight="1">
      <c r="A3755" s="73"/>
      <c r="B3755" s="86"/>
    </row>
    <row r="3756" spans="1:2" ht="18" customHeight="1">
      <c r="A3756" s="73"/>
      <c r="B3756" s="86"/>
    </row>
    <row r="3757" spans="1:2" ht="18" customHeight="1">
      <c r="A3757" s="73"/>
      <c r="B3757" s="86"/>
    </row>
    <row r="3758" spans="1:2" ht="18" customHeight="1">
      <c r="A3758" s="73"/>
      <c r="B3758" s="86"/>
    </row>
    <row r="3759" spans="1:2" ht="18" customHeight="1">
      <c r="A3759" s="73"/>
      <c r="B3759" s="86"/>
    </row>
    <row r="3760" spans="1:2" ht="18" customHeight="1">
      <c r="A3760" s="73"/>
      <c r="B3760" s="86"/>
    </row>
    <row r="3761" spans="1:2" ht="18" customHeight="1">
      <c r="A3761" s="73"/>
      <c r="B3761" s="86"/>
    </row>
    <row r="3762" spans="1:2" ht="18" customHeight="1">
      <c r="A3762" s="73"/>
      <c r="B3762" s="86"/>
    </row>
    <row r="3763" spans="1:2" ht="18" customHeight="1">
      <c r="A3763" s="73"/>
      <c r="B3763" s="86"/>
    </row>
    <row r="3764" spans="1:2" ht="18" customHeight="1">
      <c r="A3764" s="73"/>
      <c r="B3764" s="86"/>
    </row>
    <row r="3765" spans="1:2" ht="18" customHeight="1">
      <c r="A3765" s="73"/>
      <c r="B3765" s="86"/>
    </row>
    <row r="3766" spans="1:2" ht="18" customHeight="1">
      <c r="A3766" s="73"/>
      <c r="B3766" s="86"/>
    </row>
    <row r="3767" spans="1:2" ht="18" customHeight="1">
      <c r="A3767" s="73"/>
      <c r="B3767" s="86"/>
    </row>
    <row r="3768" spans="1:2" ht="18" customHeight="1">
      <c r="A3768" s="73"/>
      <c r="B3768" s="86"/>
    </row>
    <row r="3769" spans="1:2" ht="18" customHeight="1">
      <c r="A3769" s="73"/>
      <c r="B3769" s="86"/>
    </row>
    <row r="3770" spans="1:2" ht="18" customHeight="1">
      <c r="A3770" s="73"/>
      <c r="B3770" s="86"/>
    </row>
    <row r="3771" spans="1:2" ht="18" customHeight="1">
      <c r="A3771" s="73"/>
      <c r="B3771" s="86"/>
    </row>
    <row r="3772" spans="1:2" ht="18" customHeight="1">
      <c r="A3772" s="73"/>
      <c r="B3772" s="86"/>
    </row>
    <row r="3773" spans="1:2" ht="18" customHeight="1">
      <c r="A3773" s="73"/>
      <c r="B3773" s="86"/>
    </row>
    <row r="3774" spans="1:2" ht="18" customHeight="1">
      <c r="A3774" s="73"/>
      <c r="B3774" s="86"/>
    </row>
    <row r="3775" spans="1:2" ht="18" customHeight="1">
      <c r="A3775" s="73"/>
      <c r="B3775" s="86"/>
    </row>
    <row r="3776" spans="1:2" ht="18" customHeight="1">
      <c r="A3776" s="73"/>
      <c r="B3776" s="86"/>
    </row>
    <row r="3777" spans="1:2" ht="18" customHeight="1">
      <c r="A3777" s="73"/>
      <c r="B3777" s="86"/>
    </row>
    <row r="3778" spans="1:2" ht="18" customHeight="1">
      <c r="A3778" s="73"/>
      <c r="B3778" s="86"/>
    </row>
    <row r="3779" spans="1:2" ht="18" customHeight="1">
      <c r="A3779" s="73"/>
      <c r="B3779" s="86"/>
    </row>
    <row r="3780" spans="1:2" ht="18" customHeight="1">
      <c r="A3780" s="73"/>
      <c r="B3780" s="86"/>
    </row>
    <row r="3781" spans="1:2" ht="18" customHeight="1">
      <c r="A3781" s="73"/>
      <c r="B3781" s="86"/>
    </row>
    <row r="3782" spans="1:2" ht="18" customHeight="1">
      <c r="A3782" s="73"/>
      <c r="B3782" s="86"/>
    </row>
    <row r="3783" spans="1:2" ht="18" customHeight="1">
      <c r="A3783" s="73"/>
      <c r="B3783" s="86"/>
    </row>
    <row r="3784" spans="1:2" ht="18" customHeight="1">
      <c r="A3784" s="73"/>
      <c r="B3784" s="86"/>
    </row>
    <row r="3785" spans="1:2" ht="18" customHeight="1">
      <c r="A3785" s="73"/>
      <c r="B3785" s="86"/>
    </row>
    <row r="3786" spans="1:2" ht="18" customHeight="1">
      <c r="A3786" s="73"/>
      <c r="B3786" s="86"/>
    </row>
    <row r="3787" spans="1:2" ht="18" customHeight="1">
      <c r="A3787" s="73"/>
      <c r="B3787" s="86"/>
    </row>
    <row r="3788" spans="1:2" ht="18" customHeight="1">
      <c r="A3788" s="73"/>
      <c r="B3788" s="86"/>
    </row>
    <row r="3789" spans="1:2" ht="18" customHeight="1">
      <c r="A3789" s="73"/>
      <c r="B3789" s="86"/>
    </row>
    <row r="3790" spans="1:2" ht="18" customHeight="1">
      <c r="A3790" s="73"/>
      <c r="B3790" s="86"/>
    </row>
    <row r="3791" spans="1:2" ht="18" customHeight="1">
      <c r="A3791" s="73"/>
      <c r="B3791" s="86"/>
    </row>
    <row r="3792" spans="1:2" ht="18" customHeight="1">
      <c r="A3792" s="73"/>
      <c r="B3792" s="86"/>
    </row>
    <row r="3793" spans="1:2" ht="18" customHeight="1">
      <c r="A3793" s="73"/>
      <c r="B3793" s="86"/>
    </row>
    <row r="3794" spans="1:2" ht="18" customHeight="1">
      <c r="A3794" s="73"/>
      <c r="B3794" s="86"/>
    </row>
    <row r="3795" spans="1:2" ht="18" customHeight="1">
      <c r="A3795" s="73"/>
      <c r="B3795" s="86"/>
    </row>
    <row r="3796" spans="1:2" ht="18" customHeight="1">
      <c r="A3796" s="73"/>
      <c r="B3796" s="86"/>
    </row>
    <row r="3797" spans="1:2" ht="18" customHeight="1">
      <c r="A3797" s="73"/>
      <c r="B3797" s="86"/>
    </row>
    <row r="3798" spans="1:2" ht="18" customHeight="1">
      <c r="A3798" s="73"/>
      <c r="B3798" s="86"/>
    </row>
    <row r="3799" spans="1:2" ht="18" customHeight="1">
      <c r="A3799" s="73"/>
      <c r="B3799" s="86"/>
    </row>
    <row r="3800" spans="1:2" ht="18" customHeight="1">
      <c r="A3800" s="73"/>
      <c r="B3800" s="86"/>
    </row>
    <row r="3801" spans="1:2" ht="18" customHeight="1">
      <c r="A3801" s="73"/>
      <c r="B3801" s="86"/>
    </row>
    <row r="3802" spans="1:2" ht="18" customHeight="1">
      <c r="A3802" s="73"/>
      <c r="B3802" s="86"/>
    </row>
    <row r="3803" spans="1:2" ht="18" customHeight="1">
      <c r="A3803" s="73"/>
      <c r="B3803" s="86"/>
    </row>
    <row r="3804" spans="1:2" ht="18" customHeight="1">
      <c r="A3804" s="73"/>
      <c r="B3804" s="86"/>
    </row>
    <row r="3805" spans="1:2" ht="18" customHeight="1">
      <c r="A3805" s="73"/>
      <c r="B3805" s="86"/>
    </row>
    <row r="3806" spans="1:2" ht="18" customHeight="1">
      <c r="A3806" s="73"/>
      <c r="B3806" s="86"/>
    </row>
    <row r="3807" spans="1:2" ht="18" customHeight="1">
      <c r="A3807" s="73"/>
      <c r="B3807" s="86"/>
    </row>
    <row r="3808" spans="1:2" ht="18" customHeight="1">
      <c r="A3808" s="73"/>
      <c r="B3808" s="86"/>
    </row>
    <row r="3809" spans="1:2" ht="18" customHeight="1">
      <c r="A3809" s="73"/>
      <c r="B3809" s="86"/>
    </row>
    <row r="3810" spans="1:2" ht="18" customHeight="1">
      <c r="A3810" s="73"/>
      <c r="B3810" s="86"/>
    </row>
    <row r="3811" spans="1:2" ht="18" customHeight="1">
      <c r="A3811" s="73"/>
      <c r="B3811" s="86"/>
    </row>
    <row r="3812" spans="1:2" ht="18" customHeight="1">
      <c r="A3812" s="73"/>
      <c r="B3812" s="86"/>
    </row>
    <row r="3813" spans="1:2" ht="18" customHeight="1">
      <c r="A3813" s="73"/>
      <c r="B3813" s="86"/>
    </row>
    <row r="3814" spans="1:2" ht="18" customHeight="1">
      <c r="A3814" s="73"/>
      <c r="B3814" s="86"/>
    </row>
    <row r="3815" spans="1:2" ht="18" customHeight="1">
      <c r="A3815" s="73"/>
      <c r="B3815" s="86"/>
    </row>
    <row r="3816" spans="1:2" ht="18" customHeight="1">
      <c r="A3816" s="73"/>
      <c r="B3816" s="86"/>
    </row>
    <row r="3817" spans="1:2" ht="18" customHeight="1">
      <c r="A3817" s="73"/>
      <c r="B3817" s="86"/>
    </row>
    <row r="3818" spans="1:2" ht="18" customHeight="1">
      <c r="A3818" s="73"/>
      <c r="B3818" s="86"/>
    </row>
    <row r="3819" spans="1:2" ht="18" customHeight="1">
      <c r="A3819" s="73"/>
      <c r="B3819" s="86"/>
    </row>
    <row r="3820" spans="1:2" ht="18" customHeight="1">
      <c r="A3820" s="73"/>
      <c r="B3820" s="86"/>
    </row>
    <row r="3821" spans="1:2" ht="18" customHeight="1">
      <c r="A3821" s="73"/>
      <c r="B3821" s="86"/>
    </row>
    <row r="3822" spans="1:2" ht="18" customHeight="1">
      <c r="A3822" s="73"/>
      <c r="B3822" s="86"/>
    </row>
    <row r="3823" spans="1:2" ht="18" customHeight="1">
      <c r="A3823" s="73"/>
      <c r="B3823" s="86"/>
    </row>
    <row r="3824" spans="1:2" ht="18" customHeight="1">
      <c r="A3824" s="73"/>
      <c r="B3824" s="86"/>
    </row>
    <row r="3825" spans="1:2" ht="18" customHeight="1">
      <c r="A3825" s="73"/>
      <c r="B3825" s="86"/>
    </row>
    <row r="3826" spans="1:2" ht="18" customHeight="1">
      <c r="A3826" s="73"/>
      <c r="B3826" s="86"/>
    </row>
    <row r="3827" spans="1:2" ht="18" customHeight="1">
      <c r="A3827" s="73"/>
      <c r="B3827" s="86"/>
    </row>
    <row r="3828" spans="1:2" ht="18" customHeight="1">
      <c r="A3828" s="73"/>
      <c r="B3828" s="86"/>
    </row>
    <row r="3829" spans="1:2" ht="18" customHeight="1">
      <c r="A3829" s="73"/>
      <c r="B3829" s="86"/>
    </row>
    <row r="3830" spans="1:2" ht="18" customHeight="1">
      <c r="A3830" s="73"/>
      <c r="B3830" s="86"/>
    </row>
    <row r="3831" spans="1:2" ht="18" customHeight="1">
      <c r="A3831" s="73"/>
      <c r="B3831" s="86"/>
    </row>
    <row r="3832" spans="1:2" ht="18" customHeight="1">
      <c r="A3832" s="73"/>
      <c r="B3832" s="86"/>
    </row>
    <row r="3833" spans="1:2" ht="18" customHeight="1">
      <c r="A3833" s="73"/>
      <c r="B3833" s="86"/>
    </row>
    <row r="3834" spans="1:2" ht="18" customHeight="1">
      <c r="A3834" s="73"/>
      <c r="B3834" s="86"/>
    </row>
    <row r="3835" spans="1:2" ht="18" customHeight="1">
      <c r="A3835" s="73"/>
      <c r="B3835" s="86"/>
    </row>
    <row r="3836" spans="1:2" ht="18" customHeight="1">
      <c r="A3836" s="73"/>
      <c r="B3836" s="86"/>
    </row>
    <row r="3837" spans="1:2" ht="18" customHeight="1">
      <c r="A3837" s="73"/>
      <c r="B3837" s="86"/>
    </row>
    <row r="3838" spans="1:2" ht="18" customHeight="1">
      <c r="A3838" s="73"/>
      <c r="B3838" s="86"/>
    </row>
    <row r="3839" spans="1:2" ht="18" customHeight="1">
      <c r="A3839" s="73"/>
      <c r="B3839" s="86"/>
    </row>
    <row r="3840" spans="1:2" ht="18" customHeight="1">
      <c r="A3840" s="73"/>
      <c r="B3840" s="86"/>
    </row>
    <row r="3841" spans="1:2" ht="18" customHeight="1">
      <c r="A3841" s="73"/>
      <c r="B3841" s="86"/>
    </row>
    <row r="3842" spans="1:2" ht="18" customHeight="1">
      <c r="A3842" s="73"/>
      <c r="B3842" s="86"/>
    </row>
    <row r="3843" spans="1:2" ht="18" customHeight="1">
      <c r="A3843" s="73"/>
      <c r="B3843" s="86"/>
    </row>
    <row r="3844" spans="1:2" ht="18" customHeight="1">
      <c r="A3844" s="73"/>
      <c r="B3844" s="86"/>
    </row>
    <row r="3845" spans="1:2" ht="18" customHeight="1">
      <c r="A3845" s="73"/>
      <c r="B3845" s="86"/>
    </row>
    <row r="3846" spans="1:2" ht="18" customHeight="1">
      <c r="A3846" s="73"/>
      <c r="B3846" s="86"/>
    </row>
    <row r="3847" spans="1:2" ht="18" customHeight="1">
      <c r="A3847" s="73"/>
      <c r="B3847" s="86"/>
    </row>
    <row r="3848" spans="1:2" ht="18" customHeight="1">
      <c r="A3848" s="73"/>
      <c r="B3848" s="86"/>
    </row>
    <row r="3849" spans="1:2" ht="18" customHeight="1">
      <c r="A3849" s="73"/>
      <c r="B3849" s="86"/>
    </row>
    <row r="3850" spans="1:2" ht="18" customHeight="1">
      <c r="A3850" s="73"/>
      <c r="B3850" s="86"/>
    </row>
    <row r="3851" spans="1:2" ht="18" customHeight="1">
      <c r="A3851" s="73"/>
      <c r="B3851" s="86"/>
    </row>
    <row r="3852" spans="1:2" ht="18" customHeight="1">
      <c r="A3852" s="73"/>
      <c r="B3852" s="86"/>
    </row>
    <row r="3853" spans="1:2" ht="18" customHeight="1">
      <c r="A3853" s="73"/>
      <c r="B3853" s="86"/>
    </row>
    <row r="3854" spans="1:2" ht="18" customHeight="1">
      <c r="A3854" s="73"/>
      <c r="B3854" s="86"/>
    </row>
    <row r="3855" spans="1:2" ht="18" customHeight="1">
      <c r="A3855" s="73"/>
      <c r="B3855" s="86"/>
    </row>
    <row r="3856" spans="1:2" ht="18" customHeight="1">
      <c r="A3856" s="73"/>
      <c r="B3856" s="86"/>
    </row>
    <row r="3857" spans="1:2" ht="18" customHeight="1">
      <c r="A3857" s="73"/>
      <c r="B3857" s="86"/>
    </row>
    <row r="3858" spans="1:2" ht="18" customHeight="1">
      <c r="A3858" s="73"/>
      <c r="B3858" s="86"/>
    </row>
    <row r="3859" spans="1:2" ht="18" customHeight="1">
      <c r="A3859" s="73"/>
      <c r="B3859" s="86"/>
    </row>
    <row r="3860" spans="1:2" ht="18" customHeight="1">
      <c r="A3860" s="73"/>
      <c r="B3860" s="86"/>
    </row>
    <row r="3861" spans="1:2" ht="18" customHeight="1">
      <c r="A3861" s="73"/>
      <c r="B3861" s="86"/>
    </row>
    <row r="3862" spans="1:2" ht="18" customHeight="1">
      <c r="A3862" s="73"/>
      <c r="B3862" s="86"/>
    </row>
    <row r="3863" spans="1:2" ht="18" customHeight="1">
      <c r="A3863" s="73"/>
      <c r="B3863" s="86"/>
    </row>
    <row r="3864" spans="1:2" ht="18" customHeight="1">
      <c r="A3864" s="73"/>
      <c r="B3864" s="86"/>
    </row>
    <row r="3865" spans="1:2" ht="18" customHeight="1">
      <c r="A3865" s="73"/>
      <c r="B3865" s="86"/>
    </row>
    <row r="3866" spans="1:2" ht="18" customHeight="1">
      <c r="A3866" s="73"/>
      <c r="B3866" s="86"/>
    </row>
    <row r="3867" spans="1:2" ht="18" customHeight="1">
      <c r="A3867" s="73"/>
      <c r="B3867" s="86"/>
    </row>
    <row r="3868" spans="1:2" ht="18" customHeight="1">
      <c r="A3868" s="73"/>
      <c r="B3868" s="86"/>
    </row>
    <row r="3869" spans="1:2" ht="18" customHeight="1">
      <c r="A3869" s="73"/>
      <c r="B3869" s="86"/>
    </row>
    <row r="3870" spans="1:2" ht="18" customHeight="1">
      <c r="A3870" s="73"/>
      <c r="B3870" s="86"/>
    </row>
    <row r="3871" spans="1:2" ht="18" customHeight="1">
      <c r="A3871" s="73"/>
      <c r="B3871" s="86"/>
    </row>
    <row r="3872" spans="1:2" ht="18" customHeight="1">
      <c r="A3872" s="73"/>
      <c r="B3872" s="86"/>
    </row>
    <row r="3873" spans="1:2" ht="18" customHeight="1">
      <c r="A3873" s="73"/>
      <c r="B3873" s="86"/>
    </row>
    <row r="3874" spans="1:2" ht="18" customHeight="1">
      <c r="A3874" s="73"/>
      <c r="B3874" s="86"/>
    </row>
    <row r="3875" spans="1:2" ht="18" customHeight="1">
      <c r="A3875" s="73"/>
      <c r="B3875" s="86"/>
    </row>
    <row r="3876" spans="1:2" ht="18" customHeight="1">
      <c r="A3876" s="73"/>
      <c r="B3876" s="86"/>
    </row>
    <row r="3877" spans="1:2" ht="18" customHeight="1">
      <c r="A3877" s="73"/>
      <c r="B3877" s="86"/>
    </row>
    <row r="3878" spans="1:2" ht="18" customHeight="1">
      <c r="A3878" s="73"/>
      <c r="B3878" s="86"/>
    </row>
    <row r="3879" spans="1:2" ht="18" customHeight="1">
      <c r="A3879" s="73"/>
      <c r="B3879" s="86"/>
    </row>
    <row r="3880" spans="1:2" ht="18" customHeight="1">
      <c r="A3880" s="73"/>
      <c r="B3880" s="86"/>
    </row>
    <row r="3881" spans="1:2" ht="18" customHeight="1">
      <c r="A3881" s="73"/>
      <c r="B3881" s="86"/>
    </row>
    <row r="3882" spans="1:2" ht="18" customHeight="1">
      <c r="A3882" s="73"/>
      <c r="B3882" s="86"/>
    </row>
    <row r="3883" spans="1:2" ht="18" customHeight="1">
      <c r="A3883" s="73"/>
      <c r="B3883" s="86"/>
    </row>
    <row r="3884" spans="1:2" ht="18" customHeight="1">
      <c r="A3884" s="73"/>
      <c r="B3884" s="86"/>
    </row>
    <row r="3885" spans="1:2" ht="18" customHeight="1">
      <c r="A3885" s="73"/>
      <c r="B3885" s="86"/>
    </row>
    <row r="3886" spans="1:2" ht="18" customHeight="1">
      <c r="A3886" s="73"/>
      <c r="B3886" s="86"/>
    </row>
    <row r="3887" spans="1:2" ht="18" customHeight="1">
      <c r="A3887" s="73"/>
      <c r="B3887" s="86"/>
    </row>
    <row r="3888" spans="1:2" ht="18" customHeight="1">
      <c r="A3888" s="73"/>
      <c r="B3888" s="86"/>
    </row>
    <row r="3889" spans="1:2" ht="18" customHeight="1">
      <c r="A3889" s="73"/>
      <c r="B3889" s="86"/>
    </row>
    <row r="3890" spans="1:2" ht="18" customHeight="1">
      <c r="A3890" s="73"/>
      <c r="B3890" s="86"/>
    </row>
    <row r="3891" spans="1:2" ht="18" customHeight="1">
      <c r="A3891" s="73"/>
      <c r="B3891" s="86"/>
    </row>
    <row r="3892" spans="1:2" ht="18" customHeight="1">
      <c r="A3892" s="73"/>
      <c r="B3892" s="86"/>
    </row>
    <row r="3893" spans="1:2" ht="18" customHeight="1">
      <c r="A3893" s="73"/>
      <c r="B3893" s="86"/>
    </row>
    <row r="3894" spans="1:2" ht="18" customHeight="1">
      <c r="A3894" s="73"/>
      <c r="B3894" s="86"/>
    </row>
    <row r="3895" spans="1:2" ht="18" customHeight="1">
      <c r="A3895" s="73"/>
      <c r="B3895" s="86"/>
    </row>
    <row r="3896" spans="1:2" ht="18" customHeight="1">
      <c r="A3896" s="73"/>
      <c r="B3896" s="86"/>
    </row>
    <row r="3897" spans="1:2" ht="18" customHeight="1">
      <c r="A3897" s="73"/>
      <c r="B3897" s="86"/>
    </row>
    <row r="3898" spans="1:2" ht="18" customHeight="1">
      <c r="A3898" s="73"/>
      <c r="B3898" s="86"/>
    </row>
    <row r="3899" spans="1:2" ht="18" customHeight="1">
      <c r="A3899" s="73"/>
      <c r="B3899" s="86"/>
    </row>
    <row r="3900" spans="1:2" ht="18" customHeight="1">
      <c r="A3900" s="73"/>
      <c r="B3900" s="86"/>
    </row>
    <row r="3901" spans="1:2" ht="18" customHeight="1">
      <c r="A3901" s="73"/>
      <c r="B3901" s="86"/>
    </row>
    <row r="3902" spans="1:2" ht="18" customHeight="1">
      <c r="A3902" s="73"/>
      <c r="B3902" s="86"/>
    </row>
    <row r="3903" spans="1:2" ht="18" customHeight="1">
      <c r="A3903" s="73"/>
      <c r="B3903" s="86"/>
    </row>
    <row r="3904" spans="1:2" ht="18" customHeight="1">
      <c r="A3904" s="73"/>
      <c r="B3904" s="86"/>
    </row>
    <row r="3905" spans="1:2" ht="18" customHeight="1">
      <c r="A3905" s="73"/>
      <c r="B3905" s="86"/>
    </row>
    <row r="3906" spans="1:2" ht="18" customHeight="1">
      <c r="A3906" s="73"/>
      <c r="B3906" s="86"/>
    </row>
    <row r="3907" spans="1:2" ht="18" customHeight="1">
      <c r="A3907" s="73"/>
      <c r="B3907" s="86"/>
    </row>
    <row r="3908" spans="1:2" ht="18" customHeight="1">
      <c r="A3908" s="73"/>
      <c r="B3908" s="86"/>
    </row>
    <row r="3909" spans="1:2" ht="18" customHeight="1">
      <c r="A3909" s="73"/>
      <c r="B3909" s="86"/>
    </row>
    <row r="3910" spans="1:2" ht="18" customHeight="1">
      <c r="A3910" s="73"/>
      <c r="B3910" s="86"/>
    </row>
    <row r="3911" spans="1:2" ht="18" customHeight="1">
      <c r="A3911" s="73"/>
      <c r="B3911" s="86"/>
    </row>
    <row r="3912" spans="1:2" ht="18" customHeight="1">
      <c r="A3912" s="73"/>
      <c r="B3912" s="86"/>
    </row>
    <row r="3913" spans="1:2" ht="18" customHeight="1">
      <c r="A3913" s="73"/>
      <c r="B3913" s="86"/>
    </row>
    <row r="3914" spans="1:2" ht="18" customHeight="1">
      <c r="A3914" s="73"/>
      <c r="B3914" s="86"/>
    </row>
    <row r="3915" spans="1:2" ht="18" customHeight="1">
      <c r="A3915" s="73"/>
      <c r="B3915" s="86"/>
    </row>
    <row r="3916" spans="1:2" ht="18" customHeight="1">
      <c r="A3916" s="73"/>
      <c r="B3916" s="86"/>
    </row>
    <row r="3917" spans="1:2" ht="18" customHeight="1">
      <c r="A3917" s="73"/>
      <c r="B3917" s="86"/>
    </row>
    <row r="3918" spans="1:2" ht="18" customHeight="1">
      <c r="A3918" s="73"/>
      <c r="B3918" s="86"/>
    </row>
    <row r="3919" spans="1:2" ht="18" customHeight="1">
      <c r="A3919" s="73"/>
      <c r="B3919" s="86"/>
    </row>
    <row r="3920" spans="1:2" ht="18" customHeight="1">
      <c r="A3920" s="73"/>
      <c r="B3920" s="86"/>
    </row>
    <row r="3921" spans="1:2" ht="18" customHeight="1">
      <c r="A3921" s="73"/>
      <c r="B3921" s="86"/>
    </row>
    <row r="3922" spans="1:2" ht="18" customHeight="1">
      <c r="A3922" s="73"/>
      <c r="B3922" s="86"/>
    </row>
    <row r="3923" spans="1:2" ht="18" customHeight="1">
      <c r="A3923" s="73"/>
      <c r="B3923" s="86"/>
    </row>
    <row r="3924" spans="1:2" ht="18" customHeight="1">
      <c r="A3924" s="73"/>
      <c r="B3924" s="86"/>
    </row>
    <row r="3925" spans="1:2" ht="18" customHeight="1">
      <c r="A3925" s="73"/>
      <c r="B3925" s="86"/>
    </row>
    <row r="3926" spans="1:2" ht="18" customHeight="1">
      <c r="A3926" s="73"/>
      <c r="B3926" s="86"/>
    </row>
    <row r="3927" spans="1:2" ht="18" customHeight="1">
      <c r="A3927" s="73"/>
      <c r="B3927" s="86"/>
    </row>
    <row r="3928" spans="1:2" ht="18" customHeight="1">
      <c r="A3928" s="73"/>
      <c r="B3928" s="86"/>
    </row>
    <row r="3929" spans="1:2" ht="18" customHeight="1">
      <c r="A3929" s="73"/>
      <c r="B3929" s="86"/>
    </row>
    <row r="3930" spans="1:2" ht="18" customHeight="1">
      <c r="A3930" s="73"/>
      <c r="B3930" s="86"/>
    </row>
    <row r="3931" spans="1:2" ht="18" customHeight="1">
      <c r="A3931" s="73"/>
      <c r="B3931" s="86"/>
    </row>
    <row r="3932" spans="1:2" ht="18" customHeight="1">
      <c r="A3932" s="73"/>
      <c r="B3932" s="86"/>
    </row>
    <row r="3933" spans="1:2" ht="18" customHeight="1">
      <c r="A3933" s="73"/>
      <c r="B3933" s="86"/>
    </row>
    <row r="3934" spans="1:2" ht="18" customHeight="1">
      <c r="A3934" s="73"/>
      <c r="B3934" s="86"/>
    </row>
    <row r="3935" spans="1:2" ht="18" customHeight="1">
      <c r="A3935" s="73"/>
      <c r="B3935" s="86"/>
    </row>
    <row r="3936" spans="1:2" ht="18" customHeight="1">
      <c r="A3936" s="73"/>
      <c r="B3936" s="86"/>
    </row>
    <row r="3937" spans="1:2" ht="18" customHeight="1">
      <c r="A3937" s="73"/>
      <c r="B3937" s="86"/>
    </row>
    <row r="3938" spans="1:2" ht="18" customHeight="1">
      <c r="A3938" s="73"/>
      <c r="B3938" s="86"/>
    </row>
    <row r="3939" spans="1:2" ht="18" customHeight="1">
      <c r="A3939" s="73"/>
      <c r="B3939" s="86"/>
    </row>
    <row r="3940" spans="1:2" ht="18" customHeight="1">
      <c r="A3940" s="73"/>
      <c r="B3940" s="86"/>
    </row>
    <row r="3941" spans="1:2" ht="18" customHeight="1">
      <c r="A3941" s="73"/>
      <c r="B3941" s="86"/>
    </row>
    <row r="3942" spans="1:2" ht="18" customHeight="1">
      <c r="A3942" s="73"/>
      <c r="B3942" s="86"/>
    </row>
    <row r="3943" spans="1:2" ht="18" customHeight="1">
      <c r="A3943" s="73"/>
      <c r="B3943" s="86"/>
    </row>
    <row r="3944" spans="1:2" ht="18" customHeight="1">
      <c r="A3944" s="73"/>
      <c r="B3944" s="86"/>
    </row>
    <row r="3945" spans="1:2" ht="18" customHeight="1">
      <c r="A3945" s="73"/>
      <c r="B3945" s="86"/>
    </row>
    <row r="3946" spans="1:2" ht="18" customHeight="1">
      <c r="A3946" s="73"/>
      <c r="B3946" s="86"/>
    </row>
    <row r="3947" spans="1:2" ht="18" customHeight="1">
      <c r="A3947" s="73"/>
      <c r="B3947" s="86"/>
    </row>
    <row r="3948" spans="1:2" ht="18" customHeight="1">
      <c r="A3948" s="73"/>
      <c r="B3948" s="86"/>
    </row>
    <row r="3949" spans="1:2" ht="18" customHeight="1">
      <c r="A3949" s="73"/>
      <c r="B3949" s="86"/>
    </row>
    <row r="3950" spans="1:2" ht="18" customHeight="1">
      <c r="A3950" s="73"/>
      <c r="B3950" s="86"/>
    </row>
    <row r="3951" spans="1:2" ht="18" customHeight="1">
      <c r="A3951" s="73"/>
      <c r="B3951" s="86"/>
    </row>
    <row r="3952" spans="1:2" ht="18" customHeight="1">
      <c r="A3952" s="73"/>
      <c r="B3952" s="86"/>
    </row>
    <row r="3953" spans="1:2" ht="18" customHeight="1">
      <c r="A3953" s="73"/>
      <c r="B3953" s="86"/>
    </row>
    <row r="3954" spans="1:2" ht="18" customHeight="1">
      <c r="A3954" s="73"/>
      <c r="B3954" s="86"/>
    </row>
    <row r="3955" spans="1:2" ht="18" customHeight="1">
      <c r="A3955" s="73"/>
      <c r="B3955" s="86"/>
    </row>
    <row r="3956" spans="1:2" ht="18" customHeight="1">
      <c r="A3956" s="73"/>
      <c r="B3956" s="86"/>
    </row>
    <row r="3957" spans="1:2" ht="18" customHeight="1">
      <c r="A3957" s="73"/>
      <c r="B3957" s="86"/>
    </row>
    <row r="3958" spans="1:2" ht="18" customHeight="1">
      <c r="A3958" s="73"/>
      <c r="B3958" s="86"/>
    </row>
    <row r="3959" spans="1:2" ht="18" customHeight="1">
      <c r="A3959" s="73"/>
      <c r="B3959" s="86"/>
    </row>
    <row r="3960" spans="1:2" ht="18" customHeight="1">
      <c r="A3960" s="73"/>
      <c r="B3960" s="86"/>
    </row>
    <row r="3961" spans="1:2" ht="18" customHeight="1">
      <c r="A3961" s="73"/>
      <c r="B3961" s="86"/>
    </row>
    <row r="3962" spans="1:2" ht="18" customHeight="1">
      <c r="A3962" s="73"/>
      <c r="B3962" s="86"/>
    </row>
    <row r="3963" spans="1:2" ht="18" customHeight="1">
      <c r="A3963" s="73"/>
      <c r="B3963" s="86"/>
    </row>
    <row r="3964" spans="1:2" ht="18" customHeight="1">
      <c r="A3964" s="73"/>
      <c r="B3964" s="86"/>
    </row>
    <row r="3965" spans="1:2" ht="18" customHeight="1">
      <c r="A3965" s="73"/>
      <c r="B3965" s="86"/>
    </row>
    <row r="3966" spans="1:2" ht="18" customHeight="1">
      <c r="A3966" s="73"/>
      <c r="B3966" s="86"/>
    </row>
    <row r="3967" spans="1:2" ht="18" customHeight="1">
      <c r="A3967" s="73"/>
      <c r="B3967" s="86"/>
    </row>
    <row r="3968" spans="1:2" ht="18" customHeight="1">
      <c r="A3968" s="73"/>
      <c r="B3968" s="86"/>
    </row>
    <row r="3969" spans="1:2" ht="18" customHeight="1">
      <c r="A3969" s="73"/>
      <c r="B3969" s="86"/>
    </row>
    <row r="3970" spans="1:2" ht="18" customHeight="1">
      <c r="A3970" s="73"/>
      <c r="B3970" s="86"/>
    </row>
    <row r="3971" spans="1:2" ht="18" customHeight="1">
      <c r="A3971" s="73"/>
      <c r="B3971" s="86"/>
    </row>
    <row r="3972" spans="1:2" ht="18" customHeight="1">
      <c r="A3972" s="73"/>
      <c r="B3972" s="86"/>
    </row>
    <row r="3973" spans="1:2" ht="18" customHeight="1">
      <c r="A3973" s="73"/>
      <c r="B3973" s="86"/>
    </row>
    <row r="3974" spans="1:2" ht="18" customHeight="1">
      <c r="A3974" s="73"/>
      <c r="B3974" s="86"/>
    </row>
    <row r="3975" spans="1:2" ht="18" customHeight="1">
      <c r="A3975" s="73"/>
      <c r="B3975" s="86"/>
    </row>
    <row r="3976" spans="1:2" ht="18" customHeight="1">
      <c r="A3976" s="73"/>
      <c r="B3976" s="86"/>
    </row>
    <row r="3977" spans="1:2" ht="18" customHeight="1">
      <c r="A3977" s="73"/>
      <c r="B3977" s="86"/>
    </row>
    <row r="3978" spans="1:2" ht="18" customHeight="1">
      <c r="A3978" s="73"/>
      <c r="B3978" s="86"/>
    </row>
    <row r="3979" spans="1:2" ht="18" customHeight="1">
      <c r="A3979" s="73"/>
      <c r="B3979" s="86"/>
    </row>
    <row r="3980" spans="1:2" ht="18" customHeight="1">
      <c r="A3980" s="73"/>
      <c r="B3980" s="86"/>
    </row>
    <row r="3981" spans="1:2" ht="18" customHeight="1">
      <c r="A3981" s="73"/>
      <c r="B3981" s="86"/>
    </row>
    <row r="3982" spans="1:2" ht="18" customHeight="1">
      <c r="A3982" s="73"/>
      <c r="B3982" s="86"/>
    </row>
    <row r="3983" spans="1:2" ht="18" customHeight="1">
      <c r="A3983" s="73"/>
      <c r="B3983" s="86"/>
    </row>
    <row r="3984" spans="1:2" ht="18" customHeight="1">
      <c r="A3984" s="73"/>
      <c r="B3984" s="86"/>
    </row>
    <row r="3985" spans="1:2" ht="18" customHeight="1">
      <c r="A3985" s="73"/>
      <c r="B3985" s="86"/>
    </row>
    <row r="3986" spans="1:2" ht="18" customHeight="1">
      <c r="A3986" s="73"/>
      <c r="B3986" s="86"/>
    </row>
    <row r="3987" spans="1:2" ht="18" customHeight="1">
      <c r="A3987" s="73"/>
      <c r="B3987" s="86"/>
    </row>
    <row r="3988" spans="1:2" ht="18" customHeight="1">
      <c r="A3988" s="73"/>
      <c r="B3988" s="86"/>
    </row>
    <row r="3989" spans="1:2" ht="18" customHeight="1">
      <c r="A3989" s="73"/>
      <c r="B3989" s="86"/>
    </row>
    <row r="3990" spans="1:2" ht="18" customHeight="1">
      <c r="A3990" s="73"/>
      <c r="B3990" s="86"/>
    </row>
    <row r="3991" spans="1:2" ht="18" customHeight="1">
      <c r="A3991" s="73"/>
      <c r="B3991" s="86"/>
    </row>
    <row r="3992" spans="1:2" ht="18" customHeight="1">
      <c r="A3992" s="73"/>
      <c r="B3992" s="86"/>
    </row>
    <row r="3993" spans="1:2" ht="18" customHeight="1">
      <c r="A3993" s="73"/>
      <c r="B3993" s="86"/>
    </row>
    <row r="3994" spans="1:2" ht="18" customHeight="1">
      <c r="A3994" s="73"/>
      <c r="B3994" s="86"/>
    </row>
    <row r="3995" spans="1:2" ht="18" customHeight="1">
      <c r="A3995" s="73"/>
      <c r="B3995" s="86"/>
    </row>
    <row r="3996" spans="1:2" ht="18" customHeight="1">
      <c r="A3996" s="73"/>
      <c r="B3996" s="86"/>
    </row>
    <row r="3997" spans="1:2" ht="18" customHeight="1">
      <c r="A3997" s="73"/>
      <c r="B3997" s="86"/>
    </row>
    <row r="3998" spans="1:2" ht="18" customHeight="1">
      <c r="A3998" s="73"/>
      <c r="B3998" s="86"/>
    </row>
    <row r="3999" spans="1:2" ht="18" customHeight="1">
      <c r="A3999" s="73"/>
      <c r="B3999" s="86"/>
    </row>
    <row r="4000" spans="1:2" ht="18" customHeight="1">
      <c r="A4000" s="73"/>
      <c r="B4000" s="86"/>
    </row>
    <row r="4001" spans="1:2" ht="18" customHeight="1">
      <c r="A4001" s="73"/>
      <c r="B4001" s="86"/>
    </row>
    <row r="4002" spans="1:2" ht="18" customHeight="1">
      <c r="A4002" s="73"/>
      <c r="B4002" s="86"/>
    </row>
    <row r="4003" spans="1:2" ht="18" customHeight="1">
      <c r="A4003" s="73"/>
      <c r="B4003" s="86"/>
    </row>
    <row r="4004" spans="1:2" ht="18" customHeight="1">
      <c r="A4004" s="73"/>
      <c r="B4004" s="86"/>
    </row>
    <row r="4005" spans="1:2" ht="18" customHeight="1">
      <c r="A4005" s="73"/>
      <c r="B4005" s="86"/>
    </row>
    <row r="4006" spans="1:2" ht="18" customHeight="1">
      <c r="A4006" s="73"/>
      <c r="B4006" s="86"/>
    </row>
    <row r="4007" spans="1:2" ht="18" customHeight="1">
      <c r="A4007" s="73"/>
      <c r="B4007" s="86"/>
    </row>
    <row r="4008" spans="1:2" ht="18" customHeight="1">
      <c r="A4008" s="73"/>
      <c r="B4008" s="86"/>
    </row>
    <row r="4009" spans="1:2" ht="18" customHeight="1">
      <c r="A4009" s="73"/>
      <c r="B4009" s="86"/>
    </row>
    <row r="4010" spans="1:2" ht="18" customHeight="1">
      <c r="A4010" s="73"/>
      <c r="B4010" s="86"/>
    </row>
    <row r="4011" spans="1:2" ht="18" customHeight="1">
      <c r="A4011" s="73"/>
      <c r="B4011" s="86"/>
    </row>
    <row r="4012" spans="1:2" ht="18" customHeight="1">
      <c r="A4012" s="73"/>
      <c r="B4012" s="86"/>
    </row>
    <row r="4013" spans="1:2" ht="18" customHeight="1">
      <c r="A4013" s="73"/>
      <c r="B4013" s="86"/>
    </row>
    <row r="4014" spans="1:2" ht="18" customHeight="1">
      <c r="A4014" s="73"/>
      <c r="B4014" s="86"/>
    </row>
    <row r="4015" spans="1:2" ht="18" customHeight="1">
      <c r="A4015" s="73"/>
      <c r="B4015" s="86"/>
    </row>
    <row r="4016" spans="1:2" ht="18" customHeight="1">
      <c r="A4016" s="73"/>
      <c r="B4016" s="86"/>
    </row>
    <row r="4017" spans="1:2" ht="18" customHeight="1">
      <c r="A4017" s="73"/>
      <c r="B4017" s="86"/>
    </row>
    <row r="4018" spans="1:2" ht="18" customHeight="1">
      <c r="A4018" s="73"/>
      <c r="B4018" s="86"/>
    </row>
    <row r="4019" spans="1:2" ht="18" customHeight="1">
      <c r="A4019" s="73"/>
      <c r="B4019" s="86"/>
    </row>
    <row r="4020" spans="1:2" ht="18" customHeight="1">
      <c r="A4020" s="73"/>
      <c r="B4020" s="86"/>
    </row>
    <row r="4021" spans="1:2" ht="18" customHeight="1">
      <c r="A4021" s="73"/>
      <c r="B4021" s="86"/>
    </row>
    <row r="4022" spans="1:2" ht="18" customHeight="1">
      <c r="A4022" s="73"/>
      <c r="B4022" s="86"/>
    </row>
    <row r="4023" spans="1:2" ht="18" customHeight="1">
      <c r="A4023" s="73"/>
      <c r="B4023" s="86"/>
    </row>
    <row r="4024" spans="1:2" ht="18" customHeight="1">
      <c r="A4024" s="73"/>
      <c r="B4024" s="86"/>
    </row>
    <row r="4025" spans="1:2" ht="18" customHeight="1">
      <c r="A4025" s="73"/>
      <c r="B4025" s="86"/>
    </row>
    <row r="4026" spans="1:2" ht="18" customHeight="1">
      <c r="A4026" s="73"/>
      <c r="B4026" s="86"/>
    </row>
    <row r="4027" spans="1:2" ht="18" customHeight="1">
      <c r="A4027" s="73"/>
      <c r="B4027" s="86"/>
    </row>
    <row r="4028" spans="1:2" ht="18" customHeight="1">
      <c r="A4028" s="73"/>
      <c r="B4028" s="86"/>
    </row>
    <row r="4029" spans="1:2" ht="18" customHeight="1">
      <c r="A4029" s="73"/>
      <c r="B4029" s="86"/>
    </row>
    <row r="4030" spans="1:2" ht="18" customHeight="1">
      <c r="A4030" s="73"/>
      <c r="B4030" s="86"/>
    </row>
    <row r="4031" spans="1:2" ht="18" customHeight="1">
      <c r="A4031" s="73"/>
      <c r="B4031" s="86"/>
    </row>
    <row r="4032" spans="1:2" ht="18" customHeight="1">
      <c r="A4032" s="73"/>
      <c r="B4032" s="86"/>
    </row>
    <row r="4033" spans="1:2" ht="18" customHeight="1">
      <c r="A4033" s="73"/>
      <c r="B4033" s="86"/>
    </row>
    <row r="4034" spans="1:2" ht="18" customHeight="1">
      <c r="A4034" s="73"/>
      <c r="B4034" s="86"/>
    </row>
    <row r="4035" spans="1:2" ht="18" customHeight="1">
      <c r="A4035" s="73"/>
      <c r="B4035" s="86"/>
    </row>
    <row r="4036" spans="1:2" ht="18" customHeight="1">
      <c r="A4036" s="73"/>
      <c r="B4036" s="86"/>
    </row>
    <row r="4037" spans="1:2" ht="18" customHeight="1">
      <c r="A4037" s="73"/>
      <c r="B4037" s="86"/>
    </row>
    <row r="4038" spans="1:2" ht="18" customHeight="1">
      <c r="A4038" s="73"/>
      <c r="B4038" s="86"/>
    </row>
    <row r="4039" spans="1:2" ht="18" customHeight="1">
      <c r="A4039" s="73"/>
      <c r="B4039" s="86"/>
    </row>
    <row r="4040" spans="1:2" ht="18" customHeight="1">
      <c r="A4040" s="73"/>
      <c r="B4040" s="86"/>
    </row>
    <row r="4041" spans="1:2" ht="18" customHeight="1">
      <c r="A4041" s="73"/>
      <c r="B4041" s="86"/>
    </row>
    <row r="4042" spans="1:2" ht="18" customHeight="1">
      <c r="A4042" s="73"/>
      <c r="B4042" s="86"/>
    </row>
    <row r="4043" spans="1:2" ht="18" customHeight="1">
      <c r="A4043" s="73"/>
      <c r="B4043" s="86"/>
    </row>
    <row r="4044" spans="1:2" ht="18" customHeight="1">
      <c r="A4044" s="73"/>
      <c r="B4044" s="86"/>
    </row>
    <row r="4045" spans="1:2" ht="18" customHeight="1">
      <c r="A4045" s="73"/>
      <c r="B4045" s="86"/>
    </row>
    <row r="4046" spans="1:2" ht="18" customHeight="1">
      <c r="A4046" s="73"/>
      <c r="B4046" s="86"/>
    </row>
    <row r="4047" spans="1:2" ht="18" customHeight="1">
      <c r="A4047" s="73"/>
      <c r="B4047" s="86"/>
    </row>
    <row r="4048" spans="1:2" ht="18" customHeight="1">
      <c r="A4048" s="73"/>
      <c r="B4048" s="86"/>
    </row>
    <row r="4049" spans="1:2" ht="18" customHeight="1">
      <c r="A4049" s="73"/>
      <c r="B4049" s="86"/>
    </row>
    <row r="4050" spans="1:2" ht="18" customHeight="1">
      <c r="A4050" s="73"/>
      <c r="B4050" s="86"/>
    </row>
    <row r="4051" spans="1:2" ht="18" customHeight="1">
      <c r="A4051" s="73"/>
      <c r="B4051" s="86"/>
    </row>
    <row r="4052" spans="1:2" ht="18" customHeight="1">
      <c r="A4052" s="73"/>
      <c r="B4052" s="86"/>
    </row>
    <row r="4053" spans="1:2" ht="18" customHeight="1">
      <c r="A4053" s="73"/>
      <c r="B4053" s="86"/>
    </row>
    <row r="4054" spans="1:2" ht="18" customHeight="1">
      <c r="A4054" s="73"/>
      <c r="B4054" s="86"/>
    </row>
    <row r="4055" spans="1:2" ht="18" customHeight="1">
      <c r="A4055" s="73"/>
      <c r="B4055" s="86"/>
    </row>
    <row r="4056" spans="1:2" ht="18" customHeight="1">
      <c r="A4056" s="73"/>
      <c r="B4056" s="86"/>
    </row>
    <row r="4057" spans="1:2" ht="18" customHeight="1">
      <c r="A4057" s="73"/>
      <c r="B4057" s="86"/>
    </row>
    <row r="4058" spans="1:2" ht="18" customHeight="1">
      <c r="A4058" s="73"/>
      <c r="B4058" s="86"/>
    </row>
    <row r="4059" spans="1:2" ht="18" customHeight="1">
      <c r="A4059" s="73"/>
      <c r="B4059" s="86"/>
    </row>
    <row r="4060" spans="1:2" ht="18" customHeight="1">
      <c r="A4060" s="73"/>
      <c r="B4060" s="86"/>
    </row>
    <row r="4061" spans="1:2" ht="18" customHeight="1">
      <c r="A4061" s="73"/>
      <c r="B4061" s="86"/>
    </row>
    <row r="4062" spans="1:2" ht="18" customHeight="1">
      <c r="A4062" s="73"/>
      <c r="B4062" s="86"/>
    </row>
    <row r="4063" spans="1:2" ht="18" customHeight="1">
      <c r="A4063" s="73"/>
      <c r="B4063" s="86"/>
    </row>
    <row r="4064" spans="1:2" ht="18" customHeight="1">
      <c r="A4064" s="73"/>
      <c r="B4064" s="86"/>
    </row>
    <row r="4065" spans="1:2" ht="18" customHeight="1">
      <c r="A4065" s="73"/>
      <c r="B4065" s="86"/>
    </row>
    <row r="4066" spans="1:2" ht="18" customHeight="1">
      <c r="A4066" s="73"/>
      <c r="B4066" s="86"/>
    </row>
    <row r="4067" spans="1:2" ht="18" customHeight="1">
      <c r="A4067" s="73"/>
      <c r="B4067" s="86"/>
    </row>
    <row r="4068" spans="1:2" ht="18" customHeight="1">
      <c r="A4068" s="73"/>
      <c r="B4068" s="86"/>
    </row>
    <row r="4069" spans="1:2" ht="18" customHeight="1">
      <c r="A4069" s="73"/>
      <c r="B4069" s="86"/>
    </row>
    <row r="4070" spans="1:2" ht="18" customHeight="1">
      <c r="A4070" s="73"/>
      <c r="B4070" s="86"/>
    </row>
    <row r="4071" spans="1:2" ht="18" customHeight="1">
      <c r="A4071" s="73"/>
      <c r="B4071" s="86"/>
    </row>
    <row r="4072" spans="1:2" ht="18" customHeight="1">
      <c r="A4072" s="73"/>
      <c r="B4072" s="86"/>
    </row>
    <row r="4073" spans="1:2" ht="18" customHeight="1">
      <c r="A4073" s="73"/>
      <c r="B4073" s="86"/>
    </row>
    <row r="4074" spans="1:2" ht="18" customHeight="1">
      <c r="A4074" s="73"/>
      <c r="B4074" s="86"/>
    </row>
    <row r="4075" spans="1:2" ht="18" customHeight="1">
      <c r="A4075" s="73"/>
      <c r="B4075" s="86"/>
    </row>
    <row r="4076" spans="1:2" ht="18" customHeight="1">
      <c r="A4076" s="73"/>
      <c r="B4076" s="86"/>
    </row>
    <row r="4077" spans="1:2" ht="18" customHeight="1">
      <c r="A4077" s="73"/>
      <c r="B4077" s="86"/>
    </row>
    <row r="4078" spans="1:2" ht="18" customHeight="1">
      <c r="A4078" s="73"/>
      <c r="B4078" s="86"/>
    </row>
    <row r="4079" spans="1:2" ht="18" customHeight="1">
      <c r="A4079" s="73"/>
      <c r="B4079" s="86"/>
    </row>
    <row r="4080" spans="1:2" ht="18" customHeight="1">
      <c r="A4080" s="73"/>
      <c r="B4080" s="86"/>
    </row>
    <row r="4081" spans="1:2" ht="18" customHeight="1">
      <c r="A4081" s="73"/>
      <c r="B4081" s="86"/>
    </row>
    <row r="4082" spans="1:2" ht="18" customHeight="1">
      <c r="A4082" s="73"/>
      <c r="B4082" s="86"/>
    </row>
    <row r="4083" spans="1:2" ht="18" customHeight="1">
      <c r="A4083" s="73"/>
      <c r="B4083" s="86"/>
    </row>
    <row r="4084" spans="1:2" ht="18" customHeight="1">
      <c r="A4084" s="73"/>
      <c r="B4084" s="86"/>
    </row>
    <row r="4085" spans="1:2" ht="18" customHeight="1">
      <c r="A4085" s="73"/>
      <c r="B4085" s="86"/>
    </row>
    <row r="4086" spans="1:2" ht="18" customHeight="1">
      <c r="A4086" s="73"/>
      <c r="B4086" s="86"/>
    </row>
    <row r="4087" spans="1:2" ht="18" customHeight="1">
      <c r="A4087" s="73"/>
      <c r="B4087" s="86"/>
    </row>
    <row r="4088" spans="1:2" ht="18" customHeight="1">
      <c r="A4088" s="73"/>
      <c r="B4088" s="86"/>
    </row>
    <row r="4089" spans="1:2" ht="18" customHeight="1">
      <c r="A4089" s="73"/>
      <c r="B4089" s="86"/>
    </row>
    <row r="4090" spans="1:2" ht="18" customHeight="1">
      <c r="A4090" s="73"/>
      <c r="B4090" s="86"/>
    </row>
    <row r="4091" spans="1:2" ht="18" customHeight="1">
      <c r="A4091" s="73"/>
      <c r="B4091" s="86"/>
    </row>
    <row r="4092" spans="1:2" ht="18" customHeight="1">
      <c r="A4092" s="73"/>
      <c r="B4092" s="86"/>
    </row>
    <row r="4093" spans="1:2" ht="18" customHeight="1">
      <c r="A4093" s="73"/>
      <c r="B4093" s="86"/>
    </row>
    <row r="4094" spans="1:2" ht="18" customHeight="1">
      <c r="A4094" s="73"/>
      <c r="B4094" s="86"/>
    </row>
    <row r="4095" spans="1:2" ht="18" customHeight="1">
      <c r="A4095" s="73"/>
      <c r="B4095" s="86"/>
    </row>
    <row r="4096" spans="1:2" ht="18" customHeight="1">
      <c r="A4096" s="73"/>
      <c r="B4096" s="86"/>
    </row>
    <row r="4097" spans="1:2" ht="18" customHeight="1">
      <c r="A4097" s="73"/>
      <c r="B4097" s="86"/>
    </row>
    <row r="4098" spans="1:2" ht="18" customHeight="1">
      <c r="A4098" s="73"/>
      <c r="B4098" s="86"/>
    </row>
    <row r="4099" spans="1:2" ht="18" customHeight="1">
      <c r="A4099" s="73"/>
      <c r="B4099" s="86"/>
    </row>
    <row r="4100" spans="1:2" ht="18" customHeight="1">
      <c r="A4100" s="73"/>
      <c r="B4100" s="86"/>
    </row>
    <row r="4101" spans="1:2" ht="18" customHeight="1">
      <c r="A4101" s="73"/>
      <c r="B4101" s="86"/>
    </row>
    <row r="4102" spans="1:2" ht="18" customHeight="1">
      <c r="A4102" s="73"/>
      <c r="B4102" s="86"/>
    </row>
    <row r="4103" spans="1:2" ht="18" customHeight="1">
      <c r="A4103" s="73"/>
      <c r="B4103" s="86"/>
    </row>
    <row r="4104" spans="1:2" ht="18" customHeight="1">
      <c r="A4104" s="73"/>
      <c r="B4104" s="86"/>
    </row>
    <row r="4105" spans="1:2" ht="18" customHeight="1">
      <c r="A4105" s="73"/>
      <c r="B4105" s="86"/>
    </row>
    <row r="4106" spans="1:2" ht="18" customHeight="1">
      <c r="A4106" s="73"/>
      <c r="B4106" s="86"/>
    </row>
    <row r="4107" spans="1:2" ht="18" customHeight="1">
      <c r="A4107" s="73"/>
      <c r="B4107" s="86"/>
    </row>
    <row r="4108" spans="1:2" ht="18" customHeight="1">
      <c r="A4108" s="73"/>
      <c r="B4108" s="86"/>
    </row>
    <row r="4109" spans="1:2" ht="18" customHeight="1">
      <c r="A4109" s="73"/>
      <c r="B4109" s="86"/>
    </row>
    <row r="4110" spans="1:2" ht="18" customHeight="1">
      <c r="A4110" s="73"/>
      <c r="B4110" s="86"/>
    </row>
    <row r="4111" spans="1:2" ht="18" customHeight="1">
      <c r="A4111" s="73"/>
      <c r="B4111" s="86"/>
    </row>
    <row r="4112" spans="1:2" ht="18" customHeight="1">
      <c r="A4112" s="73"/>
      <c r="B4112" s="86"/>
    </row>
    <row r="4113" spans="1:2" ht="18" customHeight="1">
      <c r="A4113" s="73"/>
      <c r="B4113" s="86"/>
    </row>
    <row r="4114" spans="1:2" ht="18" customHeight="1">
      <c r="A4114" s="73"/>
      <c r="B4114" s="86"/>
    </row>
    <row r="4115" spans="1:2" ht="18" customHeight="1">
      <c r="A4115" s="73"/>
      <c r="B4115" s="86"/>
    </row>
    <row r="4116" spans="1:2" ht="18" customHeight="1">
      <c r="A4116" s="73"/>
      <c r="B4116" s="86"/>
    </row>
    <row r="4117" spans="1:2" ht="18" customHeight="1">
      <c r="A4117" s="73"/>
      <c r="B4117" s="86"/>
    </row>
    <row r="4118" spans="1:2" ht="18" customHeight="1">
      <c r="A4118" s="73"/>
      <c r="B4118" s="86"/>
    </row>
    <row r="4119" spans="1:2" ht="18" customHeight="1">
      <c r="A4119" s="73"/>
      <c r="B4119" s="86"/>
    </row>
    <row r="4120" spans="1:2" ht="18" customHeight="1">
      <c r="A4120" s="73"/>
      <c r="B4120" s="86"/>
    </row>
    <row r="4121" spans="1:2" ht="18" customHeight="1">
      <c r="A4121" s="73"/>
      <c r="B4121" s="86"/>
    </row>
    <row r="4122" spans="1:2" ht="18" customHeight="1">
      <c r="A4122" s="73"/>
      <c r="B4122" s="86"/>
    </row>
    <row r="4123" spans="1:2" ht="18" customHeight="1">
      <c r="A4123" s="73"/>
      <c r="B4123" s="86"/>
    </row>
    <row r="4124" spans="1:2" ht="18" customHeight="1">
      <c r="A4124" s="73"/>
      <c r="B4124" s="86"/>
    </row>
    <row r="4125" spans="1:2" ht="18" customHeight="1">
      <c r="A4125" s="73"/>
      <c r="B4125" s="86"/>
    </row>
    <row r="4126" spans="1:2" ht="18" customHeight="1">
      <c r="A4126" s="73"/>
      <c r="B4126" s="86"/>
    </row>
    <row r="4127" spans="1:2" ht="18" customHeight="1">
      <c r="A4127" s="73"/>
      <c r="B4127" s="86"/>
    </row>
    <row r="4128" spans="1:2" ht="18" customHeight="1">
      <c r="A4128" s="73"/>
      <c r="B4128" s="86"/>
    </row>
    <row r="4129" spans="1:2" ht="18" customHeight="1">
      <c r="A4129" s="73"/>
      <c r="B4129" s="86"/>
    </row>
    <row r="4130" spans="1:2" ht="18" customHeight="1">
      <c r="A4130" s="73"/>
      <c r="B4130" s="86"/>
    </row>
    <row r="4131" spans="1:2" ht="18" customHeight="1">
      <c r="A4131" s="73"/>
      <c r="B4131" s="86"/>
    </row>
    <row r="4132" spans="1:2" ht="18" customHeight="1">
      <c r="A4132" s="73"/>
      <c r="B4132" s="86"/>
    </row>
    <row r="4133" spans="1:2" ht="18" customHeight="1">
      <c r="A4133" s="73"/>
      <c r="B4133" s="86"/>
    </row>
    <row r="4134" spans="1:2" ht="18" customHeight="1">
      <c r="A4134" s="73"/>
      <c r="B4134" s="86"/>
    </row>
    <row r="4135" spans="1:2" ht="18" customHeight="1">
      <c r="A4135" s="73"/>
      <c r="B4135" s="86"/>
    </row>
    <row r="4136" spans="1:2" ht="18" customHeight="1">
      <c r="A4136" s="73"/>
      <c r="B4136" s="86"/>
    </row>
    <row r="4137" spans="1:2" ht="18" customHeight="1">
      <c r="A4137" s="73"/>
      <c r="B4137" s="86"/>
    </row>
    <row r="4138" spans="1:2" ht="18" customHeight="1">
      <c r="A4138" s="73"/>
      <c r="B4138" s="86"/>
    </row>
    <row r="4139" spans="1:2" ht="18" customHeight="1">
      <c r="A4139" s="73"/>
      <c r="B4139" s="86"/>
    </row>
    <row r="4140" spans="1:2" ht="18" customHeight="1">
      <c r="A4140" s="73"/>
      <c r="B4140" s="86"/>
    </row>
    <row r="4141" spans="1:2" ht="18" customHeight="1">
      <c r="A4141" s="73"/>
      <c r="B4141" s="86"/>
    </row>
    <row r="4142" spans="1:2" ht="18" customHeight="1">
      <c r="A4142" s="73"/>
      <c r="B4142" s="86"/>
    </row>
    <row r="4143" spans="1:2" ht="18" customHeight="1">
      <c r="A4143" s="73"/>
      <c r="B4143" s="86"/>
    </row>
    <row r="4144" spans="1:2" ht="18" customHeight="1">
      <c r="A4144" s="73"/>
      <c r="B4144" s="86"/>
    </row>
    <row r="4145" spans="1:2" ht="18" customHeight="1">
      <c r="A4145" s="73"/>
      <c r="B4145" s="86"/>
    </row>
    <row r="4146" spans="1:2" ht="18" customHeight="1">
      <c r="A4146" s="73"/>
      <c r="B4146" s="86"/>
    </row>
    <row r="4147" spans="1:2" ht="18" customHeight="1">
      <c r="A4147" s="73"/>
      <c r="B4147" s="86"/>
    </row>
    <row r="4148" spans="1:2" ht="18" customHeight="1">
      <c r="A4148" s="73"/>
      <c r="B4148" s="86"/>
    </row>
    <row r="4149" spans="1:2" ht="18" customHeight="1">
      <c r="A4149" s="73"/>
      <c r="B4149" s="86"/>
    </row>
    <row r="4150" spans="1:2" ht="18" customHeight="1">
      <c r="A4150" s="73"/>
      <c r="B4150" s="86"/>
    </row>
    <row r="4151" spans="1:2" ht="18" customHeight="1">
      <c r="A4151" s="73"/>
      <c r="B4151" s="86"/>
    </row>
    <row r="4152" spans="1:2" ht="18" customHeight="1">
      <c r="A4152" s="73"/>
      <c r="B4152" s="86"/>
    </row>
    <row r="4153" spans="1:2" ht="18" customHeight="1">
      <c r="A4153" s="73"/>
      <c r="B4153" s="86"/>
    </row>
    <row r="4154" spans="1:2" ht="18" customHeight="1">
      <c r="A4154" s="73"/>
      <c r="B4154" s="86"/>
    </row>
    <row r="4155" spans="1:2" ht="18" customHeight="1">
      <c r="A4155" s="73"/>
      <c r="B4155" s="86"/>
    </row>
    <row r="4156" spans="1:2" ht="18" customHeight="1">
      <c r="A4156" s="73"/>
      <c r="B4156" s="86"/>
    </row>
    <row r="4157" spans="1:2" ht="18" customHeight="1">
      <c r="A4157" s="73"/>
      <c r="B4157" s="86"/>
    </row>
    <row r="4158" spans="1:2" ht="18" customHeight="1">
      <c r="A4158" s="73"/>
      <c r="B4158" s="86"/>
    </row>
    <row r="4159" spans="1:2" ht="18" customHeight="1">
      <c r="A4159" s="73"/>
      <c r="B4159" s="86"/>
    </row>
    <row r="4160" spans="1:2" ht="18" customHeight="1">
      <c r="A4160" s="73"/>
      <c r="B4160" s="86"/>
    </row>
    <row r="4161" spans="1:2" ht="18" customHeight="1">
      <c r="A4161" s="73"/>
      <c r="B4161" s="86"/>
    </row>
    <row r="4162" spans="1:2" ht="18" customHeight="1">
      <c r="A4162" s="73"/>
      <c r="B4162" s="86"/>
    </row>
    <row r="4163" spans="1:2" ht="18" customHeight="1">
      <c r="A4163" s="73"/>
      <c r="B4163" s="86"/>
    </row>
    <row r="4164" spans="1:2" ht="18" customHeight="1">
      <c r="A4164" s="73"/>
      <c r="B4164" s="86"/>
    </row>
    <row r="4165" spans="1:2" ht="18" customHeight="1">
      <c r="A4165" s="73"/>
      <c r="B4165" s="86"/>
    </row>
    <row r="4166" spans="1:2" ht="18" customHeight="1">
      <c r="A4166" s="73"/>
      <c r="B4166" s="86"/>
    </row>
    <row r="4167" spans="1:2" ht="18" customHeight="1">
      <c r="A4167" s="73"/>
      <c r="B4167" s="86"/>
    </row>
    <row r="4168" spans="1:2" ht="18" customHeight="1">
      <c r="A4168" s="73"/>
      <c r="B4168" s="86"/>
    </row>
    <row r="4169" spans="1:2" ht="18" customHeight="1">
      <c r="A4169" s="73"/>
      <c r="B4169" s="86"/>
    </row>
    <row r="4170" spans="1:2" ht="18" customHeight="1">
      <c r="A4170" s="73"/>
      <c r="B4170" s="86"/>
    </row>
    <row r="4171" spans="1:2" ht="18" customHeight="1">
      <c r="A4171" s="73"/>
      <c r="B4171" s="86"/>
    </row>
    <row r="4172" spans="1:2" ht="18" customHeight="1">
      <c r="A4172" s="73"/>
      <c r="B4172" s="86"/>
    </row>
    <row r="4173" spans="1:2" ht="18" customHeight="1">
      <c r="A4173" s="73"/>
      <c r="B4173" s="86"/>
    </row>
    <row r="4174" spans="1:2" ht="18" customHeight="1">
      <c r="A4174" s="73"/>
      <c r="B4174" s="86"/>
    </row>
    <row r="4175" spans="1:2" ht="18" customHeight="1">
      <c r="A4175" s="73"/>
      <c r="B4175" s="86"/>
    </row>
    <row r="4176" spans="1:2" ht="18" customHeight="1">
      <c r="A4176" s="73"/>
      <c r="B4176" s="86"/>
    </row>
    <row r="4177" spans="1:2" ht="18" customHeight="1">
      <c r="A4177" s="73"/>
      <c r="B4177" s="86"/>
    </row>
    <row r="4178" spans="1:2" ht="18" customHeight="1">
      <c r="A4178" s="73"/>
      <c r="B4178" s="86"/>
    </row>
    <row r="4179" spans="1:2" ht="18" customHeight="1">
      <c r="A4179" s="73"/>
      <c r="B4179" s="86"/>
    </row>
    <row r="4180" spans="1:2" ht="18" customHeight="1">
      <c r="A4180" s="73"/>
      <c r="B4180" s="86"/>
    </row>
    <row r="4181" spans="1:2" ht="18" customHeight="1">
      <c r="A4181" s="73"/>
      <c r="B4181" s="86"/>
    </row>
    <row r="4182" spans="1:2" ht="18" customHeight="1">
      <c r="A4182" s="73"/>
      <c r="B4182" s="86"/>
    </row>
    <row r="4183" spans="1:2" ht="18" customHeight="1">
      <c r="A4183" s="73"/>
      <c r="B4183" s="86"/>
    </row>
    <row r="4184" spans="1:2" ht="18" customHeight="1">
      <c r="A4184" s="73"/>
      <c r="B4184" s="86"/>
    </row>
    <row r="4185" spans="1:2" ht="18" customHeight="1">
      <c r="A4185" s="73"/>
      <c r="B4185" s="86"/>
    </row>
    <row r="4186" spans="1:2" ht="18" customHeight="1">
      <c r="A4186" s="73"/>
      <c r="B4186" s="86"/>
    </row>
    <row r="4187" spans="1:2" ht="18" customHeight="1">
      <c r="A4187" s="73"/>
      <c r="B4187" s="86"/>
    </row>
    <row r="4188" spans="1:2" ht="18" customHeight="1">
      <c r="A4188" s="73"/>
      <c r="B4188" s="86"/>
    </row>
    <row r="4189" spans="1:2" ht="18" customHeight="1">
      <c r="A4189" s="73"/>
      <c r="B4189" s="86"/>
    </row>
    <row r="4190" spans="1:2" ht="18" customHeight="1">
      <c r="A4190" s="73"/>
      <c r="B4190" s="86"/>
    </row>
    <row r="4191" spans="1:2" ht="18" customHeight="1">
      <c r="A4191" s="73"/>
      <c r="B4191" s="86"/>
    </row>
    <row r="4192" spans="1:2" ht="18" customHeight="1">
      <c r="A4192" s="73"/>
      <c r="B4192" s="86"/>
    </row>
    <row r="4193" spans="1:2" ht="18" customHeight="1">
      <c r="A4193" s="73"/>
      <c r="B4193" s="86"/>
    </row>
    <row r="4194" spans="1:2" ht="18" customHeight="1">
      <c r="A4194" s="73"/>
      <c r="B4194" s="86"/>
    </row>
    <row r="4195" spans="1:2" ht="18" customHeight="1">
      <c r="A4195" s="73"/>
      <c r="B4195" s="86"/>
    </row>
    <row r="4196" spans="1:2" ht="18" customHeight="1">
      <c r="A4196" s="73"/>
      <c r="B4196" s="86"/>
    </row>
    <row r="4197" spans="1:2" ht="18" customHeight="1">
      <c r="A4197" s="73"/>
      <c r="B4197" s="86"/>
    </row>
    <row r="4198" spans="1:2" ht="18" customHeight="1">
      <c r="A4198" s="73"/>
      <c r="B4198" s="86"/>
    </row>
    <row r="4199" spans="1:2" ht="18" customHeight="1">
      <c r="A4199" s="73"/>
      <c r="B4199" s="86"/>
    </row>
    <row r="4200" spans="1:2" ht="18" customHeight="1">
      <c r="A4200" s="73"/>
      <c r="B4200" s="86"/>
    </row>
    <row r="4201" spans="1:2" ht="18" customHeight="1">
      <c r="A4201" s="73"/>
      <c r="B4201" s="86"/>
    </row>
    <row r="4202" spans="1:2" ht="18" customHeight="1">
      <c r="A4202" s="73"/>
      <c r="B4202" s="86"/>
    </row>
    <row r="4203" spans="1:2" ht="18" customHeight="1">
      <c r="A4203" s="73"/>
      <c r="B4203" s="86"/>
    </row>
    <row r="4204" spans="1:2" ht="18" customHeight="1">
      <c r="A4204" s="73"/>
      <c r="B4204" s="86"/>
    </row>
    <row r="4205" spans="1:2" ht="18" customHeight="1">
      <c r="A4205" s="73"/>
      <c r="B4205" s="86"/>
    </row>
    <row r="4206" spans="1:2" ht="18" customHeight="1">
      <c r="A4206" s="73"/>
      <c r="B4206" s="86"/>
    </row>
    <row r="4207" spans="1:2" ht="18" customHeight="1">
      <c r="A4207" s="73"/>
      <c r="B4207" s="86"/>
    </row>
    <row r="4208" spans="1:2" ht="18" customHeight="1">
      <c r="A4208" s="73"/>
      <c r="B4208" s="86"/>
    </row>
    <row r="4209" spans="1:2" ht="18" customHeight="1">
      <c r="A4209" s="73"/>
      <c r="B4209" s="86"/>
    </row>
    <row r="4210" spans="1:2" ht="18" customHeight="1">
      <c r="A4210" s="73"/>
      <c r="B4210" s="86"/>
    </row>
    <row r="4211" spans="1:2" ht="18" customHeight="1">
      <c r="A4211" s="73"/>
      <c r="B4211" s="86"/>
    </row>
    <row r="4212" spans="1:2" ht="18" customHeight="1">
      <c r="A4212" s="73"/>
      <c r="B4212" s="86"/>
    </row>
    <row r="4213" spans="1:2" ht="18" customHeight="1">
      <c r="A4213" s="73"/>
      <c r="B4213" s="86"/>
    </row>
    <row r="4214" spans="1:2" ht="18" customHeight="1">
      <c r="A4214" s="73"/>
      <c r="B4214" s="86"/>
    </row>
    <row r="4215" spans="1:2" ht="18" customHeight="1">
      <c r="A4215" s="73"/>
      <c r="B4215" s="86"/>
    </row>
    <row r="4216" spans="1:2" ht="18" customHeight="1">
      <c r="A4216" s="73"/>
      <c r="B4216" s="86"/>
    </row>
    <row r="4217" spans="1:2" ht="18" customHeight="1">
      <c r="A4217" s="73"/>
      <c r="B4217" s="86"/>
    </row>
    <row r="4218" spans="1:2" ht="18" customHeight="1">
      <c r="A4218" s="73"/>
      <c r="B4218" s="86"/>
    </row>
    <row r="4219" spans="1:2" ht="18" customHeight="1">
      <c r="A4219" s="73"/>
      <c r="B4219" s="86"/>
    </row>
    <row r="4220" spans="1:2" ht="18" customHeight="1">
      <c r="A4220" s="73"/>
      <c r="B4220" s="86"/>
    </row>
    <row r="4221" spans="1:2" ht="18" customHeight="1">
      <c r="A4221" s="73"/>
      <c r="B4221" s="86"/>
    </row>
    <row r="4222" spans="1:2" ht="18" customHeight="1">
      <c r="A4222" s="73"/>
      <c r="B4222" s="86"/>
    </row>
    <row r="4223" spans="1:2" ht="18" customHeight="1">
      <c r="A4223" s="73"/>
      <c r="B4223" s="86"/>
    </row>
    <row r="4224" spans="1:2" ht="18" customHeight="1">
      <c r="A4224" s="73"/>
      <c r="B4224" s="86"/>
    </row>
    <row r="4225" spans="1:2" ht="18" customHeight="1">
      <c r="A4225" s="73"/>
      <c r="B4225" s="86"/>
    </row>
    <row r="4226" spans="1:2" ht="18" customHeight="1">
      <c r="A4226" s="73"/>
      <c r="B4226" s="86"/>
    </row>
    <row r="4227" spans="1:2" ht="18" customHeight="1">
      <c r="A4227" s="73"/>
      <c r="B4227" s="86"/>
    </row>
    <row r="4228" spans="1:2" ht="18" customHeight="1">
      <c r="A4228" s="73"/>
      <c r="B4228" s="86"/>
    </row>
    <row r="4229" spans="1:2" ht="18" customHeight="1">
      <c r="A4229" s="73"/>
      <c r="B4229" s="86"/>
    </row>
    <row r="4230" spans="1:2" ht="18" customHeight="1">
      <c r="A4230" s="73"/>
      <c r="B4230" s="86"/>
    </row>
    <row r="4231" spans="1:2" ht="18" customHeight="1">
      <c r="A4231" s="73"/>
      <c r="B4231" s="86"/>
    </row>
    <row r="4232" spans="1:2" ht="18" customHeight="1">
      <c r="A4232" s="73"/>
      <c r="B4232" s="86"/>
    </row>
    <row r="4233" spans="1:2" ht="18" customHeight="1">
      <c r="A4233" s="73"/>
      <c r="B4233" s="86"/>
    </row>
    <row r="4234" spans="1:2" ht="18" customHeight="1">
      <c r="A4234" s="73"/>
      <c r="B4234" s="86"/>
    </row>
    <row r="4235" spans="1:2" ht="18" customHeight="1">
      <c r="A4235" s="73"/>
      <c r="B4235" s="86"/>
    </row>
    <row r="4236" spans="1:2" ht="18" customHeight="1">
      <c r="A4236" s="73"/>
      <c r="B4236" s="86"/>
    </row>
    <row r="4237" spans="1:2" ht="18" customHeight="1">
      <c r="A4237" s="73"/>
      <c r="B4237" s="86"/>
    </row>
    <row r="4238" spans="1:2" ht="18" customHeight="1">
      <c r="A4238" s="73"/>
      <c r="B4238" s="86"/>
    </row>
    <row r="4239" spans="1:2" ht="18" customHeight="1">
      <c r="A4239" s="73"/>
      <c r="B4239" s="86"/>
    </row>
    <row r="4240" spans="1:2" ht="18" customHeight="1">
      <c r="A4240" s="73"/>
      <c r="B4240" s="86"/>
    </row>
    <row r="4241" spans="1:2" ht="18" customHeight="1">
      <c r="A4241" s="73"/>
      <c r="B4241" s="86"/>
    </row>
    <row r="4242" spans="1:2" ht="18" customHeight="1">
      <c r="A4242" s="73"/>
      <c r="B4242" s="86"/>
    </row>
    <row r="4243" spans="1:2" ht="18" customHeight="1">
      <c r="A4243" s="73"/>
      <c r="B4243" s="86"/>
    </row>
    <row r="4244" spans="1:2" ht="18" customHeight="1">
      <c r="A4244" s="73"/>
      <c r="B4244" s="86"/>
    </row>
    <row r="4245" spans="1:2" ht="18" customHeight="1">
      <c r="A4245" s="73"/>
      <c r="B4245" s="86"/>
    </row>
    <row r="4246" spans="1:2" ht="18" customHeight="1">
      <c r="A4246" s="73"/>
      <c r="B4246" s="86"/>
    </row>
    <row r="4247" spans="1:2" ht="18" customHeight="1">
      <c r="A4247" s="73"/>
      <c r="B4247" s="86"/>
    </row>
    <row r="4248" spans="1:2" ht="18" customHeight="1">
      <c r="A4248" s="73"/>
      <c r="B4248" s="86"/>
    </row>
    <row r="4249" spans="1:2" ht="18" customHeight="1">
      <c r="A4249" s="73"/>
      <c r="B4249" s="86"/>
    </row>
    <row r="4250" spans="1:2" ht="18" customHeight="1">
      <c r="A4250" s="73"/>
      <c r="B4250" s="86"/>
    </row>
    <row r="4251" spans="1:2" ht="18" customHeight="1">
      <c r="A4251" s="73"/>
      <c r="B4251" s="86"/>
    </row>
    <row r="4252" spans="1:2" ht="18" customHeight="1">
      <c r="A4252" s="73"/>
      <c r="B4252" s="86"/>
    </row>
    <row r="4253" spans="1:2" ht="18" customHeight="1">
      <c r="A4253" s="73"/>
      <c r="B4253" s="86"/>
    </row>
    <row r="4254" spans="1:2" ht="18" customHeight="1">
      <c r="A4254" s="73"/>
      <c r="B4254" s="86"/>
    </row>
    <row r="4255" spans="1:2" ht="18" customHeight="1">
      <c r="A4255" s="73"/>
      <c r="B4255" s="86"/>
    </row>
    <row r="4256" spans="1:2" ht="18" customHeight="1">
      <c r="A4256" s="73"/>
      <c r="B4256" s="86"/>
    </row>
    <row r="4257" spans="1:2" ht="18" customHeight="1">
      <c r="A4257" s="73"/>
      <c r="B4257" s="86"/>
    </row>
    <row r="4258" spans="1:2" ht="18" customHeight="1">
      <c r="A4258" s="73"/>
      <c r="B4258" s="86"/>
    </row>
    <row r="4259" spans="1:2" ht="18" customHeight="1">
      <c r="A4259" s="73"/>
      <c r="B4259" s="86"/>
    </row>
    <row r="4260" spans="1:2" ht="18" customHeight="1">
      <c r="A4260" s="73"/>
      <c r="B4260" s="86"/>
    </row>
    <row r="4261" spans="1:2" ht="18" customHeight="1">
      <c r="A4261" s="73"/>
      <c r="B4261" s="86"/>
    </row>
    <row r="4262" spans="1:2" ht="18" customHeight="1">
      <c r="A4262" s="73"/>
      <c r="B4262" s="86"/>
    </row>
    <row r="4263" spans="1:2" ht="18" customHeight="1">
      <c r="A4263" s="73"/>
      <c r="B4263" s="86"/>
    </row>
    <row r="4264" spans="1:2" ht="18" customHeight="1">
      <c r="A4264" s="73"/>
      <c r="B4264" s="86"/>
    </row>
    <row r="4265" spans="1:2" ht="18" customHeight="1">
      <c r="A4265" s="73"/>
      <c r="B4265" s="86"/>
    </row>
    <row r="4266" spans="1:2" ht="18" customHeight="1">
      <c r="A4266" s="73"/>
      <c r="B4266" s="86"/>
    </row>
    <row r="4267" spans="1:2" ht="18" customHeight="1">
      <c r="A4267" s="73"/>
      <c r="B4267" s="86"/>
    </row>
    <row r="4268" spans="1:2" ht="18" customHeight="1">
      <c r="A4268" s="73"/>
      <c r="B4268" s="86"/>
    </row>
    <row r="4269" spans="1:2" ht="18" customHeight="1">
      <c r="A4269" s="73"/>
      <c r="B4269" s="86"/>
    </row>
    <row r="4270" spans="1:2" ht="18" customHeight="1">
      <c r="A4270" s="73"/>
      <c r="B4270" s="86"/>
    </row>
    <row r="4271" spans="1:2" ht="18" customHeight="1">
      <c r="A4271" s="73"/>
      <c r="B4271" s="86"/>
    </row>
    <row r="4272" spans="1:2" ht="18" customHeight="1">
      <c r="A4272" s="73"/>
      <c r="B4272" s="86"/>
    </row>
    <row r="4273" spans="1:2" ht="18" customHeight="1">
      <c r="A4273" s="73"/>
      <c r="B4273" s="86"/>
    </row>
    <row r="4274" spans="1:2" ht="18" customHeight="1">
      <c r="A4274" s="73"/>
      <c r="B4274" s="86"/>
    </row>
    <row r="4275" spans="1:2" ht="18" customHeight="1">
      <c r="A4275" s="73"/>
      <c r="B4275" s="86"/>
    </row>
    <row r="4276" spans="1:2" ht="18" customHeight="1">
      <c r="A4276" s="73"/>
      <c r="B4276" s="86"/>
    </row>
    <row r="4277" spans="1:2" ht="18" customHeight="1">
      <c r="A4277" s="73"/>
      <c r="B4277" s="86"/>
    </row>
    <row r="4278" spans="1:2" ht="18" customHeight="1">
      <c r="A4278" s="73"/>
      <c r="B4278" s="86"/>
    </row>
    <row r="4279" spans="1:2" ht="18" customHeight="1">
      <c r="A4279" s="73"/>
      <c r="B4279" s="86"/>
    </row>
    <row r="4280" spans="1:2" ht="18" customHeight="1">
      <c r="A4280" s="73"/>
      <c r="B4280" s="86"/>
    </row>
    <row r="4281" spans="1:2" ht="18" customHeight="1">
      <c r="A4281" s="73"/>
      <c r="B4281" s="86"/>
    </row>
    <row r="4282" spans="1:2" ht="18" customHeight="1">
      <c r="A4282" s="73"/>
      <c r="B4282" s="86"/>
    </row>
    <row r="4283" spans="1:2" ht="18" customHeight="1">
      <c r="A4283" s="73"/>
      <c r="B4283" s="86"/>
    </row>
    <row r="4284" spans="1:2" ht="18" customHeight="1">
      <c r="A4284" s="73"/>
      <c r="B4284" s="86"/>
    </row>
    <row r="4285" spans="1:2" ht="18" customHeight="1">
      <c r="A4285" s="73"/>
      <c r="B4285" s="86"/>
    </row>
    <row r="4286" spans="1:2" ht="18" customHeight="1">
      <c r="A4286" s="73"/>
      <c r="B4286" s="86"/>
    </row>
    <row r="4287" spans="1:2" ht="18" customHeight="1">
      <c r="A4287" s="73"/>
      <c r="B4287" s="86"/>
    </row>
    <row r="4288" spans="1:2" ht="18" customHeight="1">
      <c r="A4288" s="73"/>
      <c r="B4288" s="86"/>
    </row>
    <row r="4289" spans="1:2" ht="18" customHeight="1">
      <c r="A4289" s="73"/>
      <c r="B4289" s="86"/>
    </row>
    <row r="4290" spans="1:2" ht="18" customHeight="1">
      <c r="A4290" s="73"/>
      <c r="B4290" s="86"/>
    </row>
    <row r="4291" spans="1:2" ht="18" customHeight="1">
      <c r="A4291" s="73"/>
      <c r="B4291" s="86"/>
    </row>
    <row r="4292" spans="1:2" ht="18" customHeight="1">
      <c r="A4292" s="73"/>
      <c r="B4292" s="86"/>
    </row>
    <row r="4293" spans="1:2" ht="18" customHeight="1">
      <c r="A4293" s="73"/>
      <c r="B4293" s="86"/>
    </row>
    <row r="4294" spans="1:2" ht="18" customHeight="1">
      <c r="A4294" s="73"/>
      <c r="B4294" s="86"/>
    </row>
    <row r="4295" spans="1:2" ht="18" customHeight="1">
      <c r="A4295" s="73"/>
      <c r="B4295" s="86"/>
    </row>
    <row r="4296" spans="1:2" ht="18" customHeight="1">
      <c r="A4296" s="73"/>
      <c r="B4296" s="86"/>
    </row>
    <row r="4297" spans="1:2" ht="18" customHeight="1">
      <c r="A4297" s="73"/>
      <c r="B4297" s="86"/>
    </row>
    <row r="4298" spans="1:2" ht="18" customHeight="1">
      <c r="A4298" s="73"/>
      <c r="B4298" s="86"/>
    </row>
    <row r="4299" spans="1:2" ht="18" customHeight="1">
      <c r="A4299" s="73"/>
      <c r="B4299" s="86"/>
    </row>
    <row r="4300" spans="1:2" ht="18" customHeight="1">
      <c r="A4300" s="73"/>
      <c r="B4300" s="86"/>
    </row>
    <row r="4301" spans="1:2" ht="18" customHeight="1">
      <c r="A4301" s="73"/>
      <c r="B4301" s="86"/>
    </row>
    <row r="4302" spans="1:2" ht="18" customHeight="1">
      <c r="A4302" s="73"/>
      <c r="B4302" s="86"/>
    </row>
    <row r="4303" spans="1:2" ht="18" customHeight="1">
      <c r="A4303" s="73"/>
      <c r="B4303" s="86"/>
    </row>
    <row r="4304" spans="1:2" ht="18" customHeight="1">
      <c r="A4304" s="73"/>
      <c r="B4304" s="86"/>
    </row>
    <row r="4305" spans="1:2" ht="18" customHeight="1">
      <c r="A4305" s="73"/>
      <c r="B4305" s="86"/>
    </row>
    <row r="4306" spans="1:2" ht="18" customHeight="1">
      <c r="A4306" s="73"/>
      <c r="B4306" s="86"/>
    </row>
    <row r="4307" spans="1:2" ht="18" customHeight="1">
      <c r="A4307" s="73"/>
      <c r="B4307" s="86"/>
    </row>
    <row r="4308" spans="1:2" ht="18" customHeight="1">
      <c r="A4308" s="73"/>
      <c r="B4308" s="86"/>
    </row>
    <row r="4309" spans="1:2" ht="18" customHeight="1">
      <c r="A4309" s="73"/>
      <c r="B4309" s="86"/>
    </row>
    <row r="4310" spans="1:2" ht="18" customHeight="1">
      <c r="A4310" s="73"/>
      <c r="B4310" s="86"/>
    </row>
    <row r="4311" spans="1:2" ht="18" customHeight="1">
      <c r="A4311" s="73"/>
      <c r="B4311" s="86"/>
    </row>
    <row r="4312" spans="1:2" ht="18" customHeight="1">
      <c r="A4312" s="73"/>
      <c r="B4312" s="86"/>
    </row>
    <row r="4313" spans="1:2" ht="18" customHeight="1">
      <c r="A4313" s="73"/>
      <c r="B4313" s="86"/>
    </row>
    <row r="4314" spans="1:2" ht="18" customHeight="1">
      <c r="A4314" s="73"/>
      <c r="B4314" s="86"/>
    </row>
    <row r="4315" spans="1:2" ht="18" customHeight="1">
      <c r="A4315" s="73"/>
      <c r="B4315" s="86"/>
    </row>
    <row r="4316" spans="1:2" ht="18" customHeight="1">
      <c r="A4316" s="73"/>
      <c r="B4316" s="86"/>
    </row>
    <row r="4317" spans="1:2" ht="18" customHeight="1">
      <c r="A4317" s="73"/>
      <c r="B4317" s="86"/>
    </row>
    <row r="4318" spans="1:2" ht="18" customHeight="1">
      <c r="A4318" s="73"/>
      <c r="B4318" s="86"/>
    </row>
    <row r="4319" spans="1:2" ht="18" customHeight="1">
      <c r="A4319" s="73"/>
      <c r="B4319" s="86"/>
    </row>
    <row r="4320" spans="1:2" ht="18" customHeight="1">
      <c r="A4320" s="73"/>
      <c r="B4320" s="86"/>
    </row>
    <row r="4321" spans="1:2" ht="18" customHeight="1">
      <c r="A4321" s="73"/>
      <c r="B4321" s="86"/>
    </row>
    <row r="4322" spans="1:2" ht="18" customHeight="1">
      <c r="A4322" s="73"/>
      <c r="B4322" s="86"/>
    </row>
    <row r="4323" spans="1:2" ht="18" customHeight="1">
      <c r="A4323" s="73"/>
      <c r="B4323" s="86"/>
    </row>
    <row r="4324" spans="1:2" ht="18" customHeight="1">
      <c r="A4324" s="73"/>
      <c r="B4324" s="86"/>
    </row>
    <row r="4325" spans="1:2" ht="18" customHeight="1">
      <c r="A4325" s="73"/>
      <c r="B4325" s="86"/>
    </row>
    <row r="4326" spans="1:2" ht="18" customHeight="1">
      <c r="A4326" s="73"/>
      <c r="B4326" s="86"/>
    </row>
    <row r="4327" spans="1:2" ht="18" customHeight="1">
      <c r="A4327" s="73"/>
      <c r="B4327" s="86"/>
    </row>
    <row r="4328" spans="1:2" ht="18" customHeight="1">
      <c r="A4328" s="73"/>
      <c r="B4328" s="86"/>
    </row>
    <row r="4329" spans="1:2" ht="18" customHeight="1">
      <c r="A4329" s="73"/>
      <c r="B4329" s="86"/>
    </row>
    <row r="4330" spans="1:2" ht="18" customHeight="1">
      <c r="A4330" s="73"/>
      <c r="B4330" s="86"/>
    </row>
    <row r="4331" spans="1:2" ht="18" customHeight="1">
      <c r="A4331" s="73"/>
      <c r="B4331" s="86"/>
    </row>
    <row r="4332" spans="1:2" ht="18" customHeight="1">
      <c r="A4332" s="73"/>
      <c r="B4332" s="86"/>
    </row>
    <row r="4333" spans="1:2" ht="18" customHeight="1">
      <c r="A4333" s="73"/>
      <c r="B4333" s="86"/>
    </row>
    <row r="4334" spans="1:2" ht="18" customHeight="1">
      <c r="A4334" s="73"/>
      <c r="B4334" s="86"/>
    </row>
    <row r="4335" spans="1:2" ht="18" customHeight="1">
      <c r="A4335" s="73"/>
      <c r="B4335" s="86"/>
    </row>
    <row r="4336" spans="1:2" ht="18" customHeight="1">
      <c r="A4336" s="73"/>
      <c r="B4336" s="86"/>
    </row>
    <row r="4337" spans="1:2" ht="18" customHeight="1">
      <c r="A4337" s="73"/>
      <c r="B4337" s="86"/>
    </row>
    <row r="4338" spans="1:2" ht="18" customHeight="1">
      <c r="A4338" s="73"/>
      <c r="B4338" s="86"/>
    </row>
    <row r="4339" spans="1:2" ht="18" customHeight="1">
      <c r="A4339" s="73"/>
      <c r="B4339" s="86"/>
    </row>
    <row r="4340" spans="1:2" ht="18" customHeight="1">
      <c r="A4340" s="73"/>
      <c r="B4340" s="86"/>
    </row>
    <row r="4341" spans="1:2" ht="18" customHeight="1">
      <c r="A4341" s="73"/>
      <c r="B4341" s="86"/>
    </row>
    <row r="4342" spans="1:2" ht="18" customHeight="1">
      <c r="A4342" s="73"/>
      <c r="B4342" s="86"/>
    </row>
    <row r="4343" spans="1:2" ht="18" customHeight="1">
      <c r="A4343" s="73"/>
      <c r="B4343" s="86"/>
    </row>
    <row r="4344" spans="1:2" ht="18" customHeight="1">
      <c r="A4344" s="73"/>
      <c r="B4344" s="86"/>
    </row>
    <row r="4345" spans="1:2" ht="18" customHeight="1">
      <c r="A4345" s="73"/>
      <c r="B4345" s="86"/>
    </row>
    <row r="4346" spans="1:2" ht="18" customHeight="1">
      <c r="A4346" s="73"/>
      <c r="B4346" s="86"/>
    </row>
    <row r="4347" spans="1:2" ht="18" customHeight="1">
      <c r="A4347" s="73"/>
      <c r="B4347" s="86"/>
    </row>
    <row r="4348" spans="1:2" ht="18" customHeight="1">
      <c r="A4348" s="73"/>
      <c r="B4348" s="86"/>
    </row>
    <row r="4349" spans="1:2" ht="18" customHeight="1">
      <c r="A4349" s="73"/>
      <c r="B4349" s="86"/>
    </row>
    <row r="4350" spans="1:2" ht="18" customHeight="1">
      <c r="A4350" s="73"/>
      <c r="B4350" s="86"/>
    </row>
    <row r="4351" spans="1:2" ht="18" customHeight="1">
      <c r="A4351" s="73"/>
      <c r="B4351" s="86"/>
    </row>
    <row r="4352" spans="1:2" ht="18" customHeight="1">
      <c r="A4352" s="73"/>
      <c r="B4352" s="86"/>
    </row>
    <row r="4353" spans="1:2" ht="18" customHeight="1">
      <c r="A4353" s="73"/>
      <c r="B4353" s="86"/>
    </row>
    <row r="4354" spans="1:2" ht="18" customHeight="1">
      <c r="A4354" s="73"/>
      <c r="B4354" s="86"/>
    </row>
    <row r="4355" spans="1:2" ht="18" customHeight="1">
      <c r="A4355" s="73"/>
      <c r="B4355" s="86"/>
    </row>
    <row r="4356" spans="1:2" ht="18" customHeight="1">
      <c r="A4356" s="73"/>
      <c r="B4356" s="86"/>
    </row>
    <row r="4357" spans="1:2" ht="18" customHeight="1">
      <c r="A4357" s="73"/>
      <c r="B4357" s="86"/>
    </row>
    <row r="4358" spans="1:2" ht="18" customHeight="1">
      <c r="A4358" s="73"/>
      <c r="B4358" s="86"/>
    </row>
    <row r="4359" spans="1:2" ht="18" customHeight="1">
      <c r="A4359" s="73"/>
      <c r="B4359" s="86"/>
    </row>
    <row r="4360" spans="1:2" ht="18" customHeight="1">
      <c r="A4360" s="73"/>
      <c r="B4360" s="86"/>
    </row>
    <row r="4361" spans="1:2" ht="18" customHeight="1">
      <c r="A4361" s="73"/>
      <c r="B4361" s="86"/>
    </row>
    <row r="4362" spans="1:2" ht="18" customHeight="1">
      <c r="A4362" s="73"/>
      <c r="B4362" s="86"/>
    </row>
    <row r="4363" spans="1:2" ht="18" customHeight="1">
      <c r="A4363" s="73"/>
      <c r="B4363" s="86"/>
    </row>
    <row r="4364" spans="1:2" ht="18" customHeight="1">
      <c r="A4364" s="73"/>
      <c r="B4364" s="86"/>
    </row>
    <row r="4365" spans="1:2" ht="18" customHeight="1">
      <c r="A4365" s="73"/>
      <c r="B4365" s="86"/>
    </row>
    <row r="4366" spans="1:2" ht="18" customHeight="1">
      <c r="A4366" s="73"/>
      <c r="B4366" s="86"/>
    </row>
    <row r="4367" spans="1:2" ht="18" customHeight="1">
      <c r="A4367" s="73"/>
      <c r="B4367" s="86"/>
    </row>
    <row r="4368" spans="1:2" ht="18" customHeight="1">
      <c r="A4368" s="73"/>
      <c r="B4368" s="86"/>
    </row>
    <row r="4369" spans="1:2" ht="18" customHeight="1">
      <c r="A4369" s="73"/>
      <c r="B4369" s="86"/>
    </row>
    <row r="4370" spans="1:2" ht="18" customHeight="1">
      <c r="A4370" s="73"/>
      <c r="B4370" s="86"/>
    </row>
    <row r="4371" spans="1:2" ht="18" customHeight="1">
      <c r="A4371" s="73"/>
      <c r="B4371" s="86"/>
    </row>
    <row r="4372" spans="1:2" ht="18" customHeight="1">
      <c r="A4372" s="73"/>
      <c r="B4372" s="86"/>
    </row>
    <row r="4373" spans="1:2" ht="18" customHeight="1">
      <c r="A4373" s="73"/>
      <c r="B4373" s="86"/>
    </row>
    <row r="4374" spans="1:2" ht="18" customHeight="1">
      <c r="A4374" s="73"/>
      <c r="B4374" s="86"/>
    </row>
    <row r="4375" spans="1:2" ht="18" customHeight="1">
      <c r="A4375" s="73"/>
      <c r="B4375" s="86"/>
    </row>
    <row r="4376" spans="1:2" ht="18" customHeight="1">
      <c r="A4376" s="73"/>
      <c r="B4376" s="86"/>
    </row>
    <row r="4377" spans="1:2" ht="18" customHeight="1">
      <c r="A4377" s="73"/>
      <c r="B4377" s="86"/>
    </row>
    <row r="4378" spans="1:2" ht="18" customHeight="1">
      <c r="A4378" s="73"/>
      <c r="B4378" s="86"/>
    </row>
    <row r="4379" spans="1:2" ht="18" customHeight="1">
      <c r="A4379" s="73"/>
      <c r="B4379" s="86"/>
    </row>
    <row r="4380" spans="1:2" ht="18" customHeight="1">
      <c r="A4380" s="73"/>
      <c r="B4380" s="86"/>
    </row>
    <row r="4381" spans="1:2" ht="18" customHeight="1">
      <c r="A4381" s="73"/>
      <c r="B4381" s="86"/>
    </row>
    <row r="4382" spans="1:2" ht="18" customHeight="1">
      <c r="A4382" s="73"/>
      <c r="B4382" s="86"/>
    </row>
    <row r="4383" spans="1:2" ht="18" customHeight="1">
      <c r="A4383" s="73"/>
      <c r="B4383" s="86"/>
    </row>
    <row r="4384" spans="1:2" ht="18" customHeight="1">
      <c r="A4384" s="73"/>
      <c r="B4384" s="86"/>
    </row>
    <row r="4385" spans="1:2" ht="18" customHeight="1">
      <c r="A4385" s="73"/>
      <c r="B4385" s="86"/>
    </row>
    <row r="4386" spans="1:2" ht="18" customHeight="1">
      <c r="A4386" s="73"/>
      <c r="B4386" s="86"/>
    </row>
    <row r="4387" spans="1:2" ht="18" customHeight="1">
      <c r="A4387" s="73"/>
      <c r="B4387" s="86"/>
    </row>
    <row r="4388" spans="1:2" ht="18" customHeight="1">
      <c r="A4388" s="73"/>
      <c r="B4388" s="86"/>
    </row>
    <row r="4389" spans="1:2" ht="18" customHeight="1">
      <c r="A4389" s="73"/>
      <c r="B4389" s="86"/>
    </row>
    <row r="4390" spans="1:2" ht="18" customHeight="1">
      <c r="A4390" s="73"/>
      <c r="B4390" s="86"/>
    </row>
    <row r="4391" spans="1:2" ht="18" customHeight="1">
      <c r="A4391" s="73"/>
      <c r="B4391" s="86"/>
    </row>
    <row r="4392" spans="1:2" ht="18" customHeight="1">
      <c r="A4392" s="73"/>
      <c r="B4392" s="86"/>
    </row>
    <row r="4393" spans="1:2" ht="18" customHeight="1">
      <c r="A4393" s="73"/>
      <c r="B4393" s="86"/>
    </row>
    <row r="4394" spans="1:2" ht="18" customHeight="1">
      <c r="A4394" s="73"/>
      <c r="B4394" s="86"/>
    </row>
    <row r="4395" spans="1:2" ht="18" customHeight="1">
      <c r="A4395" s="73"/>
      <c r="B4395" s="86"/>
    </row>
    <row r="4396" spans="1:2" ht="18" customHeight="1">
      <c r="A4396" s="73"/>
      <c r="B4396" s="86"/>
    </row>
    <row r="4397" spans="1:2" ht="18" customHeight="1">
      <c r="A4397" s="73"/>
      <c r="B4397" s="86"/>
    </row>
    <row r="4398" spans="1:2" ht="18" customHeight="1">
      <c r="A4398" s="73"/>
      <c r="B4398" s="86"/>
    </row>
    <row r="4399" spans="1:2" ht="18" customHeight="1">
      <c r="A4399" s="73"/>
      <c r="B4399" s="86"/>
    </row>
    <row r="4400" spans="1:2" ht="18" customHeight="1">
      <c r="A4400" s="73"/>
      <c r="B4400" s="86"/>
    </row>
    <row r="4401" spans="1:2" ht="18" customHeight="1">
      <c r="A4401" s="73"/>
      <c r="B4401" s="86"/>
    </row>
    <row r="4402" spans="1:2" ht="18" customHeight="1">
      <c r="A4402" s="73"/>
      <c r="B4402" s="86"/>
    </row>
    <row r="4403" spans="1:2" ht="18" customHeight="1">
      <c r="A4403" s="73"/>
      <c r="B4403" s="86"/>
    </row>
    <row r="4404" spans="1:2" ht="18" customHeight="1">
      <c r="A4404" s="73"/>
      <c r="B4404" s="86"/>
    </row>
    <row r="4405" spans="1:2" ht="18" customHeight="1">
      <c r="A4405" s="73"/>
      <c r="B4405" s="86"/>
    </row>
    <row r="4406" spans="1:2" ht="18" customHeight="1">
      <c r="A4406" s="73"/>
      <c r="B4406" s="86"/>
    </row>
    <row r="4407" spans="1:2" ht="18" customHeight="1">
      <c r="A4407" s="73"/>
      <c r="B4407" s="86"/>
    </row>
    <row r="4408" spans="1:2" ht="18" customHeight="1">
      <c r="A4408" s="73"/>
      <c r="B4408" s="86"/>
    </row>
    <row r="4409" spans="1:2" ht="18" customHeight="1">
      <c r="A4409" s="73"/>
      <c r="B4409" s="86"/>
    </row>
    <row r="4410" spans="1:2" ht="18" customHeight="1">
      <c r="A4410" s="73"/>
      <c r="B4410" s="86"/>
    </row>
    <row r="4411" spans="1:2" ht="18" customHeight="1">
      <c r="A4411" s="73"/>
      <c r="B4411" s="86"/>
    </row>
    <row r="4412" spans="1:2" ht="18" customHeight="1">
      <c r="A4412" s="73"/>
      <c r="B4412" s="86"/>
    </row>
    <row r="4413" spans="1:2" ht="18" customHeight="1">
      <c r="A4413" s="73"/>
      <c r="B4413" s="86"/>
    </row>
    <row r="4414" spans="1:2" ht="18" customHeight="1">
      <c r="A4414" s="73"/>
      <c r="B4414" s="86"/>
    </row>
    <row r="4415" spans="1:2" ht="18" customHeight="1">
      <c r="A4415" s="73"/>
      <c r="B4415" s="86"/>
    </row>
    <row r="4416" spans="1:2" ht="18" customHeight="1">
      <c r="A4416" s="73"/>
      <c r="B4416" s="86"/>
    </row>
    <row r="4417" spans="1:2" ht="18" customHeight="1">
      <c r="A4417" s="73"/>
      <c r="B4417" s="86"/>
    </row>
    <row r="4418" spans="1:2" ht="18" customHeight="1">
      <c r="A4418" s="73"/>
      <c r="B4418" s="86"/>
    </row>
    <row r="4419" spans="1:2" ht="18" customHeight="1">
      <c r="A4419" s="73"/>
      <c r="B4419" s="86"/>
    </row>
    <row r="4420" spans="1:2" ht="18" customHeight="1">
      <c r="A4420" s="73"/>
      <c r="B4420" s="86"/>
    </row>
    <row r="4421" spans="1:2" ht="18" customHeight="1">
      <c r="A4421" s="73"/>
      <c r="B4421" s="86"/>
    </row>
    <row r="4422" spans="1:2" ht="18" customHeight="1">
      <c r="A4422" s="73"/>
      <c r="B4422" s="86"/>
    </row>
    <row r="4423" spans="1:2" ht="18" customHeight="1">
      <c r="A4423" s="73"/>
      <c r="B4423" s="86"/>
    </row>
    <row r="4424" spans="1:2" ht="18" customHeight="1">
      <c r="A4424" s="73"/>
      <c r="B4424" s="86"/>
    </row>
    <row r="4425" spans="1:2" ht="18" customHeight="1">
      <c r="A4425" s="73"/>
      <c r="B4425" s="86"/>
    </row>
    <row r="4426" spans="1:2" ht="18" customHeight="1">
      <c r="A4426" s="73"/>
      <c r="B4426" s="86"/>
    </row>
    <row r="4427" spans="1:2" ht="18" customHeight="1">
      <c r="A4427" s="73"/>
      <c r="B4427" s="86"/>
    </row>
    <row r="4428" spans="1:2" ht="18" customHeight="1">
      <c r="A4428" s="73"/>
      <c r="B4428" s="86"/>
    </row>
    <row r="4429" spans="1:2" ht="18" customHeight="1">
      <c r="A4429" s="73"/>
      <c r="B4429" s="86"/>
    </row>
    <row r="4430" spans="1:2" ht="18" customHeight="1">
      <c r="A4430" s="73"/>
      <c r="B4430" s="86"/>
    </row>
    <row r="4431" spans="1:2" ht="18" customHeight="1">
      <c r="A4431" s="73"/>
      <c r="B4431" s="86"/>
    </row>
    <row r="4432" spans="1:2" ht="18" customHeight="1">
      <c r="A4432" s="73"/>
      <c r="B4432" s="86"/>
    </row>
    <row r="4433" spans="1:2" ht="18" customHeight="1">
      <c r="A4433" s="73"/>
      <c r="B4433" s="86"/>
    </row>
    <row r="4434" spans="1:2" ht="18" customHeight="1">
      <c r="A4434" s="73"/>
      <c r="B4434" s="86"/>
    </row>
    <row r="4435" spans="1:2" ht="18" customHeight="1">
      <c r="A4435" s="73"/>
      <c r="B4435" s="86"/>
    </row>
    <row r="4436" spans="1:2" ht="18" customHeight="1">
      <c r="A4436" s="73"/>
      <c r="B4436" s="86"/>
    </row>
    <row r="4437" spans="1:2" ht="18" customHeight="1">
      <c r="A4437" s="73"/>
      <c r="B4437" s="86"/>
    </row>
    <row r="4438" spans="1:2" ht="18" customHeight="1">
      <c r="A4438" s="73"/>
      <c r="B4438" s="86"/>
    </row>
    <row r="4439" spans="1:2" ht="18" customHeight="1">
      <c r="A4439" s="73"/>
      <c r="B4439" s="86"/>
    </row>
    <row r="4440" spans="1:2" ht="18" customHeight="1">
      <c r="A4440" s="73"/>
      <c r="B4440" s="86"/>
    </row>
    <row r="4441" spans="1:2" ht="18" customHeight="1">
      <c r="A4441" s="73"/>
      <c r="B4441" s="86"/>
    </row>
    <row r="4442" spans="1:2" ht="18" customHeight="1">
      <c r="A4442" s="73"/>
      <c r="B4442" s="86"/>
    </row>
    <row r="4443" spans="1:2" ht="18" customHeight="1">
      <c r="A4443" s="73"/>
      <c r="B4443" s="86"/>
    </row>
    <row r="4444" spans="1:2" ht="18" customHeight="1">
      <c r="A4444" s="73"/>
      <c r="B4444" s="86"/>
    </row>
    <row r="4445" spans="1:2" ht="18" customHeight="1">
      <c r="A4445" s="73"/>
      <c r="B4445" s="86"/>
    </row>
    <row r="4446" spans="1:2" ht="18" customHeight="1">
      <c r="A4446" s="73"/>
      <c r="B4446" s="86"/>
    </row>
    <row r="4447" spans="1:2" ht="18" customHeight="1">
      <c r="A4447" s="73"/>
      <c r="B4447" s="86"/>
    </row>
    <row r="4448" spans="1:2" ht="18" customHeight="1">
      <c r="A4448" s="73"/>
      <c r="B4448" s="86"/>
    </row>
    <row r="4449" spans="1:2" ht="18" customHeight="1">
      <c r="A4449" s="73"/>
      <c r="B4449" s="86"/>
    </row>
    <row r="4450" spans="1:2" ht="18" customHeight="1">
      <c r="A4450" s="73"/>
      <c r="B4450" s="86"/>
    </row>
    <row r="4451" spans="1:2" ht="18" customHeight="1">
      <c r="A4451" s="73"/>
      <c r="B4451" s="86"/>
    </row>
    <row r="4452" spans="1:2" ht="18" customHeight="1">
      <c r="A4452" s="73"/>
      <c r="B4452" s="86"/>
    </row>
    <row r="4453" spans="1:2" ht="18" customHeight="1">
      <c r="A4453" s="73"/>
      <c r="B4453" s="86"/>
    </row>
    <row r="4454" spans="1:2" ht="18" customHeight="1">
      <c r="A4454" s="73"/>
      <c r="B4454" s="86"/>
    </row>
    <row r="4455" spans="1:2" ht="18" customHeight="1">
      <c r="A4455" s="73"/>
      <c r="B4455" s="86"/>
    </row>
    <row r="4456" spans="1:2" ht="18" customHeight="1">
      <c r="A4456" s="73"/>
      <c r="B4456" s="86"/>
    </row>
    <row r="4457" spans="1:2" ht="18" customHeight="1">
      <c r="A4457" s="73"/>
      <c r="B4457" s="86"/>
    </row>
    <row r="4458" spans="1:2" ht="18" customHeight="1">
      <c r="A4458" s="73"/>
      <c r="B4458" s="86"/>
    </row>
    <row r="4459" spans="1:2" ht="18" customHeight="1">
      <c r="A4459" s="73"/>
      <c r="B4459" s="86"/>
    </row>
    <row r="4460" spans="1:2" ht="18" customHeight="1">
      <c r="A4460" s="73"/>
      <c r="B4460" s="86"/>
    </row>
    <row r="4461" spans="1:2" ht="18" customHeight="1">
      <c r="A4461" s="73"/>
      <c r="B4461" s="86"/>
    </row>
    <row r="4462" spans="1:2" ht="18" customHeight="1">
      <c r="A4462" s="73"/>
      <c r="B4462" s="86"/>
    </row>
    <row r="4463" spans="1:2" ht="18" customHeight="1">
      <c r="A4463" s="73"/>
      <c r="B4463" s="86"/>
    </row>
    <row r="4464" spans="1:2" ht="18" customHeight="1">
      <c r="A4464" s="73"/>
      <c r="B4464" s="86"/>
    </row>
    <row r="4465" spans="1:2" ht="18" customHeight="1">
      <c r="A4465" s="73"/>
      <c r="B4465" s="86"/>
    </row>
    <row r="4466" spans="1:2" ht="18" customHeight="1">
      <c r="A4466" s="73"/>
      <c r="B4466" s="86"/>
    </row>
    <row r="4467" spans="1:2" ht="18" customHeight="1">
      <c r="A4467" s="73"/>
      <c r="B4467" s="86"/>
    </row>
    <row r="4468" spans="1:2" ht="18" customHeight="1">
      <c r="A4468" s="73"/>
      <c r="B4468" s="86"/>
    </row>
    <row r="4469" spans="1:2" ht="18" customHeight="1">
      <c r="A4469" s="73"/>
      <c r="B4469" s="86"/>
    </row>
    <row r="4470" spans="1:2" ht="18" customHeight="1">
      <c r="A4470" s="73"/>
      <c r="B4470" s="86"/>
    </row>
    <row r="4471" spans="1:2" ht="18" customHeight="1">
      <c r="A4471" s="73"/>
      <c r="B4471" s="86"/>
    </row>
    <row r="4472" spans="1:2" ht="18" customHeight="1">
      <c r="A4472" s="73"/>
      <c r="B4472" s="86"/>
    </row>
    <row r="4473" spans="1:2" ht="18" customHeight="1">
      <c r="A4473" s="73"/>
      <c r="B4473" s="86"/>
    </row>
    <row r="4474" spans="1:2" ht="18" customHeight="1">
      <c r="A4474" s="73"/>
      <c r="B4474" s="86"/>
    </row>
    <row r="4475" spans="1:2" ht="18" customHeight="1">
      <c r="A4475" s="73"/>
      <c r="B4475" s="86"/>
    </row>
    <row r="4476" spans="1:2" ht="18" customHeight="1">
      <c r="A4476" s="73"/>
      <c r="B4476" s="86"/>
    </row>
    <row r="4477" spans="1:2" ht="18" customHeight="1">
      <c r="A4477" s="73"/>
      <c r="B4477" s="86"/>
    </row>
    <row r="4478" spans="1:2" ht="18" customHeight="1">
      <c r="A4478" s="73"/>
      <c r="B4478" s="86"/>
    </row>
    <row r="4479" spans="1:2" ht="18" customHeight="1">
      <c r="A4479" s="73"/>
      <c r="B4479" s="86"/>
    </row>
    <row r="4480" spans="1:2" ht="18" customHeight="1">
      <c r="A4480" s="73"/>
      <c r="B4480" s="86"/>
    </row>
    <row r="4481" spans="1:2" ht="18" customHeight="1">
      <c r="A4481" s="73"/>
      <c r="B4481" s="86"/>
    </row>
    <row r="4482" spans="1:2" ht="18" customHeight="1">
      <c r="A4482" s="73"/>
      <c r="B4482" s="86"/>
    </row>
    <row r="4483" spans="1:2" ht="18" customHeight="1">
      <c r="A4483" s="73"/>
      <c r="B4483" s="86"/>
    </row>
    <row r="4484" spans="1:2" ht="18" customHeight="1">
      <c r="A4484" s="73"/>
      <c r="B4484" s="86"/>
    </row>
    <row r="4485" spans="1:2" ht="18" customHeight="1">
      <c r="A4485" s="73"/>
      <c r="B4485" s="86"/>
    </row>
    <row r="4486" spans="1:2" ht="18" customHeight="1">
      <c r="A4486" s="73"/>
      <c r="B4486" s="86"/>
    </row>
    <row r="4487" spans="1:2" ht="18" customHeight="1">
      <c r="A4487" s="73"/>
      <c r="B4487" s="86"/>
    </row>
    <row r="4488" spans="1:2" ht="18" customHeight="1">
      <c r="A4488" s="73"/>
      <c r="B4488" s="86"/>
    </row>
    <row r="4489" spans="1:2" ht="18" customHeight="1">
      <c r="A4489" s="73"/>
      <c r="B4489" s="86"/>
    </row>
    <row r="4490" spans="1:2" ht="18" customHeight="1">
      <c r="A4490" s="73"/>
      <c r="B4490" s="86"/>
    </row>
    <row r="4491" spans="1:2" ht="18" customHeight="1">
      <c r="A4491" s="73"/>
      <c r="B4491" s="86"/>
    </row>
    <row r="4492" spans="1:2" ht="18" customHeight="1">
      <c r="A4492" s="73"/>
      <c r="B4492" s="86"/>
    </row>
    <row r="4493" spans="1:2" ht="18" customHeight="1">
      <c r="A4493" s="73"/>
      <c r="B4493" s="86"/>
    </row>
    <row r="4494" spans="1:2" ht="18" customHeight="1">
      <c r="A4494" s="73"/>
      <c r="B4494" s="86"/>
    </row>
    <row r="4495" spans="1:2" ht="18" customHeight="1">
      <c r="A4495" s="73"/>
      <c r="B4495" s="86"/>
    </row>
    <row r="4496" spans="1:2" ht="18" customHeight="1">
      <c r="A4496" s="73"/>
      <c r="B4496" s="86"/>
    </row>
    <row r="4497" spans="1:2" ht="18" customHeight="1">
      <c r="A4497" s="73"/>
      <c r="B4497" s="86"/>
    </row>
    <row r="4498" spans="1:2" ht="18" customHeight="1">
      <c r="A4498" s="73"/>
      <c r="B4498" s="86"/>
    </row>
    <row r="4499" spans="1:2" ht="18" customHeight="1">
      <c r="A4499" s="73"/>
      <c r="B4499" s="86"/>
    </row>
    <row r="4500" spans="1:2" ht="18" customHeight="1">
      <c r="A4500" s="73"/>
      <c r="B4500" s="86"/>
    </row>
    <row r="4501" spans="1:2" ht="18" customHeight="1">
      <c r="A4501" s="73"/>
      <c r="B4501" s="86"/>
    </row>
    <row r="4502" spans="1:2" ht="18" customHeight="1">
      <c r="A4502" s="73"/>
      <c r="B4502" s="86"/>
    </row>
    <row r="4503" spans="1:2" ht="18" customHeight="1">
      <c r="A4503" s="73"/>
      <c r="B4503" s="86"/>
    </row>
    <row r="4504" spans="1:2" ht="18" customHeight="1">
      <c r="A4504" s="73"/>
      <c r="B4504" s="86"/>
    </row>
    <row r="4505" spans="1:2" ht="18" customHeight="1">
      <c r="A4505" s="73"/>
      <c r="B4505" s="86"/>
    </row>
    <row r="4506" spans="1:2" ht="18" customHeight="1">
      <c r="A4506" s="73"/>
      <c r="B4506" s="86"/>
    </row>
    <row r="4507" spans="1:2" ht="18" customHeight="1">
      <c r="A4507" s="73"/>
      <c r="B4507" s="86"/>
    </row>
    <row r="4508" spans="1:2" ht="18" customHeight="1">
      <c r="A4508" s="73"/>
      <c r="B4508" s="86"/>
    </row>
    <row r="4509" spans="1:2" ht="18" customHeight="1">
      <c r="A4509" s="73"/>
      <c r="B4509" s="86"/>
    </row>
    <row r="4510" spans="1:2" ht="18" customHeight="1">
      <c r="A4510" s="73"/>
      <c r="B4510" s="86"/>
    </row>
    <row r="4511" spans="1:2" ht="18" customHeight="1">
      <c r="A4511" s="73"/>
      <c r="B4511" s="86"/>
    </row>
    <row r="4512" spans="1:2" ht="18" customHeight="1">
      <c r="A4512" s="73"/>
      <c r="B4512" s="86"/>
    </row>
    <row r="4513" spans="1:2" ht="18" customHeight="1">
      <c r="A4513" s="73"/>
      <c r="B4513" s="86"/>
    </row>
    <row r="4514" spans="1:2" ht="18" customHeight="1">
      <c r="A4514" s="73"/>
      <c r="B4514" s="86"/>
    </row>
    <row r="4515" spans="1:2" ht="18" customHeight="1">
      <c r="A4515" s="73"/>
      <c r="B4515" s="86"/>
    </row>
    <row r="4516" spans="1:2" ht="18" customHeight="1">
      <c r="A4516" s="73"/>
      <c r="B4516" s="86"/>
    </row>
    <row r="4517" spans="1:2" ht="18" customHeight="1">
      <c r="A4517" s="73"/>
      <c r="B4517" s="86"/>
    </row>
    <row r="4518" spans="1:2" ht="18" customHeight="1">
      <c r="A4518" s="73"/>
      <c r="B4518" s="86"/>
    </row>
    <row r="4519" spans="1:2" ht="18" customHeight="1">
      <c r="A4519" s="73"/>
      <c r="B4519" s="86"/>
    </row>
    <row r="4520" spans="1:2" ht="18" customHeight="1">
      <c r="A4520" s="73"/>
      <c r="B4520" s="86"/>
    </row>
    <row r="4521" spans="1:2" ht="18" customHeight="1">
      <c r="A4521" s="73"/>
      <c r="B4521" s="86"/>
    </row>
    <row r="4522" spans="1:2" ht="18" customHeight="1">
      <c r="A4522" s="73"/>
      <c r="B4522" s="86"/>
    </row>
    <row r="4523" spans="1:2" ht="18" customHeight="1">
      <c r="A4523" s="73"/>
      <c r="B4523" s="86"/>
    </row>
    <row r="4524" spans="1:2" ht="18" customHeight="1">
      <c r="A4524" s="73"/>
      <c r="B4524" s="86"/>
    </row>
    <row r="4525" spans="1:2" ht="18" customHeight="1">
      <c r="A4525" s="73"/>
      <c r="B4525" s="86"/>
    </row>
    <row r="4526" spans="1:2" ht="18" customHeight="1">
      <c r="A4526" s="73"/>
      <c r="B4526" s="86"/>
    </row>
    <row r="4527" spans="1:2" ht="18" customHeight="1">
      <c r="A4527" s="73"/>
      <c r="B4527" s="86"/>
    </row>
    <row r="4528" spans="1:2" ht="18" customHeight="1">
      <c r="A4528" s="73"/>
      <c r="B4528" s="86"/>
    </row>
    <row r="4529" spans="1:2" ht="18" customHeight="1">
      <c r="A4529" s="73"/>
      <c r="B4529" s="86"/>
    </row>
    <row r="4530" spans="1:2" ht="18" customHeight="1">
      <c r="A4530" s="73"/>
      <c r="B4530" s="86"/>
    </row>
    <row r="4531" spans="1:2" ht="18" customHeight="1">
      <c r="A4531" s="73"/>
      <c r="B4531" s="86"/>
    </row>
    <row r="4532" spans="1:2" ht="18" customHeight="1">
      <c r="A4532" s="73"/>
      <c r="B4532" s="86"/>
    </row>
    <row r="4533" spans="1:2" ht="18" customHeight="1">
      <c r="A4533" s="73"/>
      <c r="B4533" s="86"/>
    </row>
    <row r="4534" spans="1:2" ht="18" customHeight="1">
      <c r="A4534" s="73"/>
      <c r="B4534" s="86"/>
    </row>
    <row r="4535" spans="1:2" ht="18" customHeight="1">
      <c r="A4535" s="73"/>
      <c r="B4535" s="86"/>
    </row>
    <row r="4536" spans="1:2" ht="18" customHeight="1">
      <c r="A4536" s="73"/>
      <c r="B4536" s="86"/>
    </row>
    <row r="4537" spans="1:2" ht="18" customHeight="1">
      <c r="A4537" s="73"/>
      <c r="B4537" s="86"/>
    </row>
    <row r="4538" spans="1:2" ht="18" customHeight="1">
      <c r="A4538" s="73"/>
      <c r="B4538" s="86"/>
    </row>
    <row r="4539" spans="1:2" ht="18" customHeight="1">
      <c r="A4539" s="73"/>
      <c r="B4539" s="86"/>
    </row>
    <row r="4540" spans="1:2" ht="18" customHeight="1">
      <c r="A4540" s="73"/>
      <c r="B4540" s="86"/>
    </row>
    <row r="4541" spans="1:2" ht="18" customHeight="1">
      <c r="A4541" s="73"/>
      <c r="B4541" s="86"/>
    </row>
    <row r="4542" spans="1:2" ht="18" customHeight="1">
      <c r="A4542" s="73"/>
      <c r="B4542" s="86"/>
    </row>
    <row r="4543" spans="1:2" ht="18" customHeight="1">
      <c r="A4543" s="73"/>
      <c r="B4543" s="86"/>
    </row>
    <row r="4544" spans="1:2" ht="18" customHeight="1">
      <c r="A4544" s="73"/>
      <c r="B4544" s="86"/>
    </row>
    <row r="4545" spans="1:2" ht="18" customHeight="1">
      <c r="A4545" s="73"/>
      <c r="B4545" s="86"/>
    </row>
    <row r="4546" spans="1:2" ht="18" customHeight="1">
      <c r="A4546" s="73"/>
      <c r="B4546" s="86"/>
    </row>
    <row r="4547" spans="1:2" ht="18" customHeight="1">
      <c r="A4547" s="73"/>
      <c r="B4547" s="86"/>
    </row>
    <row r="4548" spans="1:2" ht="18" customHeight="1">
      <c r="A4548" s="73"/>
      <c r="B4548" s="86"/>
    </row>
    <row r="4549" spans="1:2" ht="18" customHeight="1">
      <c r="A4549" s="73"/>
      <c r="B4549" s="86"/>
    </row>
    <row r="4550" spans="1:2" ht="18" customHeight="1">
      <c r="A4550" s="73"/>
      <c r="B4550" s="86"/>
    </row>
    <row r="4551" spans="1:2" ht="18" customHeight="1">
      <c r="A4551" s="73"/>
      <c r="B4551" s="86"/>
    </row>
    <row r="4552" spans="1:2" ht="18" customHeight="1">
      <c r="A4552" s="73"/>
      <c r="B4552" s="86"/>
    </row>
    <row r="4553" spans="1:2" ht="18" customHeight="1">
      <c r="A4553" s="73"/>
      <c r="B4553" s="86"/>
    </row>
    <row r="4554" spans="1:2" ht="18" customHeight="1">
      <c r="A4554" s="73"/>
      <c r="B4554" s="86"/>
    </row>
    <row r="4555" spans="1:2" ht="18" customHeight="1">
      <c r="A4555" s="73"/>
      <c r="B4555" s="86"/>
    </row>
    <row r="4556" spans="1:2" ht="18" customHeight="1">
      <c r="A4556" s="73"/>
      <c r="B4556" s="86"/>
    </row>
    <row r="4557" spans="1:2" ht="18" customHeight="1">
      <c r="A4557" s="73"/>
      <c r="B4557" s="86"/>
    </row>
    <row r="4558" spans="1:2" ht="18" customHeight="1">
      <c r="A4558" s="73"/>
      <c r="B4558" s="86"/>
    </row>
    <row r="4559" spans="1:2" ht="18" customHeight="1">
      <c r="A4559" s="73"/>
      <c r="B4559" s="86"/>
    </row>
    <row r="4560" spans="1:2" ht="18" customHeight="1">
      <c r="A4560" s="73"/>
      <c r="B4560" s="86"/>
    </row>
    <row r="4561" spans="1:2" ht="18" customHeight="1">
      <c r="A4561" s="73"/>
      <c r="B4561" s="86"/>
    </row>
    <row r="4562" spans="1:2" ht="18" customHeight="1">
      <c r="A4562" s="73"/>
      <c r="B4562" s="86"/>
    </row>
    <row r="4563" spans="1:2" ht="18" customHeight="1">
      <c r="A4563" s="73"/>
      <c r="B4563" s="86"/>
    </row>
    <row r="4564" spans="1:2" ht="18" customHeight="1">
      <c r="A4564" s="73"/>
      <c r="B4564" s="86"/>
    </row>
    <row r="4565" spans="1:2" ht="18" customHeight="1">
      <c r="A4565" s="73"/>
      <c r="B4565" s="86"/>
    </row>
    <row r="4566" spans="1:2" ht="18" customHeight="1">
      <c r="A4566" s="73"/>
      <c r="B4566" s="86"/>
    </row>
    <row r="4567" spans="1:2" ht="18" customHeight="1">
      <c r="A4567" s="73"/>
      <c r="B4567" s="86"/>
    </row>
    <row r="4568" spans="1:2" ht="18" customHeight="1">
      <c r="A4568" s="73"/>
      <c r="B4568" s="86"/>
    </row>
    <row r="4569" spans="1:2" ht="18" customHeight="1">
      <c r="A4569" s="73"/>
      <c r="B4569" s="86"/>
    </row>
    <row r="4570" spans="1:2" ht="18" customHeight="1">
      <c r="A4570" s="73"/>
      <c r="B4570" s="86"/>
    </row>
    <row r="4571" spans="1:2" ht="18" customHeight="1">
      <c r="A4571" s="73"/>
      <c r="B4571" s="86"/>
    </row>
    <row r="4572" spans="1:2" ht="18" customHeight="1">
      <c r="A4572" s="73"/>
      <c r="B4572" s="86"/>
    </row>
    <row r="4573" spans="1:2" ht="18" customHeight="1">
      <c r="A4573" s="73"/>
      <c r="B4573" s="86"/>
    </row>
    <row r="4574" spans="1:2" ht="18" customHeight="1">
      <c r="A4574" s="73"/>
      <c r="B4574" s="86"/>
    </row>
    <row r="4575" spans="1:2" ht="18" customHeight="1">
      <c r="A4575" s="73"/>
      <c r="B4575" s="86"/>
    </row>
    <row r="4576" spans="1:2" ht="18" customHeight="1">
      <c r="A4576" s="73"/>
      <c r="B4576" s="86"/>
    </row>
    <row r="4577" spans="1:2" ht="18" customHeight="1">
      <c r="A4577" s="73"/>
      <c r="B4577" s="86"/>
    </row>
    <row r="4578" spans="1:2" ht="18" customHeight="1">
      <c r="A4578" s="73"/>
      <c r="B4578" s="86"/>
    </row>
    <row r="4579" spans="1:2" ht="18" customHeight="1">
      <c r="A4579" s="73"/>
      <c r="B4579" s="86"/>
    </row>
    <row r="4580" spans="1:2" ht="18" customHeight="1">
      <c r="A4580" s="73"/>
      <c r="B4580" s="86"/>
    </row>
    <row r="4581" spans="1:2" ht="18" customHeight="1">
      <c r="A4581" s="73"/>
      <c r="B4581" s="86"/>
    </row>
    <row r="4582" spans="1:2" ht="18" customHeight="1">
      <c r="A4582" s="73"/>
      <c r="B4582" s="86"/>
    </row>
    <row r="4583" spans="1:2" ht="18" customHeight="1">
      <c r="A4583" s="73"/>
      <c r="B4583" s="86"/>
    </row>
    <row r="4584" spans="1:2" ht="18" customHeight="1">
      <c r="A4584" s="73"/>
      <c r="B4584" s="86"/>
    </row>
    <row r="4585" spans="1:2" ht="18" customHeight="1">
      <c r="A4585" s="73"/>
      <c r="B4585" s="86"/>
    </row>
    <row r="4586" spans="1:2" ht="18" customHeight="1">
      <c r="A4586" s="73"/>
      <c r="B4586" s="86"/>
    </row>
    <row r="4587" spans="1:2" ht="18" customHeight="1">
      <c r="A4587" s="73"/>
      <c r="B4587" s="86"/>
    </row>
    <row r="4588" spans="1:2" ht="18" customHeight="1">
      <c r="A4588" s="73"/>
      <c r="B4588" s="86"/>
    </row>
    <row r="4589" spans="1:2" ht="18" customHeight="1">
      <c r="A4589" s="73"/>
      <c r="B4589" s="86"/>
    </row>
    <row r="4590" spans="1:2" ht="18" customHeight="1">
      <c r="A4590" s="73"/>
      <c r="B4590" s="86"/>
    </row>
    <row r="4591" spans="1:2" ht="18" customHeight="1">
      <c r="A4591" s="73"/>
      <c r="B4591" s="86"/>
    </row>
    <row r="4592" spans="1:2" ht="18" customHeight="1">
      <c r="A4592" s="73"/>
      <c r="B4592" s="86"/>
    </row>
    <row r="4593" spans="1:2" ht="18" customHeight="1">
      <c r="A4593" s="73"/>
      <c r="B4593" s="86"/>
    </row>
    <row r="4594" spans="1:2" ht="18" customHeight="1">
      <c r="A4594" s="73"/>
      <c r="B4594" s="86"/>
    </row>
    <row r="4595" spans="1:2" ht="18" customHeight="1">
      <c r="A4595" s="73"/>
      <c r="B4595" s="86"/>
    </row>
    <row r="4596" spans="1:2" ht="18" customHeight="1">
      <c r="A4596" s="73"/>
      <c r="B4596" s="86"/>
    </row>
    <row r="4597" spans="1:2" ht="18" customHeight="1">
      <c r="A4597" s="73"/>
      <c r="B4597" s="86"/>
    </row>
    <row r="4598" spans="1:2" ht="18" customHeight="1">
      <c r="A4598" s="73"/>
      <c r="B4598" s="86"/>
    </row>
    <row r="4599" spans="1:2" ht="18" customHeight="1">
      <c r="A4599" s="73"/>
      <c r="B4599" s="86"/>
    </row>
    <row r="4600" spans="1:2" ht="18" customHeight="1">
      <c r="A4600" s="73"/>
      <c r="B4600" s="86"/>
    </row>
    <row r="4601" spans="1:2" ht="18" customHeight="1">
      <c r="A4601" s="73"/>
      <c r="B4601" s="86"/>
    </row>
    <row r="4602" spans="1:2" ht="18" customHeight="1">
      <c r="A4602" s="73"/>
      <c r="B4602" s="86"/>
    </row>
    <row r="4603" spans="1:2" ht="18" customHeight="1">
      <c r="A4603" s="73"/>
      <c r="B4603" s="86"/>
    </row>
    <row r="4604" spans="1:2" ht="18" customHeight="1">
      <c r="A4604" s="73"/>
      <c r="B4604" s="86"/>
    </row>
    <row r="4605" spans="1:2" ht="18" customHeight="1">
      <c r="A4605" s="73"/>
      <c r="B4605" s="86"/>
    </row>
    <row r="4606" spans="1:2" ht="18" customHeight="1">
      <c r="A4606" s="73"/>
      <c r="B4606" s="86"/>
    </row>
    <row r="4607" spans="1:2" ht="18" customHeight="1">
      <c r="A4607" s="73"/>
      <c r="B4607" s="86"/>
    </row>
    <row r="4608" spans="1:2" ht="18" customHeight="1">
      <c r="A4608" s="73"/>
      <c r="B4608" s="86"/>
    </row>
    <row r="4609" spans="1:2" ht="18" customHeight="1">
      <c r="A4609" s="73"/>
      <c r="B4609" s="86"/>
    </row>
    <row r="4610" spans="1:2" ht="18" customHeight="1">
      <c r="A4610" s="73"/>
      <c r="B4610" s="86"/>
    </row>
    <row r="4611" spans="1:2" ht="18" customHeight="1">
      <c r="A4611" s="73"/>
      <c r="B4611" s="86"/>
    </row>
    <row r="4612" spans="1:2" ht="18" customHeight="1">
      <c r="A4612" s="73"/>
      <c r="B4612" s="86"/>
    </row>
    <row r="4613" spans="1:2" ht="18" customHeight="1">
      <c r="A4613" s="73"/>
      <c r="B4613" s="86"/>
    </row>
    <row r="4614" spans="1:2" ht="18" customHeight="1">
      <c r="A4614" s="73"/>
      <c r="B4614" s="86"/>
    </row>
    <row r="4615" spans="1:2" ht="18" customHeight="1">
      <c r="A4615" s="73"/>
      <c r="B4615" s="86"/>
    </row>
    <row r="4616" spans="1:2" ht="18" customHeight="1">
      <c r="A4616" s="73"/>
      <c r="B4616" s="86"/>
    </row>
    <row r="4617" spans="1:2" ht="18" customHeight="1">
      <c r="A4617" s="73"/>
      <c r="B4617" s="86"/>
    </row>
    <row r="4618" spans="1:2" ht="18" customHeight="1">
      <c r="A4618" s="73"/>
      <c r="B4618" s="86"/>
    </row>
    <row r="4619" spans="1:2" ht="18" customHeight="1">
      <c r="A4619" s="73"/>
      <c r="B4619" s="86"/>
    </row>
    <row r="4620" spans="1:2" ht="18" customHeight="1">
      <c r="A4620" s="73"/>
      <c r="B4620" s="86"/>
    </row>
    <row r="4621" spans="1:2" ht="18" customHeight="1">
      <c r="A4621" s="73"/>
      <c r="B4621" s="86"/>
    </row>
    <row r="4622" spans="1:2" ht="18" customHeight="1">
      <c r="A4622" s="73"/>
      <c r="B4622" s="86"/>
    </row>
    <row r="4623" spans="1:2" ht="18" customHeight="1">
      <c r="A4623" s="73"/>
      <c r="B4623" s="86"/>
    </row>
    <row r="4624" spans="1:2" ht="18" customHeight="1">
      <c r="A4624" s="73"/>
      <c r="B4624" s="86"/>
    </row>
    <row r="4625" spans="1:2" ht="18" customHeight="1">
      <c r="A4625" s="73"/>
      <c r="B4625" s="86"/>
    </row>
    <row r="4626" spans="1:2" ht="18" customHeight="1">
      <c r="A4626" s="73"/>
      <c r="B4626" s="86"/>
    </row>
    <row r="4627" spans="1:2" ht="18" customHeight="1">
      <c r="A4627" s="73"/>
      <c r="B4627" s="86"/>
    </row>
    <row r="4628" spans="1:2" ht="18" customHeight="1">
      <c r="A4628" s="73"/>
      <c r="B4628" s="86"/>
    </row>
    <row r="4629" spans="1:2" ht="18" customHeight="1">
      <c r="A4629" s="73"/>
      <c r="B4629" s="86"/>
    </row>
    <row r="4630" spans="1:2" ht="18" customHeight="1">
      <c r="A4630" s="73"/>
      <c r="B4630" s="86"/>
    </row>
    <row r="4631" spans="1:2" ht="18" customHeight="1">
      <c r="A4631" s="73"/>
      <c r="B4631" s="86"/>
    </row>
    <row r="4632" spans="1:2" ht="18" customHeight="1">
      <c r="A4632" s="73"/>
      <c r="B4632" s="86"/>
    </row>
    <row r="4633" spans="1:2" ht="18" customHeight="1">
      <c r="A4633" s="73"/>
      <c r="B4633" s="86"/>
    </row>
    <row r="4634" spans="1:2" ht="18" customHeight="1">
      <c r="A4634" s="73"/>
      <c r="B4634" s="86"/>
    </row>
    <row r="4635" spans="1:2" ht="18" customHeight="1">
      <c r="A4635" s="73"/>
      <c r="B4635" s="86"/>
    </row>
    <row r="4636" spans="1:2" ht="18" customHeight="1">
      <c r="A4636" s="73"/>
      <c r="B4636" s="86"/>
    </row>
    <row r="4637" spans="1:2" ht="18" customHeight="1">
      <c r="A4637" s="73"/>
      <c r="B4637" s="86"/>
    </row>
    <row r="4638" spans="1:2" ht="18" customHeight="1">
      <c r="A4638" s="73"/>
      <c r="B4638" s="86"/>
    </row>
    <row r="4639" spans="1:2" ht="18" customHeight="1">
      <c r="A4639" s="73"/>
      <c r="B4639" s="86"/>
    </row>
    <row r="4640" spans="1:2" ht="18" customHeight="1">
      <c r="A4640" s="73"/>
      <c r="B4640" s="86"/>
    </row>
    <row r="4641" spans="1:2" ht="18" customHeight="1">
      <c r="A4641" s="73"/>
      <c r="B4641" s="86"/>
    </row>
    <row r="4642" spans="1:2" ht="18" customHeight="1">
      <c r="A4642" s="73"/>
      <c r="B4642" s="86"/>
    </row>
    <row r="4643" spans="1:2" ht="18" customHeight="1">
      <c r="A4643" s="73"/>
      <c r="B4643" s="86"/>
    </row>
    <row r="4644" spans="1:2" ht="18" customHeight="1">
      <c r="A4644" s="73"/>
      <c r="B4644" s="86"/>
    </row>
    <row r="4645" spans="1:2" ht="18" customHeight="1">
      <c r="A4645" s="73"/>
      <c r="B4645" s="86"/>
    </row>
    <row r="4646" spans="1:2" ht="18" customHeight="1">
      <c r="A4646" s="73"/>
      <c r="B4646" s="86"/>
    </row>
    <row r="4647" spans="1:2" ht="18" customHeight="1">
      <c r="A4647" s="73"/>
      <c r="B4647" s="86"/>
    </row>
    <row r="4648" spans="1:2" ht="18" customHeight="1">
      <c r="A4648" s="73"/>
      <c r="B4648" s="86"/>
    </row>
    <row r="4649" spans="1:2" ht="18" customHeight="1">
      <c r="A4649" s="73"/>
      <c r="B4649" s="86"/>
    </row>
    <row r="4650" spans="1:2" ht="18" customHeight="1">
      <c r="A4650" s="73"/>
      <c r="B4650" s="86"/>
    </row>
    <row r="4651" spans="1:2" ht="18" customHeight="1">
      <c r="A4651" s="73"/>
      <c r="B4651" s="86"/>
    </row>
    <row r="4652" spans="1:2" ht="18" customHeight="1">
      <c r="A4652" s="73"/>
      <c r="B4652" s="86"/>
    </row>
    <row r="4653" spans="1:2" ht="18" customHeight="1">
      <c r="A4653" s="73"/>
      <c r="B4653" s="86"/>
    </row>
    <row r="4654" spans="1:2" ht="18" customHeight="1">
      <c r="A4654" s="73"/>
      <c r="B4654" s="86"/>
    </row>
    <row r="4655" spans="1:2" ht="18" customHeight="1">
      <c r="A4655" s="73"/>
      <c r="B4655" s="86"/>
    </row>
    <row r="4656" spans="1:2" ht="18" customHeight="1">
      <c r="A4656" s="73"/>
      <c r="B4656" s="86"/>
    </row>
    <row r="4657" spans="1:2" ht="18" customHeight="1">
      <c r="A4657" s="73"/>
      <c r="B4657" s="86"/>
    </row>
    <row r="4658" spans="1:2" ht="18" customHeight="1">
      <c r="A4658" s="73"/>
      <c r="B4658" s="86"/>
    </row>
    <row r="4659" spans="1:2" ht="18" customHeight="1">
      <c r="A4659" s="73"/>
      <c r="B4659" s="86"/>
    </row>
    <row r="4660" spans="1:2" ht="18" customHeight="1">
      <c r="A4660" s="73"/>
      <c r="B4660" s="86"/>
    </row>
    <row r="4661" spans="1:2" ht="18" customHeight="1">
      <c r="A4661" s="73"/>
      <c r="B4661" s="86"/>
    </row>
    <row r="4662" spans="1:2" ht="18" customHeight="1">
      <c r="A4662" s="73"/>
      <c r="B4662" s="86"/>
    </row>
    <row r="4663" spans="1:2" ht="18" customHeight="1">
      <c r="A4663" s="73"/>
      <c r="B4663" s="86"/>
    </row>
    <row r="4664" spans="1:2" ht="18" customHeight="1">
      <c r="A4664" s="73"/>
      <c r="B4664" s="86"/>
    </row>
    <row r="4665" spans="1:2" ht="18" customHeight="1">
      <c r="A4665" s="73"/>
      <c r="B4665" s="86"/>
    </row>
    <row r="4666" spans="1:2" ht="18" customHeight="1">
      <c r="A4666" s="73"/>
      <c r="B4666" s="86"/>
    </row>
    <row r="4667" spans="1:2" ht="18" customHeight="1">
      <c r="A4667" s="73"/>
      <c r="B4667" s="86"/>
    </row>
    <row r="4668" spans="1:2" ht="18" customHeight="1">
      <c r="A4668" s="73"/>
      <c r="B4668" s="86"/>
    </row>
    <row r="4669" spans="1:2" ht="18" customHeight="1">
      <c r="A4669" s="73"/>
      <c r="B4669" s="86"/>
    </row>
    <row r="4670" spans="1:2" ht="18" customHeight="1">
      <c r="A4670" s="73"/>
      <c r="B4670" s="86"/>
    </row>
    <row r="4671" spans="1:2" ht="18" customHeight="1">
      <c r="A4671" s="73"/>
      <c r="B4671" s="86"/>
    </row>
    <row r="4672" spans="1:2" ht="18" customHeight="1">
      <c r="A4672" s="73"/>
      <c r="B4672" s="86"/>
    </row>
    <row r="4673" spans="1:2" ht="18" customHeight="1">
      <c r="A4673" s="73"/>
      <c r="B4673" s="86"/>
    </row>
    <row r="4674" spans="1:2" ht="18" customHeight="1">
      <c r="A4674" s="73"/>
      <c r="B4674" s="86"/>
    </row>
    <row r="4675" spans="1:2" ht="18" customHeight="1">
      <c r="A4675" s="73"/>
      <c r="B4675" s="86"/>
    </row>
    <row r="4676" spans="1:2" ht="18" customHeight="1">
      <c r="A4676" s="73"/>
      <c r="B4676" s="86"/>
    </row>
    <row r="4677" spans="1:2" ht="18" customHeight="1">
      <c r="A4677" s="73"/>
      <c r="B4677" s="86"/>
    </row>
    <row r="4678" spans="1:2" ht="18" customHeight="1">
      <c r="A4678" s="73"/>
      <c r="B4678" s="86"/>
    </row>
    <row r="4679" spans="1:2" ht="18" customHeight="1">
      <c r="A4679" s="73"/>
      <c r="B4679" s="86"/>
    </row>
    <row r="4680" spans="1:2" ht="18" customHeight="1">
      <c r="A4680" s="73"/>
      <c r="B4680" s="86"/>
    </row>
    <row r="4681" spans="1:2" ht="18" customHeight="1">
      <c r="A4681" s="73"/>
      <c r="B4681" s="86"/>
    </row>
    <row r="4682" spans="1:2" ht="18" customHeight="1">
      <c r="A4682" s="73"/>
      <c r="B4682" s="86"/>
    </row>
    <row r="4683" spans="1:2" ht="18" customHeight="1">
      <c r="A4683" s="73"/>
      <c r="B4683" s="86"/>
    </row>
    <row r="4684" spans="1:2" ht="18" customHeight="1">
      <c r="A4684" s="73"/>
      <c r="B4684" s="86"/>
    </row>
    <row r="4685" spans="1:2" ht="18" customHeight="1">
      <c r="A4685" s="73"/>
      <c r="B4685" s="86"/>
    </row>
    <row r="4686" spans="1:2" ht="18" customHeight="1">
      <c r="A4686" s="73"/>
      <c r="B4686" s="86"/>
    </row>
    <row r="4687" spans="1:2" ht="18" customHeight="1">
      <c r="A4687" s="73"/>
      <c r="B4687" s="86"/>
    </row>
    <row r="4688" spans="1:2" ht="18" customHeight="1">
      <c r="A4688" s="73"/>
      <c r="B4688" s="86"/>
    </row>
    <row r="4689" spans="1:2" ht="18" customHeight="1">
      <c r="A4689" s="73"/>
      <c r="B4689" s="86"/>
    </row>
    <row r="4690" spans="1:2" ht="18" customHeight="1">
      <c r="A4690" s="73"/>
      <c r="B4690" s="86"/>
    </row>
    <row r="4691" spans="1:2" ht="18" customHeight="1">
      <c r="A4691" s="73"/>
      <c r="B4691" s="86"/>
    </row>
    <row r="4692" spans="1:2" ht="18" customHeight="1">
      <c r="A4692" s="73"/>
      <c r="B4692" s="86"/>
    </row>
    <row r="4693" spans="1:2" ht="18" customHeight="1">
      <c r="A4693" s="73"/>
      <c r="B4693" s="86"/>
    </row>
    <row r="4694" spans="1:2" ht="18" customHeight="1">
      <c r="A4694" s="73"/>
      <c r="B4694" s="86"/>
    </row>
    <row r="4695" spans="1:2" ht="18" customHeight="1">
      <c r="A4695" s="73"/>
      <c r="B4695" s="86"/>
    </row>
    <row r="4696" spans="1:2" ht="18" customHeight="1">
      <c r="A4696" s="73"/>
      <c r="B4696" s="86"/>
    </row>
    <row r="4697" spans="1:2" ht="18" customHeight="1">
      <c r="A4697" s="73"/>
      <c r="B4697" s="86"/>
    </row>
    <row r="4698" spans="1:2" ht="18" customHeight="1">
      <c r="A4698" s="73"/>
      <c r="B4698" s="86"/>
    </row>
    <row r="4699" spans="1:2" ht="18" customHeight="1">
      <c r="A4699" s="73"/>
      <c r="B4699" s="86"/>
    </row>
    <row r="4700" spans="1:2" ht="18" customHeight="1">
      <c r="A4700" s="73"/>
      <c r="B4700" s="86"/>
    </row>
    <row r="4701" spans="1:2" ht="18" customHeight="1">
      <c r="A4701" s="73"/>
      <c r="B4701" s="86"/>
    </row>
    <row r="4702" spans="1:2" ht="18" customHeight="1">
      <c r="A4702" s="73"/>
      <c r="B4702" s="86"/>
    </row>
    <row r="4703" spans="1:2" ht="18" customHeight="1">
      <c r="A4703" s="73"/>
      <c r="B4703" s="86"/>
    </row>
    <row r="4704" spans="1:2" ht="18" customHeight="1">
      <c r="A4704" s="73"/>
      <c r="B4704" s="86"/>
    </row>
    <row r="4705" spans="1:2" ht="18" customHeight="1">
      <c r="A4705" s="73"/>
      <c r="B4705" s="86"/>
    </row>
    <row r="4706" spans="1:2" ht="18" customHeight="1">
      <c r="A4706" s="73"/>
      <c r="B4706" s="86"/>
    </row>
    <row r="4707" spans="1:2" ht="18" customHeight="1">
      <c r="A4707" s="73"/>
      <c r="B4707" s="86"/>
    </row>
    <row r="4708" spans="1:2" ht="18" customHeight="1">
      <c r="A4708" s="73"/>
      <c r="B4708" s="86"/>
    </row>
    <row r="4709" spans="1:2" ht="18" customHeight="1">
      <c r="A4709" s="73"/>
      <c r="B4709" s="86"/>
    </row>
    <row r="4710" spans="1:2" ht="18" customHeight="1">
      <c r="A4710" s="73"/>
      <c r="B4710" s="86"/>
    </row>
    <row r="4711" spans="1:2" ht="18" customHeight="1">
      <c r="A4711" s="73"/>
      <c r="B4711" s="86"/>
    </row>
    <row r="4712" spans="1:2" ht="18" customHeight="1">
      <c r="A4712" s="73"/>
      <c r="B4712" s="86"/>
    </row>
    <row r="4713" spans="1:2" ht="18" customHeight="1">
      <c r="A4713" s="73"/>
      <c r="B4713" s="86"/>
    </row>
    <row r="4714" spans="1:2" ht="18" customHeight="1">
      <c r="A4714" s="73"/>
      <c r="B4714" s="86"/>
    </row>
    <row r="4715" spans="1:2" ht="18" customHeight="1">
      <c r="A4715" s="73"/>
      <c r="B4715" s="86"/>
    </row>
    <row r="4716" spans="1:2" ht="18" customHeight="1">
      <c r="A4716" s="73"/>
      <c r="B4716" s="86"/>
    </row>
    <row r="4717" spans="1:2" ht="18" customHeight="1">
      <c r="A4717" s="73"/>
      <c r="B4717" s="86"/>
    </row>
    <row r="4718" spans="1:2" ht="18" customHeight="1">
      <c r="A4718" s="73"/>
      <c r="B4718" s="86"/>
    </row>
    <row r="4719" spans="1:2" ht="18" customHeight="1">
      <c r="A4719" s="73"/>
      <c r="B4719" s="86"/>
    </row>
    <row r="4720" spans="1:2" ht="18" customHeight="1">
      <c r="A4720" s="73"/>
      <c r="B4720" s="86"/>
    </row>
    <row r="4721" spans="1:2" ht="18" customHeight="1">
      <c r="A4721" s="73"/>
      <c r="B4721" s="86"/>
    </row>
    <row r="4722" spans="1:2" ht="18" customHeight="1">
      <c r="A4722" s="73"/>
      <c r="B4722" s="86"/>
    </row>
    <row r="4723" spans="1:2" ht="18" customHeight="1">
      <c r="A4723" s="73"/>
      <c r="B4723" s="86"/>
    </row>
    <row r="4724" spans="1:2" ht="18" customHeight="1">
      <c r="A4724" s="73"/>
      <c r="B4724" s="86"/>
    </row>
    <row r="4725" spans="1:2" ht="18" customHeight="1">
      <c r="A4725" s="73"/>
      <c r="B4725" s="86"/>
    </row>
    <row r="4726" spans="1:2" ht="18" customHeight="1">
      <c r="A4726" s="73"/>
      <c r="B4726" s="86"/>
    </row>
    <row r="4727" spans="1:2" ht="18" customHeight="1">
      <c r="A4727" s="73"/>
      <c r="B4727" s="86"/>
    </row>
    <row r="4728" spans="1:2" ht="18" customHeight="1">
      <c r="A4728" s="73"/>
      <c r="B4728" s="86"/>
    </row>
    <row r="4729" spans="1:2" ht="18" customHeight="1">
      <c r="A4729" s="73"/>
      <c r="B4729" s="86"/>
    </row>
    <row r="4730" spans="1:2" ht="18" customHeight="1">
      <c r="A4730" s="73"/>
      <c r="B4730" s="86"/>
    </row>
    <row r="4731" spans="1:2" ht="18" customHeight="1">
      <c r="A4731" s="73"/>
      <c r="B4731" s="86"/>
    </row>
    <row r="4732" spans="1:2" ht="18" customHeight="1">
      <c r="A4732" s="73"/>
      <c r="B4732" s="86"/>
    </row>
    <row r="4733" spans="1:2" ht="18" customHeight="1">
      <c r="A4733" s="73"/>
      <c r="B4733" s="86"/>
    </row>
    <row r="4734" spans="1:2" ht="18" customHeight="1">
      <c r="A4734" s="73"/>
      <c r="B4734" s="86"/>
    </row>
    <row r="4735" spans="1:2" ht="18" customHeight="1">
      <c r="A4735" s="73"/>
      <c r="B4735" s="86"/>
    </row>
    <row r="4736" spans="1:2" ht="18" customHeight="1">
      <c r="A4736" s="73"/>
      <c r="B4736" s="86"/>
    </row>
    <row r="4737" spans="1:2" ht="18" customHeight="1">
      <c r="A4737" s="73"/>
      <c r="B4737" s="86"/>
    </row>
    <row r="4738" spans="1:2" ht="18" customHeight="1">
      <c r="A4738" s="73"/>
      <c r="B4738" s="86"/>
    </row>
    <row r="4739" spans="1:2" ht="18" customHeight="1">
      <c r="A4739" s="73"/>
      <c r="B4739" s="86"/>
    </row>
    <row r="4740" spans="1:2" ht="18" customHeight="1">
      <c r="A4740" s="73"/>
      <c r="B4740" s="86"/>
    </row>
    <row r="4741" spans="1:2" ht="18" customHeight="1">
      <c r="A4741" s="73"/>
      <c r="B4741" s="86"/>
    </row>
    <row r="4742" spans="1:2" ht="18" customHeight="1">
      <c r="A4742" s="73"/>
      <c r="B4742" s="86"/>
    </row>
    <row r="4743" spans="1:2" ht="18" customHeight="1">
      <c r="A4743" s="73"/>
      <c r="B4743" s="86"/>
    </row>
    <row r="4744" spans="1:2" ht="18" customHeight="1">
      <c r="A4744" s="73"/>
      <c r="B4744" s="86"/>
    </row>
    <row r="4745" spans="1:2" ht="18" customHeight="1">
      <c r="A4745" s="73"/>
      <c r="B4745" s="86"/>
    </row>
    <row r="4746" spans="1:2" ht="18" customHeight="1">
      <c r="A4746" s="73"/>
      <c r="B4746" s="86"/>
    </row>
    <row r="4747" spans="1:2" ht="18" customHeight="1">
      <c r="A4747" s="73"/>
      <c r="B4747" s="86"/>
    </row>
    <row r="4748" spans="1:2" ht="18" customHeight="1">
      <c r="A4748" s="73"/>
      <c r="B4748" s="86"/>
    </row>
    <row r="4749" spans="1:2" ht="18" customHeight="1">
      <c r="A4749" s="73"/>
      <c r="B4749" s="86"/>
    </row>
    <row r="4750" spans="1:2" ht="18" customHeight="1">
      <c r="A4750" s="73"/>
      <c r="B4750" s="86"/>
    </row>
    <row r="4751" spans="1:2" ht="18" customHeight="1">
      <c r="A4751" s="73"/>
      <c r="B4751" s="86"/>
    </row>
    <row r="4752" spans="1:2" ht="18" customHeight="1">
      <c r="A4752" s="73"/>
      <c r="B4752" s="86"/>
    </row>
    <row r="4753" spans="1:2" ht="18" customHeight="1">
      <c r="A4753" s="73"/>
      <c r="B4753" s="86"/>
    </row>
    <row r="4754" spans="1:2" ht="18" customHeight="1">
      <c r="A4754" s="73"/>
      <c r="B4754" s="86"/>
    </row>
    <row r="4755" spans="1:2" ht="18" customHeight="1">
      <c r="A4755" s="73"/>
      <c r="B4755" s="86"/>
    </row>
    <row r="4756" spans="1:2" ht="18" customHeight="1">
      <c r="A4756" s="73"/>
      <c r="B4756" s="86"/>
    </row>
    <row r="4757" spans="1:2" ht="18" customHeight="1">
      <c r="A4757" s="73"/>
      <c r="B4757" s="86"/>
    </row>
    <row r="4758" spans="1:2" ht="18" customHeight="1">
      <c r="A4758" s="73"/>
      <c r="B4758" s="86"/>
    </row>
    <row r="4759" spans="1:2" ht="18" customHeight="1">
      <c r="A4759" s="73"/>
      <c r="B4759" s="86"/>
    </row>
    <row r="4760" spans="1:2" ht="18" customHeight="1">
      <c r="A4760" s="73"/>
      <c r="B4760" s="86"/>
    </row>
    <row r="4761" spans="1:2" ht="18" customHeight="1">
      <c r="A4761" s="73"/>
      <c r="B4761" s="86"/>
    </row>
    <row r="4762" spans="1:2" ht="18" customHeight="1">
      <c r="A4762" s="73"/>
      <c r="B4762" s="86"/>
    </row>
    <row r="4763" spans="1:2" ht="18" customHeight="1">
      <c r="A4763" s="73"/>
      <c r="B4763" s="86"/>
    </row>
    <row r="4764" spans="1:2" ht="18" customHeight="1">
      <c r="A4764" s="73"/>
      <c r="B4764" s="86"/>
    </row>
    <row r="4765" spans="1:2" ht="18" customHeight="1">
      <c r="A4765" s="73"/>
      <c r="B4765" s="86"/>
    </row>
    <row r="4766" spans="1:2" ht="18" customHeight="1">
      <c r="A4766" s="73"/>
      <c r="B4766" s="86"/>
    </row>
    <row r="4767" spans="1:2" ht="18" customHeight="1">
      <c r="A4767" s="73"/>
      <c r="B4767" s="86"/>
    </row>
    <row r="4768" spans="1:2" ht="18" customHeight="1">
      <c r="A4768" s="73"/>
      <c r="B4768" s="86"/>
    </row>
    <row r="4769" spans="1:2" ht="18" customHeight="1">
      <c r="A4769" s="73"/>
      <c r="B4769" s="86"/>
    </row>
    <row r="4770" spans="1:2" ht="18" customHeight="1">
      <c r="A4770" s="73"/>
      <c r="B4770" s="86"/>
    </row>
    <row r="4771" spans="1:2" ht="18" customHeight="1">
      <c r="A4771" s="73"/>
      <c r="B4771" s="86"/>
    </row>
    <row r="4772" spans="1:2" ht="18" customHeight="1">
      <c r="A4772" s="73"/>
      <c r="B4772" s="86"/>
    </row>
    <row r="4773" spans="1:2" ht="18" customHeight="1">
      <c r="A4773" s="73"/>
      <c r="B4773" s="86"/>
    </row>
    <row r="4774" spans="1:2" ht="18" customHeight="1">
      <c r="A4774" s="73"/>
      <c r="B4774" s="86"/>
    </row>
    <row r="4775" spans="1:2" ht="18" customHeight="1">
      <c r="A4775" s="73"/>
      <c r="B4775" s="86"/>
    </row>
    <row r="4776" spans="1:2" ht="18" customHeight="1">
      <c r="A4776" s="73"/>
      <c r="B4776" s="86"/>
    </row>
    <row r="4777" spans="1:2" ht="18" customHeight="1">
      <c r="A4777" s="73"/>
      <c r="B4777" s="86"/>
    </row>
    <row r="4778" spans="1:2" ht="18" customHeight="1">
      <c r="A4778" s="73"/>
      <c r="B4778" s="86"/>
    </row>
    <row r="4779" spans="1:2" ht="18" customHeight="1">
      <c r="A4779" s="73"/>
      <c r="B4779" s="86"/>
    </row>
    <row r="4780" spans="1:2" ht="18" customHeight="1">
      <c r="A4780" s="73"/>
      <c r="B4780" s="86"/>
    </row>
    <row r="4781" spans="1:2" ht="18" customHeight="1">
      <c r="A4781" s="73"/>
      <c r="B4781" s="86"/>
    </row>
    <row r="4782" spans="1:2" ht="18" customHeight="1">
      <c r="A4782" s="73"/>
      <c r="B4782" s="86"/>
    </row>
    <row r="4783" spans="1:2" ht="18" customHeight="1">
      <c r="A4783" s="73"/>
      <c r="B4783" s="86"/>
    </row>
    <row r="4784" spans="1:2" ht="18" customHeight="1">
      <c r="A4784" s="73"/>
      <c r="B4784" s="86"/>
    </row>
    <row r="4785" spans="1:2" ht="18" customHeight="1">
      <c r="A4785" s="73"/>
      <c r="B4785" s="86"/>
    </row>
    <row r="4786" spans="1:2" ht="18" customHeight="1">
      <c r="A4786" s="73"/>
      <c r="B4786" s="86"/>
    </row>
    <row r="4787" spans="1:2" ht="18" customHeight="1">
      <c r="A4787" s="73"/>
      <c r="B4787" s="86"/>
    </row>
    <row r="4788" spans="1:2" ht="18" customHeight="1">
      <c r="A4788" s="73"/>
      <c r="B4788" s="86"/>
    </row>
    <row r="4789" spans="1:2" ht="18" customHeight="1">
      <c r="A4789" s="73"/>
      <c r="B4789" s="86"/>
    </row>
    <row r="4790" spans="1:2" ht="18" customHeight="1">
      <c r="A4790" s="73"/>
      <c r="B4790" s="86"/>
    </row>
    <row r="4791" spans="1:2" ht="18" customHeight="1">
      <c r="A4791" s="73"/>
      <c r="B4791" s="86"/>
    </row>
    <row r="4792" spans="1:2" ht="18" customHeight="1">
      <c r="A4792" s="73"/>
      <c r="B4792" s="86"/>
    </row>
    <row r="4793" spans="1:2" ht="18" customHeight="1">
      <c r="A4793" s="73"/>
      <c r="B4793" s="86"/>
    </row>
    <row r="4794" spans="1:2" ht="18" customHeight="1">
      <c r="A4794" s="73"/>
      <c r="B4794" s="86"/>
    </row>
    <row r="4795" spans="1:2" ht="18" customHeight="1">
      <c r="A4795" s="73"/>
      <c r="B4795" s="86"/>
    </row>
    <row r="4796" spans="1:2" ht="18" customHeight="1">
      <c r="A4796" s="73"/>
      <c r="B4796" s="86"/>
    </row>
    <row r="4797" spans="1:2" ht="18" customHeight="1">
      <c r="A4797" s="73"/>
      <c r="B4797" s="86"/>
    </row>
    <row r="4798" spans="1:2" ht="18" customHeight="1">
      <c r="A4798" s="73"/>
      <c r="B4798" s="86"/>
    </row>
    <row r="4799" spans="1:2" ht="18" customHeight="1">
      <c r="A4799" s="73"/>
      <c r="B4799" s="86"/>
    </row>
    <row r="4800" spans="1:2" ht="18" customHeight="1">
      <c r="A4800" s="73"/>
      <c r="B4800" s="86"/>
    </row>
    <row r="4801" spans="1:2" ht="18" customHeight="1">
      <c r="A4801" s="73"/>
      <c r="B4801" s="86"/>
    </row>
    <row r="4802" spans="1:2" ht="18" customHeight="1">
      <c r="A4802" s="73"/>
      <c r="B4802" s="86"/>
    </row>
    <row r="4803" spans="1:2" ht="18" customHeight="1">
      <c r="A4803" s="73"/>
      <c r="B4803" s="86"/>
    </row>
    <row r="4804" spans="1:2" ht="18" customHeight="1">
      <c r="A4804" s="73"/>
      <c r="B4804" s="86"/>
    </row>
    <row r="4805" spans="1:2" ht="18" customHeight="1">
      <c r="A4805" s="73"/>
      <c r="B4805" s="86"/>
    </row>
    <row r="4806" spans="1:2" ht="18" customHeight="1">
      <c r="A4806" s="73"/>
      <c r="B4806" s="86"/>
    </row>
    <row r="4807" spans="1:2" ht="18" customHeight="1">
      <c r="A4807" s="73"/>
      <c r="B4807" s="86"/>
    </row>
    <row r="4808" spans="1:2" ht="18" customHeight="1">
      <c r="A4808" s="73"/>
      <c r="B4808" s="86"/>
    </row>
    <row r="4809" spans="1:2" ht="18" customHeight="1">
      <c r="A4809" s="73"/>
      <c r="B4809" s="86"/>
    </row>
    <row r="4810" spans="1:2" ht="18" customHeight="1">
      <c r="A4810" s="73"/>
      <c r="B4810" s="86"/>
    </row>
    <row r="4811" spans="1:2" ht="18" customHeight="1">
      <c r="A4811" s="73"/>
      <c r="B4811" s="86"/>
    </row>
    <row r="4812" spans="1:2" ht="18" customHeight="1">
      <c r="A4812" s="73"/>
      <c r="B4812" s="86"/>
    </row>
    <row r="4813" spans="1:2" ht="18" customHeight="1">
      <c r="A4813" s="73"/>
      <c r="B4813" s="86"/>
    </row>
    <row r="4814" spans="1:2" ht="18" customHeight="1">
      <c r="A4814" s="73"/>
      <c r="B4814" s="86"/>
    </row>
    <row r="4815" spans="1:2" ht="18" customHeight="1">
      <c r="A4815" s="73"/>
      <c r="B4815" s="86"/>
    </row>
    <row r="4816" spans="1:2" ht="18" customHeight="1">
      <c r="A4816" s="73"/>
      <c r="B4816" s="86"/>
    </row>
    <row r="4817" spans="1:2" ht="18" customHeight="1">
      <c r="A4817" s="73"/>
      <c r="B4817" s="86"/>
    </row>
    <row r="4818" spans="1:2" ht="18" customHeight="1">
      <c r="A4818" s="73"/>
      <c r="B4818" s="86"/>
    </row>
    <row r="4819" spans="1:2" ht="18" customHeight="1">
      <c r="A4819" s="73"/>
      <c r="B4819" s="86"/>
    </row>
    <row r="4820" spans="1:2" ht="18" customHeight="1">
      <c r="A4820" s="73"/>
      <c r="B4820" s="86"/>
    </row>
    <row r="4821" spans="1:2" ht="18" customHeight="1">
      <c r="A4821" s="73"/>
      <c r="B4821" s="86"/>
    </row>
    <row r="4822" spans="1:2" ht="18" customHeight="1">
      <c r="A4822" s="73"/>
      <c r="B4822" s="86"/>
    </row>
    <row r="4823" spans="1:2" ht="18" customHeight="1">
      <c r="A4823" s="73"/>
      <c r="B4823" s="86"/>
    </row>
    <row r="4824" spans="1:2" ht="18" customHeight="1">
      <c r="A4824" s="73"/>
      <c r="B4824" s="86"/>
    </row>
    <row r="4825" spans="1:2" ht="18" customHeight="1">
      <c r="A4825" s="73"/>
      <c r="B4825" s="86"/>
    </row>
    <row r="4826" spans="1:2" ht="18" customHeight="1">
      <c r="A4826" s="73"/>
      <c r="B4826" s="86"/>
    </row>
    <row r="4827" spans="1:2" ht="18" customHeight="1">
      <c r="A4827" s="73"/>
      <c r="B4827" s="86"/>
    </row>
    <row r="4828" spans="1:2" ht="18" customHeight="1">
      <c r="A4828" s="73"/>
      <c r="B4828" s="86"/>
    </row>
    <row r="4829" spans="1:2" ht="18" customHeight="1">
      <c r="A4829" s="73"/>
      <c r="B4829" s="86"/>
    </row>
    <row r="4830" spans="1:2" ht="18" customHeight="1">
      <c r="A4830" s="73"/>
      <c r="B4830" s="86"/>
    </row>
    <row r="4831" spans="1:2" ht="18" customHeight="1">
      <c r="A4831" s="73"/>
      <c r="B4831" s="86"/>
    </row>
    <row r="4832" spans="1:2" ht="18" customHeight="1">
      <c r="A4832" s="73"/>
      <c r="B4832" s="86"/>
    </row>
    <row r="4833" spans="1:2" ht="18" customHeight="1">
      <c r="A4833" s="73"/>
      <c r="B4833" s="86"/>
    </row>
    <row r="4834" spans="1:2" ht="18" customHeight="1">
      <c r="A4834" s="73"/>
      <c r="B4834" s="86"/>
    </row>
    <row r="4835" spans="1:2" ht="18" customHeight="1">
      <c r="A4835" s="73"/>
      <c r="B4835" s="86"/>
    </row>
    <row r="4836" spans="1:2" ht="18" customHeight="1">
      <c r="A4836" s="73"/>
      <c r="B4836" s="86"/>
    </row>
    <row r="4837" spans="1:2" ht="18" customHeight="1">
      <c r="A4837" s="73"/>
      <c r="B4837" s="86"/>
    </row>
    <row r="4838" spans="1:2" ht="18" customHeight="1">
      <c r="A4838" s="73"/>
      <c r="B4838" s="86"/>
    </row>
    <row r="4839" spans="1:2" ht="18" customHeight="1">
      <c r="A4839" s="73"/>
      <c r="B4839" s="86"/>
    </row>
    <row r="4840" spans="1:2" ht="18" customHeight="1">
      <c r="A4840" s="73"/>
      <c r="B4840" s="86"/>
    </row>
    <row r="4841" spans="1:2" ht="18" customHeight="1">
      <c r="A4841" s="73"/>
      <c r="B4841" s="86"/>
    </row>
    <row r="4842" spans="1:2" ht="18" customHeight="1">
      <c r="A4842" s="73"/>
      <c r="B4842" s="86"/>
    </row>
    <row r="4843" spans="1:2" ht="18" customHeight="1">
      <c r="A4843" s="73"/>
      <c r="B4843" s="86"/>
    </row>
    <row r="4844" spans="1:2" ht="18" customHeight="1">
      <c r="A4844" s="73"/>
      <c r="B4844" s="86"/>
    </row>
    <row r="4845" spans="1:2" ht="18" customHeight="1">
      <c r="A4845" s="73"/>
      <c r="B4845" s="86"/>
    </row>
    <row r="4846" spans="1:2" ht="18" customHeight="1">
      <c r="A4846" s="73"/>
      <c r="B4846" s="86"/>
    </row>
    <row r="4847" spans="1:2" ht="18" customHeight="1">
      <c r="A4847" s="73"/>
      <c r="B4847" s="86"/>
    </row>
    <row r="4848" spans="1:2" ht="18" customHeight="1">
      <c r="A4848" s="73"/>
      <c r="B4848" s="86"/>
    </row>
    <row r="4849" spans="1:2" ht="18" customHeight="1">
      <c r="A4849" s="73"/>
      <c r="B4849" s="86"/>
    </row>
    <row r="4850" spans="1:2" ht="18" customHeight="1">
      <c r="A4850" s="73"/>
      <c r="B4850" s="86"/>
    </row>
    <row r="4851" spans="1:2" ht="18" customHeight="1">
      <c r="A4851" s="73"/>
      <c r="B4851" s="86"/>
    </row>
    <row r="4852" spans="1:2" ht="18" customHeight="1">
      <c r="A4852" s="73"/>
      <c r="B4852" s="86"/>
    </row>
    <row r="4853" spans="1:2" ht="18" customHeight="1">
      <c r="A4853" s="73"/>
      <c r="B4853" s="86"/>
    </row>
    <row r="4854" spans="1:2" ht="18" customHeight="1">
      <c r="A4854" s="73"/>
      <c r="B4854" s="86"/>
    </row>
    <row r="4855" spans="1:2" ht="18" customHeight="1">
      <c r="A4855" s="73"/>
      <c r="B4855" s="86"/>
    </row>
    <row r="4856" spans="1:2" ht="18" customHeight="1">
      <c r="A4856" s="73"/>
      <c r="B4856" s="86"/>
    </row>
    <row r="4857" spans="1:2" ht="18" customHeight="1">
      <c r="A4857" s="73"/>
      <c r="B4857" s="86"/>
    </row>
    <row r="4858" spans="1:2" ht="18" customHeight="1">
      <c r="A4858" s="73"/>
      <c r="B4858" s="86"/>
    </row>
    <row r="4859" spans="1:2" ht="18" customHeight="1">
      <c r="A4859" s="73"/>
      <c r="B4859" s="86"/>
    </row>
    <row r="4860" spans="1:2" ht="18" customHeight="1">
      <c r="A4860" s="73"/>
      <c r="B4860" s="86"/>
    </row>
    <row r="4861" spans="1:2" ht="18" customHeight="1">
      <c r="A4861" s="73"/>
      <c r="B4861" s="86"/>
    </row>
    <row r="4862" spans="1:2" ht="18" customHeight="1">
      <c r="A4862" s="73"/>
      <c r="B4862" s="86"/>
    </row>
    <row r="4863" spans="1:2" ht="18" customHeight="1">
      <c r="A4863" s="73"/>
      <c r="B4863" s="86"/>
    </row>
    <row r="4864" spans="1:2" ht="18" customHeight="1">
      <c r="A4864" s="73"/>
      <c r="B4864" s="86"/>
    </row>
    <row r="4865" spans="1:2" ht="18" customHeight="1">
      <c r="A4865" s="73"/>
      <c r="B4865" s="86"/>
    </row>
    <row r="4866" spans="1:2" ht="18" customHeight="1">
      <c r="A4866" s="73"/>
      <c r="B4866" s="86"/>
    </row>
    <row r="4867" spans="1:2" ht="18" customHeight="1">
      <c r="A4867" s="73"/>
      <c r="B4867" s="86"/>
    </row>
    <row r="4868" spans="1:2" ht="18" customHeight="1">
      <c r="A4868" s="73"/>
      <c r="B4868" s="86"/>
    </row>
    <row r="4869" spans="1:2" ht="18" customHeight="1">
      <c r="A4869" s="73"/>
      <c r="B4869" s="86"/>
    </row>
    <row r="4870" spans="1:2" ht="18" customHeight="1">
      <c r="A4870" s="73"/>
      <c r="B4870" s="86"/>
    </row>
    <row r="4871" spans="1:2" ht="18" customHeight="1">
      <c r="A4871" s="73"/>
      <c r="B4871" s="86"/>
    </row>
    <row r="4872" spans="1:2" ht="18" customHeight="1">
      <c r="A4872" s="73"/>
      <c r="B4872" s="86"/>
    </row>
    <row r="4873" spans="1:2" ht="18" customHeight="1">
      <c r="A4873" s="73"/>
      <c r="B4873" s="86"/>
    </row>
    <row r="4874" spans="1:2" ht="18" customHeight="1">
      <c r="A4874" s="73"/>
      <c r="B4874" s="86"/>
    </row>
    <row r="4875" spans="1:2" ht="18" customHeight="1">
      <c r="A4875" s="73"/>
      <c r="B4875" s="86"/>
    </row>
    <row r="4876" spans="1:2" ht="18" customHeight="1">
      <c r="A4876" s="73"/>
      <c r="B4876" s="86"/>
    </row>
    <row r="4877" spans="1:2" ht="18" customHeight="1">
      <c r="A4877" s="73"/>
      <c r="B4877" s="86"/>
    </row>
    <row r="4878" spans="1:2" ht="18" customHeight="1">
      <c r="A4878" s="73"/>
      <c r="B4878" s="86"/>
    </row>
    <row r="4879" spans="1:2" ht="18" customHeight="1">
      <c r="A4879" s="73"/>
      <c r="B4879" s="86"/>
    </row>
    <row r="4880" spans="1:2" ht="18" customHeight="1">
      <c r="A4880" s="73"/>
      <c r="B4880" s="86"/>
    </row>
    <row r="4881" spans="1:2" ht="18" customHeight="1">
      <c r="A4881" s="73"/>
      <c r="B4881" s="86"/>
    </row>
    <row r="4882" spans="1:2" ht="18" customHeight="1">
      <c r="A4882" s="73"/>
      <c r="B4882" s="86"/>
    </row>
    <row r="4883" spans="1:2" ht="18" customHeight="1">
      <c r="A4883" s="73"/>
      <c r="B4883" s="86"/>
    </row>
    <row r="4884" spans="1:2" ht="18" customHeight="1">
      <c r="A4884" s="73"/>
      <c r="B4884" s="86"/>
    </row>
    <row r="4885" spans="1:2" ht="18" customHeight="1">
      <c r="A4885" s="73"/>
      <c r="B4885" s="86"/>
    </row>
    <row r="4886" spans="1:2" ht="18" customHeight="1">
      <c r="A4886" s="73"/>
      <c r="B4886" s="86"/>
    </row>
    <row r="4887" spans="1:2" ht="18" customHeight="1">
      <c r="A4887" s="73"/>
      <c r="B4887" s="86"/>
    </row>
    <row r="4888" spans="1:2" ht="18" customHeight="1">
      <c r="A4888" s="73"/>
      <c r="B4888" s="86"/>
    </row>
    <row r="4889" spans="1:2" ht="18" customHeight="1">
      <c r="A4889" s="73"/>
      <c r="B4889" s="86"/>
    </row>
    <row r="4890" spans="1:2" ht="18" customHeight="1">
      <c r="A4890" s="73"/>
      <c r="B4890" s="86"/>
    </row>
    <row r="4891" spans="1:2" ht="18" customHeight="1">
      <c r="A4891" s="73"/>
      <c r="B4891" s="86"/>
    </row>
    <row r="4892" spans="1:2" ht="18" customHeight="1">
      <c r="A4892" s="73"/>
      <c r="B4892" s="86"/>
    </row>
    <row r="4893" spans="1:2" ht="18" customHeight="1">
      <c r="A4893" s="73"/>
      <c r="B4893" s="86"/>
    </row>
    <row r="4894" spans="1:2" ht="18" customHeight="1">
      <c r="A4894" s="73"/>
      <c r="B4894" s="86"/>
    </row>
    <row r="4895" spans="1:2" ht="18" customHeight="1">
      <c r="A4895" s="73"/>
      <c r="B4895" s="86"/>
    </row>
    <row r="4896" spans="1:2" ht="18" customHeight="1">
      <c r="A4896" s="73"/>
      <c r="B4896" s="86"/>
    </row>
    <row r="4897" spans="1:2" ht="18" customHeight="1">
      <c r="A4897" s="73"/>
      <c r="B4897" s="86"/>
    </row>
    <row r="4898" spans="1:2" ht="18" customHeight="1">
      <c r="A4898" s="73"/>
      <c r="B4898" s="86"/>
    </row>
    <row r="4899" spans="1:2" ht="18" customHeight="1">
      <c r="A4899" s="73"/>
      <c r="B4899" s="86"/>
    </row>
    <row r="4900" spans="1:2" ht="18" customHeight="1">
      <c r="A4900" s="73"/>
      <c r="B4900" s="86"/>
    </row>
    <row r="4901" spans="1:2" ht="18" customHeight="1">
      <c r="A4901" s="73"/>
      <c r="B4901" s="86"/>
    </row>
    <row r="4902" spans="1:2" ht="18" customHeight="1">
      <c r="A4902" s="73"/>
      <c r="B4902" s="86"/>
    </row>
    <row r="4903" spans="1:2" ht="18" customHeight="1">
      <c r="A4903" s="73"/>
      <c r="B4903" s="86"/>
    </row>
    <row r="4904" spans="1:2" ht="18" customHeight="1">
      <c r="A4904" s="73"/>
      <c r="B4904" s="86"/>
    </row>
    <row r="4905" spans="1:2" ht="18" customHeight="1">
      <c r="A4905" s="73"/>
      <c r="B4905" s="86"/>
    </row>
    <row r="4906" spans="1:2" ht="18" customHeight="1">
      <c r="A4906" s="73"/>
      <c r="B4906" s="86"/>
    </row>
    <row r="4907" spans="1:2" ht="18" customHeight="1">
      <c r="A4907" s="73"/>
      <c r="B4907" s="86"/>
    </row>
    <row r="4908" spans="1:2" ht="18" customHeight="1">
      <c r="A4908" s="73"/>
      <c r="B4908" s="86"/>
    </row>
    <row r="4909" spans="1:2" ht="18" customHeight="1">
      <c r="A4909" s="73"/>
      <c r="B4909" s="86"/>
    </row>
    <row r="4910" spans="1:2" ht="18" customHeight="1">
      <c r="A4910" s="73"/>
      <c r="B4910" s="86"/>
    </row>
    <row r="4911" spans="1:2" ht="18" customHeight="1">
      <c r="A4911" s="73"/>
      <c r="B4911" s="86"/>
    </row>
    <row r="4912" spans="1:2" ht="18" customHeight="1">
      <c r="A4912" s="73"/>
      <c r="B4912" s="86"/>
    </row>
    <row r="4913" spans="1:2" ht="18" customHeight="1">
      <c r="A4913" s="73"/>
      <c r="B4913" s="86"/>
    </row>
    <row r="4914" spans="1:2" ht="18" customHeight="1">
      <c r="A4914" s="73"/>
      <c r="B4914" s="86"/>
    </row>
    <row r="4915" spans="1:2" ht="18" customHeight="1">
      <c r="A4915" s="73"/>
      <c r="B4915" s="86"/>
    </row>
    <row r="4916" spans="1:2" ht="18" customHeight="1">
      <c r="A4916" s="73"/>
      <c r="B4916" s="86"/>
    </row>
    <row r="4917" spans="1:2" ht="18" customHeight="1">
      <c r="A4917" s="73"/>
      <c r="B4917" s="86"/>
    </row>
    <row r="4918" spans="1:2" ht="18" customHeight="1">
      <c r="A4918" s="73"/>
      <c r="B4918" s="86"/>
    </row>
    <row r="4919" spans="1:2" ht="18" customHeight="1">
      <c r="A4919" s="73"/>
      <c r="B4919" s="86"/>
    </row>
    <row r="4920" spans="1:2" ht="18" customHeight="1">
      <c r="A4920" s="73"/>
      <c r="B4920" s="86"/>
    </row>
    <row r="4921" spans="1:2" ht="18" customHeight="1">
      <c r="A4921" s="73"/>
      <c r="B4921" s="86"/>
    </row>
    <row r="4922" spans="1:2" ht="18" customHeight="1">
      <c r="A4922" s="73"/>
      <c r="B4922" s="86"/>
    </row>
    <row r="4923" spans="1:2" ht="18" customHeight="1">
      <c r="A4923" s="73"/>
      <c r="B4923" s="86"/>
    </row>
    <row r="4924" spans="1:2" ht="18" customHeight="1">
      <c r="A4924" s="73"/>
      <c r="B4924" s="86"/>
    </row>
    <row r="4925" spans="1:2" ht="18" customHeight="1">
      <c r="A4925" s="73"/>
      <c r="B4925" s="86"/>
    </row>
    <row r="4926" spans="1:2" ht="18" customHeight="1">
      <c r="A4926" s="73"/>
      <c r="B4926" s="86"/>
    </row>
    <row r="4927" spans="1:2" ht="18" customHeight="1">
      <c r="A4927" s="73"/>
      <c r="B4927" s="86"/>
    </row>
    <row r="4928" spans="1:2" ht="18" customHeight="1">
      <c r="A4928" s="73"/>
      <c r="B4928" s="86"/>
    </row>
    <row r="4929" spans="1:2" ht="18" customHeight="1">
      <c r="A4929" s="73"/>
      <c r="B4929" s="86"/>
    </row>
    <row r="4930" spans="1:2" ht="18" customHeight="1">
      <c r="A4930" s="73"/>
      <c r="B4930" s="86"/>
    </row>
    <row r="4931" spans="1:2" ht="18" customHeight="1">
      <c r="A4931" s="73"/>
      <c r="B4931" s="86"/>
    </row>
    <row r="4932" spans="1:2" ht="18" customHeight="1">
      <c r="A4932" s="73"/>
      <c r="B4932" s="86"/>
    </row>
    <row r="4933" spans="1:2" ht="18" customHeight="1">
      <c r="A4933" s="73"/>
      <c r="B4933" s="86"/>
    </row>
    <row r="4934" spans="1:2" ht="18" customHeight="1">
      <c r="A4934" s="73"/>
      <c r="B4934" s="86"/>
    </row>
    <row r="4935" spans="1:2" ht="18" customHeight="1">
      <c r="A4935" s="73"/>
      <c r="B4935" s="86"/>
    </row>
    <row r="4936" spans="1:2" ht="18" customHeight="1">
      <c r="A4936" s="73"/>
      <c r="B4936" s="86"/>
    </row>
    <row r="4937" spans="1:2" ht="18" customHeight="1">
      <c r="A4937" s="73"/>
      <c r="B4937" s="86"/>
    </row>
    <row r="4938" spans="1:2" ht="18" customHeight="1">
      <c r="A4938" s="73"/>
      <c r="B4938" s="86"/>
    </row>
    <row r="4939" spans="1:2" ht="18" customHeight="1">
      <c r="A4939" s="73"/>
      <c r="B4939" s="86"/>
    </row>
    <row r="4940" spans="1:2" ht="18" customHeight="1">
      <c r="A4940" s="73"/>
      <c r="B4940" s="86"/>
    </row>
    <row r="4941" spans="1:2" ht="18" customHeight="1">
      <c r="A4941" s="73"/>
      <c r="B4941" s="86"/>
    </row>
    <row r="4942" spans="1:2" ht="18" customHeight="1">
      <c r="A4942" s="73"/>
      <c r="B4942" s="86"/>
    </row>
    <row r="4943" spans="1:2" ht="18" customHeight="1">
      <c r="A4943" s="73"/>
      <c r="B4943" s="86"/>
    </row>
    <row r="4944" spans="1:2" ht="18" customHeight="1">
      <c r="A4944" s="73"/>
      <c r="B4944" s="86"/>
    </row>
    <row r="4945" spans="1:2" ht="18" customHeight="1">
      <c r="A4945" s="73"/>
      <c r="B4945" s="86"/>
    </row>
    <row r="4946" spans="1:2" ht="18" customHeight="1">
      <c r="A4946" s="73"/>
      <c r="B4946" s="86"/>
    </row>
    <row r="4947" spans="1:2" ht="18" customHeight="1">
      <c r="A4947" s="73"/>
      <c r="B4947" s="86"/>
    </row>
    <row r="4948" spans="1:2" ht="18" customHeight="1">
      <c r="A4948" s="73"/>
      <c r="B4948" s="86"/>
    </row>
    <row r="4949" spans="1:2" ht="18" customHeight="1">
      <c r="A4949" s="73"/>
      <c r="B4949" s="86"/>
    </row>
    <row r="4950" spans="1:2" ht="18" customHeight="1">
      <c r="A4950" s="73"/>
      <c r="B4950" s="86"/>
    </row>
    <row r="4951" spans="1:2" ht="18" customHeight="1">
      <c r="A4951" s="73"/>
      <c r="B4951" s="86"/>
    </row>
    <row r="4952" spans="1:2" ht="18" customHeight="1">
      <c r="A4952" s="73"/>
      <c r="B4952" s="86"/>
    </row>
    <row r="4953" spans="1:2" ht="18" customHeight="1">
      <c r="A4953" s="73"/>
      <c r="B4953" s="86"/>
    </row>
    <row r="4954" spans="1:2" ht="18" customHeight="1">
      <c r="A4954" s="73"/>
      <c r="B4954" s="86"/>
    </row>
    <row r="4955" spans="1:2" ht="18" customHeight="1">
      <c r="A4955" s="73"/>
      <c r="B4955" s="86"/>
    </row>
    <row r="4956" spans="1:2" ht="18" customHeight="1">
      <c r="A4956" s="73"/>
      <c r="B4956" s="86"/>
    </row>
    <row r="4957" spans="1:2" ht="18" customHeight="1">
      <c r="A4957" s="73"/>
      <c r="B4957" s="86"/>
    </row>
    <row r="4958" spans="1:2" ht="18" customHeight="1">
      <c r="A4958" s="73"/>
      <c r="B4958" s="86"/>
    </row>
    <row r="4959" spans="1:2" ht="18" customHeight="1">
      <c r="A4959" s="73"/>
      <c r="B4959" s="86"/>
    </row>
    <row r="4960" spans="1:2" ht="18" customHeight="1">
      <c r="A4960" s="73"/>
      <c r="B4960" s="86"/>
    </row>
    <row r="4961" spans="1:2" ht="18" customHeight="1">
      <c r="A4961" s="73"/>
      <c r="B4961" s="86"/>
    </row>
    <row r="4962" spans="1:2" ht="18" customHeight="1">
      <c r="A4962" s="73"/>
      <c r="B4962" s="86"/>
    </row>
    <row r="4963" spans="1:2" ht="18" customHeight="1">
      <c r="A4963" s="73"/>
      <c r="B4963" s="86"/>
    </row>
    <row r="4964" spans="1:2" ht="18" customHeight="1">
      <c r="A4964" s="73"/>
      <c r="B4964" s="86"/>
    </row>
    <row r="4965" spans="1:2" ht="18" customHeight="1">
      <c r="A4965" s="73"/>
      <c r="B4965" s="86"/>
    </row>
    <row r="4966" spans="1:2" ht="18" customHeight="1">
      <c r="A4966" s="73"/>
      <c r="B4966" s="86"/>
    </row>
    <row r="4967" spans="1:2" ht="18" customHeight="1">
      <c r="A4967" s="73"/>
      <c r="B4967" s="86"/>
    </row>
    <row r="4968" spans="1:2" ht="18" customHeight="1">
      <c r="A4968" s="73"/>
      <c r="B4968" s="86"/>
    </row>
    <row r="4969" spans="1:2" ht="18" customHeight="1">
      <c r="A4969" s="73"/>
      <c r="B4969" s="86"/>
    </row>
    <row r="4970" spans="1:2" ht="18" customHeight="1">
      <c r="A4970" s="73"/>
      <c r="B4970" s="86"/>
    </row>
    <row r="4971" spans="1:2" ht="18" customHeight="1">
      <c r="A4971" s="73"/>
      <c r="B4971" s="86"/>
    </row>
    <row r="4972" spans="1:2" ht="18" customHeight="1">
      <c r="A4972" s="73"/>
      <c r="B4972" s="86"/>
    </row>
    <row r="4973" spans="1:2" ht="18" customHeight="1">
      <c r="A4973" s="73"/>
      <c r="B4973" s="86"/>
    </row>
    <row r="4974" spans="1:2" ht="18" customHeight="1">
      <c r="A4974" s="73"/>
      <c r="B4974" s="86"/>
    </row>
    <row r="4975" spans="1:2" ht="18" customHeight="1">
      <c r="A4975" s="73"/>
      <c r="B4975" s="86"/>
    </row>
    <row r="4976" spans="1:2" ht="18" customHeight="1">
      <c r="A4976" s="73"/>
      <c r="B4976" s="86"/>
    </row>
    <row r="4977" spans="1:2" ht="18" customHeight="1">
      <c r="A4977" s="73"/>
      <c r="B4977" s="86"/>
    </row>
    <row r="4978" spans="1:2" ht="18" customHeight="1">
      <c r="A4978" s="73"/>
      <c r="B4978" s="86"/>
    </row>
    <row r="4979" spans="1:2" ht="18" customHeight="1">
      <c r="A4979" s="73"/>
      <c r="B4979" s="86"/>
    </row>
    <row r="4980" spans="1:2" ht="18" customHeight="1">
      <c r="A4980" s="73"/>
      <c r="B4980" s="86"/>
    </row>
    <row r="4981" spans="1:2" ht="18" customHeight="1">
      <c r="A4981" s="73"/>
      <c r="B4981" s="86"/>
    </row>
    <row r="4982" spans="1:2" ht="18" customHeight="1">
      <c r="A4982" s="73"/>
      <c r="B4982" s="86"/>
    </row>
    <row r="4983" spans="1:2" ht="18" customHeight="1">
      <c r="A4983" s="73"/>
      <c r="B4983" s="86"/>
    </row>
    <row r="4984" spans="1:2" ht="18" customHeight="1">
      <c r="A4984" s="73"/>
      <c r="B4984" s="86"/>
    </row>
    <row r="4985" spans="1:2" ht="18" customHeight="1">
      <c r="A4985" s="73"/>
      <c r="B4985" s="86"/>
    </row>
    <row r="4986" spans="1:2" ht="18" customHeight="1">
      <c r="A4986" s="73"/>
      <c r="B4986" s="86"/>
    </row>
    <row r="4987" spans="1:2" ht="18" customHeight="1">
      <c r="A4987" s="73"/>
      <c r="B4987" s="86"/>
    </row>
    <row r="4988" spans="1:2" ht="18" customHeight="1">
      <c r="A4988" s="73"/>
      <c r="B4988" s="86"/>
    </row>
    <row r="4989" spans="1:2" ht="18" customHeight="1">
      <c r="A4989" s="73"/>
      <c r="B4989" s="86"/>
    </row>
    <row r="4990" spans="1:2" ht="18" customHeight="1">
      <c r="A4990" s="73"/>
      <c r="B4990" s="86"/>
    </row>
    <row r="4991" spans="1:2" ht="18" customHeight="1">
      <c r="A4991" s="73"/>
      <c r="B4991" s="86"/>
    </row>
    <row r="4992" spans="1:2" ht="18" customHeight="1">
      <c r="A4992" s="73"/>
      <c r="B4992" s="86"/>
    </row>
    <row r="4993" spans="1:2" ht="18" customHeight="1">
      <c r="A4993" s="73"/>
      <c r="B4993" s="86"/>
    </row>
    <row r="4994" spans="1:2" ht="18" customHeight="1">
      <c r="A4994" s="73"/>
      <c r="B4994" s="86"/>
    </row>
    <row r="4995" spans="1:2" ht="18" customHeight="1">
      <c r="A4995" s="73"/>
      <c r="B4995" s="86"/>
    </row>
    <row r="4996" spans="1:2" ht="18" customHeight="1">
      <c r="A4996" s="73"/>
      <c r="B4996" s="86"/>
    </row>
    <row r="4997" spans="1:2" ht="18" customHeight="1">
      <c r="A4997" s="73"/>
      <c r="B4997" s="86"/>
    </row>
    <row r="4998" spans="1:2" ht="18" customHeight="1">
      <c r="A4998" s="73"/>
      <c r="B4998" s="86"/>
    </row>
    <row r="4999" spans="1:2" ht="18" customHeight="1">
      <c r="A4999" s="73"/>
      <c r="B4999" s="86"/>
    </row>
    <row r="5000" spans="1:2" ht="18" customHeight="1">
      <c r="A5000" s="73"/>
      <c r="B5000" s="86"/>
    </row>
    <row r="5001" spans="1:2" ht="18" customHeight="1">
      <c r="A5001" s="73"/>
      <c r="B5001" s="86"/>
    </row>
    <row r="5002" spans="1:2" ht="18" customHeight="1">
      <c r="A5002" s="73"/>
      <c r="B5002" s="86"/>
    </row>
    <row r="5003" spans="1:2" ht="18" customHeight="1">
      <c r="A5003" s="73"/>
      <c r="B5003" s="86"/>
    </row>
    <row r="5004" spans="1:2" ht="18" customHeight="1">
      <c r="A5004" s="73"/>
      <c r="B5004" s="86"/>
    </row>
    <row r="5005" spans="1:2" ht="18" customHeight="1">
      <c r="A5005" s="73"/>
      <c r="B5005" s="86"/>
    </row>
    <row r="5006" spans="1:2" ht="18" customHeight="1">
      <c r="A5006" s="73"/>
      <c r="B5006" s="86"/>
    </row>
    <row r="5007" spans="1:2" ht="18" customHeight="1">
      <c r="A5007" s="73"/>
      <c r="B5007" s="86"/>
    </row>
    <row r="5008" spans="1:2" ht="18" customHeight="1">
      <c r="A5008" s="73"/>
      <c r="B5008" s="86"/>
    </row>
    <row r="5009" spans="1:2" ht="18" customHeight="1">
      <c r="A5009" s="73"/>
      <c r="B5009" s="86"/>
    </row>
    <row r="5010" spans="1:2" ht="18" customHeight="1">
      <c r="A5010" s="73"/>
      <c r="B5010" s="86"/>
    </row>
    <row r="5011" spans="1:2" ht="18" customHeight="1">
      <c r="A5011" s="73"/>
      <c r="B5011" s="86"/>
    </row>
    <row r="5012" spans="1:2" ht="18" customHeight="1">
      <c r="A5012" s="73"/>
      <c r="B5012" s="86"/>
    </row>
    <row r="5013" spans="1:2" ht="18" customHeight="1">
      <c r="A5013" s="73"/>
      <c r="B5013" s="86"/>
    </row>
    <row r="5014" spans="1:2" ht="18" customHeight="1">
      <c r="A5014" s="73"/>
      <c r="B5014" s="86"/>
    </row>
    <row r="5015" spans="1:2" ht="18" customHeight="1">
      <c r="A5015" s="73"/>
      <c r="B5015" s="86"/>
    </row>
    <row r="5016" spans="1:2" ht="18" customHeight="1">
      <c r="A5016" s="73"/>
      <c r="B5016" s="86"/>
    </row>
    <row r="5017" spans="1:2" ht="18" customHeight="1">
      <c r="A5017" s="73"/>
      <c r="B5017" s="86"/>
    </row>
    <row r="5018" spans="1:2" ht="18" customHeight="1">
      <c r="A5018" s="73"/>
      <c r="B5018" s="86"/>
    </row>
    <row r="5019" spans="1:2" ht="18" customHeight="1">
      <c r="A5019" s="73"/>
      <c r="B5019" s="86"/>
    </row>
    <row r="5020" spans="1:2" ht="18" customHeight="1">
      <c r="A5020" s="73"/>
      <c r="B5020" s="86"/>
    </row>
    <row r="5021" spans="1:2" ht="18" customHeight="1">
      <c r="A5021" s="73"/>
      <c r="B5021" s="86"/>
    </row>
    <row r="5022" spans="1:2" ht="18" customHeight="1">
      <c r="A5022" s="73"/>
      <c r="B5022" s="86"/>
    </row>
    <row r="5023" spans="1:2" ht="18" customHeight="1">
      <c r="A5023" s="73"/>
      <c r="B5023" s="86"/>
    </row>
    <row r="5024" spans="1:2" ht="18" customHeight="1">
      <c r="A5024" s="73"/>
      <c r="B5024" s="86"/>
    </row>
    <row r="5025" spans="1:2" ht="18" customHeight="1">
      <c r="A5025" s="73"/>
      <c r="B5025" s="86"/>
    </row>
    <row r="5026" spans="1:2" ht="18" customHeight="1">
      <c r="A5026" s="73"/>
      <c r="B5026" s="86"/>
    </row>
    <row r="5027" spans="1:2" ht="18" customHeight="1">
      <c r="A5027" s="73"/>
      <c r="B5027" s="86"/>
    </row>
    <row r="5028" spans="1:2" ht="18" customHeight="1">
      <c r="A5028" s="73"/>
      <c r="B5028" s="86"/>
    </row>
    <row r="5029" spans="1:2" ht="18" customHeight="1">
      <c r="A5029" s="73"/>
      <c r="B5029" s="86"/>
    </row>
    <row r="5030" spans="1:2" ht="18" customHeight="1">
      <c r="A5030" s="73"/>
      <c r="B5030" s="86"/>
    </row>
    <row r="5031" spans="1:2" ht="18" customHeight="1">
      <c r="A5031" s="73"/>
      <c r="B5031" s="86"/>
    </row>
    <row r="5032" spans="1:2" ht="18" customHeight="1">
      <c r="A5032" s="73"/>
      <c r="B5032" s="86"/>
    </row>
    <row r="5033" spans="1:2" ht="18" customHeight="1">
      <c r="A5033" s="73"/>
      <c r="B5033" s="86"/>
    </row>
    <row r="5034" spans="1:2" ht="18" customHeight="1">
      <c r="A5034" s="73"/>
      <c r="B5034" s="86"/>
    </row>
    <row r="5035" spans="1:2" ht="18" customHeight="1">
      <c r="A5035" s="73"/>
      <c r="B5035" s="86"/>
    </row>
    <row r="5036" spans="1:2" ht="18" customHeight="1">
      <c r="A5036" s="73"/>
      <c r="B5036" s="86"/>
    </row>
    <row r="5037" spans="1:2" ht="18" customHeight="1">
      <c r="A5037" s="73"/>
      <c r="B5037" s="86"/>
    </row>
    <row r="5038" spans="1:2" ht="18" customHeight="1">
      <c r="A5038" s="73"/>
      <c r="B5038" s="86"/>
    </row>
    <row r="5039" spans="1:2" ht="18" customHeight="1">
      <c r="A5039" s="73"/>
      <c r="B5039" s="86"/>
    </row>
    <row r="5040" spans="1:2" ht="18" customHeight="1">
      <c r="A5040" s="73"/>
      <c r="B5040" s="86"/>
    </row>
    <row r="5041" spans="1:2" ht="18" customHeight="1">
      <c r="A5041" s="73"/>
      <c r="B5041" s="86"/>
    </row>
    <row r="5042" spans="1:2" ht="18" customHeight="1">
      <c r="A5042" s="73"/>
      <c r="B5042" s="86"/>
    </row>
    <row r="5043" spans="1:2" ht="18" customHeight="1">
      <c r="A5043" s="73"/>
      <c r="B5043" s="86"/>
    </row>
    <row r="5044" spans="1:2" ht="18" customHeight="1">
      <c r="A5044" s="73"/>
      <c r="B5044" s="86"/>
    </row>
    <row r="5045" spans="1:2" ht="18" customHeight="1">
      <c r="A5045" s="73"/>
      <c r="B5045" s="86"/>
    </row>
    <row r="5046" spans="1:2" ht="18" customHeight="1">
      <c r="A5046" s="73"/>
      <c r="B5046" s="86"/>
    </row>
    <row r="5047" spans="1:2" ht="18" customHeight="1">
      <c r="A5047" s="73"/>
      <c r="B5047" s="86"/>
    </row>
    <row r="5048" spans="1:2" ht="18" customHeight="1">
      <c r="A5048" s="73"/>
      <c r="B5048" s="86"/>
    </row>
    <row r="5049" spans="1:2" ht="18" customHeight="1">
      <c r="A5049" s="73"/>
      <c r="B5049" s="86"/>
    </row>
    <row r="5050" spans="1:2" ht="18" customHeight="1">
      <c r="A5050" s="73"/>
      <c r="B5050" s="86"/>
    </row>
    <row r="5051" spans="1:2" ht="18" customHeight="1">
      <c r="A5051" s="73"/>
      <c r="B5051" s="86"/>
    </row>
    <row r="5052" spans="1:2" ht="18" customHeight="1">
      <c r="A5052" s="73"/>
      <c r="B5052" s="86"/>
    </row>
    <row r="5053" spans="1:2" ht="18" customHeight="1">
      <c r="A5053" s="73"/>
      <c r="B5053" s="86"/>
    </row>
    <row r="5054" spans="1:2" ht="18" customHeight="1">
      <c r="A5054" s="73"/>
      <c r="B5054" s="86"/>
    </row>
    <row r="5055" spans="1:2" ht="18" customHeight="1">
      <c r="A5055" s="73"/>
      <c r="B5055" s="86"/>
    </row>
    <row r="5056" spans="1:2" ht="18" customHeight="1">
      <c r="A5056" s="73"/>
      <c r="B5056" s="86"/>
    </row>
    <row r="5057" spans="1:2" ht="18" customHeight="1">
      <c r="A5057" s="73"/>
      <c r="B5057" s="86"/>
    </row>
    <row r="5058" spans="1:2" ht="18" customHeight="1">
      <c r="A5058" s="73"/>
      <c r="B5058" s="86"/>
    </row>
    <row r="5059" spans="1:2" ht="18" customHeight="1">
      <c r="A5059" s="73"/>
      <c r="B5059" s="86"/>
    </row>
    <row r="5060" spans="1:2" ht="18" customHeight="1">
      <c r="A5060" s="73"/>
      <c r="B5060" s="86"/>
    </row>
    <row r="5061" spans="1:2" ht="18" customHeight="1">
      <c r="A5061" s="73"/>
      <c r="B5061" s="86"/>
    </row>
    <row r="5062" spans="1:2" ht="18" customHeight="1">
      <c r="A5062" s="73"/>
      <c r="B5062" s="86"/>
    </row>
    <row r="5063" spans="1:2" ht="18" customHeight="1">
      <c r="A5063" s="73"/>
      <c r="B5063" s="86"/>
    </row>
    <row r="5064" spans="1:2" ht="18" customHeight="1">
      <c r="A5064" s="73"/>
      <c r="B5064" s="86"/>
    </row>
    <row r="5065" spans="1:2" ht="18" customHeight="1">
      <c r="A5065" s="73"/>
      <c r="B5065" s="86"/>
    </row>
    <row r="5066" spans="1:2" ht="18" customHeight="1">
      <c r="A5066" s="73"/>
      <c r="B5066" s="86"/>
    </row>
    <row r="5067" spans="1:2" ht="18" customHeight="1">
      <c r="A5067" s="73"/>
      <c r="B5067" s="86"/>
    </row>
    <row r="5068" spans="1:2" ht="18" customHeight="1">
      <c r="A5068" s="73"/>
      <c r="B5068" s="86"/>
    </row>
    <row r="5069" spans="1:2" ht="18" customHeight="1">
      <c r="A5069" s="73"/>
      <c r="B5069" s="86"/>
    </row>
    <row r="5070" spans="1:2" ht="18" customHeight="1">
      <c r="A5070" s="73"/>
      <c r="B5070" s="86"/>
    </row>
    <row r="5071" spans="1:2" ht="18" customHeight="1">
      <c r="A5071" s="73"/>
      <c r="B5071" s="86"/>
    </row>
    <row r="5072" spans="1:2" ht="18" customHeight="1">
      <c r="A5072" s="73"/>
      <c r="B5072" s="86"/>
    </row>
    <row r="5073" spans="1:2" ht="18" customHeight="1">
      <c r="A5073" s="73"/>
      <c r="B5073" s="86"/>
    </row>
    <row r="5074" spans="1:2" ht="18" customHeight="1">
      <c r="A5074" s="73"/>
      <c r="B5074" s="86"/>
    </row>
    <row r="5075" spans="1:2" ht="18" customHeight="1">
      <c r="A5075" s="73"/>
      <c r="B5075" s="86"/>
    </row>
    <row r="5076" spans="1:2" ht="18" customHeight="1">
      <c r="A5076" s="73"/>
      <c r="B5076" s="86"/>
    </row>
    <row r="5077" spans="1:2" ht="18" customHeight="1">
      <c r="A5077" s="73"/>
      <c r="B5077" s="86"/>
    </row>
    <row r="5078" spans="1:2" ht="18" customHeight="1">
      <c r="A5078" s="73"/>
      <c r="B5078" s="86"/>
    </row>
    <row r="5079" spans="1:2" ht="18" customHeight="1">
      <c r="A5079" s="73"/>
      <c r="B5079" s="86"/>
    </row>
    <row r="5080" spans="1:2" ht="18" customHeight="1">
      <c r="A5080" s="73"/>
      <c r="B5080" s="86"/>
    </row>
    <row r="5081" spans="1:2" ht="18" customHeight="1">
      <c r="A5081" s="73"/>
      <c r="B5081" s="86"/>
    </row>
    <row r="5082" spans="1:2" ht="18" customHeight="1">
      <c r="A5082" s="73"/>
      <c r="B5082" s="86"/>
    </row>
    <row r="5083" spans="1:2" ht="18" customHeight="1">
      <c r="A5083" s="73"/>
      <c r="B5083" s="86"/>
    </row>
    <row r="5084" spans="1:2" ht="18" customHeight="1">
      <c r="A5084" s="73"/>
      <c r="B5084" s="86"/>
    </row>
    <row r="5085" spans="1:2" ht="18" customHeight="1">
      <c r="A5085" s="73"/>
      <c r="B5085" s="86"/>
    </row>
    <row r="5086" spans="1:2" ht="18" customHeight="1">
      <c r="A5086" s="73"/>
      <c r="B5086" s="86"/>
    </row>
    <row r="5087" spans="1:2" ht="18" customHeight="1">
      <c r="A5087" s="73"/>
      <c r="B5087" s="86"/>
    </row>
    <row r="5088" spans="1:2" ht="18" customHeight="1">
      <c r="A5088" s="73"/>
      <c r="B5088" s="86"/>
    </row>
    <row r="5089" spans="1:2" ht="18" customHeight="1">
      <c r="A5089" s="73"/>
      <c r="B5089" s="86"/>
    </row>
    <row r="5090" spans="1:2" ht="18" customHeight="1">
      <c r="A5090" s="73"/>
      <c r="B5090" s="86"/>
    </row>
    <row r="5091" spans="1:2" ht="18" customHeight="1">
      <c r="A5091" s="73"/>
      <c r="B5091" s="86"/>
    </row>
    <row r="5092" spans="1:2" ht="18" customHeight="1">
      <c r="A5092" s="73"/>
      <c r="B5092" s="86"/>
    </row>
    <row r="5093" spans="1:2" ht="18" customHeight="1">
      <c r="A5093" s="73"/>
      <c r="B5093" s="86"/>
    </row>
    <row r="5094" spans="1:2" ht="18" customHeight="1">
      <c r="A5094" s="73"/>
      <c r="B5094" s="86"/>
    </row>
    <row r="5095" spans="1:2" ht="18" customHeight="1">
      <c r="A5095" s="73"/>
      <c r="B5095" s="86"/>
    </row>
    <row r="5096" spans="1:2" ht="18" customHeight="1">
      <c r="A5096" s="73"/>
      <c r="B5096" s="86"/>
    </row>
    <row r="5097" spans="1:2" ht="18" customHeight="1">
      <c r="A5097" s="73"/>
      <c r="B5097" s="86"/>
    </row>
    <row r="5098" spans="1:2" ht="18" customHeight="1">
      <c r="A5098" s="73"/>
      <c r="B5098" s="86"/>
    </row>
    <row r="5099" spans="1:2" ht="18" customHeight="1">
      <c r="A5099" s="73"/>
      <c r="B5099" s="86"/>
    </row>
    <row r="5100" spans="1:2" ht="18" customHeight="1">
      <c r="A5100" s="73"/>
      <c r="B5100" s="86"/>
    </row>
    <row r="5101" spans="1:2" ht="18" customHeight="1">
      <c r="A5101" s="73"/>
      <c r="B5101" s="86"/>
    </row>
    <row r="5102" spans="1:2" ht="18" customHeight="1">
      <c r="A5102" s="73"/>
      <c r="B5102" s="86"/>
    </row>
    <row r="5103" spans="1:2" ht="18" customHeight="1">
      <c r="A5103" s="73"/>
      <c r="B5103" s="86"/>
    </row>
    <row r="5104" spans="1:2" ht="18" customHeight="1">
      <c r="A5104" s="73"/>
      <c r="B5104" s="86"/>
    </row>
    <row r="5105" spans="1:2" ht="18" customHeight="1">
      <c r="A5105" s="73"/>
      <c r="B5105" s="86"/>
    </row>
    <row r="5106" spans="1:2" ht="18" customHeight="1">
      <c r="A5106" s="73"/>
      <c r="B5106" s="86"/>
    </row>
    <row r="5107" spans="1:2" ht="18" customHeight="1">
      <c r="A5107" s="73"/>
      <c r="B5107" s="86"/>
    </row>
    <row r="5108" spans="1:2" ht="18" customHeight="1">
      <c r="A5108" s="73"/>
      <c r="B5108" s="86"/>
    </row>
    <row r="5109" spans="1:2" ht="18" customHeight="1">
      <c r="A5109" s="73"/>
      <c r="B5109" s="86"/>
    </row>
    <row r="5110" spans="1:2" ht="18" customHeight="1">
      <c r="A5110" s="73"/>
      <c r="B5110" s="86"/>
    </row>
    <row r="5111" spans="1:2" ht="18" customHeight="1">
      <c r="A5111" s="73"/>
      <c r="B5111" s="86"/>
    </row>
    <row r="5112" spans="1:2" ht="18" customHeight="1">
      <c r="A5112" s="73"/>
      <c r="B5112" s="86"/>
    </row>
    <row r="5113" spans="1:2" ht="18" customHeight="1">
      <c r="A5113" s="73"/>
      <c r="B5113" s="86"/>
    </row>
    <row r="5114" spans="1:2" ht="18" customHeight="1">
      <c r="A5114" s="73"/>
      <c r="B5114" s="86"/>
    </row>
    <row r="5115" spans="1:2" ht="18" customHeight="1">
      <c r="A5115" s="73"/>
      <c r="B5115" s="86"/>
    </row>
    <row r="5116" spans="1:2" ht="18" customHeight="1">
      <c r="A5116" s="73"/>
      <c r="B5116" s="86"/>
    </row>
    <row r="5117" spans="1:2" ht="18" customHeight="1">
      <c r="A5117" s="73"/>
      <c r="B5117" s="86"/>
    </row>
    <row r="5118" spans="1:2" ht="18" customHeight="1">
      <c r="A5118" s="73"/>
      <c r="B5118" s="86"/>
    </row>
    <row r="5119" spans="1:2" ht="18" customHeight="1">
      <c r="A5119" s="73"/>
      <c r="B5119" s="86"/>
    </row>
    <row r="5120" spans="1:2" ht="18" customHeight="1">
      <c r="A5120" s="73"/>
      <c r="B5120" s="86"/>
    </row>
    <row r="5121" spans="1:2" ht="18" customHeight="1">
      <c r="A5121" s="73"/>
      <c r="B5121" s="86"/>
    </row>
    <row r="5122" spans="1:2" ht="18" customHeight="1">
      <c r="A5122" s="73"/>
      <c r="B5122" s="86"/>
    </row>
    <row r="5123" spans="1:2" ht="18" customHeight="1">
      <c r="A5123" s="73"/>
      <c r="B5123" s="86"/>
    </row>
    <row r="5124" spans="1:2" ht="18" customHeight="1">
      <c r="A5124" s="73"/>
      <c r="B5124" s="86"/>
    </row>
    <row r="5125" spans="1:2" ht="18" customHeight="1">
      <c r="A5125" s="73"/>
      <c r="B5125" s="86"/>
    </row>
    <row r="5126" spans="1:2" ht="18" customHeight="1">
      <c r="A5126" s="73"/>
      <c r="B5126" s="86"/>
    </row>
    <row r="5127" spans="1:2" ht="18" customHeight="1">
      <c r="A5127" s="73"/>
      <c r="B5127" s="86"/>
    </row>
    <row r="5128" spans="1:2" ht="18" customHeight="1">
      <c r="A5128" s="73"/>
      <c r="B5128" s="86"/>
    </row>
    <row r="5129" spans="1:2" ht="18" customHeight="1">
      <c r="A5129" s="73"/>
      <c r="B5129" s="86"/>
    </row>
    <row r="5130" spans="1:2" ht="18" customHeight="1">
      <c r="A5130" s="73"/>
      <c r="B5130" s="86"/>
    </row>
    <row r="5131" spans="1:2" ht="18" customHeight="1">
      <c r="A5131" s="73"/>
      <c r="B5131" s="86"/>
    </row>
    <row r="5132" spans="1:2" ht="18" customHeight="1">
      <c r="A5132" s="73"/>
      <c r="B5132" s="86"/>
    </row>
    <row r="5133" spans="1:2" ht="18" customHeight="1">
      <c r="A5133" s="73"/>
      <c r="B5133" s="86"/>
    </row>
    <row r="5134" spans="1:2" ht="18" customHeight="1">
      <c r="A5134" s="73"/>
      <c r="B5134" s="86"/>
    </row>
    <row r="5135" spans="1:2" ht="18" customHeight="1">
      <c r="A5135" s="73"/>
      <c r="B5135" s="86"/>
    </row>
    <row r="5136" spans="1:2" ht="18" customHeight="1">
      <c r="A5136" s="73"/>
      <c r="B5136" s="86"/>
    </row>
    <row r="5137" spans="1:2" ht="18" customHeight="1">
      <c r="A5137" s="73"/>
      <c r="B5137" s="86"/>
    </row>
    <row r="5138" spans="1:2" ht="18" customHeight="1">
      <c r="A5138" s="73"/>
      <c r="B5138" s="86"/>
    </row>
    <row r="5139" spans="1:2" ht="18" customHeight="1">
      <c r="A5139" s="73"/>
      <c r="B5139" s="86"/>
    </row>
    <row r="5140" spans="1:2" ht="18" customHeight="1">
      <c r="A5140" s="73"/>
      <c r="B5140" s="86"/>
    </row>
    <row r="5141" spans="1:2" ht="18" customHeight="1">
      <c r="A5141" s="73"/>
      <c r="B5141" s="86"/>
    </row>
    <row r="5142" spans="1:2" ht="18" customHeight="1">
      <c r="A5142" s="73"/>
      <c r="B5142" s="86"/>
    </row>
    <row r="5143" spans="1:2" ht="18" customHeight="1">
      <c r="A5143" s="73"/>
      <c r="B5143" s="86"/>
    </row>
    <row r="5144" spans="1:2" ht="18" customHeight="1">
      <c r="A5144" s="73"/>
      <c r="B5144" s="86"/>
    </row>
    <row r="5145" spans="1:2" ht="18" customHeight="1">
      <c r="A5145" s="73"/>
      <c r="B5145" s="86"/>
    </row>
    <row r="5146" spans="1:2" ht="18" customHeight="1">
      <c r="A5146" s="73"/>
      <c r="B5146" s="86"/>
    </row>
    <row r="5147" spans="1:2" ht="18" customHeight="1">
      <c r="A5147" s="73"/>
      <c r="B5147" s="86"/>
    </row>
    <row r="5148" spans="1:2" ht="18" customHeight="1">
      <c r="A5148" s="73"/>
      <c r="B5148" s="86"/>
    </row>
    <row r="5149" spans="1:2" ht="18" customHeight="1">
      <c r="A5149" s="73"/>
      <c r="B5149" s="86"/>
    </row>
    <row r="5150" spans="1:2" ht="18" customHeight="1">
      <c r="A5150" s="73"/>
      <c r="B5150" s="86"/>
    </row>
    <row r="5151" spans="1:2" ht="18" customHeight="1">
      <c r="A5151" s="73"/>
      <c r="B5151" s="86"/>
    </row>
    <row r="5152" spans="1:2" ht="18" customHeight="1">
      <c r="A5152" s="73"/>
      <c r="B5152" s="86"/>
    </row>
    <row r="5153" spans="1:2" ht="18" customHeight="1">
      <c r="A5153" s="73"/>
      <c r="B5153" s="86"/>
    </row>
    <row r="5154" spans="1:2" ht="18" customHeight="1">
      <c r="A5154" s="73"/>
      <c r="B5154" s="86"/>
    </row>
    <row r="5155" spans="1:2" ht="18" customHeight="1">
      <c r="A5155" s="73"/>
      <c r="B5155" s="86"/>
    </row>
    <row r="5156" spans="1:2" ht="18" customHeight="1">
      <c r="A5156" s="73"/>
      <c r="B5156" s="86"/>
    </row>
    <row r="5157" spans="1:2" ht="18" customHeight="1">
      <c r="A5157" s="73"/>
      <c r="B5157" s="86"/>
    </row>
    <row r="5158" spans="1:2" ht="18" customHeight="1">
      <c r="A5158" s="73"/>
      <c r="B5158" s="86"/>
    </row>
    <row r="5159" spans="1:2" ht="18" customHeight="1">
      <c r="A5159" s="73"/>
      <c r="B5159" s="86"/>
    </row>
    <row r="5160" spans="1:2" ht="18" customHeight="1">
      <c r="A5160" s="73"/>
      <c r="B5160" s="86"/>
    </row>
    <row r="5161" spans="1:2" ht="18" customHeight="1">
      <c r="A5161" s="73"/>
      <c r="B5161" s="86"/>
    </row>
    <row r="5162" spans="1:2" ht="18" customHeight="1">
      <c r="A5162" s="73"/>
      <c r="B5162" s="86"/>
    </row>
    <row r="5163" spans="1:2" ht="18" customHeight="1">
      <c r="A5163" s="73"/>
      <c r="B5163" s="86"/>
    </row>
    <row r="5164" spans="1:2" ht="18" customHeight="1">
      <c r="A5164" s="73"/>
      <c r="B5164" s="86"/>
    </row>
    <row r="5165" spans="1:2" ht="18" customHeight="1">
      <c r="A5165" s="73"/>
      <c r="B5165" s="86"/>
    </row>
    <row r="5166" spans="1:2" ht="18" customHeight="1">
      <c r="A5166" s="73"/>
      <c r="B5166" s="86"/>
    </row>
    <row r="5167" spans="1:2" ht="18" customHeight="1">
      <c r="A5167" s="73"/>
      <c r="B5167" s="86"/>
    </row>
    <row r="5168" spans="1:2" ht="18" customHeight="1">
      <c r="A5168" s="73"/>
      <c r="B5168" s="86"/>
    </row>
    <row r="5169" spans="1:2" ht="18" customHeight="1">
      <c r="A5169" s="73"/>
      <c r="B5169" s="86"/>
    </row>
    <row r="5170" spans="1:2" ht="18" customHeight="1">
      <c r="A5170" s="73"/>
      <c r="B5170" s="86"/>
    </row>
    <row r="5171" spans="1:2" ht="18" customHeight="1">
      <c r="A5171" s="73"/>
      <c r="B5171" s="86"/>
    </row>
    <row r="5172" spans="1:2" ht="18" customHeight="1">
      <c r="A5172" s="73"/>
      <c r="B5172" s="86"/>
    </row>
    <row r="5173" spans="1:2" ht="18" customHeight="1">
      <c r="A5173" s="73"/>
      <c r="B5173" s="86"/>
    </row>
    <row r="5174" spans="1:2" ht="18" customHeight="1">
      <c r="A5174" s="73"/>
      <c r="B5174" s="86"/>
    </row>
    <row r="5175" spans="1:2" ht="18" customHeight="1">
      <c r="A5175" s="73"/>
      <c r="B5175" s="86"/>
    </row>
    <row r="5176" spans="1:2" ht="18" customHeight="1">
      <c r="A5176" s="73"/>
      <c r="B5176" s="86"/>
    </row>
    <row r="5177" spans="1:2" ht="18" customHeight="1">
      <c r="A5177" s="73"/>
      <c r="B5177" s="86"/>
    </row>
    <row r="5178" spans="1:2" ht="18" customHeight="1">
      <c r="A5178" s="73"/>
      <c r="B5178" s="86"/>
    </row>
    <row r="5179" spans="1:2" ht="18" customHeight="1">
      <c r="A5179" s="73"/>
      <c r="B5179" s="86"/>
    </row>
    <row r="5180" spans="1:2" ht="18" customHeight="1">
      <c r="A5180" s="73"/>
      <c r="B5180" s="86"/>
    </row>
    <row r="5181" spans="1:2" ht="18" customHeight="1">
      <c r="A5181" s="73"/>
      <c r="B5181" s="86"/>
    </row>
    <row r="5182" spans="1:2" ht="18" customHeight="1">
      <c r="A5182" s="73"/>
      <c r="B5182" s="86"/>
    </row>
    <row r="5183" spans="1:2" ht="18" customHeight="1">
      <c r="A5183" s="73"/>
      <c r="B5183" s="86"/>
    </row>
    <row r="5184" spans="1:2" ht="18" customHeight="1">
      <c r="A5184" s="73"/>
      <c r="B5184" s="86"/>
    </row>
    <row r="5185" spans="1:2" ht="18" customHeight="1">
      <c r="A5185" s="73"/>
      <c r="B5185" s="86"/>
    </row>
    <row r="5186" spans="1:2" ht="18" customHeight="1">
      <c r="A5186" s="73"/>
      <c r="B5186" s="86"/>
    </row>
    <row r="5187" spans="1:2" ht="18" customHeight="1">
      <c r="A5187" s="73"/>
      <c r="B5187" s="86"/>
    </row>
    <row r="5188" spans="1:2" ht="18" customHeight="1">
      <c r="A5188" s="73"/>
      <c r="B5188" s="86"/>
    </row>
    <row r="5189" spans="1:2" ht="18" customHeight="1">
      <c r="A5189" s="73"/>
      <c r="B5189" s="86"/>
    </row>
    <row r="5190" spans="1:2" ht="18" customHeight="1">
      <c r="A5190" s="73"/>
      <c r="B5190" s="86"/>
    </row>
    <row r="5191" spans="1:2" ht="18" customHeight="1">
      <c r="A5191" s="73"/>
      <c r="B5191" s="86"/>
    </row>
    <row r="5192" spans="1:2" ht="18" customHeight="1">
      <c r="A5192" s="73"/>
      <c r="B5192" s="86"/>
    </row>
    <row r="5193" spans="1:2" ht="18" customHeight="1">
      <c r="A5193" s="73"/>
      <c r="B5193" s="86"/>
    </row>
    <row r="5194" spans="1:2" ht="18" customHeight="1">
      <c r="A5194" s="73"/>
      <c r="B5194" s="86"/>
    </row>
    <row r="5195" spans="1:2" ht="18" customHeight="1">
      <c r="A5195" s="73"/>
      <c r="B5195" s="86"/>
    </row>
    <row r="5196" spans="1:2" ht="18" customHeight="1">
      <c r="A5196" s="73"/>
      <c r="B5196" s="86"/>
    </row>
    <row r="5197" spans="1:2" ht="18" customHeight="1">
      <c r="A5197" s="73"/>
      <c r="B5197" s="86"/>
    </row>
    <row r="5198" spans="1:2" ht="18" customHeight="1">
      <c r="A5198" s="73"/>
      <c r="B5198" s="86"/>
    </row>
    <row r="5199" spans="1:2" ht="18" customHeight="1">
      <c r="A5199" s="73"/>
      <c r="B5199" s="86"/>
    </row>
    <row r="5200" spans="1:2" ht="18" customHeight="1">
      <c r="A5200" s="73"/>
      <c r="B5200" s="86"/>
    </row>
    <row r="5201" spans="1:2" ht="18" customHeight="1">
      <c r="A5201" s="73"/>
      <c r="B5201" s="86"/>
    </row>
    <row r="5202" spans="1:2" ht="18" customHeight="1">
      <c r="A5202" s="73"/>
      <c r="B5202" s="86"/>
    </row>
    <row r="5203" spans="1:2" ht="18" customHeight="1">
      <c r="A5203" s="73"/>
      <c r="B5203" s="86"/>
    </row>
    <row r="5204" spans="1:2" ht="18" customHeight="1">
      <c r="A5204" s="73"/>
      <c r="B5204" s="86"/>
    </row>
    <row r="5205" spans="1:2" ht="18" customHeight="1">
      <c r="A5205" s="73"/>
      <c r="B5205" s="86"/>
    </row>
    <row r="5206" spans="1:2" ht="18" customHeight="1">
      <c r="A5206" s="73"/>
      <c r="B5206" s="86"/>
    </row>
    <row r="5207" spans="1:2" ht="18" customHeight="1">
      <c r="A5207" s="73"/>
      <c r="B5207" s="86"/>
    </row>
    <row r="5208" spans="1:2" ht="18" customHeight="1">
      <c r="A5208" s="73"/>
      <c r="B5208" s="86"/>
    </row>
    <row r="5209" spans="1:2" ht="18" customHeight="1">
      <c r="A5209" s="73"/>
      <c r="B5209" s="86"/>
    </row>
    <row r="5210" spans="1:2" ht="18" customHeight="1">
      <c r="A5210" s="73"/>
      <c r="B5210" s="86"/>
    </row>
    <row r="5211" spans="1:2" ht="18" customHeight="1">
      <c r="A5211" s="73"/>
      <c r="B5211" s="86"/>
    </row>
    <row r="5212" spans="1:2" ht="18" customHeight="1">
      <c r="A5212" s="73"/>
      <c r="B5212" s="86"/>
    </row>
    <row r="5213" spans="1:2" ht="18" customHeight="1">
      <c r="A5213" s="73"/>
      <c r="B5213" s="86"/>
    </row>
    <row r="5214" spans="1:2" ht="18" customHeight="1">
      <c r="A5214" s="73"/>
      <c r="B5214" s="86"/>
    </row>
    <row r="5215" spans="1:2" ht="18" customHeight="1">
      <c r="A5215" s="73"/>
      <c r="B5215" s="86"/>
    </row>
    <row r="5216" spans="1:2" ht="18" customHeight="1">
      <c r="A5216" s="73"/>
      <c r="B5216" s="86"/>
    </row>
    <row r="5217" spans="1:2" ht="18" customHeight="1">
      <c r="A5217" s="73"/>
      <c r="B5217" s="86"/>
    </row>
    <row r="5218" spans="1:2" ht="18" customHeight="1">
      <c r="A5218" s="73"/>
      <c r="B5218" s="86"/>
    </row>
    <row r="5219" spans="1:2" ht="18" customHeight="1">
      <c r="A5219" s="73"/>
      <c r="B5219" s="86"/>
    </row>
    <row r="5220" spans="1:2" ht="18" customHeight="1">
      <c r="A5220" s="73"/>
      <c r="B5220" s="86"/>
    </row>
    <row r="5221" spans="1:2" ht="18" customHeight="1">
      <c r="A5221" s="73"/>
      <c r="B5221" s="86"/>
    </row>
    <row r="5222" spans="1:2" ht="18" customHeight="1">
      <c r="A5222" s="73"/>
      <c r="B5222" s="86"/>
    </row>
    <row r="5223" spans="1:2" ht="18" customHeight="1">
      <c r="A5223" s="73"/>
      <c r="B5223" s="86"/>
    </row>
    <row r="5224" spans="1:2" ht="18" customHeight="1">
      <c r="A5224" s="73"/>
      <c r="B5224" s="86"/>
    </row>
    <row r="5225" spans="1:2" ht="18" customHeight="1">
      <c r="A5225" s="73"/>
      <c r="B5225" s="86"/>
    </row>
    <row r="5226" spans="1:2" ht="18" customHeight="1">
      <c r="A5226" s="73"/>
      <c r="B5226" s="86"/>
    </row>
    <row r="5227" spans="1:2" ht="18" customHeight="1">
      <c r="A5227" s="73"/>
      <c r="B5227" s="86"/>
    </row>
    <row r="5228" spans="1:2" ht="18" customHeight="1">
      <c r="A5228" s="73"/>
      <c r="B5228" s="86"/>
    </row>
    <row r="5229" spans="1:2" ht="18" customHeight="1">
      <c r="A5229" s="73"/>
      <c r="B5229" s="86"/>
    </row>
    <row r="5230" spans="1:2" ht="18" customHeight="1">
      <c r="A5230" s="73"/>
      <c r="B5230" s="86"/>
    </row>
    <row r="5231" spans="1:2" ht="18" customHeight="1">
      <c r="A5231" s="73"/>
      <c r="B5231" s="86"/>
    </row>
    <row r="5232" spans="1:2" ht="18" customHeight="1">
      <c r="A5232" s="73"/>
      <c r="B5232" s="86"/>
    </row>
    <row r="5233" spans="1:2" ht="18" customHeight="1">
      <c r="A5233" s="73"/>
      <c r="B5233" s="86"/>
    </row>
    <row r="5234" spans="1:2" ht="18" customHeight="1">
      <c r="A5234" s="73"/>
      <c r="B5234" s="86"/>
    </row>
    <row r="5235" spans="1:2" ht="18" customHeight="1">
      <c r="A5235" s="73"/>
      <c r="B5235" s="86"/>
    </row>
    <row r="5236" spans="1:2" ht="18" customHeight="1">
      <c r="A5236" s="73"/>
      <c r="B5236" s="86"/>
    </row>
    <row r="5237" spans="1:2" ht="18" customHeight="1">
      <c r="A5237" s="73"/>
      <c r="B5237" s="86"/>
    </row>
    <row r="5238" spans="1:2" ht="18" customHeight="1">
      <c r="A5238" s="73"/>
      <c r="B5238" s="86"/>
    </row>
    <row r="5239" spans="1:2" ht="18" customHeight="1">
      <c r="A5239" s="73"/>
      <c r="B5239" s="86"/>
    </row>
    <row r="5240" spans="1:2" ht="18" customHeight="1">
      <c r="A5240" s="73"/>
      <c r="B5240" s="86"/>
    </row>
    <row r="5241" spans="1:2" ht="18" customHeight="1">
      <c r="A5241" s="73"/>
      <c r="B5241" s="86"/>
    </row>
    <row r="5242" spans="1:2" ht="18" customHeight="1">
      <c r="A5242" s="73"/>
      <c r="B5242" s="86"/>
    </row>
    <row r="5243" spans="1:2" ht="18" customHeight="1">
      <c r="A5243" s="73"/>
      <c r="B5243" s="86"/>
    </row>
    <row r="5244" spans="1:2" ht="18" customHeight="1">
      <c r="A5244" s="73"/>
      <c r="B5244" s="86"/>
    </row>
    <row r="5245" spans="1:2" ht="18" customHeight="1">
      <c r="A5245" s="73"/>
      <c r="B5245" s="86"/>
    </row>
    <row r="5246" spans="1:2" ht="18" customHeight="1">
      <c r="A5246" s="73"/>
      <c r="B5246" s="86"/>
    </row>
    <row r="5247" spans="1:2" ht="18" customHeight="1">
      <c r="A5247" s="73"/>
      <c r="B5247" s="86"/>
    </row>
    <row r="5248" spans="1:2" ht="18" customHeight="1">
      <c r="A5248" s="73"/>
      <c r="B5248" s="86"/>
    </row>
    <row r="5249" spans="1:2" ht="18" customHeight="1">
      <c r="A5249" s="73"/>
      <c r="B5249" s="86"/>
    </row>
    <row r="5250" spans="1:2" ht="18" customHeight="1">
      <c r="A5250" s="73"/>
      <c r="B5250" s="86"/>
    </row>
    <row r="5251" spans="1:2" ht="18" customHeight="1">
      <c r="A5251" s="73"/>
      <c r="B5251" s="86"/>
    </row>
    <row r="5252" spans="1:2" ht="18" customHeight="1">
      <c r="A5252" s="73"/>
      <c r="B5252" s="86"/>
    </row>
    <row r="5253" spans="1:2" ht="18" customHeight="1">
      <c r="A5253" s="73"/>
      <c r="B5253" s="86"/>
    </row>
    <row r="5254" spans="1:2" ht="18" customHeight="1">
      <c r="A5254" s="73"/>
      <c r="B5254" s="86"/>
    </row>
    <row r="5255" spans="1:2" ht="18" customHeight="1">
      <c r="A5255" s="73"/>
      <c r="B5255" s="86"/>
    </row>
    <row r="5256" spans="1:2" ht="18" customHeight="1">
      <c r="A5256" s="73"/>
      <c r="B5256" s="86"/>
    </row>
    <row r="5257" spans="1:2" ht="18" customHeight="1">
      <c r="A5257" s="73"/>
      <c r="B5257" s="86"/>
    </row>
    <row r="5258" spans="1:2" ht="18" customHeight="1">
      <c r="A5258" s="73"/>
      <c r="B5258" s="86"/>
    </row>
    <row r="5259" spans="1:2" ht="18" customHeight="1">
      <c r="A5259" s="73"/>
      <c r="B5259" s="86"/>
    </row>
    <row r="5260" spans="1:2" ht="18" customHeight="1">
      <c r="A5260" s="73"/>
      <c r="B5260" s="86"/>
    </row>
    <row r="5261" spans="1:2" ht="18" customHeight="1">
      <c r="A5261" s="73"/>
      <c r="B5261" s="86"/>
    </row>
    <row r="5262" spans="1:2" ht="18" customHeight="1">
      <c r="A5262" s="73"/>
      <c r="B5262" s="86"/>
    </row>
    <row r="5263" spans="1:2" ht="18" customHeight="1">
      <c r="A5263" s="73"/>
      <c r="B5263" s="86"/>
    </row>
    <row r="5264" spans="1:2" ht="18" customHeight="1">
      <c r="A5264" s="73"/>
      <c r="B5264" s="86"/>
    </row>
    <row r="5265" spans="1:2" ht="18" customHeight="1">
      <c r="A5265" s="73"/>
      <c r="B5265" s="86"/>
    </row>
    <row r="5266" spans="1:2" ht="18" customHeight="1">
      <c r="A5266" s="73"/>
      <c r="B5266" s="86"/>
    </row>
    <row r="5267" spans="1:2" ht="18" customHeight="1">
      <c r="A5267" s="73"/>
      <c r="B5267" s="86"/>
    </row>
    <row r="5268" spans="1:2" ht="18" customHeight="1">
      <c r="A5268" s="73"/>
      <c r="B5268" s="86"/>
    </row>
    <row r="5269" spans="1:2" ht="18" customHeight="1">
      <c r="A5269" s="73"/>
      <c r="B5269" s="86"/>
    </row>
    <row r="5270" spans="1:2" ht="18" customHeight="1">
      <c r="A5270" s="73"/>
      <c r="B5270" s="86"/>
    </row>
    <row r="5271" spans="1:2" ht="18" customHeight="1">
      <c r="A5271" s="73"/>
      <c r="B5271" s="86"/>
    </row>
    <row r="5272" spans="1:2" ht="18" customHeight="1">
      <c r="A5272" s="73"/>
      <c r="B5272" s="86"/>
    </row>
    <row r="5273" spans="1:2" ht="18" customHeight="1">
      <c r="A5273" s="73"/>
      <c r="B5273" s="86"/>
    </row>
    <row r="5274" spans="1:2" ht="18" customHeight="1">
      <c r="A5274" s="73"/>
      <c r="B5274" s="86"/>
    </row>
    <row r="5275" spans="1:2" ht="18" customHeight="1">
      <c r="A5275" s="73"/>
      <c r="B5275" s="86"/>
    </row>
    <row r="5276" spans="1:2" ht="18" customHeight="1">
      <c r="A5276" s="73"/>
      <c r="B5276" s="86"/>
    </row>
    <row r="5277" spans="1:2" ht="18" customHeight="1">
      <c r="A5277" s="73"/>
      <c r="B5277" s="86"/>
    </row>
    <row r="5278" spans="1:2" ht="18" customHeight="1">
      <c r="A5278" s="73"/>
      <c r="B5278" s="86"/>
    </row>
    <row r="5279" spans="1:2" ht="18" customHeight="1">
      <c r="A5279" s="73"/>
      <c r="B5279" s="86"/>
    </row>
    <row r="5280" spans="1:2" ht="18" customHeight="1">
      <c r="A5280" s="73"/>
      <c r="B5280" s="86"/>
    </row>
    <row r="5281" spans="1:2" ht="18" customHeight="1">
      <c r="A5281" s="73"/>
      <c r="B5281" s="86"/>
    </row>
    <row r="5282" spans="1:2" ht="18" customHeight="1">
      <c r="A5282" s="73"/>
      <c r="B5282" s="86"/>
    </row>
    <row r="5283" spans="1:2" ht="18" customHeight="1">
      <c r="A5283" s="73"/>
      <c r="B5283" s="86"/>
    </row>
    <row r="5284" spans="1:2" ht="18" customHeight="1">
      <c r="A5284" s="73"/>
      <c r="B5284" s="86"/>
    </row>
    <row r="5285" spans="1:2" ht="18" customHeight="1">
      <c r="A5285" s="73"/>
      <c r="B5285" s="86"/>
    </row>
    <row r="5286" spans="1:2" ht="18" customHeight="1">
      <c r="A5286" s="73"/>
      <c r="B5286" s="86"/>
    </row>
    <row r="5287" spans="1:2" ht="18" customHeight="1">
      <c r="A5287" s="73"/>
      <c r="B5287" s="86"/>
    </row>
    <row r="5288" spans="1:2" ht="18" customHeight="1">
      <c r="A5288" s="73"/>
      <c r="B5288" s="86"/>
    </row>
    <row r="5289" spans="1:2" ht="18" customHeight="1">
      <c r="A5289" s="73"/>
      <c r="B5289" s="86"/>
    </row>
    <row r="5290" spans="1:2" ht="18" customHeight="1">
      <c r="A5290" s="73"/>
      <c r="B5290" s="86"/>
    </row>
    <row r="5291" spans="1:2" ht="18" customHeight="1">
      <c r="A5291" s="73"/>
      <c r="B5291" s="86"/>
    </row>
    <row r="5292" spans="1:2" ht="18" customHeight="1">
      <c r="A5292" s="73"/>
      <c r="B5292" s="86"/>
    </row>
    <row r="5293" spans="1:2" ht="18" customHeight="1">
      <c r="A5293" s="73"/>
      <c r="B5293" s="86"/>
    </row>
    <row r="5294" spans="1:2" ht="18" customHeight="1">
      <c r="A5294" s="73"/>
      <c r="B5294" s="86"/>
    </row>
    <row r="5295" spans="1:2" ht="18" customHeight="1">
      <c r="A5295" s="73"/>
      <c r="B5295" s="86"/>
    </row>
    <row r="5296" spans="1:2" ht="18" customHeight="1">
      <c r="A5296" s="73"/>
      <c r="B5296" s="86"/>
    </row>
    <row r="5297" spans="1:2" ht="18" customHeight="1">
      <c r="A5297" s="73"/>
      <c r="B5297" s="86"/>
    </row>
    <row r="5298" spans="1:2" ht="18" customHeight="1">
      <c r="A5298" s="73"/>
      <c r="B5298" s="86"/>
    </row>
    <row r="5299" spans="1:2" ht="18" customHeight="1">
      <c r="A5299" s="73"/>
      <c r="B5299" s="86"/>
    </row>
    <row r="5300" spans="1:2" ht="18" customHeight="1">
      <c r="A5300" s="73"/>
      <c r="B5300" s="86"/>
    </row>
    <row r="5301" spans="1:2" ht="18" customHeight="1">
      <c r="A5301" s="73"/>
      <c r="B5301" s="86"/>
    </row>
    <row r="5302" spans="1:2" ht="18" customHeight="1">
      <c r="A5302" s="73"/>
      <c r="B5302" s="86"/>
    </row>
    <row r="5303" spans="1:2" ht="18" customHeight="1">
      <c r="A5303" s="73"/>
      <c r="B5303" s="86"/>
    </row>
    <row r="5304" spans="1:2" ht="18" customHeight="1">
      <c r="A5304" s="73"/>
      <c r="B5304" s="86"/>
    </row>
    <row r="5305" spans="1:2" ht="18" customHeight="1">
      <c r="A5305" s="73"/>
      <c r="B5305" s="86"/>
    </row>
    <row r="5306" spans="1:2" ht="18" customHeight="1">
      <c r="A5306" s="73"/>
      <c r="B5306" s="86"/>
    </row>
    <row r="5307" spans="1:2" ht="18" customHeight="1">
      <c r="A5307" s="73"/>
      <c r="B5307" s="86"/>
    </row>
    <row r="5308" spans="1:2" ht="18" customHeight="1">
      <c r="A5308" s="73"/>
      <c r="B5308" s="86"/>
    </row>
    <row r="5309" spans="1:2" ht="18" customHeight="1">
      <c r="A5309" s="73"/>
      <c r="B5309" s="86"/>
    </row>
    <row r="5310" spans="1:2" ht="18" customHeight="1">
      <c r="A5310" s="73"/>
      <c r="B5310" s="86"/>
    </row>
    <row r="5311" spans="1:2" ht="18" customHeight="1">
      <c r="A5311" s="73"/>
      <c r="B5311" s="86"/>
    </row>
    <row r="5312" spans="1:2" ht="18" customHeight="1">
      <c r="A5312" s="73"/>
      <c r="B5312" s="86"/>
    </row>
    <row r="5313" spans="1:2" ht="18" customHeight="1">
      <c r="A5313" s="73"/>
      <c r="B5313" s="86"/>
    </row>
    <row r="5314" spans="1:2" ht="18" customHeight="1">
      <c r="A5314" s="73"/>
      <c r="B5314" s="86"/>
    </row>
    <row r="5315" spans="1:2" ht="18" customHeight="1">
      <c r="A5315" s="73"/>
      <c r="B5315" s="86"/>
    </row>
    <row r="5316" spans="1:2" ht="18" customHeight="1">
      <c r="A5316" s="73"/>
      <c r="B5316" s="86"/>
    </row>
    <row r="5317" spans="1:2" ht="18" customHeight="1">
      <c r="A5317" s="73"/>
      <c r="B5317" s="86"/>
    </row>
    <row r="5318" spans="1:2" ht="18" customHeight="1">
      <c r="A5318" s="73"/>
      <c r="B5318" s="86"/>
    </row>
    <row r="5319" spans="1:2" ht="18" customHeight="1">
      <c r="A5319" s="73"/>
      <c r="B5319" s="86"/>
    </row>
    <row r="5320" spans="1:2" ht="18" customHeight="1">
      <c r="A5320" s="73"/>
      <c r="B5320" s="86"/>
    </row>
    <row r="5321" spans="1:2" ht="18" customHeight="1">
      <c r="A5321" s="73"/>
      <c r="B5321" s="86"/>
    </row>
    <row r="5322" spans="1:2" ht="18" customHeight="1">
      <c r="A5322" s="73"/>
      <c r="B5322" s="86"/>
    </row>
    <row r="5323" spans="1:2" ht="18" customHeight="1">
      <c r="A5323" s="73"/>
      <c r="B5323" s="86"/>
    </row>
    <row r="5324" spans="1:2" ht="18" customHeight="1">
      <c r="A5324" s="73"/>
      <c r="B5324" s="86"/>
    </row>
    <row r="5325" spans="1:2" ht="18" customHeight="1">
      <c r="A5325" s="73"/>
      <c r="B5325" s="86"/>
    </row>
    <row r="5326" spans="1:2" ht="18" customHeight="1">
      <c r="A5326" s="73"/>
      <c r="B5326" s="86"/>
    </row>
    <row r="5327" spans="1:2" ht="18" customHeight="1">
      <c r="A5327" s="73"/>
      <c r="B5327" s="86"/>
    </row>
    <row r="5328" spans="1:2" ht="18" customHeight="1">
      <c r="A5328" s="73"/>
      <c r="B5328" s="86"/>
    </row>
    <row r="5329" spans="1:2" ht="18" customHeight="1">
      <c r="A5329" s="73"/>
      <c r="B5329" s="86"/>
    </row>
    <row r="5330" spans="1:2" ht="18" customHeight="1">
      <c r="A5330" s="73"/>
      <c r="B5330" s="86"/>
    </row>
    <row r="5331" spans="1:2" ht="18" customHeight="1">
      <c r="A5331" s="73"/>
      <c r="B5331" s="86"/>
    </row>
    <row r="5332" spans="1:2" ht="18" customHeight="1">
      <c r="A5332" s="73"/>
      <c r="B5332" s="86"/>
    </row>
    <row r="5333" spans="1:2" ht="18" customHeight="1">
      <c r="A5333" s="73"/>
      <c r="B5333" s="86"/>
    </row>
    <row r="5334" spans="1:2" ht="18" customHeight="1">
      <c r="A5334" s="73"/>
      <c r="B5334" s="86"/>
    </row>
    <row r="5335" spans="1:2" ht="18" customHeight="1">
      <c r="A5335" s="73"/>
      <c r="B5335" s="86"/>
    </row>
    <row r="5336" spans="1:2" ht="18" customHeight="1">
      <c r="A5336" s="73"/>
      <c r="B5336" s="86"/>
    </row>
    <row r="5337" spans="1:2" ht="18" customHeight="1">
      <c r="A5337" s="73"/>
      <c r="B5337" s="86"/>
    </row>
    <row r="5338" spans="1:2" ht="18" customHeight="1">
      <c r="A5338" s="73"/>
      <c r="B5338" s="86"/>
    </row>
    <row r="5339" spans="1:2" ht="18" customHeight="1">
      <c r="A5339" s="73"/>
      <c r="B5339" s="86"/>
    </row>
    <row r="5340" spans="1:2" ht="18" customHeight="1">
      <c r="A5340" s="73"/>
      <c r="B5340" s="86"/>
    </row>
    <row r="5341" spans="1:2" ht="18" customHeight="1">
      <c r="A5341" s="73"/>
      <c r="B5341" s="86"/>
    </row>
    <row r="5342" spans="1:2" ht="18" customHeight="1">
      <c r="A5342" s="73"/>
      <c r="B5342" s="86"/>
    </row>
    <row r="5343" spans="1:2" ht="18" customHeight="1">
      <c r="A5343" s="73"/>
      <c r="B5343" s="86"/>
    </row>
    <row r="5344" spans="1:2" ht="18" customHeight="1">
      <c r="A5344" s="73"/>
      <c r="B5344" s="86"/>
    </row>
    <row r="5345" spans="1:2" ht="18" customHeight="1">
      <c r="A5345" s="73"/>
      <c r="B5345" s="86"/>
    </row>
    <row r="5346" spans="1:2" ht="18" customHeight="1">
      <c r="A5346" s="73"/>
      <c r="B5346" s="86"/>
    </row>
    <row r="5347" spans="1:2" ht="18" customHeight="1">
      <c r="A5347" s="73"/>
      <c r="B5347" s="86"/>
    </row>
    <row r="5348" spans="1:2" ht="18" customHeight="1">
      <c r="A5348" s="73"/>
      <c r="B5348" s="86"/>
    </row>
    <row r="5349" spans="1:2" ht="18" customHeight="1">
      <c r="A5349" s="73"/>
      <c r="B5349" s="86"/>
    </row>
    <row r="5350" spans="1:2" ht="18" customHeight="1">
      <c r="A5350" s="73"/>
      <c r="B5350" s="86"/>
    </row>
    <row r="5351" spans="1:2" ht="18" customHeight="1">
      <c r="A5351" s="73"/>
      <c r="B5351" s="86"/>
    </row>
    <row r="5352" spans="1:2" ht="18" customHeight="1">
      <c r="A5352" s="73"/>
      <c r="B5352" s="86"/>
    </row>
    <row r="5353" spans="1:2" ht="18" customHeight="1">
      <c r="A5353" s="73"/>
      <c r="B5353" s="86"/>
    </row>
    <row r="5354" spans="1:2" ht="18" customHeight="1">
      <c r="A5354" s="73"/>
      <c r="B5354" s="86"/>
    </row>
    <row r="5355" spans="1:2" ht="18" customHeight="1">
      <c r="A5355" s="73"/>
      <c r="B5355" s="86"/>
    </row>
    <row r="5356" spans="1:2" ht="18" customHeight="1">
      <c r="A5356" s="73"/>
      <c r="B5356" s="86"/>
    </row>
    <row r="5357" spans="1:2" ht="18" customHeight="1">
      <c r="A5357" s="73"/>
      <c r="B5357" s="86"/>
    </row>
    <row r="5358" spans="1:2" ht="18" customHeight="1">
      <c r="A5358" s="73"/>
      <c r="B5358" s="86"/>
    </row>
    <row r="5359" spans="1:2" ht="18" customHeight="1">
      <c r="A5359" s="73"/>
      <c r="B5359" s="86"/>
    </row>
    <row r="5360" spans="1:2" ht="18" customHeight="1">
      <c r="A5360" s="73"/>
      <c r="B5360" s="86"/>
    </row>
    <row r="5361" spans="1:2" ht="18" customHeight="1">
      <c r="A5361" s="73"/>
      <c r="B5361" s="86"/>
    </row>
    <row r="5362" spans="1:2" ht="18" customHeight="1">
      <c r="A5362" s="73"/>
      <c r="B5362" s="86"/>
    </row>
    <row r="5363" spans="1:2" ht="18" customHeight="1">
      <c r="A5363" s="73"/>
      <c r="B5363" s="86"/>
    </row>
    <row r="5364" spans="1:2" ht="18" customHeight="1">
      <c r="A5364" s="73"/>
      <c r="B5364" s="86"/>
    </row>
    <row r="5365" spans="1:2" ht="18" customHeight="1">
      <c r="A5365" s="73"/>
      <c r="B5365" s="86"/>
    </row>
    <row r="5366" spans="1:2" ht="18" customHeight="1">
      <c r="A5366" s="73"/>
      <c r="B5366" s="86"/>
    </row>
    <row r="5367" spans="1:2" ht="18" customHeight="1">
      <c r="A5367" s="73"/>
      <c r="B5367" s="86"/>
    </row>
    <row r="5368" spans="1:2" ht="18" customHeight="1">
      <c r="A5368" s="73"/>
      <c r="B5368" s="86"/>
    </row>
    <row r="5369" spans="1:2" ht="18" customHeight="1">
      <c r="A5369" s="73"/>
      <c r="B5369" s="86"/>
    </row>
    <row r="5370" spans="1:2" ht="18" customHeight="1">
      <c r="A5370" s="73"/>
      <c r="B5370" s="86"/>
    </row>
    <row r="5371" spans="1:2" ht="18" customHeight="1">
      <c r="A5371" s="73"/>
      <c r="B5371" s="86"/>
    </row>
    <row r="5372" spans="1:2" ht="18" customHeight="1">
      <c r="A5372" s="73"/>
      <c r="B5372" s="86"/>
    </row>
    <row r="5373" spans="1:2" ht="18" customHeight="1">
      <c r="A5373" s="73"/>
      <c r="B5373" s="86"/>
    </row>
    <row r="5374" spans="1:2" ht="18" customHeight="1">
      <c r="A5374" s="73"/>
      <c r="B5374" s="86"/>
    </row>
    <row r="5375" spans="1:2" ht="18" customHeight="1">
      <c r="A5375" s="73"/>
      <c r="B5375" s="86"/>
    </row>
    <row r="5376" spans="1:2" ht="18" customHeight="1">
      <c r="A5376" s="73"/>
      <c r="B5376" s="86"/>
    </row>
    <row r="5377" spans="1:2" ht="18" customHeight="1">
      <c r="A5377" s="73"/>
      <c r="B5377" s="86"/>
    </row>
    <row r="5378" spans="1:2" ht="18" customHeight="1">
      <c r="A5378" s="73"/>
      <c r="B5378" s="86"/>
    </row>
    <row r="5379" spans="1:2" ht="18" customHeight="1">
      <c r="A5379" s="73"/>
      <c r="B5379" s="86"/>
    </row>
    <row r="5380" spans="1:2" ht="18" customHeight="1">
      <c r="A5380" s="73"/>
      <c r="B5380" s="86"/>
    </row>
    <row r="5381" spans="1:2" ht="18" customHeight="1">
      <c r="A5381" s="73"/>
      <c r="B5381" s="86"/>
    </row>
    <row r="5382" spans="1:2" ht="18" customHeight="1">
      <c r="A5382" s="73"/>
      <c r="B5382" s="86"/>
    </row>
    <row r="5383" spans="1:2" ht="18" customHeight="1">
      <c r="A5383" s="73"/>
      <c r="B5383" s="86"/>
    </row>
    <row r="5384" spans="1:2" ht="18" customHeight="1">
      <c r="A5384" s="73"/>
      <c r="B5384" s="86"/>
    </row>
    <row r="5385" spans="1:2" ht="18" customHeight="1">
      <c r="A5385" s="73"/>
      <c r="B5385" s="86"/>
    </row>
    <row r="5386" spans="1:2" ht="18" customHeight="1">
      <c r="A5386" s="73"/>
      <c r="B5386" s="86"/>
    </row>
    <row r="5387" spans="1:2" ht="18" customHeight="1">
      <c r="A5387" s="73"/>
      <c r="B5387" s="86"/>
    </row>
    <row r="5388" spans="1:2" ht="18" customHeight="1">
      <c r="A5388" s="73"/>
      <c r="B5388" s="86"/>
    </row>
    <row r="5389" spans="1:2" ht="18" customHeight="1">
      <c r="A5389" s="73"/>
      <c r="B5389" s="86"/>
    </row>
    <row r="5390" spans="1:2" ht="18" customHeight="1">
      <c r="A5390" s="73"/>
      <c r="B5390" s="86"/>
    </row>
    <row r="5391" spans="1:2" ht="18" customHeight="1">
      <c r="A5391" s="73"/>
      <c r="B5391" s="86"/>
    </row>
    <row r="5392" spans="1:2" ht="18" customHeight="1">
      <c r="A5392" s="73"/>
      <c r="B5392" s="86"/>
    </row>
    <row r="5393" spans="1:2" ht="18" customHeight="1">
      <c r="A5393" s="73"/>
      <c r="B5393" s="86"/>
    </row>
    <row r="5394" spans="1:2" ht="18" customHeight="1">
      <c r="A5394" s="73"/>
      <c r="B5394" s="86"/>
    </row>
    <row r="5395" spans="1:2" ht="18" customHeight="1">
      <c r="A5395" s="73"/>
      <c r="B5395" s="86"/>
    </row>
    <row r="5396" spans="1:2" ht="18" customHeight="1">
      <c r="A5396" s="73"/>
      <c r="B5396" s="86"/>
    </row>
    <row r="5397" spans="1:2" ht="18" customHeight="1">
      <c r="A5397" s="73"/>
      <c r="B5397" s="86"/>
    </row>
    <row r="5398" spans="1:2" ht="18" customHeight="1">
      <c r="A5398" s="73"/>
      <c r="B5398" s="86"/>
    </row>
    <row r="5399" spans="1:2" ht="18" customHeight="1">
      <c r="A5399" s="73"/>
      <c r="B5399" s="86"/>
    </row>
    <row r="5400" spans="1:2" ht="18" customHeight="1">
      <c r="A5400" s="73"/>
      <c r="B5400" s="86"/>
    </row>
    <row r="5401" spans="1:2" ht="18" customHeight="1">
      <c r="A5401" s="73"/>
      <c r="B5401" s="86"/>
    </row>
    <row r="5402" spans="1:2" ht="18" customHeight="1">
      <c r="A5402" s="73"/>
      <c r="B5402" s="86"/>
    </row>
    <row r="5403" spans="1:2" ht="18" customHeight="1">
      <c r="A5403" s="73"/>
      <c r="B5403" s="86"/>
    </row>
    <row r="5404" spans="1:2" ht="18" customHeight="1">
      <c r="A5404" s="73"/>
      <c r="B5404" s="86"/>
    </row>
    <row r="5405" spans="1:2" ht="18" customHeight="1">
      <c r="A5405" s="73"/>
      <c r="B5405" s="86"/>
    </row>
    <row r="5406" spans="1:2" ht="18" customHeight="1">
      <c r="A5406" s="73"/>
      <c r="B5406" s="86"/>
    </row>
    <row r="5407" spans="1:2" ht="18" customHeight="1">
      <c r="A5407" s="73"/>
      <c r="B5407" s="86"/>
    </row>
    <row r="5408" spans="1:2" ht="18" customHeight="1">
      <c r="A5408" s="73"/>
      <c r="B5408" s="86"/>
    </row>
    <row r="5409" spans="1:2" ht="18" customHeight="1">
      <c r="A5409" s="73"/>
      <c r="B5409" s="86"/>
    </row>
    <row r="5410" spans="1:2" ht="18" customHeight="1">
      <c r="A5410" s="73"/>
      <c r="B5410" s="86"/>
    </row>
    <row r="5411" spans="1:2" ht="18" customHeight="1">
      <c r="A5411" s="73"/>
      <c r="B5411" s="86"/>
    </row>
    <row r="5412" spans="1:2" ht="18" customHeight="1">
      <c r="A5412" s="73"/>
      <c r="B5412" s="86"/>
    </row>
    <row r="5413" spans="1:2" ht="18" customHeight="1">
      <c r="A5413" s="73"/>
      <c r="B5413" s="86"/>
    </row>
    <row r="5414" spans="1:2" ht="18" customHeight="1">
      <c r="A5414" s="73"/>
      <c r="B5414" s="86"/>
    </row>
    <row r="5415" spans="1:2" ht="18" customHeight="1">
      <c r="A5415" s="73"/>
      <c r="B5415" s="86"/>
    </row>
    <row r="5416" spans="1:2" ht="18" customHeight="1">
      <c r="A5416" s="73"/>
      <c r="B5416" s="86"/>
    </row>
    <row r="5417" spans="1:2" ht="18" customHeight="1">
      <c r="A5417" s="73"/>
      <c r="B5417" s="86"/>
    </row>
    <row r="5418" spans="1:2" ht="18" customHeight="1">
      <c r="A5418" s="73"/>
      <c r="B5418" s="86"/>
    </row>
    <row r="5419" spans="1:2" ht="18" customHeight="1">
      <c r="A5419" s="73"/>
      <c r="B5419" s="86"/>
    </row>
    <row r="5420" spans="1:2" ht="18" customHeight="1">
      <c r="A5420" s="73"/>
      <c r="B5420" s="86"/>
    </row>
    <row r="5421" spans="1:2" ht="18" customHeight="1">
      <c r="A5421" s="73"/>
      <c r="B5421" s="86"/>
    </row>
    <row r="5422" spans="1:2" ht="18" customHeight="1">
      <c r="A5422" s="73"/>
      <c r="B5422" s="86"/>
    </row>
    <row r="5423" spans="1:2" ht="18" customHeight="1">
      <c r="A5423" s="73"/>
      <c r="B5423" s="86"/>
    </row>
    <row r="5424" spans="1:2" ht="18" customHeight="1">
      <c r="A5424" s="73"/>
      <c r="B5424" s="86"/>
    </row>
    <row r="5425" spans="1:2" ht="18" customHeight="1">
      <c r="A5425" s="73"/>
      <c r="B5425" s="86"/>
    </row>
    <row r="5426" spans="1:2" ht="18" customHeight="1">
      <c r="A5426" s="73"/>
      <c r="B5426" s="86"/>
    </row>
    <row r="5427" spans="1:2" ht="18" customHeight="1">
      <c r="A5427" s="73"/>
      <c r="B5427" s="86"/>
    </row>
    <row r="5428" spans="1:2" ht="18" customHeight="1">
      <c r="A5428" s="73"/>
      <c r="B5428" s="86"/>
    </row>
    <row r="5429" spans="1:2" ht="18" customHeight="1">
      <c r="A5429" s="73"/>
      <c r="B5429" s="86"/>
    </row>
    <row r="5430" spans="1:2" ht="18" customHeight="1">
      <c r="A5430" s="73"/>
      <c r="B5430" s="86"/>
    </row>
    <row r="5431" spans="1:2" ht="18" customHeight="1">
      <c r="A5431" s="73"/>
      <c r="B5431" s="86"/>
    </row>
    <row r="5432" spans="1:2" ht="18" customHeight="1">
      <c r="A5432" s="73"/>
      <c r="B5432" s="86"/>
    </row>
    <row r="5433" spans="1:2" ht="18" customHeight="1">
      <c r="A5433" s="73"/>
      <c r="B5433" s="86"/>
    </row>
    <row r="5434" spans="1:2" ht="18" customHeight="1">
      <c r="A5434" s="73"/>
      <c r="B5434" s="86"/>
    </row>
    <row r="5435" spans="1:2" ht="18" customHeight="1">
      <c r="A5435" s="73"/>
      <c r="B5435" s="86"/>
    </row>
    <row r="5436" spans="1:2" ht="18" customHeight="1">
      <c r="A5436" s="73"/>
      <c r="B5436" s="86"/>
    </row>
    <row r="5437" spans="1:2" ht="18" customHeight="1">
      <c r="A5437" s="73"/>
      <c r="B5437" s="86"/>
    </row>
    <row r="5438" spans="1:2" ht="18" customHeight="1">
      <c r="A5438" s="73"/>
      <c r="B5438" s="86"/>
    </row>
    <row r="5439" spans="1:2" ht="18" customHeight="1">
      <c r="A5439" s="73"/>
      <c r="B5439" s="86"/>
    </row>
    <row r="5440" spans="1:2" ht="18" customHeight="1">
      <c r="A5440" s="73"/>
      <c r="B5440" s="86"/>
    </row>
    <row r="5441" spans="1:2" ht="18" customHeight="1">
      <c r="A5441" s="73"/>
      <c r="B5441" s="86"/>
    </row>
    <row r="5442" spans="1:2" ht="18" customHeight="1">
      <c r="A5442" s="73"/>
      <c r="B5442" s="86"/>
    </row>
    <row r="5443" spans="1:2" ht="18" customHeight="1">
      <c r="A5443" s="73"/>
      <c r="B5443" s="86"/>
    </row>
    <row r="5444" spans="1:2" ht="18" customHeight="1">
      <c r="A5444" s="73"/>
      <c r="B5444" s="86"/>
    </row>
    <row r="5445" spans="1:2" ht="18" customHeight="1">
      <c r="A5445" s="73"/>
      <c r="B5445" s="86"/>
    </row>
    <row r="5446" spans="1:2" ht="18" customHeight="1">
      <c r="A5446" s="73"/>
      <c r="B5446" s="86"/>
    </row>
    <row r="5447" spans="1:2" ht="18" customHeight="1">
      <c r="A5447" s="73"/>
      <c r="B5447" s="86"/>
    </row>
    <row r="5448" spans="1:2" ht="18" customHeight="1">
      <c r="A5448" s="73"/>
      <c r="B5448" s="86"/>
    </row>
    <row r="5449" spans="1:2" ht="18" customHeight="1">
      <c r="A5449" s="73"/>
      <c r="B5449" s="86"/>
    </row>
    <row r="5450" spans="1:2" ht="18" customHeight="1">
      <c r="A5450" s="73"/>
      <c r="B5450" s="86"/>
    </row>
    <row r="5451" spans="1:2" ht="18" customHeight="1">
      <c r="A5451" s="73"/>
      <c r="B5451" s="86"/>
    </row>
    <row r="5452" spans="1:2" ht="18" customHeight="1">
      <c r="A5452" s="73"/>
      <c r="B5452" s="86"/>
    </row>
    <row r="5453" spans="1:2" ht="18" customHeight="1">
      <c r="A5453" s="73"/>
      <c r="B5453" s="86"/>
    </row>
    <row r="5454" spans="1:2" ht="18" customHeight="1">
      <c r="A5454" s="73"/>
      <c r="B5454" s="86"/>
    </row>
    <row r="5455" spans="1:2" ht="18" customHeight="1">
      <c r="A5455" s="73"/>
      <c r="B5455" s="86"/>
    </row>
    <row r="5456" spans="1:2" ht="18" customHeight="1">
      <c r="A5456" s="73"/>
      <c r="B5456" s="86"/>
    </row>
    <row r="5457" spans="1:2" ht="18" customHeight="1">
      <c r="A5457" s="73"/>
      <c r="B5457" s="86"/>
    </row>
    <row r="5458" spans="1:2" ht="18" customHeight="1">
      <c r="A5458" s="73"/>
      <c r="B5458" s="86"/>
    </row>
    <row r="5459" spans="1:2" ht="18" customHeight="1">
      <c r="A5459" s="73"/>
      <c r="B5459" s="86"/>
    </row>
    <row r="5460" spans="1:2" ht="18" customHeight="1">
      <c r="A5460" s="73"/>
      <c r="B5460" s="86"/>
    </row>
    <row r="5461" spans="1:2" ht="18" customHeight="1">
      <c r="A5461" s="73"/>
      <c r="B5461" s="86"/>
    </row>
    <row r="5462" spans="1:2" ht="18" customHeight="1">
      <c r="A5462" s="73"/>
      <c r="B5462" s="86"/>
    </row>
    <row r="5463" spans="1:2" ht="18" customHeight="1">
      <c r="A5463" s="73"/>
      <c r="B5463" s="86"/>
    </row>
    <row r="5464" spans="1:2" ht="18" customHeight="1">
      <c r="A5464" s="73"/>
      <c r="B5464" s="86"/>
    </row>
    <row r="5465" spans="1:2" ht="18" customHeight="1">
      <c r="A5465" s="73"/>
      <c r="B5465" s="86"/>
    </row>
    <row r="5466" spans="1:2" ht="18" customHeight="1">
      <c r="A5466" s="73"/>
      <c r="B5466" s="86"/>
    </row>
    <row r="5467" spans="1:2" ht="18" customHeight="1">
      <c r="A5467" s="73"/>
      <c r="B5467" s="86"/>
    </row>
    <row r="5468" spans="1:2" ht="18" customHeight="1">
      <c r="A5468" s="73"/>
      <c r="B5468" s="86"/>
    </row>
    <row r="5469" spans="1:2" ht="18" customHeight="1">
      <c r="A5469" s="73"/>
      <c r="B5469" s="86"/>
    </row>
    <row r="5470" spans="1:2" ht="18" customHeight="1">
      <c r="A5470" s="73"/>
      <c r="B5470" s="86"/>
    </row>
    <row r="5471" spans="1:2" ht="18" customHeight="1">
      <c r="A5471" s="73"/>
      <c r="B5471" s="86"/>
    </row>
    <row r="5472" spans="1:2" ht="18" customHeight="1">
      <c r="A5472" s="73"/>
      <c r="B5472" s="86"/>
    </row>
    <row r="5473" spans="1:2" ht="18" customHeight="1">
      <c r="A5473" s="73"/>
      <c r="B5473" s="86"/>
    </row>
    <row r="5474" spans="1:2" ht="18" customHeight="1">
      <c r="A5474" s="73"/>
      <c r="B5474" s="86"/>
    </row>
    <row r="5475" spans="1:2" ht="18" customHeight="1">
      <c r="A5475" s="73"/>
      <c r="B5475" s="86"/>
    </row>
    <row r="5476" spans="1:2" ht="18" customHeight="1">
      <c r="A5476" s="73"/>
      <c r="B5476" s="86"/>
    </row>
    <row r="5477" spans="1:2" ht="18" customHeight="1">
      <c r="A5477" s="73"/>
      <c r="B5477" s="86"/>
    </row>
    <row r="5478" spans="1:2" ht="18" customHeight="1">
      <c r="A5478" s="73"/>
      <c r="B5478" s="86"/>
    </row>
    <row r="5479" spans="1:2" ht="18" customHeight="1">
      <c r="A5479" s="73"/>
      <c r="B5479" s="86"/>
    </row>
    <row r="5480" spans="1:2" ht="18" customHeight="1">
      <c r="A5480" s="73"/>
      <c r="B5480" s="86"/>
    </row>
    <row r="5481" spans="1:2" ht="18" customHeight="1">
      <c r="A5481" s="73"/>
      <c r="B5481" s="86"/>
    </row>
    <row r="5482" spans="1:2" ht="18" customHeight="1">
      <c r="A5482" s="73"/>
      <c r="B5482" s="86"/>
    </row>
    <row r="5483" spans="1:2" ht="18" customHeight="1">
      <c r="A5483" s="73"/>
      <c r="B5483" s="86"/>
    </row>
    <row r="5484" spans="1:2" ht="18" customHeight="1">
      <c r="A5484" s="73"/>
      <c r="B5484" s="86"/>
    </row>
    <row r="5485" spans="1:2" ht="18" customHeight="1">
      <c r="A5485" s="73"/>
      <c r="B5485" s="86"/>
    </row>
    <row r="5486" spans="1:2" ht="18" customHeight="1">
      <c r="A5486" s="73"/>
      <c r="B5486" s="86"/>
    </row>
    <row r="5487" spans="1:2" ht="18" customHeight="1">
      <c r="A5487" s="73"/>
      <c r="B5487" s="86"/>
    </row>
    <row r="5488" spans="1:2" ht="18" customHeight="1">
      <c r="A5488" s="73"/>
      <c r="B5488" s="86"/>
    </row>
    <row r="5489" spans="1:2" ht="18" customHeight="1">
      <c r="A5489" s="73"/>
      <c r="B5489" s="86"/>
    </row>
    <row r="5490" spans="1:2" ht="18" customHeight="1">
      <c r="A5490" s="73"/>
      <c r="B5490" s="86"/>
    </row>
    <row r="5491" spans="1:2" ht="18" customHeight="1">
      <c r="A5491" s="73"/>
      <c r="B5491" s="86"/>
    </row>
    <row r="5492" spans="1:2" ht="18" customHeight="1">
      <c r="A5492" s="73"/>
      <c r="B5492" s="86"/>
    </row>
    <row r="5493" spans="1:2" ht="18" customHeight="1">
      <c r="A5493" s="73"/>
      <c r="B5493" s="86"/>
    </row>
    <row r="5494" spans="1:2" ht="18" customHeight="1">
      <c r="A5494" s="73"/>
      <c r="B5494" s="86"/>
    </row>
    <row r="5495" spans="1:2" ht="18" customHeight="1">
      <c r="A5495" s="73"/>
      <c r="B5495" s="86"/>
    </row>
    <row r="5496" spans="1:2" ht="18" customHeight="1">
      <c r="A5496" s="73"/>
      <c r="B5496" s="86"/>
    </row>
    <row r="5497" spans="1:2" ht="18" customHeight="1">
      <c r="A5497" s="73"/>
      <c r="B5497" s="86"/>
    </row>
    <row r="5498" spans="1:2" ht="18" customHeight="1">
      <c r="A5498" s="73"/>
      <c r="B5498" s="86"/>
    </row>
    <row r="5499" spans="1:2" ht="18" customHeight="1">
      <c r="A5499" s="73"/>
      <c r="B5499" s="86"/>
    </row>
    <row r="5500" spans="1:2" ht="18" customHeight="1">
      <c r="A5500" s="73"/>
      <c r="B5500" s="86"/>
    </row>
    <row r="5501" spans="1:2" ht="18" customHeight="1">
      <c r="A5501" s="73"/>
      <c r="B5501" s="86"/>
    </row>
    <row r="5502" spans="1:2" ht="18" customHeight="1">
      <c r="A5502" s="73"/>
      <c r="B5502" s="86"/>
    </row>
    <row r="5503" spans="1:2" ht="18" customHeight="1">
      <c r="A5503" s="73"/>
      <c r="B5503" s="86"/>
    </row>
    <row r="5504" spans="1:2" ht="18" customHeight="1">
      <c r="A5504" s="73"/>
      <c r="B5504" s="86"/>
    </row>
    <row r="5505" spans="1:2" ht="18" customHeight="1">
      <c r="A5505" s="73"/>
      <c r="B5505" s="86"/>
    </row>
    <row r="5506" spans="1:2" ht="18" customHeight="1">
      <c r="A5506" s="73"/>
      <c r="B5506" s="86"/>
    </row>
    <row r="5507" spans="1:2" ht="18" customHeight="1">
      <c r="A5507" s="73"/>
      <c r="B5507" s="86"/>
    </row>
    <row r="5508" spans="1:2" ht="18" customHeight="1">
      <c r="A5508" s="73"/>
      <c r="B5508" s="86"/>
    </row>
    <row r="5509" spans="1:2" ht="18" customHeight="1">
      <c r="A5509" s="73"/>
      <c r="B5509" s="86"/>
    </row>
    <row r="5510" spans="1:2" ht="18" customHeight="1">
      <c r="A5510" s="73"/>
      <c r="B5510" s="86"/>
    </row>
    <row r="5511" spans="1:2" ht="18" customHeight="1">
      <c r="A5511" s="73"/>
      <c r="B5511" s="86"/>
    </row>
    <row r="5512" spans="1:2" ht="18" customHeight="1">
      <c r="A5512" s="73"/>
      <c r="B5512" s="86"/>
    </row>
    <row r="5513" spans="1:2" ht="18" customHeight="1">
      <c r="A5513" s="73"/>
      <c r="B5513" s="86"/>
    </row>
    <row r="5514" spans="1:2" ht="18" customHeight="1">
      <c r="A5514" s="73"/>
      <c r="B5514" s="86"/>
    </row>
    <row r="5515" spans="1:2" ht="18" customHeight="1">
      <c r="A5515" s="73"/>
      <c r="B5515" s="86"/>
    </row>
    <row r="5516" spans="1:2" ht="18" customHeight="1">
      <c r="A5516" s="73"/>
      <c r="B5516" s="86"/>
    </row>
    <row r="5517" spans="1:2" ht="18" customHeight="1">
      <c r="A5517" s="73"/>
      <c r="B5517" s="86"/>
    </row>
    <row r="5518" spans="1:2" ht="18" customHeight="1">
      <c r="A5518" s="73"/>
      <c r="B5518" s="86"/>
    </row>
    <row r="5519" spans="1:2" ht="18" customHeight="1">
      <c r="A5519" s="73"/>
      <c r="B5519" s="86"/>
    </row>
    <row r="5520" spans="1:2" ht="18" customHeight="1">
      <c r="A5520" s="73"/>
      <c r="B5520" s="86"/>
    </row>
    <row r="5521" spans="1:2" ht="18" customHeight="1">
      <c r="A5521" s="73"/>
      <c r="B5521" s="86"/>
    </row>
    <row r="5522" spans="1:2" ht="18" customHeight="1">
      <c r="A5522" s="73"/>
      <c r="B5522" s="86"/>
    </row>
    <row r="5523" spans="1:2" ht="18" customHeight="1">
      <c r="A5523" s="73"/>
      <c r="B5523" s="86"/>
    </row>
    <row r="5524" spans="1:2" ht="18" customHeight="1">
      <c r="A5524" s="73"/>
      <c r="B5524" s="86"/>
    </row>
    <row r="5525" spans="1:2" ht="18" customHeight="1">
      <c r="A5525" s="73"/>
      <c r="B5525" s="86"/>
    </row>
    <row r="5526" spans="1:2" ht="18" customHeight="1">
      <c r="A5526" s="73"/>
      <c r="B5526" s="86"/>
    </row>
    <row r="5527" spans="1:2" ht="18" customHeight="1">
      <c r="A5527" s="73"/>
      <c r="B5527" s="86"/>
    </row>
    <row r="5528" spans="1:2" ht="18" customHeight="1">
      <c r="A5528" s="73"/>
      <c r="B5528" s="86"/>
    </row>
    <row r="5529" spans="1:2" ht="18" customHeight="1">
      <c r="A5529" s="73"/>
      <c r="B5529" s="86"/>
    </row>
    <row r="5530" spans="1:2" ht="18" customHeight="1">
      <c r="A5530" s="73"/>
      <c r="B5530" s="86"/>
    </row>
    <row r="5531" spans="1:2" ht="18" customHeight="1">
      <c r="A5531" s="73"/>
      <c r="B5531" s="86"/>
    </row>
    <row r="5532" spans="1:2" ht="18" customHeight="1">
      <c r="A5532" s="73"/>
      <c r="B5532" s="86"/>
    </row>
    <row r="5533" spans="1:2" ht="18" customHeight="1">
      <c r="A5533" s="73"/>
      <c r="B5533" s="86"/>
    </row>
    <row r="5534" spans="1:2" ht="18" customHeight="1">
      <c r="A5534" s="73"/>
      <c r="B5534" s="86"/>
    </row>
    <row r="5535" spans="1:2" ht="18" customHeight="1">
      <c r="A5535" s="73"/>
      <c r="B5535" s="86"/>
    </row>
    <row r="5536" spans="1:2" ht="18" customHeight="1">
      <c r="A5536" s="73"/>
      <c r="B5536" s="86"/>
    </row>
    <row r="5537" spans="1:2" ht="18" customHeight="1">
      <c r="A5537" s="73"/>
      <c r="B5537" s="86"/>
    </row>
    <row r="5538" spans="1:2" ht="18" customHeight="1">
      <c r="A5538" s="73"/>
      <c r="B5538" s="86"/>
    </row>
    <row r="5539" spans="1:2" ht="18" customHeight="1">
      <c r="A5539" s="73"/>
      <c r="B5539" s="86"/>
    </row>
    <row r="5540" spans="1:2" ht="18" customHeight="1">
      <c r="A5540" s="73"/>
      <c r="B5540" s="86"/>
    </row>
    <row r="5541" spans="1:2" ht="18" customHeight="1">
      <c r="A5541" s="73"/>
      <c r="B5541" s="86"/>
    </row>
    <row r="5542" spans="1:2" ht="18" customHeight="1">
      <c r="A5542" s="73"/>
      <c r="B5542" s="86"/>
    </row>
    <row r="5543" spans="1:2" ht="18" customHeight="1">
      <c r="A5543" s="73"/>
      <c r="B5543" s="86"/>
    </row>
    <row r="5544" spans="1:2" ht="18" customHeight="1">
      <c r="A5544" s="73"/>
      <c r="B5544" s="86"/>
    </row>
    <row r="5545" spans="1:2" ht="18" customHeight="1">
      <c r="A5545" s="73"/>
      <c r="B5545" s="86"/>
    </row>
    <row r="5546" spans="1:2" ht="18" customHeight="1">
      <c r="A5546" s="73"/>
      <c r="B5546" s="86"/>
    </row>
    <row r="5547" spans="1:2" ht="18" customHeight="1">
      <c r="A5547" s="73"/>
      <c r="B5547" s="86"/>
    </row>
    <row r="5548" spans="1:2" ht="18" customHeight="1">
      <c r="A5548" s="73"/>
      <c r="B5548" s="86"/>
    </row>
    <row r="5549" spans="1:2" ht="18" customHeight="1">
      <c r="A5549" s="73"/>
      <c r="B5549" s="86"/>
    </row>
    <row r="5550" spans="1:2" ht="18" customHeight="1">
      <c r="A5550" s="73"/>
      <c r="B5550" s="86"/>
    </row>
    <row r="5551" spans="1:2" ht="18" customHeight="1">
      <c r="A5551" s="73"/>
      <c r="B5551" s="86"/>
    </row>
    <row r="5552" spans="1:2" ht="18" customHeight="1">
      <c r="A5552" s="73"/>
      <c r="B5552" s="86"/>
    </row>
    <row r="5553" spans="1:2" ht="18" customHeight="1">
      <c r="A5553" s="73"/>
      <c r="B5553" s="86"/>
    </row>
    <row r="5554" spans="1:2" ht="18" customHeight="1">
      <c r="A5554" s="73"/>
      <c r="B5554" s="86"/>
    </row>
    <row r="5555" spans="1:2" ht="18" customHeight="1">
      <c r="A5555" s="73"/>
      <c r="B5555" s="86"/>
    </row>
    <row r="5556" spans="1:2" ht="18" customHeight="1">
      <c r="A5556" s="73"/>
      <c r="B5556" s="86"/>
    </row>
    <row r="5557" spans="1:2" ht="18" customHeight="1">
      <c r="A5557" s="73"/>
      <c r="B5557" s="86"/>
    </row>
    <row r="5558" spans="1:2" ht="18" customHeight="1">
      <c r="A5558" s="73"/>
      <c r="B5558" s="86"/>
    </row>
    <row r="5559" spans="1:2" ht="18" customHeight="1">
      <c r="A5559" s="73"/>
      <c r="B5559" s="86"/>
    </row>
    <row r="5560" spans="1:2" ht="18" customHeight="1">
      <c r="A5560" s="73"/>
      <c r="B5560" s="86"/>
    </row>
    <row r="5561" spans="1:2" ht="18" customHeight="1">
      <c r="A5561" s="73"/>
      <c r="B5561" s="86"/>
    </row>
    <row r="5562" spans="1:2" ht="18" customHeight="1">
      <c r="A5562" s="73"/>
      <c r="B5562" s="86"/>
    </row>
    <row r="5563" spans="1:2" ht="18" customHeight="1">
      <c r="A5563" s="73"/>
      <c r="B5563" s="86"/>
    </row>
    <row r="5564" spans="1:2" ht="18" customHeight="1">
      <c r="A5564" s="73"/>
      <c r="B5564" s="86"/>
    </row>
    <row r="5565" spans="1:2" ht="18" customHeight="1">
      <c r="A5565" s="73"/>
      <c r="B5565" s="86"/>
    </row>
    <row r="5566" spans="1:2" ht="18" customHeight="1">
      <c r="A5566" s="73"/>
      <c r="B5566" s="86"/>
    </row>
    <row r="5567" spans="1:2" ht="18" customHeight="1">
      <c r="A5567" s="73"/>
      <c r="B5567" s="86"/>
    </row>
    <row r="5568" spans="1:2" ht="18" customHeight="1">
      <c r="A5568" s="73"/>
      <c r="B5568" s="86"/>
    </row>
    <row r="5569" spans="1:2" ht="18" customHeight="1">
      <c r="A5569" s="73"/>
      <c r="B5569" s="86"/>
    </row>
    <row r="5570" spans="1:2" ht="18" customHeight="1">
      <c r="A5570" s="73"/>
      <c r="B5570" s="86"/>
    </row>
    <row r="5571" spans="1:2" ht="18" customHeight="1">
      <c r="A5571" s="73"/>
      <c r="B5571" s="86"/>
    </row>
    <row r="5572" spans="1:2" ht="18" customHeight="1">
      <c r="A5572" s="73"/>
      <c r="B5572" s="86"/>
    </row>
    <row r="5573" spans="1:2" ht="18" customHeight="1">
      <c r="A5573" s="73"/>
      <c r="B5573" s="86"/>
    </row>
    <row r="5574" spans="1:2" ht="18" customHeight="1">
      <c r="A5574" s="73"/>
      <c r="B5574" s="86"/>
    </row>
    <row r="5575" spans="1:2" ht="18" customHeight="1">
      <c r="A5575" s="73"/>
      <c r="B5575" s="86"/>
    </row>
    <row r="5576" spans="1:2" ht="18" customHeight="1">
      <c r="A5576" s="73"/>
      <c r="B5576" s="86"/>
    </row>
    <row r="5577" spans="1:2" ht="18" customHeight="1">
      <c r="A5577" s="73"/>
      <c r="B5577" s="86"/>
    </row>
    <row r="5578" spans="1:2" ht="18" customHeight="1">
      <c r="A5578" s="73"/>
      <c r="B5578" s="86"/>
    </row>
    <row r="5579" spans="1:2" ht="18" customHeight="1">
      <c r="A5579" s="73"/>
      <c r="B5579" s="86"/>
    </row>
    <row r="5580" spans="1:2" ht="18" customHeight="1">
      <c r="A5580" s="73"/>
      <c r="B5580" s="86"/>
    </row>
    <row r="5581" spans="1:2" ht="18" customHeight="1">
      <c r="A5581" s="73"/>
      <c r="B5581" s="86"/>
    </row>
    <row r="5582" spans="1:2" ht="18" customHeight="1">
      <c r="A5582" s="73"/>
      <c r="B5582" s="86"/>
    </row>
    <row r="5583" spans="1:2" ht="18" customHeight="1">
      <c r="A5583" s="73"/>
      <c r="B5583" s="86"/>
    </row>
    <row r="5584" spans="1:2" ht="18" customHeight="1">
      <c r="A5584" s="73"/>
      <c r="B5584" s="86"/>
    </row>
    <row r="5585" spans="1:2" ht="18" customHeight="1">
      <c r="A5585" s="73"/>
      <c r="B5585" s="86"/>
    </row>
    <row r="5586" spans="1:2" ht="18" customHeight="1">
      <c r="A5586" s="73"/>
      <c r="B5586" s="86"/>
    </row>
    <row r="5587" spans="1:2" ht="18" customHeight="1">
      <c r="A5587" s="73"/>
      <c r="B5587" s="86"/>
    </row>
    <row r="5588" spans="1:2" ht="18" customHeight="1">
      <c r="A5588" s="73"/>
      <c r="B5588" s="86"/>
    </row>
    <row r="5589" spans="1:2" ht="18" customHeight="1">
      <c r="A5589" s="73"/>
      <c r="B5589" s="86"/>
    </row>
    <row r="5590" spans="1:2" ht="18" customHeight="1">
      <c r="A5590" s="73"/>
      <c r="B5590" s="86"/>
    </row>
    <row r="5591" spans="1:2" ht="18" customHeight="1">
      <c r="A5591" s="73"/>
      <c r="B5591" s="86"/>
    </row>
    <row r="5592" spans="1:2" ht="18" customHeight="1">
      <c r="A5592" s="73"/>
      <c r="B5592" s="86"/>
    </row>
    <row r="5593" spans="1:2" ht="18" customHeight="1">
      <c r="A5593" s="73"/>
      <c r="B5593" s="86"/>
    </row>
    <row r="5594" spans="1:2" ht="18" customHeight="1">
      <c r="A5594" s="73"/>
      <c r="B5594" s="86"/>
    </row>
    <row r="5595" spans="1:2" ht="18" customHeight="1">
      <c r="A5595" s="73"/>
      <c r="B5595" s="86"/>
    </row>
    <row r="5596" spans="1:2" ht="18" customHeight="1">
      <c r="A5596" s="73"/>
      <c r="B5596" s="86"/>
    </row>
    <row r="5597" spans="1:2" ht="18" customHeight="1">
      <c r="A5597" s="73"/>
      <c r="B5597" s="86"/>
    </row>
    <row r="5598" spans="1:2" ht="18" customHeight="1">
      <c r="A5598" s="73"/>
      <c r="B5598" s="86"/>
    </row>
    <row r="5599" spans="1:2" ht="18" customHeight="1">
      <c r="A5599" s="73"/>
      <c r="B5599" s="86"/>
    </row>
    <row r="5600" spans="1:2" ht="18" customHeight="1">
      <c r="A5600" s="73"/>
      <c r="B5600" s="86"/>
    </row>
    <row r="5601" spans="1:2" ht="18" customHeight="1">
      <c r="A5601" s="73"/>
      <c r="B5601" s="86"/>
    </row>
    <row r="5602" spans="1:2" ht="18" customHeight="1">
      <c r="A5602" s="73"/>
      <c r="B5602" s="86"/>
    </row>
    <row r="5603" spans="1:2" ht="18" customHeight="1">
      <c r="A5603" s="73"/>
      <c r="B5603" s="86"/>
    </row>
    <row r="5604" spans="1:2" ht="18" customHeight="1">
      <c r="A5604" s="73"/>
      <c r="B5604" s="86"/>
    </row>
    <row r="5605" spans="1:2" ht="18" customHeight="1">
      <c r="A5605" s="73"/>
      <c r="B5605" s="86"/>
    </row>
    <row r="5606" spans="1:2" ht="18" customHeight="1">
      <c r="A5606" s="73"/>
      <c r="B5606" s="86"/>
    </row>
    <row r="5607" spans="1:2" ht="18" customHeight="1">
      <c r="A5607" s="73"/>
      <c r="B5607" s="86"/>
    </row>
    <row r="5608" spans="1:2" ht="18" customHeight="1">
      <c r="A5608" s="73"/>
      <c r="B5608" s="86"/>
    </row>
    <row r="5609" spans="1:2" ht="18" customHeight="1">
      <c r="A5609" s="73"/>
      <c r="B5609" s="86"/>
    </row>
    <row r="5610" spans="1:2" ht="18" customHeight="1">
      <c r="A5610" s="73"/>
      <c r="B5610" s="86"/>
    </row>
    <row r="5611" spans="1:2" ht="18" customHeight="1">
      <c r="A5611" s="73"/>
      <c r="B5611" s="86"/>
    </row>
    <row r="5612" spans="1:2" ht="18" customHeight="1">
      <c r="A5612" s="73"/>
      <c r="B5612" s="86"/>
    </row>
    <row r="5613" spans="1:2" ht="18" customHeight="1">
      <c r="A5613" s="73"/>
      <c r="B5613" s="86"/>
    </row>
    <row r="5614" spans="1:2" ht="18" customHeight="1">
      <c r="A5614" s="73"/>
      <c r="B5614" s="86"/>
    </row>
    <row r="5615" spans="1:2" ht="18" customHeight="1">
      <c r="A5615" s="73"/>
      <c r="B5615" s="86"/>
    </row>
    <row r="5616" spans="1:2" ht="18" customHeight="1">
      <c r="A5616" s="73"/>
      <c r="B5616" s="86"/>
    </row>
    <row r="5617" spans="1:2" ht="18" customHeight="1">
      <c r="A5617" s="73"/>
      <c r="B5617" s="86"/>
    </row>
    <row r="5618" spans="1:2" ht="18" customHeight="1">
      <c r="A5618" s="73"/>
      <c r="B5618" s="86"/>
    </row>
    <row r="5619" spans="1:2" ht="18" customHeight="1">
      <c r="A5619" s="73"/>
      <c r="B5619" s="86"/>
    </row>
    <row r="5620" spans="1:2" ht="18" customHeight="1">
      <c r="A5620" s="73"/>
      <c r="B5620" s="86"/>
    </row>
    <row r="5621" spans="1:2" ht="18" customHeight="1">
      <c r="A5621" s="73"/>
      <c r="B5621" s="86"/>
    </row>
    <row r="5622" spans="1:2" ht="18" customHeight="1">
      <c r="A5622" s="73"/>
      <c r="B5622" s="86"/>
    </row>
    <row r="5623" spans="1:2" ht="18" customHeight="1">
      <c r="A5623" s="73"/>
      <c r="B5623" s="86"/>
    </row>
    <row r="5624" spans="1:2" ht="18" customHeight="1">
      <c r="A5624" s="73"/>
      <c r="B5624" s="86"/>
    </row>
    <row r="5625" spans="1:2" ht="18" customHeight="1">
      <c r="A5625" s="73"/>
      <c r="B5625" s="86"/>
    </row>
    <row r="5626" spans="1:2" ht="18" customHeight="1">
      <c r="A5626" s="73"/>
      <c r="B5626" s="86"/>
    </row>
    <row r="5627" spans="1:2" ht="18" customHeight="1">
      <c r="A5627" s="73"/>
      <c r="B5627" s="86"/>
    </row>
    <row r="5628" spans="1:2" ht="18" customHeight="1">
      <c r="A5628" s="73"/>
      <c r="B5628" s="86"/>
    </row>
    <row r="5629" spans="1:2" ht="18" customHeight="1">
      <c r="A5629" s="73"/>
      <c r="B5629" s="86"/>
    </row>
    <row r="5630" spans="1:2" ht="18" customHeight="1">
      <c r="A5630" s="73"/>
      <c r="B5630" s="86"/>
    </row>
    <row r="5631" spans="1:2" ht="18" customHeight="1">
      <c r="A5631" s="73"/>
      <c r="B5631" s="86"/>
    </row>
    <row r="5632" spans="1:2" ht="18" customHeight="1">
      <c r="A5632" s="73"/>
      <c r="B5632" s="86"/>
    </row>
    <row r="5633" spans="1:2" ht="18" customHeight="1">
      <c r="A5633" s="73"/>
      <c r="B5633" s="86"/>
    </row>
    <row r="5634" spans="1:2" ht="18" customHeight="1">
      <c r="A5634" s="73"/>
      <c r="B5634" s="86"/>
    </row>
    <row r="5635" spans="1:2" ht="18" customHeight="1">
      <c r="A5635" s="73"/>
      <c r="B5635" s="86"/>
    </row>
    <row r="5636" spans="1:2" ht="18" customHeight="1">
      <c r="A5636" s="73"/>
      <c r="B5636" s="86"/>
    </row>
    <row r="5637" spans="1:2" ht="18" customHeight="1">
      <c r="A5637" s="73"/>
      <c r="B5637" s="86"/>
    </row>
    <row r="5638" spans="1:2" ht="18" customHeight="1">
      <c r="A5638" s="73"/>
      <c r="B5638" s="86"/>
    </row>
    <row r="5639" spans="1:2" ht="18" customHeight="1">
      <c r="A5639" s="73"/>
      <c r="B5639" s="86"/>
    </row>
    <row r="5640" spans="1:2" ht="18" customHeight="1">
      <c r="A5640" s="73"/>
      <c r="B5640" s="86"/>
    </row>
    <row r="5641" spans="1:2" ht="18" customHeight="1">
      <c r="A5641" s="73"/>
      <c r="B5641" s="86"/>
    </row>
    <row r="5642" spans="1:2" ht="18" customHeight="1">
      <c r="A5642" s="73"/>
      <c r="B5642" s="86"/>
    </row>
    <row r="5643" spans="1:2" ht="18" customHeight="1">
      <c r="A5643" s="73"/>
      <c r="B5643" s="86"/>
    </row>
    <row r="5644" spans="1:2" ht="18" customHeight="1">
      <c r="A5644" s="73"/>
      <c r="B5644" s="86"/>
    </row>
    <row r="5645" spans="1:2" ht="18" customHeight="1">
      <c r="A5645" s="73"/>
      <c r="B5645" s="86"/>
    </row>
    <row r="5646" spans="1:2" ht="18" customHeight="1">
      <c r="A5646" s="73"/>
      <c r="B5646" s="86"/>
    </row>
    <row r="5647" spans="1:2" ht="18" customHeight="1">
      <c r="A5647" s="73"/>
      <c r="B5647" s="86"/>
    </row>
    <row r="5648" spans="1:2" ht="18" customHeight="1">
      <c r="A5648" s="73"/>
      <c r="B5648" s="86"/>
    </row>
    <row r="5649" spans="1:2" ht="18" customHeight="1">
      <c r="A5649" s="73"/>
      <c r="B5649" s="86"/>
    </row>
    <row r="5650" spans="1:2" ht="18" customHeight="1">
      <c r="A5650" s="73"/>
      <c r="B5650" s="86"/>
    </row>
    <row r="5651" spans="1:2" ht="18" customHeight="1">
      <c r="A5651" s="73"/>
      <c r="B5651" s="86"/>
    </row>
    <row r="5652" spans="1:2" ht="18" customHeight="1">
      <c r="A5652" s="73"/>
      <c r="B5652" s="86"/>
    </row>
    <row r="5653" spans="1:2" ht="18" customHeight="1">
      <c r="A5653" s="73"/>
      <c r="B5653" s="86"/>
    </row>
    <row r="5654" spans="1:2" ht="18" customHeight="1">
      <c r="A5654" s="73"/>
      <c r="B5654" s="86"/>
    </row>
    <row r="5655" spans="1:2" ht="18" customHeight="1">
      <c r="A5655" s="73"/>
      <c r="B5655" s="86"/>
    </row>
    <row r="5656" spans="1:2" ht="18" customHeight="1">
      <c r="A5656" s="73"/>
      <c r="B5656" s="86"/>
    </row>
    <row r="5657" spans="1:2" ht="18" customHeight="1">
      <c r="A5657" s="73"/>
      <c r="B5657" s="86"/>
    </row>
    <row r="5658" spans="1:2" ht="18" customHeight="1">
      <c r="A5658" s="73"/>
      <c r="B5658" s="86"/>
    </row>
    <row r="5659" spans="1:2" ht="18" customHeight="1">
      <c r="A5659" s="73"/>
      <c r="B5659" s="86"/>
    </row>
    <row r="5660" spans="1:2" ht="18" customHeight="1">
      <c r="A5660" s="73"/>
      <c r="B5660" s="86"/>
    </row>
    <row r="5661" spans="1:2" ht="18" customHeight="1">
      <c r="A5661" s="73"/>
      <c r="B5661" s="86"/>
    </row>
    <row r="5662" spans="1:2" ht="18" customHeight="1">
      <c r="A5662" s="73"/>
      <c r="B5662" s="86"/>
    </row>
    <row r="5663" spans="1:2" ht="18" customHeight="1">
      <c r="A5663" s="73"/>
      <c r="B5663" s="86"/>
    </row>
    <row r="5664" spans="1:2" ht="18" customHeight="1">
      <c r="A5664" s="73"/>
      <c r="B5664" s="86"/>
    </row>
    <row r="5665" spans="1:2" ht="18" customHeight="1">
      <c r="A5665" s="73"/>
      <c r="B5665" s="86"/>
    </row>
    <row r="5666" spans="1:2" ht="18" customHeight="1">
      <c r="A5666" s="73"/>
      <c r="B5666" s="86"/>
    </row>
    <row r="5667" spans="1:2" ht="18" customHeight="1">
      <c r="A5667" s="73"/>
      <c r="B5667" s="86"/>
    </row>
    <row r="5668" spans="1:2" ht="18" customHeight="1">
      <c r="A5668" s="73"/>
      <c r="B5668" s="86"/>
    </row>
    <row r="5669" spans="1:2" ht="18" customHeight="1">
      <c r="A5669" s="73"/>
      <c r="B5669" s="86"/>
    </row>
    <row r="5670" spans="1:2" ht="18" customHeight="1">
      <c r="A5670" s="73"/>
      <c r="B5670" s="86"/>
    </row>
    <row r="5671" spans="1:2" ht="18" customHeight="1">
      <c r="A5671" s="73"/>
      <c r="B5671" s="86"/>
    </row>
    <row r="5672" spans="1:2" ht="18" customHeight="1">
      <c r="A5672" s="73"/>
      <c r="B5672" s="86"/>
    </row>
    <row r="5673" spans="1:2" ht="18" customHeight="1">
      <c r="A5673" s="73"/>
      <c r="B5673" s="86"/>
    </row>
    <row r="5674" spans="1:2" ht="18" customHeight="1">
      <c r="A5674" s="73"/>
      <c r="B5674" s="86"/>
    </row>
    <row r="5675" spans="1:2" ht="18" customHeight="1">
      <c r="A5675" s="73"/>
      <c r="B5675" s="86"/>
    </row>
    <row r="5676" spans="1:2" ht="18" customHeight="1">
      <c r="A5676" s="73"/>
      <c r="B5676" s="86"/>
    </row>
    <row r="5677" spans="1:2" ht="18" customHeight="1">
      <c r="A5677" s="73"/>
      <c r="B5677" s="86"/>
    </row>
    <row r="5678" spans="1:2" ht="18" customHeight="1">
      <c r="A5678" s="73"/>
      <c r="B5678" s="86"/>
    </row>
    <row r="5679" spans="1:2" ht="18" customHeight="1">
      <c r="A5679" s="73"/>
      <c r="B5679" s="86"/>
    </row>
    <row r="5680" spans="1:2" ht="18" customHeight="1">
      <c r="A5680" s="73"/>
      <c r="B5680" s="86"/>
    </row>
    <row r="5681" spans="1:2" ht="18" customHeight="1">
      <c r="A5681" s="73"/>
      <c r="B5681" s="86"/>
    </row>
    <row r="5682" spans="1:2" ht="18" customHeight="1">
      <c r="A5682" s="73"/>
      <c r="B5682" s="86"/>
    </row>
    <row r="5683" spans="1:2" ht="18" customHeight="1">
      <c r="A5683" s="73"/>
      <c r="B5683" s="86"/>
    </row>
    <row r="5684" spans="1:2" ht="18" customHeight="1">
      <c r="A5684" s="73"/>
      <c r="B5684" s="86"/>
    </row>
    <row r="5685" spans="1:2" ht="18" customHeight="1">
      <c r="A5685" s="73"/>
      <c r="B5685" s="86"/>
    </row>
    <row r="5686" spans="1:2" ht="18" customHeight="1">
      <c r="A5686" s="73"/>
      <c r="B5686" s="86"/>
    </row>
    <row r="5687" spans="1:2" ht="18" customHeight="1">
      <c r="A5687" s="73"/>
      <c r="B5687" s="86"/>
    </row>
    <row r="5688" spans="1:2" ht="18" customHeight="1">
      <c r="A5688" s="73"/>
      <c r="B5688" s="86"/>
    </row>
    <row r="5689" spans="1:2" ht="18" customHeight="1">
      <c r="A5689" s="73"/>
      <c r="B5689" s="86"/>
    </row>
    <row r="5690" spans="1:2" ht="18" customHeight="1">
      <c r="A5690" s="73"/>
      <c r="B5690" s="86"/>
    </row>
    <row r="5691" spans="1:2" ht="18" customHeight="1">
      <c r="A5691" s="73"/>
      <c r="B5691" s="86"/>
    </row>
    <row r="5692" spans="1:2" ht="18" customHeight="1">
      <c r="A5692" s="73"/>
      <c r="B5692" s="86"/>
    </row>
    <row r="5693" spans="1:2" ht="18" customHeight="1">
      <c r="A5693" s="73"/>
      <c r="B5693" s="86"/>
    </row>
    <row r="5694" spans="1:2" ht="18" customHeight="1">
      <c r="A5694" s="73"/>
      <c r="B5694" s="86"/>
    </row>
    <row r="5695" spans="1:2" ht="18" customHeight="1">
      <c r="A5695" s="73"/>
      <c r="B5695" s="86"/>
    </row>
    <row r="5696" spans="1:2" ht="18" customHeight="1">
      <c r="A5696" s="73"/>
      <c r="B5696" s="86"/>
    </row>
    <row r="5697" spans="1:2" ht="18" customHeight="1">
      <c r="A5697" s="73"/>
      <c r="B5697" s="86"/>
    </row>
    <row r="5698" spans="1:2" ht="18" customHeight="1">
      <c r="A5698" s="73"/>
      <c r="B5698" s="86"/>
    </row>
    <row r="5699" spans="1:2" ht="18" customHeight="1">
      <c r="A5699" s="73"/>
      <c r="B5699" s="86"/>
    </row>
    <row r="5700" spans="1:2" ht="18" customHeight="1">
      <c r="A5700" s="73"/>
      <c r="B5700" s="86"/>
    </row>
    <row r="5701" spans="1:2" ht="18" customHeight="1">
      <c r="A5701" s="73"/>
      <c r="B5701" s="86"/>
    </row>
    <row r="5702" spans="1:2" ht="18" customHeight="1">
      <c r="A5702" s="73"/>
      <c r="B5702" s="86"/>
    </row>
    <row r="5703" spans="1:2" ht="18" customHeight="1">
      <c r="A5703" s="73"/>
      <c r="B5703" s="86"/>
    </row>
    <row r="5704" spans="1:2" ht="18" customHeight="1">
      <c r="A5704" s="73"/>
      <c r="B5704" s="86"/>
    </row>
    <row r="5705" spans="1:2" ht="18" customHeight="1">
      <c r="A5705" s="73"/>
      <c r="B5705" s="86"/>
    </row>
    <row r="5706" spans="1:2" ht="18" customHeight="1">
      <c r="A5706" s="73"/>
      <c r="B5706" s="86"/>
    </row>
    <row r="5707" spans="1:2" ht="18" customHeight="1">
      <c r="A5707" s="73"/>
      <c r="B5707" s="86"/>
    </row>
    <row r="5708" spans="1:2" ht="18" customHeight="1">
      <c r="A5708" s="73"/>
      <c r="B5708" s="86"/>
    </row>
    <row r="5709" spans="1:2" ht="18" customHeight="1">
      <c r="A5709" s="73"/>
      <c r="B5709" s="86"/>
    </row>
    <row r="5710" spans="1:2" ht="18" customHeight="1">
      <c r="A5710" s="73"/>
      <c r="B5710" s="86"/>
    </row>
    <row r="5711" spans="1:2" ht="18" customHeight="1">
      <c r="A5711" s="73"/>
      <c r="B5711" s="86"/>
    </row>
    <row r="5712" spans="1:2" ht="18" customHeight="1">
      <c r="A5712" s="73"/>
      <c r="B5712" s="86"/>
    </row>
    <row r="5713" spans="1:2" ht="18" customHeight="1">
      <c r="A5713" s="73"/>
      <c r="B5713" s="86"/>
    </row>
    <row r="5714" spans="1:2" ht="18" customHeight="1">
      <c r="A5714" s="73"/>
      <c r="B5714" s="86"/>
    </row>
    <row r="5715" spans="1:2" ht="18" customHeight="1">
      <c r="A5715" s="73"/>
      <c r="B5715" s="86"/>
    </row>
    <row r="5716" spans="1:2" ht="18" customHeight="1">
      <c r="A5716" s="73"/>
      <c r="B5716" s="86"/>
    </row>
    <row r="5717" spans="1:2" ht="18" customHeight="1">
      <c r="A5717" s="73"/>
      <c r="B5717" s="86"/>
    </row>
    <row r="5718" spans="1:2" ht="18" customHeight="1">
      <c r="A5718" s="73"/>
      <c r="B5718" s="86"/>
    </row>
    <row r="5719" spans="1:2" ht="18" customHeight="1">
      <c r="A5719" s="73"/>
      <c r="B5719" s="86"/>
    </row>
    <row r="5720" spans="1:2" ht="18" customHeight="1">
      <c r="A5720" s="73"/>
      <c r="B5720" s="86"/>
    </row>
    <row r="5721" spans="1:2" ht="18" customHeight="1">
      <c r="A5721" s="73"/>
      <c r="B5721" s="86"/>
    </row>
    <row r="5722" spans="1:2" ht="18" customHeight="1">
      <c r="A5722" s="73"/>
      <c r="B5722" s="86"/>
    </row>
    <row r="5723" spans="1:2" ht="18" customHeight="1">
      <c r="A5723" s="73"/>
      <c r="B5723" s="86"/>
    </row>
    <row r="5724" spans="1:2" ht="18" customHeight="1">
      <c r="A5724" s="73"/>
      <c r="B5724" s="86"/>
    </row>
    <row r="5725" spans="1:2" ht="18" customHeight="1">
      <c r="A5725" s="73"/>
      <c r="B5725" s="86"/>
    </row>
    <row r="5726" spans="1:2" ht="18" customHeight="1">
      <c r="A5726" s="73"/>
      <c r="B5726" s="86"/>
    </row>
    <row r="5727" spans="1:2" ht="18" customHeight="1">
      <c r="A5727" s="73"/>
      <c r="B5727" s="86"/>
    </row>
    <row r="5728" spans="1:2" ht="18" customHeight="1">
      <c r="A5728" s="73"/>
      <c r="B5728" s="86"/>
    </row>
    <row r="5729" spans="1:2" ht="18" customHeight="1">
      <c r="A5729" s="73"/>
      <c r="B5729" s="86"/>
    </row>
    <row r="5730" spans="1:2" ht="18" customHeight="1">
      <c r="A5730" s="73"/>
      <c r="B5730" s="86"/>
    </row>
    <row r="5731" spans="1:2" ht="18" customHeight="1">
      <c r="A5731" s="73"/>
      <c r="B5731" s="86"/>
    </row>
    <row r="5732" spans="1:2" ht="18" customHeight="1">
      <c r="A5732" s="73"/>
      <c r="B5732" s="86"/>
    </row>
    <row r="5733" spans="1:2" ht="18" customHeight="1">
      <c r="A5733" s="73"/>
      <c r="B5733" s="86"/>
    </row>
    <row r="5734" spans="1:2" ht="18" customHeight="1">
      <c r="A5734" s="73"/>
      <c r="B5734" s="86"/>
    </row>
    <row r="5735" spans="1:2" ht="18" customHeight="1">
      <c r="A5735" s="73"/>
      <c r="B5735" s="86"/>
    </row>
    <row r="5736" spans="1:2" ht="18" customHeight="1">
      <c r="A5736" s="73"/>
      <c r="B5736" s="86"/>
    </row>
    <row r="5737" spans="1:2" ht="18" customHeight="1">
      <c r="A5737" s="73"/>
      <c r="B5737" s="86"/>
    </row>
    <row r="5738" spans="1:2" ht="18" customHeight="1">
      <c r="A5738" s="73"/>
      <c r="B5738" s="86"/>
    </row>
    <row r="5739" spans="1:2" ht="18" customHeight="1">
      <c r="A5739" s="73"/>
      <c r="B5739" s="86"/>
    </row>
    <row r="5740" spans="1:2" ht="18" customHeight="1">
      <c r="A5740" s="73"/>
      <c r="B5740" s="86"/>
    </row>
    <row r="5741" spans="1:2" ht="18" customHeight="1">
      <c r="A5741" s="73"/>
      <c r="B5741" s="86"/>
    </row>
    <row r="5742" spans="1:2" ht="18" customHeight="1">
      <c r="A5742" s="73"/>
      <c r="B5742" s="86"/>
    </row>
    <row r="5743" spans="1:2" ht="18" customHeight="1">
      <c r="A5743" s="73"/>
      <c r="B5743" s="86"/>
    </row>
    <row r="5744" spans="1:2" ht="18" customHeight="1">
      <c r="A5744" s="73"/>
      <c r="B5744" s="86"/>
    </row>
    <row r="5745" spans="1:2" ht="18" customHeight="1">
      <c r="A5745" s="73"/>
      <c r="B5745" s="86"/>
    </row>
    <row r="5746" spans="1:2" ht="18" customHeight="1">
      <c r="A5746" s="73"/>
      <c r="B5746" s="86"/>
    </row>
    <row r="5747" spans="1:2" ht="18" customHeight="1">
      <c r="A5747" s="73"/>
      <c r="B5747" s="86"/>
    </row>
    <row r="5748" spans="1:2" ht="18" customHeight="1">
      <c r="A5748" s="73"/>
      <c r="B5748" s="86"/>
    </row>
    <row r="5749" spans="1:2" ht="18" customHeight="1">
      <c r="A5749" s="73"/>
      <c r="B5749" s="86"/>
    </row>
    <row r="5750" spans="1:2" ht="18" customHeight="1">
      <c r="A5750" s="73"/>
      <c r="B5750" s="86"/>
    </row>
    <row r="5751" spans="1:2" ht="18" customHeight="1">
      <c r="A5751" s="73"/>
      <c r="B5751" s="86"/>
    </row>
    <row r="5752" spans="1:2" ht="18" customHeight="1">
      <c r="A5752" s="73"/>
      <c r="B5752" s="86"/>
    </row>
    <row r="5753" spans="1:2" ht="18" customHeight="1">
      <c r="A5753" s="73"/>
      <c r="B5753" s="86"/>
    </row>
    <row r="5754" spans="1:2" ht="18" customHeight="1">
      <c r="A5754" s="73"/>
      <c r="B5754" s="86"/>
    </row>
    <row r="5755" spans="1:2" ht="18" customHeight="1">
      <c r="A5755" s="73"/>
      <c r="B5755" s="86"/>
    </row>
    <row r="5756" spans="1:2" ht="18" customHeight="1">
      <c r="A5756" s="73"/>
      <c r="B5756" s="86"/>
    </row>
    <row r="5757" spans="1:2" ht="18" customHeight="1">
      <c r="A5757" s="73"/>
      <c r="B5757" s="86"/>
    </row>
    <row r="5758" spans="1:2" ht="18" customHeight="1">
      <c r="A5758" s="73"/>
      <c r="B5758" s="86"/>
    </row>
    <row r="5759" spans="1:2" ht="18" customHeight="1">
      <c r="A5759" s="73"/>
      <c r="B5759" s="86"/>
    </row>
    <row r="5760" spans="1:2" ht="18" customHeight="1">
      <c r="A5760" s="73"/>
      <c r="B5760" s="86"/>
    </row>
    <row r="5761" spans="1:2" ht="18" customHeight="1">
      <c r="A5761" s="73"/>
      <c r="B5761" s="86"/>
    </row>
    <row r="5762" spans="1:2" ht="18" customHeight="1">
      <c r="A5762" s="73"/>
      <c r="B5762" s="86"/>
    </row>
    <row r="5763" spans="1:2" ht="18" customHeight="1">
      <c r="A5763" s="73"/>
      <c r="B5763" s="86"/>
    </row>
    <row r="5764" spans="1:2" ht="18" customHeight="1">
      <c r="A5764" s="73"/>
      <c r="B5764" s="86"/>
    </row>
    <row r="5765" spans="1:2" ht="18" customHeight="1">
      <c r="A5765" s="73"/>
      <c r="B5765" s="86"/>
    </row>
    <row r="5766" spans="1:2" ht="18" customHeight="1">
      <c r="A5766" s="73"/>
      <c r="B5766" s="86"/>
    </row>
    <row r="5767" spans="1:2" ht="18" customHeight="1">
      <c r="A5767" s="73"/>
      <c r="B5767" s="86"/>
    </row>
    <row r="5768" spans="1:2" ht="18" customHeight="1">
      <c r="A5768" s="73"/>
      <c r="B5768" s="86"/>
    </row>
    <row r="5769" spans="1:2" ht="18" customHeight="1">
      <c r="A5769" s="73"/>
      <c r="B5769" s="86"/>
    </row>
    <row r="5770" spans="1:2" ht="18" customHeight="1">
      <c r="A5770" s="73"/>
      <c r="B5770" s="86"/>
    </row>
    <row r="5771" spans="1:2" ht="18" customHeight="1">
      <c r="A5771" s="73"/>
      <c r="B5771" s="86"/>
    </row>
    <row r="5772" spans="1:2" ht="18" customHeight="1">
      <c r="A5772" s="73"/>
      <c r="B5772" s="86"/>
    </row>
    <row r="5773" spans="1:2" ht="18" customHeight="1">
      <c r="A5773" s="73"/>
      <c r="B5773" s="86"/>
    </row>
    <row r="5774" spans="1:2" ht="18" customHeight="1">
      <c r="A5774" s="73"/>
      <c r="B5774" s="86"/>
    </row>
    <row r="5775" spans="1:2" ht="18" customHeight="1">
      <c r="A5775" s="73"/>
      <c r="B5775" s="86"/>
    </row>
    <row r="5776" spans="1:2" ht="18" customHeight="1">
      <c r="A5776" s="73"/>
      <c r="B5776" s="86"/>
    </row>
    <row r="5777" spans="1:2" ht="18" customHeight="1">
      <c r="A5777" s="73"/>
      <c r="B5777" s="86"/>
    </row>
    <row r="5778" spans="1:2" ht="18" customHeight="1">
      <c r="A5778" s="73"/>
      <c r="B5778" s="86"/>
    </row>
    <row r="5779" spans="1:2" ht="18" customHeight="1">
      <c r="A5779" s="73"/>
      <c r="B5779" s="86"/>
    </row>
    <row r="5780" spans="1:2" ht="18" customHeight="1">
      <c r="A5780" s="73"/>
      <c r="B5780" s="86"/>
    </row>
    <row r="5781" spans="1:2" ht="18" customHeight="1">
      <c r="A5781" s="73"/>
      <c r="B5781" s="86"/>
    </row>
    <row r="5782" spans="1:2" ht="18" customHeight="1">
      <c r="A5782" s="73"/>
      <c r="B5782" s="86"/>
    </row>
    <row r="5783" spans="1:2" ht="18" customHeight="1">
      <c r="A5783" s="73"/>
      <c r="B5783" s="86"/>
    </row>
    <row r="5784" spans="1:2" ht="18" customHeight="1">
      <c r="A5784" s="73"/>
      <c r="B5784" s="86"/>
    </row>
    <row r="5785" spans="1:2" ht="18" customHeight="1">
      <c r="A5785" s="73"/>
      <c r="B5785" s="86"/>
    </row>
    <row r="5786" spans="1:2" ht="18" customHeight="1">
      <c r="A5786" s="73"/>
      <c r="B5786" s="86"/>
    </row>
    <row r="5787" spans="1:2" ht="18" customHeight="1">
      <c r="A5787" s="73"/>
      <c r="B5787" s="86"/>
    </row>
    <row r="5788" spans="1:2" ht="18" customHeight="1">
      <c r="A5788" s="73"/>
      <c r="B5788" s="86"/>
    </row>
    <row r="5789" spans="1:2" ht="18" customHeight="1">
      <c r="A5789" s="73"/>
      <c r="B5789" s="86"/>
    </row>
    <row r="5790" spans="1:2" ht="18" customHeight="1">
      <c r="A5790" s="73"/>
      <c r="B5790" s="86"/>
    </row>
    <row r="5791" spans="1:2" ht="18" customHeight="1">
      <c r="A5791" s="73"/>
      <c r="B5791" s="86"/>
    </row>
    <row r="5792" spans="1:2" ht="18" customHeight="1">
      <c r="A5792" s="73"/>
      <c r="B5792" s="86"/>
    </row>
    <row r="5793" spans="1:2" ht="18" customHeight="1">
      <c r="A5793" s="73"/>
      <c r="B5793" s="86"/>
    </row>
    <row r="5794" spans="1:2" ht="18" customHeight="1">
      <c r="A5794" s="73"/>
      <c r="B5794" s="86"/>
    </row>
    <row r="5795" spans="1:2" ht="18" customHeight="1">
      <c r="A5795" s="73"/>
      <c r="B5795" s="86"/>
    </row>
    <row r="5796" spans="1:2" ht="18" customHeight="1">
      <c r="A5796" s="73"/>
      <c r="B5796" s="86"/>
    </row>
    <row r="5797" spans="1:2" ht="18" customHeight="1">
      <c r="A5797" s="73"/>
      <c r="B5797" s="86"/>
    </row>
    <row r="5798" spans="1:2" ht="18" customHeight="1">
      <c r="A5798" s="73"/>
      <c r="B5798" s="86"/>
    </row>
    <row r="5799" spans="1:2" ht="18" customHeight="1">
      <c r="A5799" s="73"/>
      <c r="B5799" s="86"/>
    </row>
    <row r="5800" spans="1:2" ht="18" customHeight="1">
      <c r="A5800" s="73"/>
      <c r="B5800" s="86"/>
    </row>
    <row r="5801" spans="1:2" ht="18" customHeight="1">
      <c r="A5801" s="73"/>
      <c r="B5801" s="86"/>
    </row>
    <row r="5802" spans="1:2" ht="18" customHeight="1">
      <c r="A5802" s="73"/>
      <c r="B5802" s="86"/>
    </row>
    <row r="5803" spans="1:2" ht="18" customHeight="1">
      <c r="A5803" s="73"/>
      <c r="B5803" s="86"/>
    </row>
    <row r="5804" spans="1:2" ht="18" customHeight="1">
      <c r="A5804" s="73"/>
      <c r="B5804" s="86"/>
    </row>
    <row r="5805" spans="1:2" ht="18" customHeight="1">
      <c r="A5805" s="73"/>
      <c r="B5805" s="86"/>
    </row>
    <row r="5806" spans="1:2" ht="18" customHeight="1">
      <c r="A5806" s="73"/>
      <c r="B5806" s="86"/>
    </row>
    <row r="5807" spans="1:2" ht="18" customHeight="1">
      <c r="A5807" s="73"/>
      <c r="B5807" s="86"/>
    </row>
    <row r="5808" spans="1:2" ht="18" customHeight="1">
      <c r="A5808" s="73"/>
      <c r="B5808" s="86"/>
    </row>
    <row r="5809" spans="1:2" ht="18" customHeight="1">
      <c r="A5809" s="73"/>
      <c r="B5809" s="86"/>
    </row>
    <row r="5810" spans="1:2" ht="18" customHeight="1">
      <c r="A5810" s="73"/>
      <c r="B5810" s="86"/>
    </row>
    <row r="5811" spans="1:2" ht="18" customHeight="1">
      <c r="A5811" s="73"/>
      <c r="B5811" s="86"/>
    </row>
    <row r="5812" spans="1:2" ht="18" customHeight="1">
      <c r="A5812" s="73"/>
      <c r="B5812" s="86"/>
    </row>
    <row r="5813" spans="1:2" ht="18" customHeight="1">
      <c r="A5813" s="73"/>
      <c r="B5813" s="86"/>
    </row>
    <row r="5814" spans="1:2" ht="18" customHeight="1">
      <c r="A5814" s="73"/>
      <c r="B5814" s="86"/>
    </row>
    <row r="5815" spans="1:2" ht="18" customHeight="1">
      <c r="A5815" s="73"/>
      <c r="B5815" s="86"/>
    </row>
    <row r="5816" spans="1:2" ht="18" customHeight="1">
      <c r="A5816" s="73"/>
      <c r="B5816" s="86"/>
    </row>
    <row r="5817" spans="1:2" ht="18" customHeight="1">
      <c r="A5817" s="73"/>
      <c r="B5817" s="86"/>
    </row>
    <row r="5818" spans="1:2" ht="18" customHeight="1">
      <c r="A5818" s="73"/>
      <c r="B5818" s="86"/>
    </row>
    <row r="5819" spans="1:2" ht="18" customHeight="1">
      <c r="A5819" s="73"/>
      <c r="B5819" s="86"/>
    </row>
    <row r="5820" spans="1:2" ht="18" customHeight="1">
      <c r="A5820" s="73"/>
      <c r="B5820" s="86"/>
    </row>
    <row r="5821" spans="1:2" ht="18" customHeight="1">
      <c r="A5821" s="73"/>
      <c r="B5821" s="86"/>
    </row>
    <row r="5822" spans="1:2" ht="18" customHeight="1">
      <c r="A5822" s="73"/>
      <c r="B5822" s="86"/>
    </row>
    <row r="5823" spans="1:2" ht="18" customHeight="1">
      <c r="A5823" s="73"/>
      <c r="B5823" s="86"/>
    </row>
    <row r="5824" spans="1:2" ht="18" customHeight="1">
      <c r="A5824" s="73"/>
      <c r="B5824" s="86"/>
    </row>
    <row r="5825" spans="1:2" ht="18" customHeight="1">
      <c r="A5825" s="73"/>
      <c r="B5825" s="86"/>
    </row>
    <row r="5826" spans="1:2" ht="18" customHeight="1">
      <c r="A5826" s="73"/>
      <c r="B5826" s="86"/>
    </row>
    <row r="5827" spans="1:2" ht="18" customHeight="1">
      <c r="A5827" s="73"/>
      <c r="B5827" s="86"/>
    </row>
    <row r="5828" spans="1:2" ht="18" customHeight="1">
      <c r="A5828" s="73"/>
      <c r="B5828" s="86"/>
    </row>
    <row r="5829" spans="1:2" ht="18" customHeight="1">
      <c r="A5829" s="73"/>
      <c r="B5829" s="86"/>
    </row>
    <row r="5830" spans="1:2" ht="18" customHeight="1">
      <c r="A5830" s="73"/>
      <c r="B5830" s="86"/>
    </row>
    <row r="5831" spans="1:2" ht="18" customHeight="1">
      <c r="A5831" s="73"/>
      <c r="B5831" s="86"/>
    </row>
    <row r="5832" spans="1:2" ht="18" customHeight="1">
      <c r="A5832" s="73"/>
      <c r="B5832" s="86"/>
    </row>
    <row r="5833" spans="1:2" ht="18" customHeight="1">
      <c r="A5833" s="73"/>
      <c r="B5833" s="86"/>
    </row>
    <row r="5834" spans="1:2" ht="18" customHeight="1">
      <c r="A5834" s="73"/>
      <c r="B5834" s="86"/>
    </row>
    <row r="5835" spans="1:2" ht="18" customHeight="1">
      <c r="A5835" s="73"/>
      <c r="B5835" s="86"/>
    </row>
    <row r="5836" spans="1:2" ht="18" customHeight="1">
      <c r="A5836" s="73"/>
      <c r="B5836" s="86"/>
    </row>
    <row r="5837" spans="1:2" ht="18" customHeight="1">
      <c r="A5837" s="73"/>
      <c r="B5837" s="86"/>
    </row>
    <row r="5838" spans="1:2" ht="18" customHeight="1">
      <c r="A5838" s="73"/>
      <c r="B5838" s="86"/>
    </row>
    <row r="5839" spans="1:2" ht="18" customHeight="1">
      <c r="A5839" s="73"/>
      <c r="B5839" s="86"/>
    </row>
    <row r="5840" spans="1:2" ht="18" customHeight="1">
      <c r="A5840" s="73"/>
      <c r="B5840" s="86"/>
    </row>
    <row r="5841" spans="1:2" ht="18" customHeight="1">
      <c r="A5841" s="73"/>
      <c r="B5841" s="86"/>
    </row>
    <row r="5842" spans="1:2" ht="18" customHeight="1">
      <c r="A5842" s="73"/>
      <c r="B5842" s="86"/>
    </row>
    <row r="5843" spans="1:2" ht="18" customHeight="1">
      <c r="A5843" s="73"/>
      <c r="B5843" s="86"/>
    </row>
    <row r="5844" spans="1:2" ht="18" customHeight="1">
      <c r="A5844" s="73"/>
      <c r="B5844" s="86"/>
    </row>
    <row r="5845" spans="1:2" ht="18" customHeight="1">
      <c r="A5845" s="73"/>
      <c r="B5845" s="86"/>
    </row>
    <row r="5846" spans="1:2" ht="18" customHeight="1">
      <c r="A5846" s="73"/>
      <c r="B5846" s="86"/>
    </row>
    <row r="5847" spans="1:2" ht="18" customHeight="1">
      <c r="A5847" s="73"/>
      <c r="B5847" s="86"/>
    </row>
    <row r="5848" spans="1:2" ht="18" customHeight="1">
      <c r="A5848" s="73"/>
      <c r="B5848" s="86"/>
    </row>
    <row r="5849" spans="1:2" ht="18" customHeight="1">
      <c r="A5849" s="73"/>
      <c r="B5849" s="86"/>
    </row>
    <row r="5850" spans="1:2" ht="18" customHeight="1">
      <c r="A5850" s="73"/>
      <c r="B5850" s="86"/>
    </row>
    <row r="5851" spans="1:2" ht="18" customHeight="1">
      <c r="A5851" s="73"/>
      <c r="B5851" s="86"/>
    </row>
    <row r="5852" spans="1:2" ht="18" customHeight="1">
      <c r="A5852" s="73"/>
      <c r="B5852" s="86"/>
    </row>
    <row r="5853" spans="1:2" ht="18" customHeight="1">
      <c r="A5853" s="73"/>
      <c r="B5853" s="86"/>
    </row>
    <row r="5854" spans="1:2" ht="18" customHeight="1">
      <c r="A5854" s="73"/>
      <c r="B5854" s="86"/>
    </row>
    <row r="5855" spans="1:2" ht="18" customHeight="1">
      <c r="A5855" s="73"/>
      <c r="B5855" s="86"/>
    </row>
    <row r="5856" spans="1:2" ht="18" customHeight="1">
      <c r="A5856" s="73"/>
      <c r="B5856" s="86"/>
    </row>
    <row r="5857" spans="1:2" ht="18" customHeight="1">
      <c r="A5857" s="73"/>
      <c r="B5857" s="86"/>
    </row>
    <row r="5858" spans="1:2" ht="18" customHeight="1">
      <c r="A5858" s="73"/>
      <c r="B5858" s="86"/>
    </row>
    <row r="5859" spans="1:2" ht="18" customHeight="1">
      <c r="A5859" s="73"/>
      <c r="B5859" s="86"/>
    </row>
    <row r="5860" spans="1:2" ht="18" customHeight="1">
      <c r="A5860" s="73"/>
      <c r="B5860" s="86"/>
    </row>
    <row r="5861" spans="1:2" ht="18" customHeight="1">
      <c r="A5861" s="73"/>
      <c r="B5861" s="86"/>
    </row>
    <row r="5862" spans="1:2" ht="18" customHeight="1">
      <c r="A5862" s="73"/>
      <c r="B5862" s="86"/>
    </row>
    <row r="5863" spans="1:2" ht="18" customHeight="1">
      <c r="A5863" s="73"/>
      <c r="B5863" s="86"/>
    </row>
    <row r="5864" spans="1:2" ht="18" customHeight="1">
      <c r="A5864" s="73"/>
      <c r="B5864" s="86"/>
    </row>
    <row r="5865" spans="1:2" ht="18" customHeight="1">
      <c r="A5865" s="73"/>
      <c r="B5865" s="86"/>
    </row>
    <row r="5866" spans="1:2" ht="18" customHeight="1">
      <c r="A5866" s="73"/>
      <c r="B5866" s="86"/>
    </row>
    <row r="5867" spans="1:2" ht="18" customHeight="1">
      <c r="A5867" s="73"/>
      <c r="B5867" s="86"/>
    </row>
    <row r="5868" spans="1:2" ht="18" customHeight="1">
      <c r="A5868" s="73"/>
      <c r="B5868" s="86"/>
    </row>
    <row r="5869" spans="1:2" ht="18" customHeight="1">
      <c r="A5869" s="73"/>
      <c r="B5869" s="86"/>
    </row>
    <row r="5870" spans="1:2" ht="18" customHeight="1">
      <c r="A5870" s="73"/>
      <c r="B5870" s="86"/>
    </row>
    <row r="5871" spans="1:2" ht="18" customHeight="1">
      <c r="A5871" s="73"/>
      <c r="B5871" s="86"/>
    </row>
    <row r="5872" spans="1:2" ht="18" customHeight="1">
      <c r="A5872" s="73"/>
      <c r="B5872" s="86"/>
    </row>
    <row r="5873" spans="1:2" ht="18" customHeight="1">
      <c r="A5873" s="73"/>
      <c r="B5873" s="86"/>
    </row>
    <row r="5874" spans="1:2" ht="18" customHeight="1">
      <c r="A5874" s="73"/>
      <c r="B5874" s="86"/>
    </row>
    <row r="5875" spans="1:2" ht="18" customHeight="1">
      <c r="A5875" s="73"/>
      <c r="B5875" s="86"/>
    </row>
    <row r="5876" spans="1:2" ht="18" customHeight="1">
      <c r="A5876" s="73"/>
      <c r="B5876" s="86"/>
    </row>
    <row r="5877" spans="1:2" ht="18" customHeight="1">
      <c r="A5877" s="73"/>
      <c r="B5877" s="86"/>
    </row>
    <row r="5878" spans="1:2" ht="18" customHeight="1">
      <c r="A5878" s="73"/>
      <c r="B5878" s="86"/>
    </row>
    <row r="5879" spans="1:2" ht="18" customHeight="1">
      <c r="A5879" s="73"/>
      <c r="B5879" s="86"/>
    </row>
    <row r="5880" spans="1:2" ht="18" customHeight="1">
      <c r="A5880" s="73"/>
      <c r="B5880" s="86"/>
    </row>
    <row r="5881" spans="1:2" ht="18" customHeight="1">
      <c r="A5881" s="73"/>
      <c r="B5881" s="86"/>
    </row>
    <row r="5882" spans="1:2" ht="18" customHeight="1">
      <c r="A5882" s="73"/>
      <c r="B5882" s="86"/>
    </row>
    <row r="5883" spans="1:2" ht="18" customHeight="1">
      <c r="A5883" s="73"/>
      <c r="B5883" s="86"/>
    </row>
    <row r="5884" spans="1:2" ht="18" customHeight="1">
      <c r="A5884" s="73"/>
      <c r="B5884" s="86"/>
    </row>
    <row r="5885" spans="1:2" ht="18" customHeight="1">
      <c r="A5885" s="73"/>
      <c r="B5885" s="86"/>
    </row>
    <row r="5886" spans="1:2" ht="18" customHeight="1">
      <c r="A5886" s="73"/>
      <c r="B5886" s="86"/>
    </row>
    <row r="5887" spans="1:2" ht="18" customHeight="1">
      <c r="A5887" s="73"/>
      <c r="B5887" s="86"/>
    </row>
    <row r="5888" spans="1:2" ht="18" customHeight="1">
      <c r="A5888" s="73"/>
      <c r="B5888" s="86"/>
    </row>
    <row r="5889" spans="1:2" ht="18" customHeight="1">
      <c r="A5889" s="73"/>
      <c r="B5889" s="86"/>
    </row>
    <row r="5890" spans="1:2" ht="18" customHeight="1">
      <c r="A5890" s="73"/>
      <c r="B5890" s="86"/>
    </row>
    <row r="5891" spans="1:2" ht="18" customHeight="1">
      <c r="A5891" s="73"/>
      <c r="B5891" s="86"/>
    </row>
    <row r="5892" spans="1:2" ht="18" customHeight="1">
      <c r="A5892" s="73"/>
      <c r="B5892" s="86"/>
    </row>
    <row r="5893" spans="1:2" ht="18" customHeight="1">
      <c r="A5893" s="73"/>
      <c r="B5893" s="86"/>
    </row>
    <row r="5894" spans="1:2" ht="18" customHeight="1">
      <c r="A5894" s="73"/>
      <c r="B5894" s="86"/>
    </row>
    <row r="5895" spans="1:2" ht="18" customHeight="1">
      <c r="A5895" s="73"/>
      <c r="B5895" s="86"/>
    </row>
    <row r="5896" spans="1:2" ht="18" customHeight="1">
      <c r="A5896" s="73"/>
      <c r="B5896" s="86"/>
    </row>
    <row r="5897" spans="1:2" ht="18" customHeight="1">
      <c r="A5897" s="73"/>
      <c r="B5897" s="86"/>
    </row>
    <row r="5898" spans="1:2" ht="18" customHeight="1">
      <c r="A5898" s="73"/>
      <c r="B5898" s="86"/>
    </row>
    <row r="5899" spans="1:2" ht="18" customHeight="1">
      <c r="A5899" s="73"/>
      <c r="B5899" s="86"/>
    </row>
    <row r="5900" spans="1:2" ht="18" customHeight="1">
      <c r="A5900" s="73"/>
      <c r="B5900" s="86"/>
    </row>
    <row r="5901" spans="1:2" ht="18" customHeight="1">
      <c r="A5901" s="73"/>
      <c r="B5901" s="86"/>
    </row>
    <row r="5902" spans="1:2" ht="18" customHeight="1">
      <c r="A5902" s="73"/>
      <c r="B5902" s="86"/>
    </row>
    <row r="5903" spans="1:2" ht="18" customHeight="1">
      <c r="A5903" s="73"/>
      <c r="B5903" s="86"/>
    </row>
    <row r="5904" spans="1:2" ht="18" customHeight="1">
      <c r="A5904" s="73"/>
      <c r="B5904" s="86"/>
    </row>
    <row r="5905" spans="1:2" ht="18" customHeight="1">
      <c r="A5905" s="73"/>
      <c r="B5905" s="86"/>
    </row>
    <row r="5906" spans="1:2" ht="18" customHeight="1">
      <c r="A5906" s="73"/>
      <c r="B5906" s="86"/>
    </row>
    <row r="5907" spans="1:2" ht="18" customHeight="1">
      <c r="A5907" s="73"/>
      <c r="B5907" s="86"/>
    </row>
    <row r="5908" spans="1:2" ht="18" customHeight="1">
      <c r="A5908" s="73"/>
      <c r="B5908" s="86"/>
    </row>
    <row r="5909" spans="1:2" ht="18" customHeight="1">
      <c r="A5909" s="73"/>
      <c r="B5909" s="86"/>
    </row>
    <row r="5910" spans="1:2" ht="18" customHeight="1">
      <c r="A5910" s="73"/>
      <c r="B5910" s="86"/>
    </row>
    <row r="5911" spans="1:2" ht="18" customHeight="1">
      <c r="A5911" s="73"/>
      <c r="B5911" s="86"/>
    </row>
    <row r="5912" spans="1:2" ht="18" customHeight="1">
      <c r="A5912" s="73"/>
      <c r="B5912" s="86"/>
    </row>
    <row r="5913" spans="1:2" ht="18" customHeight="1">
      <c r="A5913" s="73"/>
      <c r="B5913" s="86"/>
    </row>
    <row r="5914" spans="1:2" ht="18" customHeight="1">
      <c r="A5914" s="73"/>
      <c r="B5914" s="86"/>
    </row>
    <row r="5915" spans="1:2" ht="18" customHeight="1">
      <c r="A5915" s="73"/>
      <c r="B5915" s="86"/>
    </row>
    <row r="5916" spans="1:2" ht="18" customHeight="1">
      <c r="A5916" s="73"/>
      <c r="B5916" s="86"/>
    </row>
    <row r="5917" spans="1:2" ht="18" customHeight="1">
      <c r="A5917" s="73"/>
      <c r="B5917" s="86"/>
    </row>
    <row r="5918" spans="1:2" ht="18" customHeight="1">
      <c r="A5918" s="73"/>
      <c r="B5918" s="86"/>
    </row>
    <row r="5919" spans="1:2" ht="18" customHeight="1">
      <c r="A5919" s="73"/>
      <c r="B5919" s="86"/>
    </row>
    <row r="5920" spans="1:2" ht="18" customHeight="1">
      <c r="A5920" s="73"/>
      <c r="B5920" s="86"/>
    </row>
    <row r="5921" spans="1:2" ht="18" customHeight="1">
      <c r="A5921" s="73"/>
      <c r="B5921" s="86"/>
    </row>
    <row r="5922" spans="1:2" ht="18" customHeight="1">
      <c r="A5922" s="73"/>
      <c r="B5922" s="86"/>
    </row>
    <row r="5923" spans="1:2" ht="18" customHeight="1">
      <c r="A5923" s="73"/>
      <c r="B5923" s="86"/>
    </row>
    <row r="5924" spans="1:2" ht="18" customHeight="1">
      <c r="A5924" s="73"/>
      <c r="B5924" s="86"/>
    </row>
    <row r="5925" spans="1:2" ht="18" customHeight="1">
      <c r="A5925" s="73"/>
      <c r="B5925" s="86"/>
    </row>
    <row r="5926" spans="1:2" ht="18" customHeight="1">
      <c r="A5926" s="73"/>
      <c r="B5926" s="86"/>
    </row>
    <row r="5927" spans="1:2" ht="18" customHeight="1">
      <c r="A5927" s="73"/>
      <c r="B5927" s="86"/>
    </row>
    <row r="5928" spans="1:2" ht="18" customHeight="1">
      <c r="A5928" s="73"/>
      <c r="B5928" s="86"/>
    </row>
    <row r="5929" spans="1:2" ht="18" customHeight="1">
      <c r="A5929" s="73"/>
      <c r="B5929" s="86"/>
    </row>
    <row r="5930" spans="1:2" ht="18" customHeight="1">
      <c r="A5930" s="73"/>
      <c r="B5930" s="86"/>
    </row>
    <row r="5931" spans="1:2" ht="18" customHeight="1">
      <c r="A5931" s="73"/>
      <c r="B5931" s="86"/>
    </row>
    <row r="5932" spans="1:2" ht="18" customHeight="1">
      <c r="A5932" s="73"/>
      <c r="B5932" s="86"/>
    </row>
    <row r="5933" spans="1:2" ht="18" customHeight="1">
      <c r="A5933" s="73"/>
      <c r="B5933" s="86"/>
    </row>
    <row r="5934" spans="1:2" ht="18" customHeight="1">
      <c r="A5934" s="73"/>
      <c r="B5934" s="86"/>
    </row>
    <row r="5935" spans="1:2" ht="18" customHeight="1">
      <c r="A5935" s="73"/>
      <c r="B5935" s="86"/>
    </row>
    <row r="5936" spans="1:2" ht="18" customHeight="1">
      <c r="A5936" s="73"/>
      <c r="B5936" s="86"/>
    </row>
    <row r="5937" spans="1:2" ht="18" customHeight="1">
      <c r="A5937" s="73"/>
      <c r="B5937" s="86"/>
    </row>
    <row r="5938" spans="1:2" ht="18" customHeight="1">
      <c r="A5938" s="73"/>
      <c r="B5938" s="86"/>
    </row>
    <row r="5939" spans="1:2" ht="18" customHeight="1">
      <c r="A5939" s="73"/>
      <c r="B5939" s="86"/>
    </row>
    <row r="5940" spans="1:2" ht="18" customHeight="1">
      <c r="A5940" s="73"/>
      <c r="B5940" s="86"/>
    </row>
    <row r="5941" spans="1:2" ht="18" customHeight="1">
      <c r="A5941" s="73"/>
      <c r="B5941" s="86"/>
    </row>
    <row r="5942" spans="1:2" ht="18" customHeight="1">
      <c r="A5942" s="73"/>
      <c r="B5942" s="86"/>
    </row>
    <row r="5943" spans="1:2" ht="18" customHeight="1">
      <c r="A5943" s="73"/>
      <c r="B5943" s="86"/>
    </row>
    <row r="5944" spans="1:2" ht="18" customHeight="1">
      <c r="A5944" s="73"/>
      <c r="B5944" s="86"/>
    </row>
    <row r="5945" spans="1:2" ht="18" customHeight="1">
      <c r="A5945" s="73"/>
      <c r="B5945" s="86"/>
    </row>
    <row r="5946" spans="1:2" ht="18" customHeight="1">
      <c r="A5946" s="73"/>
      <c r="B5946" s="86"/>
    </row>
    <row r="5947" spans="1:2" ht="18" customHeight="1">
      <c r="A5947" s="73"/>
      <c r="B5947" s="86"/>
    </row>
    <row r="5948" spans="1:2" ht="18" customHeight="1">
      <c r="A5948" s="73"/>
      <c r="B5948" s="86"/>
    </row>
    <row r="5949" spans="1:2" ht="18" customHeight="1">
      <c r="A5949" s="73"/>
      <c r="B5949" s="86"/>
    </row>
    <row r="5950" spans="1:2" ht="18" customHeight="1">
      <c r="A5950" s="73"/>
      <c r="B5950" s="86"/>
    </row>
    <row r="5951" spans="1:2" ht="18" customHeight="1">
      <c r="A5951" s="73"/>
      <c r="B5951" s="86"/>
    </row>
    <row r="5952" spans="1:2" ht="18" customHeight="1">
      <c r="A5952" s="73"/>
      <c r="B5952" s="86"/>
    </row>
    <row r="5953" spans="1:2" ht="18" customHeight="1">
      <c r="A5953" s="73"/>
      <c r="B5953" s="86"/>
    </row>
    <row r="5954" spans="1:2" ht="18" customHeight="1">
      <c r="A5954" s="73"/>
      <c r="B5954" s="86"/>
    </row>
    <row r="5955" spans="1:2" ht="18" customHeight="1">
      <c r="A5955" s="73"/>
      <c r="B5955" s="86"/>
    </row>
    <row r="5956" spans="1:2" ht="18" customHeight="1">
      <c r="A5956" s="73"/>
      <c r="B5956" s="86"/>
    </row>
    <row r="5957" spans="1:2" ht="18" customHeight="1">
      <c r="A5957" s="73"/>
      <c r="B5957" s="86"/>
    </row>
    <row r="5958" spans="1:2" ht="18" customHeight="1">
      <c r="A5958" s="73"/>
      <c r="B5958" s="86"/>
    </row>
    <row r="5959" spans="1:2" ht="18" customHeight="1">
      <c r="A5959" s="73"/>
      <c r="B5959" s="86"/>
    </row>
    <row r="5960" spans="1:2" ht="18" customHeight="1">
      <c r="A5960" s="73"/>
      <c r="B5960" s="86"/>
    </row>
    <row r="5961" spans="1:2" ht="18" customHeight="1">
      <c r="A5961" s="73"/>
      <c r="B5961" s="86"/>
    </row>
    <row r="5962" spans="1:2" ht="18" customHeight="1">
      <c r="A5962" s="73"/>
      <c r="B5962" s="86"/>
    </row>
    <row r="5963" spans="1:2" ht="18" customHeight="1">
      <c r="A5963" s="73"/>
      <c r="B5963" s="86"/>
    </row>
    <row r="5964" spans="1:2" ht="18" customHeight="1">
      <c r="A5964" s="73"/>
      <c r="B5964" s="86"/>
    </row>
    <row r="5965" spans="1:2" ht="18" customHeight="1">
      <c r="A5965" s="73"/>
      <c r="B5965" s="86"/>
    </row>
    <row r="5966" spans="1:2" ht="18" customHeight="1">
      <c r="A5966" s="73"/>
      <c r="B5966" s="86"/>
    </row>
    <row r="5967" spans="1:2" ht="18" customHeight="1">
      <c r="A5967" s="73"/>
      <c r="B5967" s="86"/>
    </row>
    <row r="5968" spans="1:2" ht="18" customHeight="1">
      <c r="A5968" s="73"/>
      <c r="B5968" s="86"/>
    </row>
    <row r="5969" spans="1:2" ht="18" customHeight="1">
      <c r="A5969" s="73"/>
      <c r="B5969" s="86"/>
    </row>
    <row r="5970" spans="1:2" ht="18" customHeight="1">
      <c r="A5970" s="73"/>
      <c r="B5970" s="86"/>
    </row>
    <row r="5971" spans="1:2" ht="18" customHeight="1">
      <c r="A5971" s="73"/>
      <c r="B5971" s="86"/>
    </row>
    <row r="5972" spans="1:2" ht="18" customHeight="1">
      <c r="A5972" s="73"/>
      <c r="B5972" s="86"/>
    </row>
    <row r="5973" spans="1:2" ht="18" customHeight="1">
      <c r="A5973" s="73"/>
      <c r="B5973" s="86"/>
    </row>
    <row r="5974" spans="1:2" ht="18" customHeight="1">
      <c r="A5974" s="73"/>
      <c r="B5974" s="86"/>
    </row>
    <row r="5975" spans="1:2" ht="18" customHeight="1">
      <c r="A5975" s="73"/>
      <c r="B5975" s="86"/>
    </row>
    <row r="5976" spans="1:2" ht="18" customHeight="1">
      <c r="A5976" s="73"/>
      <c r="B5976" s="86"/>
    </row>
    <row r="5977" spans="1:2" ht="18" customHeight="1">
      <c r="A5977" s="73"/>
      <c r="B5977" s="86"/>
    </row>
    <row r="5978" spans="1:2" ht="18" customHeight="1">
      <c r="A5978" s="73"/>
      <c r="B5978" s="86"/>
    </row>
    <row r="5979" spans="1:2" ht="18" customHeight="1">
      <c r="A5979" s="73"/>
      <c r="B5979" s="86"/>
    </row>
    <row r="5980" spans="1:2" ht="18" customHeight="1">
      <c r="A5980" s="73"/>
      <c r="B5980" s="86"/>
    </row>
    <row r="5981" spans="1:2" ht="18" customHeight="1">
      <c r="A5981" s="73"/>
      <c r="B5981" s="86"/>
    </row>
    <row r="5982" spans="1:2" ht="18" customHeight="1">
      <c r="A5982" s="73"/>
      <c r="B5982" s="86"/>
    </row>
    <row r="5983" spans="1:2" ht="18" customHeight="1">
      <c r="A5983" s="73"/>
      <c r="B5983" s="86"/>
    </row>
    <row r="5984" spans="1:2" ht="18" customHeight="1">
      <c r="A5984" s="73"/>
      <c r="B5984" s="86"/>
    </row>
    <row r="5985" spans="1:2" ht="18" customHeight="1">
      <c r="A5985" s="73"/>
      <c r="B5985" s="86"/>
    </row>
    <row r="5986" spans="1:2" ht="18" customHeight="1">
      <c r="A5986" s="73"/>
      <c r="B5986" s="86"/>
    </row>
    <row r="5987" spans="1:2" ht="18" customHeight="1">
      <c r="A5987" s="73"/>
      <c r="B5987" s="86"/>
    </row>
    <row r="5988" spans="1:2" ht="18" customHeight="1">
      <c r="A5988" s="73"/>
      <c r="B5988" s="86"/>
    </row>
    <row r="5989" spans="1:2" ht="18" customHeight="1">
      <c r="A5989" s="73"/>
      <c r="B5989" s="86"/>
    </row>
    <row r="5990" spans="1:2" ht="18" customHeight="1">
      <c r="A5990" s="73"/>
      <c r="B5990" s="86"/>
    </row>
    <row r="5991" spans="1:2" ht="18" customHeight="1">
      <c r="A5991" s="73"/>
      <c r="B5991" s="86"/>
    </row>
    <row r="5992" spans="1:2" ht="18" customHeight="1">
      <c r="A5992" s="73"/>
      <c r="B5992" s="86"/>
    </row>
    <row r="5993" spans="1:2" ht="18" customHeight="1">
      <c r="A5993" s="73"/>
      <c r="B5993" s="86"/>
    </row>
    <row r="5994" spans="1:2" ht="18" customHeight="1">
      <c r="A5994" s="73"/>
      <c r="B5994" s="86"/>
    </row>
    <row r="5995" spans="1:2" ht="18" customHeight="1">
      <c r="A5995" s="73"/>
      <c r="B5995" s="86"/>
    </row>
    <row r="5996" spans="1:2" ht="18" customHeight="1">
      <c r="A5996" s="73"/>
      <c r="B5996" s="86"/>
    </row>
    <row r="5997" spans="1:2" ht="18" customHeight="1">
      <c r="A5997" s="73"/>
      <c r="B5997" s="86"/>
    </row>
    <row r="5998" spans="1:2" ht="18" customHeight="1">
      <c r="A5998" s="73"/>
      <c r="B5998" s="86"/>
    </row>
    <row r="5999" spans="1:2" ht="18" customHeight="1">
      <c r="A5999" s="73"/>
      <c r="B5999" s="86"/>
    </row>
    <row r="6000" spans="1:2" ht="18" customHeight="1">
      <c r="A6000" s="73"/>
      <c r="B6000" s="86"/>
    </row>
    <row r="6001" spans="1:2" ht="18" customHeight="1">
      <c r="A6001" s="73"/>
      <c r="B6001" s="86"/>
    </row>
    <row r="6002" spans="1:2" ht="18" customHeight="1">
      <c r="A6002" s="73"/>
      <c r="B6002" s="86"/>
    </row>
    <row r="6003" spans="1:2" ht="18" customHeight="1">
      <c r="A6003" s="73"/>
      <c r="B6003" s="86"/>
    </row>
    <row r="6004" spans="1:2" ht="18" customHeight="1">
      <c r="A6004" s="73"/>
      <c r="B6004" s="86"/>
    </row>
    <row r="6005" spans="1:2" ht="18" customHeight="1">
      <c r="A6005" s="73"/>
      <c r="B6005" s="86"/>
    </row>
    <row r="6006" spans="1:2" ht="18" customHeight="1">
      <c r="A6006" s="73"/>
      <c r="B6006" s="86"/>
    </row>
    <row r="6007" spans="1:2" ht="18" customHeight="1">
      <c r="A6007" s="73"/>
      <c r="B6007" s="86"/>
    </row>
    <row r="6008" spans="1:2" ht="18" customHeight="1">
      <c r="A6008" s="73"/>
      <c r="B6008" s="86"/>
    </row>
    <row r="6009" spans="1:2" ht="18" customHeight="1">
      <c r="A6009" s="73"/>
      <c r="B6009" s="86"/>
    </row>
    <row r="6010" spans="1:2" ht="18" customHeight="1">
      <c r="A6010" s="73"/>
      <c r="B6010" s="86"/>
    </row>
    <row r="6011" spans="1:2" ht="18" customHeight="1">
      <c r="A6011" s="73"/>
      <c r="B6011" s="86"/>
    </row>
    <row r="6012" spans="1:2" ht="18" customHeight="1">
      <c r="A6012" s="73"/>
      <c r="B6012" s="86"/>
    </row>
    <row r="6013" spans="1:2" ht="18" customHeight="1">
      <c r="A6013" s="73"/>
      <c r="B6013" s="86"/>
    </row>
    <row r="6014" spans="1:2" ht="18" customHeight="1">
      <c r="A6014" s="73"/>
      <c r="B6014" s="86"/>
    </row>
    <row r="6015" spans="1:2" ht="18" customHeight="1">
      <c r="A6015" s="73"/>
      <c r="B6015" s="86"/>
    </row>
    <row r="6016" spans="1:2" ht="18" customHeight="1">
      <c r="A6016" s="73"/>
      <c r="B6016" s="86"/>
    </row>
    <row r="6017" spans="1:2" ht="18" customHeight="1">
      <c r="A6017" s="73"/>
      <c r="B6017" s="86"/>
    </row>
    <row r="6018" spans="1:2" ht="18" customHeight="1">
      <c r="A6018" s="73"/>
      <c r="B6018" s="86"/>
    </row>
    <row r="6019" spans="1:2" ht="18" customHeight="1">
      <c r="A6019" s="73"/>
      <c r="B6019" s="86"/>
    </row>
    <row r="6020" spans="1:2" ht="18" customHeight="1">
      <c r="A6020" s="73"/>
      <c r="B6020" s="86"/>
    </row>
    <row r="6021" spans="1:2" ht="18" customHeight="1">
      <c r="A6021" s="73"/>
      <c r="B6021" s="86"/>
    </row>
    <row r="6022" spans="1:2" ht="18" customHeight="1">
      <c r="A6022" s="73"/>
      <c r="B6022" s="86"/>
    </row>
    <row r="6023" spans="1:2" ht="18" customHeight="1">
      <c r="A6023" s="73"/>
      <c r="B6023" s="86"/>
    </row>
    <row r="6024" spans="1:2" ht="18" customHeight="1">
      <c r="A6024" s="73"/>
      <c r="B6024" s="86"/>
    </row>
    <row r="6025" spans="1:2" ht="18" customHeight="1">
      <c r="A6025" s="73"/>
      <c r="B6025" s="86"/>
    </row>
    <row r="6026" spans="1:2" ht="18" customHeight="1">
      <c r="A6026" s="73"/>
      <c r="B6026" s="86"/>
    </row>
    <row r="6027" spans="1:2" ht="18" customHeight="1">
      <c r="A6027" s="73"/>
      <c r="B6027" s="86"/>
    </row>
    <row r="6028" spans="1:2" ht="18" customHeight="1">
      <c r="A6028" s="73"/>
      <c r="B6028" s="86"/>
    </row>
    <row r="6029" spans="1:2" ht="18" customHeight="1">
      <c r="A6029" s="73"/>
      <c r="B6029" s="86"/>
    </row>
    <row r="6030" spans="1:2" ht="18" customHeight="1">
      <c r="A6030" s="73"/>
      <c r="B6030" s="86"/>
    </row>
    <row r="6031" spans="1:2" ht="18" customHeight="1">
      <c r="A6031" s="73"/>
      <c r="B6031" s="86"/>
    </row>
    <row r="6032" spans="1:2" ht="18" customHeight="1">
      <c r="A6032" s="73"/>
      <c r="B6032" s="86"/>
    </row>
    <row r="6033" spans="1:2" ht="18" customHeight="1">
      <c r="A6033" s="73"/>
      <c r="B6033" s="86"/>
    </row>
    <row r="6034" spans="1:2" ht="18" customHeight="1">
      <c r="A6034" s="73"/>
      <c r="B6034" s="86"/>
    </row>
    <row r="6035" spans="1:2" ht="18" customHeight="1">
      <c r="A6035" s="73"/>
      <c r="B6035" s="86"/>
    </row>
    <row r="6036" spans="1:2" ht="18" customHeight="1">
      <c r="A6036" s="73"/>
      <c r="B6036" s="86"/>
    </row>
    <row r="6037" spans="1:2" ht="18" customHeight="1">
      <c r="A6037" s="73"/>
      <c r="B6037" s="86"/>
    </row>
    <row r="6038" spans="1:2" ht="18" customHeight="1">
      <c r="A6038" s="73"/>
      <c r="B6038" s="86"/>
    </row>
    <row r="6039" spans="1:2" ht="18" customHeight="1">
      <c r="A6039" s="73"/>
      <c r="B6039" s="86"/>
    </row>
    <row r="6040" spans="1:2" ht="18" customHeight="1">
      <c r="A6040" s="73"/>
      <c r="B6040" s="86"/>
    </row>
    <row r="6041" spans="1:2" ht="18" customHeight="1">
      <c r="A6041" s="73"/>
      <c r="B6041" s="86"/>
    </row>
    <row r="6042" spans="1:2" ht="18" customHeight="1">
      <c r="A6042" s="73"/>
      <c r="B6042" s="86"/>
    </row>
    <row r="6043" spans="1:2" ht="18" customHeight="1">
      <c r="A6043" s="73"/>
      <c r="B6043" s="86"/>
    </row>
    <row r="6044" spans="1:2" ht="18" customHeight="1">
      <c r="A6044" s="73"/>
      <c r="B6044" s="86"/>
    </row>
    <row r="6045" spans="1:2" ht="18" customHeight="1">
      <c r="A6045" s="73"/>
      <c r="B6045" s="86"/>
    </row>
    <row r="6046" spans="1:2" ht="18" customHeight="1">
      <c r="A6046" s="73"/>
      <c r="B6046" s="86"/>
    </row>
    <row r="6047" spans="1:2" ht="18" customHeight="1">
      <c r="A6047" s="73"/>
      <c r="B6047" s="86"/>
    </row>
    <row r="6048" spans="1:2" ht="18" customHeight="1">
      <c r="A6048" s="73"/>
      <c r="B6048" s="86"/>
    </row>
    <row r="6049" spans="1:2" ht="18" customHeight="1">
      <c r="A6049" s="73"/>
      <c r="B6049" s="86"/>
    </row>
    <row r="6050" spans="1:2" ht="18" customHeight="1">
      <c r="A6050" s="73"/>
      <c r="B6050" s="86"/>
    </row>
    <row r="6051" spans="1:2" ht="18" customHeight="1">
      <c r="A6051" s="73"/>
      <c r="B6051" s="86"/>
    </row>
    <row r="6052" spans="1:2" ht="18" customHeight="1">
      <c r="A6052" s="73"/>
      <c r="B6052" s="86"/>
    </row>
    <row r="6053" spans="1:2" ht="18" customHeight="1">
      <c r="A6053" s="73"/>
      <c r="B6053" s="86"/>
    </row>
    <row r="6054" spans="1:2" ht="18" customHeight="1">
      <c r="A6054" s="73"/>
      <c r="B6054" s="86"/>
    </row>
    <row r="6055" spans="1:2" ht="18" customHeight="1">
      <c r="A6055" s="73"/>
      <c r="B6055" s="86"/>
    </row>
    <row r="6056" spans="1:2" ht="18" customHeight="1">
      <c r="A6056" s="73"/>
      <c r="B6056" s="86"/>
    </row>
    <row r="6057" spans="1:2" ht="18" customHeight="1">
      <c r="A6057" s="73"/>
      <c r="B6057" s="86"/>
    </row>
    <row r="6058" spans="1:2" ht="18" customHeight="1">
      <c r="A6058" s="73"/>
      <c r="B6058" s="86"/>
    </row>
    <row r="6059" spans="1:2" ht="18" customHeight="1">
      <c r="A6059" s="73"/>
      <c r="B6059" s="86"/>
    </row>
    <row r="6060" spans="1:2" ht="18" customHeight="1">
      <c r="A6060" s="73"/>
      <c r="B6060" s="86"/>
    </row>
    <row r="6061" spans="1:2" ht="18" customHeight="1">
      <c r="A6061" s="73"/>
      <c r="B6061" s="86"/>
    </row>
    <row r="6062" spans="1:2" ht="18" customHeight="1">
      <c r="A6062" s="73"/>
      <c r="B6062" s="86"/>
    </row>
    <row r="6063" spans="1:2" ht="18" customHeight="1">
      <c r="A6063" s="73"/>
      <c r="B6063" s="86"/>
    </row>
    <row r="6064" spans="1:2" ht="18" customHeight="1">
      <c r="A6064" s="73"/>
      <c r="B6064" s="86"/>
    </row>
    <row r="6065" spans="1:2" ht="18" customHeight="1">
      <c r="A6065" s="73"/>
      <c r="B6065" s="86"/>
    </row>
    <row r="6066" spans="1:2" ht="18" customHeight="1">
      <c r="A6066" s="73"/>
      <c r="B6066" s="86"/>
    </row>
    <row r="6067" spans="1:2" ht="18" customHeight="1">
      <c r="A6067" s="73"/>
      <c r="B6067" s="86"/>
    </row>
    <row r="6068" spans="1:2" ht="18" customHeight="1">
      <c r="A6068" s="73"/>
      <c r="B6068" s="86"/>
    </row>
    <row r="6069" spans="1:2" ht="18" customHeight="1">
      <c r="A6069" s="73"/>
      <c r="B6069" s="86"/>
    </row>
    <row r="6070" spans="1:2" ht="18" customHeight="1">
      <c r="A6070" s="73"/>
      <c r="B6070" s="86"/>
    </row>
    <row r="6071" spans="1:2" ht="18" customHeight="1">
      <c r="A6071" s="73"/>
      <c r="B6071" s="86"/>
    </row>
    <row r="6072" spans="1:2" ht="18" customHeight="1">
      <c r="A6072" s="73"/>
      <c r="B6072" s="86"/>
    </row>
    <row r="6073" spans="1:2" ht="18" customHeight="1">
      <c r="A6073" s="73"/>
      <c r="B6073" s="86"/>
    </row>
    <row r="6074" spans="1:2" ht="18" customHeight="1">
      <c r="A6074" s="73"/>
      <c r="B6074" s="86"/>
    </row>
    <row r="6075" spans="1:2" ht="18" customHeight="1">
      <c r="A6075" s="73"/>
      <c r="B6075" s="86"/>
    </row>
    <row r="6076" spans="1:2" ht="18" customHeight="1">
      <c r="A6076" s="73"/>
      <c r="B6076" s="86"/>
    </row>
    <row r="6077" spans="1:2" ht="18" customHeight="1">
      <c r="A6077" s="73"/>
      <c r="B6077" s="86"/>
    </row>
    <row r="6078" spans="1:2" ht="18" customHeight="1">
      <c r="A6078" s="73"/>
      <c r="B6078" s="86"/>
    </row>
    <row r="6079" spans="1:2" ht="18" customHeight="1">
      <c r="A6079" s="73"/>
      <c r="B6079" s="86"/>
    </row>
    <row r="6080" spans="1:2" ht="18" customHeight="1">
      <c r="A6080" s="73"/>
      <c r="B6080" s="86"/>
    </row>
    <row r="6081" spans="1:2" ht="18" customHeight="1">
      <c r="A6081" s="73"/>
      <c r="B6081" s="86"/>
    </row>
    <row r="6082" spans="1:2" ht="18" customHeight="1">
      <c r="A6082" s="73"/>
      <c r="B6082" s="86"/>
    </row>
    <row r="6083" spans="1:2" ht="18" customHeight="1">
      <c r="A6083" s="73"/>
      <c r="B6083" s="86"/>
    </row>
    <row r="6084" spans="1:2" ht="18" customHeight="1">
      <c r="A6084" s="73"/>
      <c r="B6084" s="86"/>
    </row>
    <row r="6085" spans="1:2" ht="18" customHeight="1">
      <c r="A6085" s="73"/>
      <c r="B6085" s="86"/>
    </row>
    <row r="6086" spans="1:2" ht="18" customHeight="1">
      <c r="A6086" s="73"/>
      <c r="B6086" s="86"/>
    </row>
    <row r="6087" spans="1:2" ht="18" customHeight="1">
      <c r="A6087" s="73"/>
      <c r="B6087" s="86"/>
    </row>
    <row r="6088" spans="1:2" ht="18" customHeight="1">
      <c r="A6088" s="73"/>
      <c r="B6088" s="86"/>
    </row>
    <row r="6089" spans="1:2" ht="18" customHeight="1">
      <c r="A6089" s="73"/>
      <c r="B6089" s="86"/>
    </row>
    <row r="6090" spans="1:2" ht="18" customHeight="1">
      <c r="A6090" s="73"/>
      <c r="B6090" s="86"/>
    </row>
    <row r="6091" spans="1:2" ht="18" customHeight="1">
      <c r="A6091" s="73"/>
      <c r="B6091" s="86"/>
    </row>
    <row r="6092" spans="1:2" ht="18" customHeight="1">
      <c r="A6092" s="73"/>
      <c r="B6092" s="86"/>
    </row>
    <row r="6093" spans="1:2" ht="18" customHeight="1">
      <c r="A6093" s="73"/>
      <c r="B6093" s="86"/>
    </row>
    <row r="6094" spans="1:2" ht="18" customHeight="1">
      <c r="A6094" s="73"/>
      <c r="B6094" s="86"/>
    </row>
    <row r="6095" spans="1:2" ht="18" customHeight="1">
      <c r="A6095" s="73"/>
      <c r="B6095" s="86"/>
    </row>
    <row r="6096" spans="1:2" ht="18" customHeight="1">
      <c r="A6096" s="73"/>
      <c r="B6096" s="86"/>
    </row>
    <row r="6097" spans="1:2" ht="18" customHeight="1">
      <c r="A6097" s="73"/>
      <c r="B6097" s="86"/>
    </row>
    <row r="6098" spans="1:2" ht="18" customHeight="1">
      <c r="A6098" s="73"/>
      <c r="B6098" s="86"/>
    </row>
    <row r="6099" spans="1:2" ht="18" customHeight="1">
      <c r="A6099" s="73"/>
      <c r="B6099" s="86"/>
    </row>
    <row r="6100" spans="1:2" ht="18" customHeight="1">
      <c r="A6100" s="73"/>
      <c r="B6100" s="86"/>
    </row>
    <row r="6101" spans="1:2" ht="18" customHeight="1">
      <c r="A6101" s="73"/>
      <c r="B6101" s="86"/>
    </row>
    <row r="6102" spans="1:2" ht="18" customHeight="1">
      <c r="A6102" s="73"/>
      <c r="B6102" s="86"/>
    </row>
    <row r="6103" spans="1:2" ht="18" customHeight="1">
      <c r="A6103" s="73"/>
      <c r="B6103" s="86"/>
    </row>
    <row r="6104" spans="1:2" ht="18" customHeight="1">
      <c r="A6104" s="73"/>
      <c r="B6104" s="86"/>
    </row>
    <row r="6105" spans="1:2" ht="18" customHeight="1">
      <c r="A6105" s="73"/>
      <c r="B6105" s="86"/>
    </row>
    <row r="6106" spans="1:2" ht="18" customHeight="1">
      <c r="A6106" s="73"/>
      <c r="B6106" s="86"/>
    </row>
    <row r="6107" spans="1:2" ht="18" customHeight="1">
      <c r="A6107" s="73"/>
      <c r="B6107" s="86"/>
    </row>
    <row r="6108" spans="1:2" ht="18" customHeight="1">
      <c r="A6108" s="73"/>
      <c r="B6108" s="86"/>
    </row>
    <row r="6109" spans="1:2" ht="18" customHeight="1">
      <c r="A6109" s="73"/>
      <c r="B6109" s="86"/>
    </row>
    <row r="6110" spans="1:2" ht="18" customHeight="1">
      <c r="A6110" s="73"/>
      <c r="B6110" s="86"/>
    </row>
    <row r="6111" spans="1:2" ht="18" customHeight="1">
      <c r="A6111" s="73"/>
      <c r="B6111" s="86"/>
    </row>
    <row r="6112" spans="1:2" ht="18" customHeight="1">
      <c r="A6112" s="73"/>
      <c r="B6112" s="86"/>
    </row>
    <row r="6113" spans="1:2" ht="18" customHeight="1">
      <c r="A6113" s="73"/>
      <c r="B6113" s="86"/>
    </row>
    <row r="6114" spans="1:2" ht="18" customHeight="1">
      <c r="A6114" s="73"/>
      <c r="B6114" s="86"/>
    </row>
    <row r="6115" spans="1:2" ht="18" customHeight="1">
      <c r="A6115" s="73"/>
      <c r="B6115" s="86"/>
    </row>
    <row r="6116" spans="1:2" ht="18" customHeight="1">
      <c r="A6116" s="73"/>
      <c r="B6116" s="86"/>
    </row>
    <row r="6117" spans="1:2" ht="18" customHeight="1">
      <c r="A6117" s="73"/>
      <c r="B6117" s="86"/>
    </row>
    <row r="6118" spans="1:2" ht="18" customHeight="1">
      <c r="A6118" s="73"/>
      <c r="B6118" s="86"/>
    </row>
    <row r="6119" spans="1:2" ht="18" customHeight="1">
      <c r="A6119" s="73"/>
      <c r="B6119" s="86"/>
    </row>
    <row r="6120" spans="1:2" ht="18" customHeight="1">
      <c r="A6120" s="73"/>
      <c r="B6120" s="86"/>
    </row>
    <row r="6121" spans="1:2" ht="18" customHeight="1">
      <c r="A6121" s="73"/>
      <c r="B6121" s="86"/>
    </row>
    <row r="6122" spans="1:2" ht="18" customHeight="1">
      <c r="A6122" s="73"/>
      <c r="B6122" s="86"/>
    </row>
    <row r="6123" spans="1:2" ht="18" customHeight="1">
      <c r="A6123" s="73"/>
      <c r="B6123" s="86"/>
    </row>
    <row r="6124" spans="1:2" ht="18" customHeight="1">
      <c r="A6124" s="73"/>
      <c r="B6124" s="86"/>
    </row>
    <row r="6125" spans="1:2" ht="18" customHeight="1">
      <c r="A6125" s="73"/>
      <c r="B6125" s="86"/>
    </row>
    <row r="6126" spans="1:2" ht="18" customHeight="1">
      <c r="A6126" s="73"/>
      <c r="B6126" s="86"/>
    </row>
    <row r="6127" spans="1:2" ht="18" customHeight="1">
      <c r="A6127" s="73"/>
      <c r="B6127" s="86"/>
    </row>
    <row r="6128" spans="1:2" ht="18" customHeight="1">
      <c r="A6128" s="73"/>
      <c r="B6128" s="86"/>
    </row>
    <row r="6129" spans="1:2" ht="18" customHeight="1">
      <c r="A6129" s="73"/>
      <c r="B6129" s="86"/>
    </row>
    <row r="6130" spans="1:2" ht="18" customHeight="1">
      <c r="A6130" s="73"/>
      <c r="B6130" s="86"/>
    </row>
    <row r="6131" spans="1:2" ht="18" customHeight="1">
      <c r="A6131" s="73"/>
      <c r="B6131" s="86"/>
    </row>
    <row r="6132" spans="1:2" ht="18" customHeight="1">
      <c r="A6132" s="73"/>
      <c r="B6132" s="86"/>
    </row>
    <row r="6133" spans="1:2" ht="18" customHeight="1">
      <c r="A6133" s="73"/>
      <c r="B6133" s="86"/>
    </row>
    <row r="6134" spans="1:2" ht="18" customHeight="1">
      <c r="A6134" s="73"/>
      <c r="B6134" s="86"/>
    </row>
    <row r="6135" spans="1:2" ht="18" customHeight="1">
      <c r="A6135" s="73"/>
      <c r="B6135" s="86"/>
    </row>
    <row r="6136" spans="1:2" ht="18" customHeight="1">
      <c r="A6136" s="73"/>
      <c r="B6136" s="86"/>
    </row>
    <row r="6137" spans="1:2" ht="18" customHeight="1">
      <c r="A6137" s="73"/>
      <c r="B6137" s="86"/>
    </row>
    <row r="6138" spans="1:2" ht="18" customHeight="1">
      <c r="A6138" s="73"/>
      <c r="B6138" s="86"/>
    </row>
    <row r="6139" spans="1:2" ht="18" customHeight="1">
      <c r="A6139" s="73"/>
      <c r="B6139" s="86"/>
    </row>
    <row r="6140" spans="1:2" ht="18" customHeight="1">
      <c r="A6140" s="73"/>
      <c r="B6140" s="86"/>
    </row>
    <row r="6141" spans="1:2" ht="18" customHeight="1">
      <c r="A6141" s="73"/>
      <c r="B6141" s="86"/>
    </row>
    <row r="6142" spans="1:2" ht="18" customHeight="1">
      <c r="A6142" s="73"/>
      <c r="B6142" s="86"/>
    </row>
    <row r="6143" spans="1:2" ht="18" customHeight="1">
      <c r="A6143" s="73"/>
      <c r="B6143" s="86"/>
    </row>
    <row r="6144" spans="1:2" ht="18" customHeight="1">
      <c r="A6144" s="73"/>
      <c r="B6144" s="86"/>
    </row>
    <row r="6145" spans="1:2" ht="18" customHeight="1">
      <c r="A6145" s="73"/>
      <c r="B6145" s="86"/>
    </row>
    <row r="6146" spans="1:2" ht="18" customHeight="1">
      <c r="A6146" s="73"/>
      <c r="B6146" s="86"/>
    </row>
    <row r="6147" spans="1:2" ht="18" customHeight="1">
      <c r="A6147" s="73"/>
      <c r="B6147" s="86"/>
    </row>
    <row r="6148" spans="1:2" ht="18" customHeight="1">
      <c r="A6148" s="73"/>
      <c r="B6148" s="86"/>
    </row>
    <row r="6149" spans="1:2" ht="18" customHeight="1">
      <c r="A6149" s="73"/>
      <c r="B6149" s="86"/>
    </row>
    <row r="6150" spans="1:2" ht="18" customHeight="1">
      <c r="A6150" s="73"/>
      <c r="B6150" s="86"/>
    </row>
    <row r="6151" spans="1:2" ht="18" customHeight="1">
      <c r="A6151" s="73"/>
      <c r="B6151" s="86"/>
    </row>
    <row r="6152" spans="1:2" ht="18" customHeight="1">
      <c r="A6152" s="73"/>
      <c r="B6152" s="86"/>
    </row>
    <row r="6153" spans="1:2" ht="18" customHeight="1">
      <c r="A6153" s="73"/>
      <c r="B6153" s="86"/>
    </row>
    <row r="6154" spans="1:2" ht="18" customHeight="1">
      <c r="A6154" s="73"/>
      <c r="B6154" s="86"/>
    </row>
    <row r="6155" spans="1:2" ht="18" customHeight="1">
      <c r="A6155" s="73"/>
      <c r="B6155" s="86"/>
    </row>
    <row r="6156" spans="1:2" ht="18" customHeight="1">
      <c r="A6156" s="73"/>
      <c r="B6156" s="86"/>
    </row>
    <row r="6157" spans="1:2" ht="18" customHeight="1">
      <c r="A6157" s="73"/>
      <c r="B6157" s="86"/>
    </row>
    <row r="6158" spans="1:2" ht="18" customHeight="1">
      <c r="A6158" s="73"/>
      <c r="B6158" s="86"/>
    </row>
    <row r="6159" spans="1:2" ht="18" customHeight="1">
      <c r="A6159" s="73"/>
      <c r="B6159" s="86"/>
    </row>
    <row r="6160" spans="1:2" ht="18" customHeight="1">
      <c r="A6160" s="73"/>
      <c r="B6160" s="86"/>
    </row>
    <row r="6161" spans="1:2" ht="18" customHeight="1">
      <c r="A6161" s="73"/>
      <c r="B6161" s="86"/>
    </row>
    <row r="6162" spans="1:2" ht="18" customHeight="1">
      <c r="A6162" s="73"/>
      <c r="B6162" s="86"/>
    </row>
    <row r="6163" spans="1:2" ht="18" customHeight="1">
      <c r="A6163" s="73"/>
      <c r="B6163" s="86"/>
    </row>
    <row r="6164" spans="1:2" ht="18" customHeight="1">
      <c r="A6164" s="73"/>
      <c r="B6164" s="86"/>
    </row>
    <row r="6165" spans="1:2" ht="18" customHeight="1">
      <c r="A6165" s="73"/>
      <c r="B6165" s="86"/>
    </row>
    <row r="6166" spans="1:2" ht="18" customHeight="1">
      <c r="A6166" s="73"/>
      <c r="B6166" s="86"/>
    </row>
    <row r="6167" spans="1:2" ht="18" customHeight="1">
      <c r="A6167" s="73"/>
      <c r="B6167" s="86"/>
    </row>
    <row r="6168" spans="1:2" ht="18" customHeight="1">
      <c r="A6168" s="73"/>
      <c r="B6168" s="86"/>
    </row>
    <row r="6169" spans="1:2" ht="18" customHeight="1">
      <c r="A6169" s="73"/>
      <c r="B6169" s="86"/>
    </row>
    <row r="6170" spans="1:2" ht="18" customHeight="1">
      <c r="A6170" s="73"/>
      <c r="B6170" s="86"/>
    </row>
    <row r="6171" spans="1:2" ht="18" customHeight="1">
      <c r="A6171" s="73"/>
      <c r="B6171" s="86"/>
    </row>
    <row r="6172" spans="1:2" ht="18" customHeight="1">
      <c r="A6172" s="73"/>
      <c r="B6172" s="86"/>
    </row>
    <row r="6173" spans="1:2" ht="18" customHeight="1">
      <c r="A6173" s="73"/>
      <c r="B6173" s="86"/>
    </row>
    <row r="6174" spans="1:2" ht="18" customHeight="1">
      <c r="A6174" s="73"/>
      <c r="B6174" s="86"/>
    </row>
    <row r="6175" spans="1:2" ht="18" customHeight="1">
      <c r="A6175" s="73"/>
      <c r="B6175" s="86"/>
    </row>
    <row r="6176" spans="1:2" ht="18" customHeight="1">
      <c r="A6176" s="73"/>
      <c r="B6176" s="86"/>
    </row>
    <row r="6177" spans="1:2" ht="18" customHeight="1">
      <c r="A6177" s="73"/>
      <c r="B6177" s="86"/>
    </row>
    <row r="6178" spans="1:2" ht="18" customHeight="1">
      <c r="A6178" s="73"/>
      <c r="B6178" s="86"/>
    </row>
    <row r="6179" spans="1:2" ht="18" customHeight="1">
      <c r="A6179" s="73"/>
      <c r="B6179" s="86"/>
    </row>
    <row r="6180" spans="1:2" ht="18" customHeight="1">
      <c r="A6180" s="73"/>
      <c r="B6180" s="86"/>
    </row>
    <row r="6181" spans="1:2" ht="18" customHeight="1">
      <c r="A6181" s="73"/>
      <c r="B6181" s="86"/>
    </row>
    <row r="6182" spans="1:2" ht="18" customHeight="1">
      <c r="A6182" s="73"/>
      <c r="B6182" s="86"/>
    </row>
    <row r="6183" spans="1:2" ht="18" customHeight="1">
      <c r="A6183" s="73"/>
      <c r="B6183" s="86"/>
    </row>
    <row r="6184" spans="1:2" ht="18" customHeight="1">
      <c r="A6184" s="73"/>
      <c r="B6184" s="86"/>
    </row>
    <row r="6185" spans="1:2" ht="18" customHeight="1">
      <c r="A6185" s="73"/>
      <c r="B6185" s="86"/>
    </row>
    <row r="6186" spans="1:2" ht="18" customHeight="1">
      <c r="A6186" s="73"/>
      <c r="B6186" s="86"/>
    </row>
    <row r="6187" spans="1:2" ht="18" customHeight="1">
      <c r="A6187" s="73"/>
      <c r="B6187" s="86"/>
    </row>
    <row r="6188" spans="1:2" ht="18" customHeight="1">
      <c r="A6188" s="73"/>
      <c r="B6188" s="86"/>
    </row>
    <row r="6189" spans="1:2" ht="18" customHeight="1">
      <c r="A6189" s="73"/>
      <c r="B6189" s="86"/>
    </row>
    <row r="6190" spans="1:2" ht="18" customHeight="1">
      <c r="A6190" s="73"/>
      <c r="B6190" s="86"/>
    </row>
    <row r="6191" spans="1:2" ht="18" customHeight="1">
      <c r="A6191" s="73"/>
      <c r="B6191" s="86"/>
    </row>
    <row r="6192" spans="1:2" ht="18" customHeight="1">
      <c r="A6192" s="73"/>
      <c r="B6192" s="86"/>
    </row>
    <row r="6193" spans="1:2" ht="18" customHeight="1">
      <c r="A6193" s="73"/>
      <c r="B6193" s="86"/>
    </row>
    <row r="6194" spans="1:2" ht="18" customHeight="1">
      <c r="A6194" s="73"/>
      <c r="B6194" s="86"/>
    </row>
    <row r="6195" spans="1:2" ht="18" customHeight="1">
      <c r="A6195" s="73"/>
      <c r="B6195" s="86"/>
    </row>
    <row r="6196" spans="1:2" ht="18" customHeight="1">
      <c r="A6196" s="73"/>
      <c r="B6196" s="86"/>
    </row>
    <row r="6197" spans="1:2" ht="18" customHeight="1">
      <c r="A6197" s="73"/>
      <c r="B6197" s="86"/>
    </row>
    <row r="6198" spans="1:2" ht="18" customHeight="1">
      <c r="A6198" s="73"/>
      <c r="B6198" s="86"/>
    </row>
    <row r="6199" spans="1:2" ht="18" customHeight="1">
      <c r="A6199" s="73"/>
      <c r="B6199" s="86"/>
    </row>
    <row r="6200" spans="1:2" ht="18" customHeight="1">
      <c r="A6200" s="73"/>
      <c r="B6200" s="86"/>
    </row>
    <row r="6201" spans="1:2" ht="18" customHeight="1">
      <c r="A6201" s="73"/>
      <c r="B6201" s="86"/>
    </row>
    <row r="6202" spans="1:2" ht="18" customHeight="1">
      <c r="A6202" s="73"/>
      <c r="B6202" s="86"/>
    </row>
    <row r="6203" spans="1:2" ht="18" customHeight="1">
      <c r="A6203" s="73"/>
      <c r="B6203" s="86"/>
    </row>
    <row r="6204" spans="1:2" ht="18" customHeight="1">
      <c r="A6204" s="73"/>
      <c r="B6204" s="86"/>
    </row>
    <row r="6205" spans="1:2" ht="18" customHeight="1">
      <c r="A6205" s="73"/>
      <c r="B6205" s="86"/>
    </row>
    <row r="6206" spans="1:2" ht="18" customHeight="1">
      <c r="A6206" s="73"/>
      <c r="B6206" s="86"/>
    </row>
    <row r="6207" spans="1:2" ht="18" customHeight="1">
      <c r="A6207" s="73"/>
      <c r="B6207" s="86"/>
    </row>
    <row r="6208" spans="1:2" ht="18" customHeight="1">
      <c r="A6208" s="73"/>
      <c r="B6208" s="86"/>
    </row>
    <row r="6209" spans="1:2" ht="18" customHeight="1">
      <c r="A6209" s="73"/>
      <c r="B6209" s="86"/>
    </row>
    <row r="6210" spans="1:2" ht="18" customHeight="1">
      <c r="A6210" s="73"/>
      <c r="B6210" s="86"/>
    </row>
    <row r="6211" spans="1:2" ht="18" customHeight="1">
      <c r="A6211" s="73"/>
      <c r="B6211" s="86"/>
    </row>
    <row r="6212" spans="1:2" ht="18" customHeight="1">
      <c r="A6212" s="73"/>
      <c r="B6212" s="86"/>
    </row>
    <row r="6213" spans="1:2" ht="18" customHeight="1">
      <c r="A6213" s="73"/>
      <c r="B6213" s="86"/>
    </row>
    <row r="6214" spans="1:2" ht="18" customHeight="1">
      <c r="A6214" s="73"/>
      <c r="B6214" s="86"/>
    </row>
    <row r="6215" spans="1:2" ht="18" customHeight="1">
      <c r="A6215" s="73"/>
      <c r="B6215" s="86"/>
    </row>
    <row r="6216" spans="1:2" ht="18" customHeight="1">
      <c r="A6216" s="73"/>
      <c r="B6216" s="86"/>
    </row>
    <row r="6217" spans="1:2" ht="18" customHeight="1">
      <c r="A6217" s="73"/>
      <c r="B6217" s="86"/>
    </row>
    <row r="6218" spans="1:2" ht="18" customHeight="1">
      <c r="A6218" s="73"/>
      <c r="B6218" s="86"/>
    </row>
    <row r="6219" spans="1:2" ht="18" customHeight="1">
      <c r="A6219" s="73"/>
      <c r="B6219" s="86"/>
    </row>
    <row r="6220" spans="1:2" ht="18" customHeight="1">
      <c r="A6220" s="73"/>
      <c r="B6220" s="86"/>
    </row>
    <row r="6221" spans="1:2" ht="18" customHeight="1">
      <c r="A6221" s="73"/>
      <c r="B6221" s="86"/>
    </row>
    <row r="6222" spans="1:2" ht="18" customHeight="1">
      <c r="A6222" s="73"/>
      <c r="B6222" s="86"/>
    </row>
    <row r="6223" spans="1:2" ht="18" customHeight="1">
      <c r="A6223" s="73"/>
      <c r="B6223" s="86"/>
    </row>
    <row r="6224" spans="1:2" ht="18" customHeight="1">
      <c r="A6224" s="73"/>
      <c r="B6224" s="86"/>
    </row>
    <row r="6225" spans="1:2" ht="18" customHeight="1">
      <c r="A6225" s="73"/>
      <c r="B6225" s="86"/>
    </row>
    <row r="6226" spans="1:2" ht="18" customHeight="1">
      <c r="A6226" s="73"/>
      <c r="B6226" s="86"/>
    </row>
    <row r="6227" spans="1:2" ht="18" customHeight="1">
      <c r="A6227" s="73"/>
      <c r="B6227" s="86"/>
    </row>
    <row r="6228" spans="1:2" ht="18" customHeight="1">
      <c r="A6228" s="73"/>
      <c r="B6228" s="86"/>
    </row>
    <row r="6229" spans="1:2" ht="18" customHeight="1">
      <c r="A6229" s="73"/>
      <c r="B6229" s="86"/>
    </row>
    <row r="6230" spans="1:2" ht="18" customHeight="1">
      <c r="A6230" s="73"/>
      <c r="B6230" s="86"/>
    </row>
    <row r="6231" spans="1:2" ht="18" customHeight="1">
      <c r="A6231" s="73"/>
      <c r="B6231" s="86"/>
    </row>
    <row r="6232" spans="1:2" ht="18" customHeight="1">
      <c r="A6232" s="73"/>
      <c r="B6232" s="86"/>
    </row>
    <row r="6233" spans="1:2" ht="18" customHeight="1">
      <c r="A6233" s="73"/>
      <c r="B6233" s="86"/>
    </row>
    <row r="6234" spans="1:2" ht="18" customHeight="1">
      <c r="A6234" s="73"/>
      <c r="B6234" s="86"/>
    </row>
    <row r="6235" spans="1:2" ht="18" customHeight="1">
      <c r="A6235" s="73"/>
      <c r="B6235" s="86"/>
    </row>
    <row r="6236" spans="1:2" ht="18" customHeight="1">
      <c r="A6236" s="73"/>
      <c r="B6236" s="86"/>
    </row>
    <row r="6237" spans="1:2" ht="18" customHeight="1">
      <c r="A6237" s="73"/>
      <c r="B6237" s="86"/>
    </row>
    <row r="6238" spans="1:2" ht="18" customHeight="1">
      <c r="A6238" s="73"/>
      <c r="B6238" s="86"/>
    </row>
    <row r="6239" spans="1:2" ht="18" customHeight="1">
      <c r="A6239" s="73"/>
      <c r="B6239" s="86"/>
    </row>
    <row r="6240" spans="1:2" ht="18" customHeight="1">
      <c r="A6240" s="73"/>
      <c r="B6240" s="86"/>
    </row>
    <row r="6241" spans="1:2" ht="18" customHeight="1">
      <c r="A6241" s="73"/>
      <c r="B6241" s="86"/>
    </row>
    <row r="6242" spans="1:2" ht="18" customHeight="1">
      <c r="A6242" s="73"/>
      <c r="B6242" s="86"/>
    </row>
    <row r="6243" spans="1:2" ht="18" customHeight="1">
      <c r="A6243" s="73"/>
      <c r="B6243" s="86"/>
    </row>
    <row r="6244" spans="1:2" ht="18" customHeight="1">
      <c r="A6244" s="73"/>
    </row>
    <row r="6245" spans="1:2" ht="18" customHeight="1">
      <c r="A6245" s="73"/>
    </row>
    <row r="6246" spans="1:2" ht="18" customHeight="1">
      <c r="A6246" s="73"/>
    </row>
    <row r="6247" spans="1:2" ht="18" customHeight="1">
      <c r="A6247" s="73"/>
    </row>
  </sheetData>
  <mergeCells count="1">
    <mergeCell ref="A2:B2"/>
  </mergeCells>
  <phoneticPr fontId="62"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sheetPr>
    <pageSetUpPr fitToPage="1"/>
  </sheetPr>
  <dimension ref="A1:HW1280"/>
  <sheetViews>
    <sheetView showZeros="0" zoomScale="110" zoomScaleSheetLayoutView="100" workbookViewId="0">
      <pane ySplit="3" topLeftCell="A1265" activePane="bottomLeft" state="frozen"/>
      <selection pane="bottomLeft" sqref="A1:O1"/>
    </sheetView>
  </sheetViews>
  <sheetFormatPr defaultRowHeight="14.25"/>
  <cols>
    <col min="1" max="1" width="21.625" style="427" customWidth="1"/>
    <col min="2" max="7" width="13.625" style="427" customWidth="1"/>
    <col min="8" max="8" width="10.625" style="430" hidden="1" customWidth="1"/>
    <col min="9" max="9" width="39.375" style="427" customWidth="1"/>
    <col min="10" max="15" width="13.125" style="427" customWidth="1"/>
    <col min="16" max="16" width="35.25" style="431" customWidth="1"/>
    <col min="17" max="231" width="9" style="427"/>
  </cols>
  <sheetData>
    <row r="1" spans="1:16" ht="34.5" customHeight="1">
      <c r="A1" s="584" t="s">
        <v>2077</v>
      </c>
      <c r="B1" s="584"/>
      <c r="C1" s="584"/>
      <c r="D1" s="584"/>
      <c r="E1" s="584"/>
      <c r="F1" s="584"/>
      <c r="G1" s="584"/>
      <c r="H1" s="584"/>
      <c r="I1" s="584"/>
      <c r="J1" s="584"/>
      <c r="K1" s="584"/>
      <c r="L1" s="584"/>
      <c r="M1" s="584"/>
      <c r="N1" s="584"/>
      <c r="O1" s="584"/>
      <c r="P1" s="499"/>
    </row>
    <row r="2" spans="1:16" ht="15" customHeight="1">
      <c r="A2" s="434"/>
      <c r="B2" s="434"/>
      <c r="C2" s="434"/>
      <c r="D2" s="434"/>
      <c r="E2" s="434"/>
      <c r="F2" s="434"/>
      <c r="G2" s="434"/>
      <c r="H2" s="433"/>
      <c r="I2" s="434"/>
      <c r="J2" s="435"/>
      <c r="K2" s="435"/>
      <c r="L2" s="435"/>
      <c r="M2" s="435"/>
      <c r="N2" s="435"/>
      <c r="O2" s="436"/>
      <c r="P2" s="452" t="s">
        <v>13</v>
      </c>
    </row>
    <row r="3" spans="1:16" ht="37.9" customHeight="1">
      <c r="A3" s="361" t="s">
        <v>14</v>
      </c>
      <c r="B3" s="438" t="s">
        <v>15</v>
      </c>
      <c r="C3" s="438" t="s">
        <v>16</v>
      </c>
      <c r="D3" s="438" t="s">
        <v>17</v>
      </c>
      <c r="E3" s="438" t="s">
        <v>90</v>
      </c>
      <c r="F3" s="439" t="s">
        <v>19</v>
      </c>
      <c r="G3" s="438" t="s">
        <v>20</v>
      </c>
      <c r="H3" s="327" t="s">
        <v>21</v>
      </c>
      <c r="I3" s="437" t="s">
        <v>91</v>
      </c>
      <c r="J3" s="438" t="s">
        <v>15</v>
      </c>
      <c r="K3" s="438" t="s">
        <v>16</v>
      </c>
      <c r="L3" s="438" t="s">
        <v>17</v>
      </c>
      <c r="M3" s="438" t="s">
        <v>90</v>
      </c>
      <c r="N3" s="439" t="s">
        <v>19</v>
      </c>
      <c r="O3" s="438" t="s">
        <v>20</v>
      </c>
      <c r="P3" s="327" t="s">
        <v>92</v>
      </c>
    </row>
    <row r="4" spans="1:16" s="299" customFormat="1" ht="18" customHeight="1">
      <c r="A4" s="482" t="s">
        <v>23</v>
      </c>
      <c r="B4" s="483">
        <v>16650000</v>
      </c>
      <c r="C4" s="483">
        <v>16650000</v>
      </c>
      <c r="D4" s="483">
        <v>16140440</v>
      </c>
      <c r="E4" s="484">
        <f>D4/C4</f>
        <v>0.96939579579579582</v>
      </c>
      <c r="F4" s="458">
        <v>14759801</v>
      </c>
      <c r="G4" s="484">
        <f>D4/F4-1</f>
        <v>9.3540488791142851E-2</v>
      </c>
      <c r="H4" s="440">
        <v>201</v>
      </c>
      <c r="I4" s="441" t="s">
        <v>93</v>
      </c>
      <c r="J4" s="442">
        <v>1208040</v>
      </c>
      <c r="K4" s="442">
        <f>SUM(K5,K17,K26,K38,K50,K61,K72,K84,K93,K103,K118,K127,K138,K150,K160,K173,K180,K187,K196,K202,K209,K217,K224,K230,K236,K242,K248,K254)</f>
        <v>1286583</v>
      </c>
      <c r="L4" s="442">
        <f>SUM(L5,L17,L26,L38,L50,L61,L72,L84,L93,L103,L118,L127,L138,L150,L160,L173,L180,L187,L196,L202,L209,L217,L224,L230,L236,L242,L248,L254)</f>
        <v>1251634</v>
      </c>
      <c r="M4" s="443">
        <f>L4/K4</f>
        <v>0.9728357983899989</v>
      </c>
      <c r="N4" s="442">
        <f>SUM(N5,N17,N26,N38,N50,N61,N72,N84,N93,N103,N118,N127,N138,N150,N160,N173,N180,N187,N196,N202,N209,N217,N224,N230,N236,N242,N248,N254)</f>
        <v>1069273</v>
      </c>
      <c r="O4" s="443">
        <f>L4/N4-1</f>
        <v>0.17054671725555592</v>
      </c>
      <c r="P4" s="453"/>
    </row>
    <row r="5" spans="1:16" ht="18" customHeight="1">
      <c r="A5" s="485" t="s">
        <v>94</v>
      </c>
      <c r="B5" s="486">
        <v>6150000</v>
      </c>
      <c r="C5" s="486">
        <v>6150000</v>
      </c>
      <c r="D5" s="486">
        <v>5860783</v>
      </c>
      <c r="E5" s="487">
        <f t="shared" ref="E5:E24" si="0">D5/C5</f>
        <v>0.95297284552845529</v>
      </c>
      <c r="F5" s="273">
        <v>5481478</v>
      </c>
      <c r="G5" s="487">
        <f>D5/F5-1</f>
        <v>6.9197577733596694E-2</v>
      </c>
      <c r="H5" s="444">
        <v>20101</v>
      </c>
      <c r="I5" s="445" t="s">
        <v>95</v>
      </c>
      <c r="J5" s="446">
        <v>5048</v>
      </c>
      <c r="K5" s="446">
        <v>6764</v>
      </c>
      <c r="L5" s="446">
        <v>6764</v>
      </c>
      <c r="M5" s="447">
        <f>L5/K5</f>
        <v>1</v>
      </c>
      <c r="N5" s="446">
        <f>SUM(N6:N16)</f>
        <v>5668</v>
      </c>
      <c r="O5" s="447">
        <f>L5/N5-1</f>
        <v>0.19336626676076207</v>
      </c>
      <c r="P5" s="454"/>
    </row>
    <row r="6" spans="1:16" ht="18" customHeight="1">
      <c r="A6" s="485" t="s">
        <v>27</v>
      </c>
      <c r="B6" s="486">
        <v>5380000</v>
      </c>
      <c r="C6" s="486">
        <v>5380000</v>
      </c>
      <c r="D6" s="486">
        <v>4692905</v>
      </c>
      <c r="E6" s="487">
        <f t="shared" si="0"/>
        <v>0.87228717472118955</v>
      </c>
      <c r="F6" s="273">
        <v>4566751</v>
      </c>
      <c r="G6" s="487">
        <f>D6/F6-1</f>
        <v>2.7624453358634948E-2</v>
      </c>
      <c r="H6" s="444"/>
      <c r="I6" s="448" t="s">
        <v>96</v>
      </c>
      <c r="J6" s="446">
        <v>2972</v>
      </c>
      <c r="K6" s="446"/>
      <c r="L6" s="446">
        <v>3311</v>
      </c>
      <c r="M6" s="447"/>
      <c r="N6" s="446">
        <v>3232</v>
      </c>
      <c r="O6" s="447">
        <f>L6/N6-1</f>
        <v>2.4443069306930632E-2</v>
      </c>
      <c r="P6" s="454"/>
    </row>
    <row r="7" spans="1:16" ht="18" customHeight="1">
      <c r="A7" s="485" t="s">
        <v>29</v>
      </c>
      <c r="B7" s="486">
        <v>2360000</v>
      </c>
      <c r="C7" s="486">
        <v>2360000</v>
      </c>
      <c r="D7" s="486">
        <v>2254601</v>
      </c>
      <c r="E7" s="487">
        <f t="shared" si="0"/>
        <v>0.955339406779661</v>
      </c>
      <c r="F7" s="273">
        <v>2015792</v>
      </c>
      <c r="G7" s="487">
        <f>D7/F7-1</f>
        <v>0.11846906823719916</v>
      </c>
      <c r="H7" s="444">
        <v>2010102</v>
      </c>
      <c r="I7" s="448" t="s">
        <v>97</v>
      </c>
      <c r="J7" s="446"/>
      <c r="K7" s="446"/>
      <c r="L7" s="446">
        <v>0</v>
      </c>
      <c r="M7" s="447"/>
      <c r="N7" s="446">
        <v>0</v>
      </c>
      <c r="O7" s="447"/>
      <c r="P7" s="454"/>
    </row>
    <row r="8" spans="1:16" ht="18" customHeight="1">
      <c r="A8" s="485" t="s">
        <v>31</v>
      </c>
      <c r="B8" s="486">
        <v>50</v>
      </c>
      <c r="C8" s="486">
        <v>50</v>
      </c>
      <c r="D8" s="486">
        <v>35</v>
      </c>
      <c r="E8" s="475">
        <f t="shared" si="0"/>
        <v>0.7</v>
      </c>
      <c r="F8" s="273">
        <v>41</v>
      </c>
      <c r="G8" s="475">
        <f>D8/F8-1</f>
        <v>-0.14634146341463417</v>
      </c>
      <c r="H8" s="444">
        <v>2010103</v>
      </c>
      <c r="I8" s="449" t="s">
        <v>98</v>
      </c>
      <c r="J8" s="446">
        <v>150</v>
      </c>
      <c r="K8" s="446"/>
      <c r="L8" s="450">
        <v>-25</v>
      </c>
      <c r="M8" s="447"/>
      <c r="N8" s="446">
        <v>101</v>
      </c>
      <c r="O8" s="447">
        <f>L8/N8-1</f>
        <v>-1.2475247524752475</v>
      </c>
      <c r="P8" s="454"/>
    </row>
    <row r="9" spans="1:16" ht="18" customHeight="1">
      <c r="A9" s="485" t="s">
        <v>33</v>
      </c>
      <c r="B9" s="486">
        <v>0</v>
      </c>
      <c r="C9" s="486">
        <v>0</v>
      </c>
      <c r="D9" s="486">
        <v>-159</v>
      </c>
      <c r="E9" s="487"/>
      <c r="F9" s="273">
        <v>-88</v>
      </c>
      <c r="G9" s="475">
        <v>-0.80700000000000005</v>
      </c>
      <c r="H9" s="444">
        <v>2010104</v>
      </c>
      <c r="I9" s="449" t="s">
        <v>99</v>
      </c>
      <c r="J9" s="446">
        <v>275</v>
      </c>
      <c r="K9" s="446"/>
      <c r="L9" s="446">
        <v>273</v>
      </c>
      <c r="M9" s="447"/>
      <c r="N9" s="446">
        <v>399</v>
      </c>
      <c r="O9" s="447">
        <f>L9/N9-1</f>
        <v>-0.31578947368421051</v>
      </c>
      <c r="P9" s="454"/>
    </row>
    <row r="10" spans="1:16" ht="18" customHeight="1">
      <c r="A10" s="485" t="s">
        <v>35</v>
      </c>
      <c r="B10" s="486">
        <v>160000</v>
      </c>
      <c r="C10" s="486">
        <v>160000</v>
      </c>
      <c r="D10" s="486">
        <v>430218</v>
      </c>
      <c r="E10" s="487">
        <f t="shared" si="0"/>
        <v>2.6888624999999999</v>
      </c>
      <c r="F10" s="273">
        <v>338482</v>
      </c>
      <c r="G10" s="487">
        <f>D10/F10-1</f>
        <v>0.27102179731861664</v>
      </c>
      <c r="H10" s="444">
        <v>2010105</v>
      </c>
      <c r="I10" s="449" t="s">
        <v>100</v>
      </c>
      <c r="J10" s="446">
        <v>225</v>
      </c>
      <c r="K10" s="446"/>
      <c r="L10" s="446">
        <v>245</v>
      </c>
      <c r="M10" s="447"/>
      <c r="N10" s="446">
        <v>168</v>
      </c>
      <c r="O10" s="447">
        <f>L10/N10-1</f>
        <v>0.45833333333333326</v>
      </c>
      <c r="P10" s="454"/>
    </row>
    <row r="11" spans="1:16" ht="18" customHeight="1">
      <c r="A11" s="485" t="s">
        <v>37</v>
      </c>
      <c r="B11" s="486">
        <v>0</v>
      </c>
      <c r="C11" s="486">
        <v>0</v>
      </c>
      <c r="D11" s="486">
        <v>51</v>
      </c>
      <c r="E11" s="487"/>
      <c r="F11" s="273">
        <v>0</v>
      </c>
      <c r="G11" s="487"/>
      <c r="H11" s="444">
        <v>2010106</v>
      </c>
      <c r="I11" s="344" t="s">
        <v>101</v>
      </c>
      <c r="J11" s="446">
        <v>125</v>
      </c>
      <c r="K11" s="446"/>
      <c r="L11" s="446">
        <v>117</v>
      </c>
      <c r="M11" s="447"/>
      <c r="N11" s="446">
        <v>143</v>
      </c>
      <c r="O11" s="447">
        <f>L11/N11-1</f>
        <v>-0.18181818181818177</v>
      </c>
      <c r="P11" s="454"/>
    </row>
    <row r="12" spans="1:16" ht="18" customHeight="1">
      <c r="A12" s="485" t="s">
        <v>39</v>
      </c>
      <c r="B12" s="486">
        <v>0</v>
      </c>
      <c r="C12" s="486">
        <v>0</v>
      </c>
      <c r="D12" s="486">
        <v>3</v>
      </c>
      <c r="E12" s="487"/>
      <c r="F12" s="273">
        <v>0</v>
      </c>
      <c r="G12" s="487"/>
      <c r="H12" s="444">
        <v>2010107</v>
      </c>
      <c r="I12" s="344" t="s">
        <v>102</v>
      </c>
      <c r="J12" s="446"/>
      <c r="K12" s="446"/>
      <c r="L12" s="446">
        <v>0</v>
      </c>
      <c r="M12" s="447"/>
      <c r="N12" s="446">
        <v>0</v>
      </c>
      <c r="O12" s="447"/>
      <c r="P12" s="454"/>
    </row>
    <row r="13" spans="1:16" ht="18" customHeight="1">
      <c r="A13" s="485" t="s">
        <v>41</v>
      </c>
      <c r="B13" s="486">
        <v>1680000</v>
      </c>
      <c r="C13" s="486">
        <v>1680000</v>
      </c>
      <c r="D13" s="486">
        <v>1878653</v>
      </c>
      <c r="E13" s="487">
        <f t="shared" si="0"/>
        <v>1.1182458333333334</v>
      </c>
      <c r="F13" s="273">
        <v>1465391</v>
      </c>
      <c r="G13" s="487">
        <f>D13/F13-1</f>
        <v>0.28201483426607643</v>
      </c>
      <c r="H13" s="444">
        <v>2010108</v>
      </c>
      <c r="I13" s="344" t="s">
        <v>103</v>
      </c>
      <c r="J13" s="446">
        <v>585</v>
      </c>
      <c r="K13" s="446"/>
      <c r="L13" s="446">
        <v>583</v>
      </c>
      <c r="M13" s="447"/>
      <c r="N13" s="446">
        <v>417</v>
      </c>
      <c r="O13" s="447">
        <f>L13/N13-1</f>
        <v>0.39808153477218222</v>
      </c>
      <c r="P13" s="454"/>
    </row>
    <row r="14" spans="1:16" ht="18" customHeight="1">
      <c r="A14" s="485" t="s">
        <v>43</v>
      </c>
      <c r="B14" s="486">
        <v>164000</v>
      </c>
      <c r="C14" s="486">
        <v>164000</v>
      </c>
      <c r="D14" s="486">
        <v>145938</v>
      </c>
      <c r="E14" s="487">
        <f t="shared" si="0"/>
        <v>0.88986585365853654</v>
      </c>
      <c r="F14" s="273">
        <v>176375</v>
      </c>
      <c r="G14" s="487">
        <f>D14/F14-1</f>
        <v>-0.17256980864635008</v>
      </c>
      <c r="H14" s="444">
        <v>2010109</v>
      </c>
      <c r="I14" s="344" t="s">
        <v>104</v>
      </c>
      <c r="J14" s="446">
        <v>7</v>
      </c>
      <c r="K14" s="446"/>
      <c r="L14" s="446">
        <v>7</v>
      </c>
      <c r="M14" s="447"/>
      <c r="N14" s="446">
        <v>5</v>
      </c>
      <c r="O14" s="447">
        <f>L14/N14-1</f>
        <v>0.39999999999999991</v>
      </c>
      <c r="P14" s="454"/>
    </row>
    <row r="15" spans="1:16" ht="18" customHeight="1">
      <c r="A15" s="485" t="s">
        <v>45</v>
      </c>
      <c r="B15" s="486">
        <v>0</v>
      </c>
      <c r="C15" s="486">
        <v>0</v>
      </c>
      <c r="D15" s="486">
        <v>1202</v>
      </c>
      <c r="E15" s="475"/>
      <c r="F15" s="273">
        <v>0</v>
      </c>
      <c r="G15" s="475"/>
      <c r="H15" s="444">
        <v>2010150</v>
      </c>
      <c r="I15" s="344" t="s">
        <v>105</v>
      </c>
      <c r="J15" s="446"/>
      <c r="K15" s="446"/>
      <c r="L15" s="446">
        <v>0</v>
      </c>
      <c r="M15" s="447"/>
      <c r="N15" s="446">
        <v>0</v>
      </c>
      <c r="O15" s="447"/>
      <c r="P15" s="454"/>
    </row>
    <row r="16" spans="1:16" ht="18" customHeight="1">
      <c r="A16" s="485" t="s">
        <v>47</v>
      </c>
      <c r="B16" s="486">
        <v>750000</v>
      </c>
      <c r="C16" s="486">
        <v>750000</v>
      </c>
      <c r="D16" s="486">
        <v>872444</v>
      </c>
      <c r="E16" s="487">
        <f t="shared" si="0"/>
        <v>1.1632586666666667</v>
      </c>
      <c r="F16" s="273">
        <v>715579</v>
      </c>
      <c r="G16" s="487">
        <f>D16/F16-1</f>
        <v>0.21921409096689537</v>
      </c>
      <c r="H16" s="444">
        <v>2010199</v>
      </c>
      <c r="I16" s="344" t="s">
        <v>106</v>
      </c>
      <c r="J16" s="446">
        <v>710</v>
      </c>
      <c r="K16" s="446"/>
      <c r="L16" s="446">
        <v>2253</v>
      </c>
      <c r="M16" s="447"/>
      <c r="N16" s="446">
        <v>1203</v>
      </c>
      <c r="O16" s="447">
        <f>L16/N16-1</f>
        <v>0.87281795511221949</v>
      </c>
      <c r="P16" s="454"/>
    </row>
    <row r="17" spans="1:16" ht="18" customHeight="1">
      <c r="A17" s="485" t="s">
        <v>49</v>
      </c>
      <c r="B17" s="486">
        <v>5950</v>
      </c>
      <c r="C17" s="486">
        <v>5950</v>
      </c>
      <c r="D17" s="486">
        <v>3766</v>
      </c>
      <c r="E17" s="487">
        <f t="shared" si="0"/>
        <v>0.63294117647058823</v>
      </c>
      <c r="F17" s="273"/>
      <c r="G17" s="487"/>
      <c r="H17" s="444"/>
      <c r="I17" s="445" t="s">
        <v>107</v>
      </c>
      <c r="J17" s="273">
        <v>4827</v>
      </c>
      <c r="K17" s="273">
        <v>6226</v>
      </c>
      <c r="L17" s="273">
        <v>6226</v>
      </c>
      <c r="M17" s="447">
        <f>L17/K17</f>
        <v>1</v>
      </c>
      <c r="N17" s="273">
        <v>5702</v>
      </c>
      <c r="O17" s="447">
        <f t="shared" ref="O17:O63" si="1">L17/N17-1</f>
        <v>9.1897579796562656E-2</v>
      </c>
      <c r="P17" s="454"/>
    </row>
    <row r="18" spans="1:16" ht="18" customHeight="1">
      <c r="A18" s="365" t="s">
        <v>51</v>
      </c>
      <c r="B18" s="366">
        <v>4850000</v>
      </c>
      <c r="C18" s="366">
        <v>4850000</v>
      </c>
      <c r="D18" s="366">
        <v>5760893</v>
      </c>
      <c r="E18" s="488">
        <f t="shared" si="0"/>
        <v>1.1878129896907217</v>
      </c>
      <c r="F18" s="458">
        <v>6107800</v>
      </c>
      <c r="G18" s="488">
        <f t="shared" ref="G18:G24" si="2">D18/F18-1</f>
        <v>-5.6797373849831412E-2</v>
      </c>
      <c r="H18" s="444"/>
      <c r="I18" s="448" t="s">
        <v>96</v>
      </c>
      <c r="J18" s="273">
        <v>2258</v>
      </c>
      <c r="K18" s="273"/>
      <c r="L18" s="273">
        <v>2569</v>
      </c>
      <c r="M18" s="447"/>
      <c r="N18" s="273">
        <v>2949</v>
      </c>
      <c r="O18" s="447">
        <f t="shared" si="1"/>
        <v>-0.12885723974228547</v>
      </c>
      <c r="P18" s="454"/>
    </row>
    <row r="19" spans="1:16" ht="18" customHeight="1">
      <c r="A19" s="368" t="s">
        <v>53</v>
      </c>
      <c r="B19" s="369">
        <v>3600000</v>
      </c>
      <c r="C19" s="369">
        <v>3600000</v>
      </c>
      <c r="D19" s="369">
        <v>3891221</v>
      </c>
      <c r="E19" s="487">
        <f t="shared" si="0"/>
        <v>1.0808947222222223</v>
      </c>
      <c r="F19" s="273">
        <v>3720662</v>
      </c>
      <c r="G19" s="487">
        <f t="shared" si="2"/>
        <v>4.584103581566934E-2</v>
      </c>
      <c r="H19" s="444"/>
      <c r="I19" s="448" t="s">
        <v>97</v>
      </c>
      <c r="J19" s="273">
        <v>317</v>
      </c>
      <c r="K19" s="273"/>
      <c r="L19" s="273">
        <v>274</v>
      </c>
      <c r="M19" s="447"/>
      <c r="N19" s="273">
        <v>346</v>
      </c>
      <c r="O19" s="447">
        <f t="shared" si="1"/>
        <v>-0.20809248554913296</v>
      </c>
      <c r="P19" s="454"/>
    </row>
    <row r="20" spans="1:16" ht="18" customHeight="1">
      <c r="A20" s="368" t="s">
        <v>55</v>
      </c>
      <c r="B20" s="369">
        <v>180000</v>
      </c>
      <c r="C20" s="369">
        <v>180000</v>
      </c>
      <c r="D20" s="369">
        <v>267871</v>
      </c>
      <c r="E20" s="487">
        <f t="shared" si="0"/>
        <v>1.4881722222222222</v>
      </c>
      <c r="F20" s="273">
        <v>205639</v>
      </c>
      <c r="G20" s="487">
        <f t="shared" si="2"/>
        <v>0.30262741989603148</v>
      </c>
      <c r="H20" s="378">
        <v>20102</v>
      </c>
      <c r="I20" s="449" t="s">
        <v>98</v>
      </c>
      <c r="J20" s="273">
        <v>50</v>
      </c>
      <c r="K20" s="273"/>
      <c r="L20" s="273">
        <v>42</v>
      </c>
      <c r="M20" s="447"/>
      <c r="N20" s="273">
        <v>50</v>
      </c>
      <c r="O20" s="447">
        <f t="shared" si="1"/>
        <v>-0.16000000000000003</v>
      </c>
      <c r="P20" s="454"/>
    </row>
    <row r="21" spans="1:16" ht="18" customHeight="1">
      <c r="A21" s="368" t="s">
        <v>57</v>
      </c>
      <c r="B21" s="369">
        <v>180000</v>
      </c>
      <c r="C21" s="369">
        <v>180000</v>
      </c>
      <c r="D21" s="369">
        <v>365899</v>
      </c>
      <c r="E21" s="487">
        <f t="shared" si="0"/>
        <v>2.0327722222222224</v>
      </c>
      <c r="F21" s="273">
        <v>249072</v>
      </c>
      <c r="G21" s="487">
        <f t="shared" si="2"/>
        <v>0.46904911029742413</v>
      </c>
      <c r="H21" s="378">
        <v>2010201</v>
      </c>
      <c r="I21" s="449" t="s">
        <v>108</v>
      </c>
      <c r="J21" s="273">
        <v>279</v>
      </c>
      <c r="K21" s="273"/>
      <c r="L21" s="273">
        <v>279</v>
      </c>
      <c r="M21" s="447"/>
      <c r="N21" s="273">
        <v>279</v>
      </c>
      <c r="O21" s="447">
        <f t="shared" si="1"/>
        <v>0</v>
      </c>
      <c r="P21" s="454"/>
    </row>
    <row r="22" spans="1:16" ht="18" customHeight="1">
      <c r="A22" s="368" t="s">
        <v>59</v>
      </c>
      <c r="B22" s="369">
        <v>10000</v>
      </c>
      <c r="C22" s="369">
        <v>10000</v>
      </c>
      <c r="D22" s="369">
        <v>126858</v>
      </c>
      <c r="E22" s="487">
        <f t="shared" si="0"/>
        <v>12.6858</v>
      </c>
      <c r="F22" s="273">
        <v>3795</v>
      </c>
      <c r="G22" s="487">
        <f t="shared" si="2"/>
        <v>32.427667984189725</v>
      </c>
      <c r="H22" s="378">
        <v>2010202</v>
      </c>
      <c r="I22" s="449" t="s">
        <v>109</v>
      </c>
      <c r="J22" s="273">
        <v>285</v>
      </c>
      <c r="K22" s="273"/>
      <c r="L22" s="273">
        <v>284</v>
      </c>
      <c r="M22" s="447"/>
      <c r="N22" s="273">
        <v>285</v>
      </c>
      <c r="O22" s="447">
        <f t="shared" si="1"/>
        <v>-3.5087719298245723E-3</v>
      </c>
      <c r="P22" s="454"/>
    </row>
    <row r="23" spans="1:16" ht="27" customHeight="1">
      <c r="A23" s="489" t="s">
        <v>110</v>
      </c>
      <c r="B23" s="371">
        <v>500000</v>
      </c>
      <c r="C23" s="371">
        <v>500000</v>
      </c>
      <c r="D23" s="371">
        <v>666954</v>
      </c>
      <c r="E23" s="487">
        <f t="shared" si="0"/>
        <v>1.3339080000000001</v>
      </c>
      <c r="F23" s="273">
        <v>1243629</v>
      </c>
      <c r="G23" s="487">
        <f t="shared" si="2"/>
        <v>-0.46370340350699446</v>
      </c>
      <c r="H23" s="378">
        <v>2010203</v>
      </c>
      <c r="I23" s="449" t="s">
        <v>111</v>
      </c>
      <c r="J23" s="273">
        <v>653</v>
      </c>
      <c r="K23" s="273"/>
      <c r="L23" s="273">
        <v>679</v>
      </c>
      <c r="M23" s="447"/>
      <c r="N23" s="273">
        <v>693</v>
      </c>
      <c r="O23" s="447">
        <f t="shared" si="1"/>
        <v>-2.0202020202020221E-2</v>
      </c>
      <c r="P23" s="454"/>
    </row>
    <row r="24" spans="1:16" ht="18" customHeight="1">
      <c r="A24" s="368" t="s">
        <v>63</v>
      </c>
      <c r="B24" s="369">
        <v>380000</v>
      </c>
      <c r="C24" s="369">
        <v>380000</v>
      </c>
      <c r="D24" s="369">
        <v>442090</v>
      </c>
      <c r="E24" s="487">
        <f t="shared" si="0"/>
        <v>1.1633947368421054</v>
      </c>
      <c r="F24" s="273">
        <v>685003</v>
      </c>
      <c r="G24" s="487">
        <f t="shared" si="2"/>
        <v>-0.35461596518555394</v>
      </c>
      <c r="H24" s="378">
        <v>2010204</v>
      </c>
      <c r="I24" s="449" t="s">
        <v>105</v>
      </c>
      <c r="J24" s="273"/>
      <c r="K24" s="273"/>
      <c r="L24" s="273">
        <v>0</v>
      </c>
      <c r="M24" s="447"/>
      <c r="N24" s="273">
        <v>0</v>
      </c>
      <c r="O24" s="447"/>
      <c r="P24" s="454"/>
    </row>
    <row r="25" spans="1:16" ht="18" customHeight="1">
      <c r="A25" s="368"/>
      <c r="B25" s="368"/>
      <c r="C25" s="368"/>
      <c r="D25" s="368"/>
      <c r="E25" s="368"/>
      <c r="F25" s="368"/>
      <c r="G25" s="368"/>
      <c r="H25" s="378">
        <v>2010205</v>
      </c>
      <c r="I25" s="449" t="s">
        <v>112</v>
      </c>
      <c r="J25" s="273">
        <v>984</v>
      </c>
      <c r="K25" s="273"/>
      <c r="L25" s="273">
        <v>2099</v>
      </c>
      <c r="M25" s="447"/>
      <c r="N25" s="273">
        <v>1100</v>
      </c>
      <c r="O25" s="447">
        <f t="shared" si="1"/>
        <v>0.9081818181818182</v>
      </c>
      <c r="P25" s="454"/>
    </row>
    <row r="26" spans="1:16" ht="18" customHeight="1">
      <c r="A26" s="498"/>
      <c r="B26" s="498"/>
      <c r="C26" s="498"/>
      <c r="D26" s="498"/>
      <c r="E26" s="498"/>
      <c r="F26" s="498"/>
      <c r="G26" s="498"/>
      <c r="H26" s="378">
        <v>2010206</v>
      </c>
      <c r="I26" s="445" t="s">
        <v>113</v>
      </c>
      <c r="J26" s="273">
        <v>36189</v>
      </c>
      <c r="K26" s="273">
        <v>36550</v>
      </c>
      <c r="L26" s="273">
        <v>35853</v>
      </c>
      <c r="M26" s="447">
        <f>L26/K26</f>
        <v>0.98093023255813949</v>
      </c>
      <c r="N26" s="273">
        <v>31847</v>
      </c>
      <c r="O26" s="447">
        <f t="shared" si="1"/>
        <v>0.12578892831349897</v>
      </c>
      <c r="P26" s="455"/>
    </row>
    <row r="27" spans="1:16" ht="18" customHeight="1">
      <c r="A27" s="490"/>
      <c r="B27" s="490"/>
      <c r="C27" s="490"/>
      <c r="D27" s="490"/>
      <c r="E27" s="490"/>
      <c r="F27" s="490"/>
      <c r="G27" s="490"/>
      <c r="H27" s="378">
        <v>2010250</v>
      </c>
      <c r="I27" s="448" t="s">
        <v>96</v>
      </c>
      <c r="J27" s="273">
        <v>4399</v>
      </c>
      <c r="K27" s="273"/>
      <c r="L27" s="273">
        <v>4488</v>
      </c>
      <c r="M27" s="447"/>
      <c r="N27" s="273">
        <v>5000</v>
      </c>
      <c r="O27" s="447">
        <f t="shared" si="1"/>
        <v>-0.10240000000000005</v>
      </c>
      <c r="P27" s="454"/>
    </row>
    <row r="28" spans="1:16" ht="18" customHeight="1">
      <c r="A28" s="368"/>
      <c r="B28" s="368"/>
      <c r="C28" s="368"/>
      <c r="D28" s="368"/>
      <c r="E28" s="368"/>
      <c r="F28" s="368"/>
      <c r="G28" s="368"/>
      <c r="H28" s="378">
        <v>2010299</v>
      </c>
      <c r="I28" s="448" t="s">
        <v>97</v>
      </c>
      <c r="J28" s="273">
        <v>2232</v>
      </c>
      <c r="K28" s="273"/>
      <c r="L28" s="273">
        <v>2488</v>
      </c>
      <c r="M28" s="447"/>
      <c r="N28" s="273">
        <v>1415</v>
      </c>
      <c r="O28" s="447">
        <f t="shared" si="1"/>
        <v>0.75830388692579498</v>
      </c>
      <c r="P28" s="454"/>
    </row>
    <row r="29" spans="1:16" ht="18" customHeight="1">
      <c r="A29" s="368"/>
      <c r="B29" s="368"/>
      <c r="C29" s="368"/>
      <c r="D29" s="368"/>
      <c r="E29" s="368"/>
      <c r="F29" s="368"/>
      <c r="G29" s="368"/>
      <c r="H29" s="378">
        <v>20103</v>
      </c>
      <c r="I29" s="449" t="s">
        <v>98</v>
      </c>
      <c r="J29" s="273">
        <v>618</v>
      </c>
      <c r="K29" s="273"/>
      <c r="L29" s="273">
        <v>798</v>
      </c>
      <c r="M29" s="447"/>
      <c r="N29" s="273">
        <v>621</v>
      </c>
      <c r="O29" s="447">
        <f t="shared" si="1"/>
        <v>0.28502415458937191</v>
      </c>
      <c r="P29" s="454"/>
    </row>
    <row r="30" spans="1:16" ht="18" customHeight="1">
      <c r="A30" s="368"/>
      <c r="B30" s="368"/>
      <c r="C30" s="368"/>
      <c r="D30" s="368"/>
      <c r="E30" s="368"/>
      <c r="F30" s="368"/>
      <c r="G30" s="368"/>
      <c r="H30" s="378">
        <v>2010301</v>
      </c>
      <c r="I30" s="449" t="s">
        <v>114</v>
      </c>
      <c r="J30" s="273">
        <v>19</v>
      </c>
      <c r="K30" s="273"/>
      <c r="L30" s="273">
        <v>17</v>
      </c>
      <c r="M30" s="447"/>
      <c r="N30" s="273">
        <v>70</v>
      </c>
      <c r="O30" s="447">
        <f t="shared" si="1"/>
        <v>-0.75714285714285712</v>
      </c>
      <c r="P30" s="454"/>
    </row>
    <row r="31" spans="1:16" ht="18" customHeight="1">
      <c r="A31" s="368"/>
      <c r="B31" s="368"/>
      <c r="C31" s="368"/>
      <c r="D31" s="368"/>
      <c r="E31" s="368"/>
      <c r="F31" s="368"/>
      <c r="G31" s="368"/>
      <c r="H31" s="378">
        <v>2010302</v>
      </c>
      <c r="I31" s="449" t="s">
        <v>115</v>
      </c>
      <c r="J31" s="273">
        <v>1366</v>
      </c>
      <c r="K31" s="273"/>
      <c r="L31" s="273">
        <v>1335</v>
      </c>
      <c r="M31" s="447"/>
      <c r="N31" s="273">
        <v>623</v>
      </c>
      <c r="O31" s="447">
        <f t="shared" si="1"/>
        <v>1.1428571428571428</v>
      </c>
      <c r="P31" s="454"/>
    </row>
    <row r="32" spans="1:16" ht="18" customHeight="1">
      <c r="A32" s="368"/>
      <c r="B32" s="368"/>
      <c r="C32" s="368"/>
      <c r="D32" s="368"/>
      <c r="E32" s="368"/>
      <c r="F32" s="368"/>
      <c r="G32" s="368"/>
      <c r="H32" s="378">
        <v>2010303</v>
      </c>
      <c r="I32" s="448" t="s">
        <v>116</v>
      </c>
      <c r="J32" s="273">
        <v>88</v>
      </c>
      <c r="K32" s="273"/>
      <c r="L32" s="273">
        <v>18</v>
      </c>
      <c r="M32" s="447"/>
      <c r="N32" s="273">
        <v>107</v>
      </c>
      <c r="O32" s="447">
        <f t="shared" si="1"/>
        <v>-0.83177570093457942</v>
      </c>
      <c r="P32" s="454"/>
    </row>
    <row r="33" spans="1:16" ht="18" customHeight="1">
      <c r="A33" s="490"/>
      <c r="B33" s="490"/>
      <c r="C33" s="490"/>
      <c r="D33" s="490"/>
      <c r="E33" s="490"/>
      <c r="F33" s="490"/>
      <c r="G33" s="490"/>
      <c r="H33" s="378">
        <v>2010304</v>
      </c>
      <c r="I33" s="448" t="s">
        <v>117</v>
      </c>
      <c r="J33" s="273"/>
      <c r="K33" s="273"/>
      <c r="L33" s="273">
        <v>0</v>
      </c>
      <c r="M33" s="447"/>
      <c r="N33" s="273">
        <v>0</v>
      </c>
      <c r="O33" s="447"/>
      <c r="P33" s="454"/>
    </row>
    <row r="34" spans="1:16" ht="18" customHeight="1">
      <c r="A34" s="490"/>
      <c r="B34" s="490"/>
      <c r="C34" s="490"/>
      <c r="D34" s="490"/>
      <c r="E34" s="490"/>
      <c r="F34" s="490"/>
      <c r="G34" s="490"/>
      <c r="H34" s="378">
        <v>2010305</v>
      </c>
      <c r="I34" s="448" t="s">
        <v>118</v>
      </c>
      <c r="J34" s="273">
        <v>15791</v>
      </c>
      <c r="K34" s="273"/>
      <c r="L34" s="273">
        <v>11740</v>
      </c>
      <c r="M34" s="447"/>
      <c r="N34" s="273">
        <v>3849</v>
      </c>
      <c r="O34" s="447">
        <f t="shared" si="1"/>
        <v>2.0501428942582489</v>
      </c>
      <c r="P34" s="454"/>
    </row>
    <row r="35" spans="1:16" ht="18" customHeight="1">
      <c r="A35" s="490"/>
      <c r="B35" s="490"/>
      <c r="C35" s="490"/>
      <c r="D35" s="490"/>
      <c r="E35" s="490"/>
      <c r="F35" s="490"/>
      <c r="G35" s="490"/>
      <c r="H35" s="378">
        <v>2010306</v>
      </c>
      <c r="I35" s="449" t="s">
        <v>119</v>
      </c>
      <c r="J35" s="273"/>
      <c r="K35" s="273"/>
      <c r="L35" s="273">
        <v>0</v>
      </c>
      <c r="M35" s="447"/>
      <c r="N35" s="273">
        <v>0</v>
      </c>
      <c r="O35" s="447"/>
      <c r="P35" s="454"/>
    </row>
    <row r="36" spans="1:16" ht="18" customHeight="1">
      <c r="A36" s="490"/>
      <c r="B36" s="490"/>
      <c r="C36" s="490"/>
      <c r="D36" s="490"/>
      <c r="E36" s="490"/>
      <c r="F36" s="490"/>
      <c r="G36" s="490"/>
      <c r="H36" s="378">
        <v>2010307</v>
      </c>
      <c r="I36" s="449" t="s">
        <v>105</v>
      </c>
      <c r="J36" s="273"/>
      <c r="K36" s="273"/>
      <c r="L36" s="273">
        <v>0</v>
      </c>
      <c r="M36" s="447"/>
      <c r="N36" s="273">
        <v>0</v>
      </c>
      <c r="O36" s="447"/>
      <c r="P36" s="454"/>
    </row>
    <row r="37" spans="1:16" ht="18" customHeight="1">
      <c r="A37" s="490"/>
      <c r="B37" s="490"/>
      <c r="C37" s="490"/>
      <c r="D37" s="490"/>
      <c r="E37" s="490"/>
      <c r="F37" s="490"/>
      <c r="G37" s="490"/>
      <c r="H37" s="378">
        <v>2010308</v>
      </c>
      <c r="I37" s="449" t="s">
        <v>120</v>
      </c>
      <c r="J37" s="273">
        <v>11677</v>
      </c>
      <c r="K37" s="273"/>
      <c r="L37" s="273">
        <v>14969</v>
      </c>
      <c r="M37" s="447"/>
      <c r="N37" s="273">
        <v>20162</v>
      </c>
      <c r="O37" s="447">
        <f t="shared" si="1"/>
        <v>-0.25756373375657182</v>
      </c>
      <c r="P37" s="454"/>
    </row>
    <row r="38" spans="1:16" ht="29.1" customHeight="1">
      <c r="A38" s="490"/>
      <c r="B38" s="490"/>
      <c r="C38" s="490"/>
      <c r="D38" s="490"/>
      <c r="E38" s="490"/>
      <c r="F38" s="490"/>
      <c r="G38" s="490"/>
      <c r="H38" s="378">
        <v>2010309</v>
      </c>
      <c r="I38" s="445" t="s">
        <v>121</v>
      </c>
      <c r="J38" s="273">
        <v>16415</v>
      </c>
      <c r="K38" s="273">
        <v>19719</v>
      </c>
      <c r="L38" s="273">
        <v>13323</v>
      </c>
      <c r="M38" s="447">
        <f>L38/K38</f>
        <v>0.67564278107409093</v>
      </c>
      <c r="N38" s="273">
        <v>9857</v>
      </c>
      <c r="O38" s="447">
        <f t="shared" si="1"/>
        <v>0.35162828446789085</v>
      </c>
      <c r="P38" s="454" t="s">
        <v>122</v>
      </c>
    </row>
    <row r="39" spans="1:16" ht="18" customHeight="1">
      <c r="A39" s="490"/>
      <c r="B39" s="490"/>
      <c r="C39" s="490"/>
      <c r="D39" s="490"/>
      <c r="E39" s="490"/>
      <c r="F39" s="490"/>
      <c r="G39" s="490"/>
      <c r="H39" s="378">
        <v>2010350</v>
      </c>
      <c r="I39" s="448" t="s">
        <v>96</v>
      </c>
      <c r="J39" s="273">
        <v>4383</v>
      </c>
      <c r="K39" s="273"/>
      <c r="L39" s="273">
        <v>3198</v>
      </c>
      <c r="M39" s="447"/>
      <c r="N39" s="273">
        <v>4342</v>
      </c>
      <c r="O39" s="447">
        <f t="shared" si="1"/>
        <v>-0.26347305389221554</v>
      </c>
      <c r="P39" s="454"/>
    </row>
    <row r="40" spans="1:16" ht="18" customHeight="1">
      <c r="A40" s="490"/>
      <c r="B40" s="490"/>
      <c r="C40" s="490"/>
      <c r="D40" s="490"/>
      <c r="E40" s="490"/>
      <c r="F40" s="490"/>
      <c r="G40" s="490"/>
      <c r="H40" s="378">
        <v>2010399</v>
      </c>
      <c r="I40" s="448" t="s">
        <v>97</v>
      </c>
      <c r="J40" s="273">
        <v>2555</v>
      </c>
      <c r="K40" s="273"/>
      <c r="L40" s="273">
        <v>845</v>
      </c>
      <c r="M40" s="447"/>
      <c r="N40" s="273">
        <v>907</v>
      </c>
      <c r="O40" s="447">
        <f t="shared" si="1"/>
        <v>-6.8357221609702368E-2</v>
      </c>
      <c r="P40" s="454"/>
    </row>
    <row r="41" spans="1:16" ht="18" customHeight="1">
      <c r="A41" s="490"/>
      <c r="B41" s="490"/>
      <c r="C41" s="490"/>
      <c r="D41" s="490"/>
      <c r="E41" s="490"/>
      <c r="F41" s="490"/>
      <c r="G41" s="490"/>
      <c r="H41" s="378">
        <v>20104</v>
      </c>
      <c r="I41" s="449" t="s">
        <v>98</v>
      </c>
      <c r="J41" s="273"/>
      <c r="K41" s="273"/>
      <c r="L41" s="273">
        <v>0</v>
      </c>
      <c r="M41" s="447"/>
      <c r="N41" s="273">
        <v>0</v>
      </c>
      <c r="O41" s="447"/>
      <c r="P41" s="454"/>
    </row>
    <row r="42" spans="1:16" ht="18" customHeight="1">
      <c r="A42" s="490"/>
      <c r="B42" s="490"/>
      <c r="C42" s="490"/>
      <c r="D42" s="490"/>
      <c r="E42" s="490"/>
      <c r="F42" s="490"/>
      <c r="G42" s="490"/>
      <c r="H42" s="378">
        <v>2010401</v>
      </c>
      <c r="I42" s="449" t="s">
        <v>123</v>
      </c>
      <c r="J42" s="273">
        <v>186</v>
      </c>
      <c r="K42" s="273"/>
      <c r="L42" s="273">
        <v>64</v>
      </c>
      <c r="M42" s="447"/>
      <c r="N42" s="273">
        <v>189</v>
      </c>
      <c r="O42" s="447">
        <f t="shared" si="1"/>
        <v>-0.66137566137566139</v>
      </c>
      <c r="P42" s="454"/>
    </row>
    <row r="43" spans="1:16" ht="18" customHeight="1">
      <c r="A43" s="490"/>
      <c r="B43" s="490"/>
      <c r="C43" s="490"/>
      <c r="D43" s="490"/>
      <c r="E43" s="490"/>
      <c r="F43" s="490"/>
      <c r="G43" s="490"/>
      <c r="H43" s="378">
        <v>2010402</v>
      </c>
      <c r="I43" s="449" t="s">
        <v>124</v>
      </c>
      <c r="J43" s="273">
        <v>817</v>
      </c>
      <c r="K43" s="273"/>
      <c r="L43" s="273">
        <v>579</v>
      </c>
      <c r="M43" s="447"/>
      <c r="N43" s="273">
        <v>572</v>
      </c>
      <c r="O43" s="447">
        <f t="shared" si="1"/>
        <v>1.2237762237762295E-2</v>
      </c>
      <c r="P43" s="454"/>
    </row>
    <row r="44" spans="1:16" ht="18" customHeight="1">
      <c r="A44" s="490"/>
      <c r="B44" s="490"/>
      <c r="C44" s="490"/>
      <c r="D44" s="490"/>
      <c r="E44" s="490"/>
      <c r="F44" s="490"/>
      <c r="G44" s="490"/>
      <c r="H44" s="378">
        <v>2010403</v>
      </c>
      <c r="I44" s="448" t="s">
        <v>125</v>
      </c>
      <c r="J44" s="273">
        <v>167</v>
      </c>
      <c r="K44" s="273"/>
      <c r="L44" s="273">
        <v>13</v>
      </c>
      <c r="M44" s="447"/>
      <c r="N44" s="273">
        <v>96</v>
      </c>
      <c r="O44" s="447">
        <f t="shared" si="1"/>
        <v>-0.86458333333333337</v>
      </c>
      <c r="P44" s="454"/>
    </row>
    <row r="45" spans="1:16" ht="18" customHeight="1">
      <c r="A45" s="490"/>
      <c r="B45" s="490"/>
      <c r="C45" s="490"/>
      <c r="D45" s="490"/>
      <c r="E45" s="490"/>
      <c r="F45" s="490"/>
      <c r="G45" s="490"/>
      <c r="H45" s="378">
        <v>2010404</v>
      </c>
      <c r="I45" s="448" t="s">
        <v>126</v>
      </c>
      <c r="J45" s="273"/>
      <c r="K45" s="273"/>
      <c r="L45" s="273">
        <v>0</v>
      </c>
      <c r="M45" s="447"/>
      <c r="N45" s="273">
        <v>0</v>
      </c>
      <c r="O45" s="447"/>
      <c r="P45" s="454"/>
    </row>
    <row r="46" spans="1:16" ht="18" customHeight="1">
      <c r="A46" s="490"/>
      <c r="B46" s="490"/>
      <c r="C46" s="490"/>
      <c r="D46" s="490"/>
      <c r="E46" s="490"/>
      <c r="F46" s="490"/>
      <c r="G46" s="490"/>
      <c r="H46" s="378">
        <v>2010405</v>
      </c>
      <c r="I46" s="448" t="s">
        <v>127</v>
      </c>
      <c r="J46" s="273">
        <v>1006</v>
      </c>
      <c r="K46" s="273"/>
      <c r="L46" s="273">
        <v>704</v>
      </c>
      <c r="M46" s="447"/>
      <c r="N46" s="273">
        <v>729</v>
      </c>
      <c r="O46" s="447">
        <f t="shared" si="1"/>
        <v>-3.429355281207136E-2</v>
      </c>
      <c r="P46" s="454"/>
    </row>
    <row r="47" spans="1:16" ht="18" customHeight="1">
      <c r="A47" s="490"/>
      <c r="B47" s="490"/>
      <c r="C47" s="490"/>
      <c r="D47" s="490"/>
      <c r="E47" s="490"/>
      <c r="F47" s="490"/>
      <c r="G47" s="490"/>
      <c r="H47" s="378">
        <v>2010406</v>
      </c>
      <c r="I47" s="448" t="s">
        <v>128</v>
      </c>
      <c r="J47" s="273"/>
      <c r="K47" s="273"/>
      <c r="L47" s="273">
        <v>0</v>
      </c>
      <c r="M47" s="447"/>
      <c r="N47" s="273">
        <v>0</v>
      </c>
      <c r="O47" s="447"/>
      <c r="P47" s="454"/>
    </row>
    <row r="48" spans="1:16" ht="18" customHeight="1">
      <c r="A48" s="490"/>
      <c r="B48" s="490"/>
      <c r="C48" s="490"/>
      <c r="D48" s="490"/>
      <c r="E48" s="490"/>
      <c r="F48" s="490"/>
      <c r="G48" s="490"/>
      <c r="H48" s="378">
        <v>2010407</v>
      </c>
      <c r="I48" s="448" t="s">
        <v>105</v>
      </c>
      <c r="J48" s="273">
        <v>44</v>
      </c>
      <c r="K48" s="273"/>
      <c r="L48" s="273">
        <v>40</v>
      </c>
      <c r="M48" s="447"/>
      <c r="N48" s="273">
        <v>44</v>
      </c>
      <c r="O48" s="447">
        <f t="shared" si="1"/>
        <v>-9.0909090909090939E-2</v>
      </c>
      <c r="P48" s="454"/>
    </row>
    <row r="49" spans="1:16" ht="18" customHeight="1">
      <c r="A49" s="490"/>
      <c r="B49" s="490"/>
      <c r="C49" s="490"/>
      <c r="D49" s="490"/>
      <c r="E49" s="490"/>
      <c r="F49" s="490"/>
      <c r="G49" s="490"/>
      <c r="H49" s="378">
        <v>2010408</v>
      </c>
      <c r="I49" s="449" t="s">
        <v>129</v>
      </c>
      <c r="J49" s="273">
        <v>7256</v>
      </c>
      <c r="K49" s="273"/>
      <c r="L49" s="273">
        <v>7880</v>
      </c>
      <c r="M49" s="447"/>
      <c r="N49" s="273">
        <v>2978</v>
      </c>
      <c r="O49" s="447">
        <f t="shared" si="1"/>
        <v>1.6460711887172601</v>
      </c>
      <c r="P49" s="454"/>
    </row>
    <row r="50" spans="1:16" ht="18" customHeight="1">
      <c r="A50" s="490"/>
      <c r="B50" s="490"/>
      <c r="C50" s="490"/>
      <c r="D50" s="490"/>
      <c r="E50" s="490"/>
      <c r="F50" s="490"/>
      <c r="G50" s="490"/>
      <c r="H50" s="378">
        <v>2010450</v>
      </c>
      <c r="I50" s="451" t="s">
        <v>130</v>
      </c>
      <c r="J50" s="273">
        <v>10409</v>
      </c>
      <c r="K50" s="273">
        <v>11263</v>
      </c>
      <c r="L50" s="273">
        <v>11263</v>
      </c>
      <c r="M50" s="447">
        <f>L50/K50</f>
        <v>1</v>
      </c>
      <c r="N50" s="273">
        <v>13479</v>
      </c>
      <c r="O50" s="447">
        <f t="shared" si="1"/>
        <v>-0.16440388752874846</v>
      </c>
      <c r="P50" s="454"/>
    </row>
    <row r="51" spans="1:16" ht="18" customHeight="1">
      <c r="A51" s="490"/>
      <c r="B51" s="490"/>
      <c r="C51" s="490"/>
      <c r="D51" s="490"/>
      <c r="E51" s="490"/>
      <c r="F51" s="490"/>
      <c r="G51" s="490"/>
      <c r="H51" s="378">
        <v>2010499</v>
      </c>
      <c r="I51" s="449" t="s">
        <v>96</v>
      </c>
      <c r="J51" s="273">
        <v>2368</v>
      </c>
      <c r="K51" s="273"/>
      <c r="L51" s="273">
        <v>2047</v>
      </c>
      <c r="M51" s="447"/>
      <c r="N51" s="273">
        <v>2448</v>
      </c>
      <c r="O51" s="447">
        <f t="shared" si="1"/>
        <v>-0.16380718954248363</v>
      </c>
      <c r="P51" s="454"/>
    </row>
    <row r="52" spans="1:16" ht="18" customHeight="1">
      <c r="A52" s="490"/>
      <c r="B52" s="490"/>
      <c r="C52" s="490"/>
      <c r="D52" s="490"/>
      <c r="E52" s="490"/>
      <c r="F52" s="490"/>
      <c r="G52" s="490"/>
      <c r="H52" s="378">
        <v>20105</v>
      </c>
      <c r="I52" s="344" t="s">
        <v>97</v>
      </c>
      <c r="J52" s="273">
        <v>1873</v>
      </c>
      <c r="K52" s="273"/>
      <c r="L52" s="273">
        <v>1972</v>
      </c>
      <c r="M52" s="447"/>
      <c r="N52" s="273">
        <v>6440</v>
      </c>
      <c r="O52" s="447">
        <f t="shared" si="1"/>
        <v>-0.69378881987577645</v>
      </c>
      <c r="P52" s="454"/>
    </row>
    <row r="53" spans="1:16" ht="18" customHeight="1">
      <c r="A53" s="490"/>
      <c r="B53" s="490"/>
      <c r="C53" s="490"/>
      <c r="D53" s="490"/>
      <c r="E53" s="490"/>
      <c r="F53" s="490"/>
      <c r="G53" s="490"/>
      <c r="H53" s="378">
        <v>2010501</v>
      </c>
      <c r="I53" s="448" t="s">
        <v>98</v>
      </c>
      <c r="J53" s="273"/>
      <c r="K53" s="273"/>
      <c r="L53" s="273">
        <v>0</v>
      </c>
      <c r="M53" s="447"/>
      <c r="N53" s="273">
        <v>0</v>
      </c>
      <c r="O53" s="447"/>
      <c r="P53" s="454"/>
    </row>
    <row r="54" spans="1:16" ht="18" customHeight="1">
      <c r="A54" s="490"/>
      <c r="B54" s="490"/>
      <c r="C54" s="490"/>
      <c r="D54" s="490"/>
      <c r="E54" s="490"/>
      <c r="F54" s="490"/>
      <c r="G54" s="490"/>
      <c r="H54" s="378">
        <v>2010502</v>
      </c>
      <c r="I54" s="448" t="s">
        <v>131</v>
      </c>
      <c r="J54" s="273">
        <v>145</v>
      </c>
      <c r="K54" s="273"/>
      <c r="L54" s="273">
        <v>120</v>
      </c>
      <c r="M54" s="447"/>
      <c r="N54" s="273">
        <v>145</v>
      </c>
      <c r="O54" s="447">
        <f t="shared" si="1"/>
        <v>-0.17241379310344829</v>
      </c>
      <c r="P54" s="454"/>
    </row>
    <row r="55" spans="1:16" ht="18" customHeight="1">
      <c r="A55" s="490"/>
      <c r="B55" s="490"/>
      <c r="C55" s="490"/>
      <c r="D55" s="490"/>
      <c r="E55" s="490"/>
      <c r="F55" s="490"/>
      <c r="G55" s="490"/>
      <c r="H55" s="378">
        <v>2010503</v>
      </c>
      <c r="I55" s="448" t="s">
        <v>132</v>
      </c>
      <c r="J55" s="273">
        <v>1082</v>
      </c>
      <c r="K55" s="273"/>
      <c r="L55" s="273">
        <v>1133</v>
      </c>
      <c r="M55" s="447"/>
      <c r="N55" s="273">
        <v>1086</v>
      </c>
      <c r="O55" s="447">
        <f t="shared" si="1"/>
        <v>4.3278084714548859E-2</v>
      </c>
      <c r="P55" s="454"/>
    </row>
    <row r="56" spans="1:16" ht="18" customHeight="1">
      <c r="A56" s="490"/>
      <c r="B56" s="490"/>
      <c r="C56" s="490"/>
      <c r="D56" s="490"/>
      <c r="E56" s="490"/>
      <c r="F56" s="490"/>
      <c r="G56" s="490"/>
      <c r="H56" s="378">
        <v>2010504</v>
      </c>
      <c r="I56" s="449" t="s">
        <v>133</v>
      </c>
      <c r="J56" s="273">
        <v>743</v>
      </c>
      <c r="K56" s="273"/>
      <c r="L56" s="273">
        <v>2011</v>
      </c>
      <c r="M56" s="447"/>
      <c r="N56" s="273">
        <v>1158</v>
      </c>
      <c r="O56" s="447">
        <f t="shared" si="1"/>
        <v>0.73661485319516418</v>
      </c>
      <c r="P56" s="454"/>
    </row>
    <row r="57" spans="1:16" ht="18" customHeight="1">
      <c r="A57" s="490"/>
      <c r="B57" s="490"/>
      <c r="C57" s="490"/>
      <c r="D57" s="490"/>
      <c r="E57" s="490"/>
      <c r="F57" s="490"/>
      <c r="G57" s="490"/>
      <c r="H57" s="378">
        <v>2010505</v>
      </c>
      <c r="I57" s="449" t="s">
        <v>134</v>
      </c>
      <c r="J57" s="273">
        <v>2078</v>
      </c>
      <c r="K57" s="273"/>
      <c r="L57" s="273">
        <v>1778</v>
      </c>
      <c r="M57" s="447"/>
      <c r="N57" s="273">
        <v>47</v>
      </c>
      <c r="O57" s="447">
        <f t="shared" si="1"/>
        <v>36.829787234042556</v>
      </c>
      <c r="P57" s="454"/>
    </row>
    <row r="58" spans="1:16" ht="18" customHeight="1">
      <c r="A58" s="490"/>
      <c r="B58" s="490"/>
      <c r="C58" s="490"/>
      <c r="D58" s="490"/>
      <c r="E58" s="490"/>
      <c r="F58" s="490"/>
      <c r="G58" s="490"/>
      <c r="H58" s="378">
        <v>2010506</v>
      </c>
      <c r="I58" s="449" t="s">
        <v>135</v>
      </c>
      <c r="J58" s="273">
        <v>1036</v>
      </c>
      <c r="K58" s="273"/>
      <c r="L58" s="273">
        <v>1214</v>
      </c>
      <c r="M58" s="447"/>
      <c r="N58" s="273">
        <v>1030</v>
      </c>
      <c r="O58" s="447">
        <f t="shared" si="1"/>
        <v>0.17864077669902922</v>
      </c>
      <c r="P58" s="454"/>
    </row>
    <row r="59" spans="1:16" ht="18" customHeight="1">
      <c r="A59" s="490"/>
      <c r="B59" s="490"/>
      <c r="C59" s="490"/>
      <c r="D59" s="490"/>
      <c r="E59" s="490"/>
      <c r="F59" s="490"/>
      <c r="G59" s="490"/>
      <c r="H59" s="378">
        <v>2010507</v>
      </c>
      <c r="I59" s="448" t="s">
        <v>105</v>
      </c>
      <c r="J59" s="273">
        <v>1049</v>
      </c>
      <c r="K59" s="273"/>
      <c r="L59" s="273">
        <v>962</v>
      </c>
      <c r="M59" s="447"/>
      <c r="N59" s="273">
        <v>1125</v>
      </c>
      <c r="O59" s="447">
        <f t="shared" si="1"/>
        <v>-0.14488888888888884</v>
      </c>
      <c r="P59" s="454"/>
    </row>
    <row r="60" spans="1:16" ht="18" customHeight="1">
      <c r="A60" s="490"/>
      <c r="B60" s="490"/>
      <c r="C60" s="490"/>
      <c r="D60" s="490"/>
      <c r="E60" s="490"/>
      <c r="F60" s="490"/>
      <c r="G60" s="490"/>
      <c r="H60" s="378">
        <v>2010508</v>
      </c>
      <c r="I60" s="448" t="s">
        <v>136</v>
      </c>
      <c r="J60" s="273">
        <v>35</v>
      </c>
      <c r="K60" s="273"/>
      <c r="L60" s="273">
        <v>26</v>
      </c>
      <c r="M60" s="447"/>
      <c r="N60" s="273">
        <v>0</v>
      </c>
      <c r="O60" s="447"/>
      <c r="P60" s="454"/>
    </row>
    <row r="61" spans="1:16" ht="18" customHeight="1">
      <c r="A61" s="490"/>
      <c r="B61" s="490"/>
      <c r="C61" s="490"/>
      <c r="D61" s="490"/>
      <c r="E61" s="490"/>
      <c r="F61" s="490"/>
      <c r="G61" s="490"/>
      <c r="H61" s="378">
        <v>2010550</v>
      </c>
      <c r="I61" s="445" t="s">
        <v>137</v>
      </c>
      <c r="J61" s="273">
        <v>14316</v>
      </c>
      <c r="K61" s="273">
        <v>17483</v>
      </c>
      <c r="L61" s="273">
        <v>16712</v>
      </c>
      <c r="M61" s="447">
        <f>L61/K61</f>
        <v>0.95590001715952644</v>
      </c>
      <c r="N61" s="273">
        <v>21881</v>
      </c>
      <c r="O61" s="447">
        <f t="shared" si="1"/>
        <v>-0.23623234769891688</v>
      </c>
      <c r="P61" s="454"/>
    </row>
    <row r="62" spans="1:16" ht="18" customHeight="1">
      <c r="A62" s="490"/>
      <c r="B62" s="490"/>
      <c r="C62" s="490"/>
      <c r="D62" s="490"/>
      <c r="E62" s="490"/>
      <c r="F62" s="490"/>
      <c r="G62" s="490"/>
      <c r="H62" s="378">
        <v>2010599</v>
      </c>
      <c r="I62" s="449" t="s">
        <v>96</v>
      </c>
      <c r="J62" s="273">
        <v>4896</v>
      </c>
      <c r="K62" s="273"/>
      <c r="L62" s="273">
        <v>4606</v>
      </c>
      <c r="M62" s="447"/>
      <c r="N62" s="273">
        <v>5283</v>
      </c>
      <c r="O62" s="447">
        <f t="shared" si="1"/>
        <v>-0.12814688623887938</v>
      </c>
      <c r="P62" s="454"/>
    </row>
    <row r="63" spans="1:16" ht="18" customHeight="1">
      <c r="A63" s="490"/>
      <c r="B63" s="490"/>
      <c r="C63" s="490"/>
      <c r="D63" s="490"/>
      <c r="E63" s="490"/>
      <c r="F63" s="490"/>
      <c r="G63" s="490"/>
      <c r="H63" s="378">
        <v>20106</v>
      </c>
      <c r="I63" s="344" t="s">
        <v>97</v>
      </c>
      <c r="J63" s="273">
        <v>1643</v>
      </c>
      <c r="K63" s="273"/>
      <c r="L63" s="273">
        <v>3171</v>
      </c>
      <c r="M63" s="447"/>
      <c r="N63" s="273">
        <v>4564</v>
      </c>
      <c r="O63" s="447">
        <f t="shared" si="1"/>
        <v>-0.30521472392638038</v>
      </c>
      <c r="P63" s="454"/>
    </row>
    <row r="64" spans="1:16" ht="18" customHeight="1">
      <c r="A64" s="490"/>
      <c r="B64" s="490"/>
      <c r="C64" s="490"/>
      <c r="D64" s="490"/>
      <c r="E64" s="490"/>
      <c r="F64" s="490"/>
      <c r="G64" s="490"/>
      <c r="H64" s="378">
        <v>2010601</v>
      </c>
      <c r="I64" s="344" t="s">
        <v>98</v>
      </c>
      <c r="J64" s="273">
        <v>819</v>
      </c>
      <c r="K64" s="273"/>
      <c r="L64" s="273">
        <v>678</v>
      </c>
      <c r="M64" s="447"/>
      <c r="N64" s="273">
        <v>0</v>
      </c>
      <c r="O64" s="447"/>
      <c r="P64" s="454"/>
    </row>
    <row r="65" spans="1:16" ht="18" customHeight="1">
      <c r="A65" s="490"/>
      <c r="B65" s="490"/>
      <c r="C65" s="490"/>
      <c r="D65" s="490"/>
      <c r="E65" s="490"/>
      <c r="F65" s="490"/>
      <c r="G65" s="490"/>
      <c r="H65" s="378">
        <v>2010602</v>
      </c>
      <c r="I65" s="344" t="s">
        <v>138</v>
      </c>
      <c r="J65" s="273"/>
      <c r="K65" s="273"/>
      <c r="L65" s="273">
        <v>0</v>
      </c>
      <c r="M65" s="447"/>
      <c r="N65" s="273">
        <v>0</v>
      </c>
      <c r="O65" s="447"/>
      <c r="P65" s="454"/>
    </row>
    <row r="66" spans="1:16" ht="18" customHeight="1">
      <c r="A66" s="490"/>
      <c r="B66" s="490"/>
      <c r="C66" s="490"/>
      <c r="D66" s="490"/>
      <c r="E66" s="490"/>
      <c r="F66" s="490"/>
      <c r="G66" s="490"/>
      <c r="H66" s="378">
        <v>2010603</v>
      </c>
      <c r="I66" s="344" t="s">
        <v>139</v>
      </c>
      <c r="J66" s="273">
        <v>89</v>
      </c>
      <c r="K66" s="273"/>
      <c r="L66" s="273">
        <v>72</v>
      </c>
      <c r="M66" s="447"/>
      <c r="N66" s="273">
        <v>0</v>
      </c>
      <c r="O66" s="447"/>
      <c r="P66" s="454"/>
    </row>
    <row r="67" spans="1:16" ht="18" customHeight="1">
      <c r="A67" s="490"/>
      <c r="B67" s="490"/>
      <c r="C67" s="490"/>
      <c r="D67" s="490"/>
      <c r="E67" s="490"/>
      <c r="F67" s="490"/>
      <c r="G67" s="490"/>
      <c r="H67" s="378">
        <v>2010604</v>
      </c>
      <c r="I67" s="344" t="s">
        <v>140</v>
      </c>
      <c r="J67" s="273">
        <v>423</v>
      </c>
      <c r="K67" s="273"/>
      <c r="L67" s="273">
        <v>456</v>
      </c>
      <c r="M67" s="447"/>
      <c r="N67" s="273">
        <v>60</v>
      </c>
      <c r="O67" s="447">
        <f t="shared" ref="O67:O128" si="3">L67/N67-1</f>
        <v>6.6</v>
      </c>
      <c r="P67" s="454"/>
    </row>
    <row r="68" spans="1:16" ht="18" customHeight="1">
      <c r="A68" s="490"/>
      <c r="B68" s="490"/>
      <c r="C68" s="490"/>
      <c r="D68" s="490"/>
      <c r="E68" s="490"/>
      <c r="F68" s="490"/>
      <c r="G68" s="490"/>
      <c r="H68" s="378">
        <v>2010605</v>
      </c>
      <c r="I68" s="448" t="s">
        <v>141</v>
      </c>
      <c r="J68" s="273">
        <v>2961</v>
      </c>
      <c r="K68" s="273"/>
      <c r="L68" s="273">
        <v>2763</v>
      </c>
      <c r="M68" s="447"/>
      <c r="N68" s="273">
        <v>2150</v>
      </c>
      <c r="O68" s="447">
        <f t="shared" si="3"/>
        <v>0.28511627906976744</v>
      </c>
      <c r="P68" s="454"/>
    </row>
    <row r="69" spans="1:16" ht="18" customHeight="1">
      <c r="A69" s="490"/>
      <c r="B69" s="490"/>
      <c r="C69" s="490"/>
      <c r="D69" s="490"/>
      <c r="E69" s="490"/>
      <c r="F69" s="490"/>
      <c r="G69" s="490"/>
      <c r="H69" s="378">
        <v>2010606</v>
      </c>
      <c r="I69" s="449" t="s">
        <v>142</v>
      </c>
      <c r="J69" s="273">
        <v>38</v>
      </c>
      <c r="K69" s="273"/>
      <c r="L69" s="273">
        <v>29</v>
      </c>
      <c r="M69" s="447"/>
      <c r="N69" s="273">
        <v>9</v>
      </c>
      <c r="O69" s="447">
        <f t="shared" si="3"/>
        <v>2.2222222222222223</v>
      </c>
      <c r="P69" s="454"/>
    </row>
    <row r="70" spans="1:16" ht="18" customHeight="1">
      <c r="A70" s="490"/>
      <c r="B70" s="490"/>
      <c r="C70" s="490"/>
      <c r="D70" s="490"/>
      <c r="E70" s="490"/>
      <c r="F70" s="490"/>
      <c r="G70" s="490"/>
      <c r="H70" s="378">
        <v>2010607</v>
      </c>
      <c r="I70" s="449" t="s">
        <v>105</v>
      </c>
      <c r="J70" s="273"/>
      <c r="K70" s="273"/>
      <c r="L70" s="273">
        <v>0</v>
      </c>
      <c r="M70" s="447"/>
      <c r="N70" s="273">
        <v>0</v>
      </c>
      <c r="O70" s="447"/>
      <c r="P70" s="454"/>
    </row>
    <row r="71" spans="1:16" ht="18" customHeight="1">
      <c r="A71" s="490"/>
      <c r="B71" s="490"/>
      <c r="C71" s="490"/>
      <c r="D71" s="490"/>
      <c r="E71" s="490"/>
      <c r="F71" s="490"/>
      <c r="G71" s="490"/>
      <c r="H71" s="378">
        <v>2010608</v>
      </c>
      <c r="I71" s="449" t="s">
        <v>143</v>
      </c>
      <c r="J71" s="273">
        <v>3446</v>
      </c>
      <c r="K71" s="273"/>
      <c r="L71" s="273">
        <v>4937</v>
      </c>
      <c r="M71" s="447"/>
      <c r="N71" s="273">
        <v>9815</v>
      </c>
      <c r="O71" s="447">
        <f t="shared" si="3"/>
        <v>-0.49699439633214471</v>
      </c>
      <c r="P71" s="454"/>
    </row>
    <row r="72" spans="1:16" ht="18" customHeight="1">
      <c r="A72" s="490"/>
      <c r="B72" s="490"/>
      <c r="C72" s="490"/>
      <c r="D72" s="490"/>
      <c r="E72" s="490"/>
      <c r="F72" s="490"/>
      <c r="G72" s="490"/>
      <c r="H72" s="378">
        <v>2010650</v>
      </c>
      <c r="I72" s="445" t="s">
        <v>144</v>
      </c>
      <c r="J72" s="273">
        <v>262061</v>
      </c>
      <c r="K72" s="273">
        <v>296067</v>
      </c>
      <c r="L72" s="273">
        <v>296067</v>
      </c>
      <c r="M72" s="447">
        <f>L72/K72</f>
        <v>1</v>
      </c>
      <c r="N72" s="273">
        <v>267861</v>
      </c>
      <c r="O72" s="447">
        <f t="shared" si="3"/>
        <v>0.10530088366727508</v>
      </c>
      <c r="P72" s="454"/>
    </row>
    <row r="73" spans="1:16" ht="18" customHeight="1">
      <c r="A73" s="490"/>
      <c r="B73" s="490"/>
      <c r="C73" s="490"/>
      <c r="D73" s="490"/>
      <c r="E73" s="490"/>
      <c r="F73" s="490"/>
      <c r="G73" s="490"/>
      <c r="H73" s="378">
        <v>2010699</v>
      </c>
      <c r="I73" s="448" t="s">
        <v>96</v>
      </c>
      <c r="J73" s="273">
        <v>63608</v>
      </c>
      <c r="K73" s="273"/>
      <c r="L73" s="273">
        <v>62259</v>
      </c>
      <c r="M73" s="447"/>
      <c r="N73" s="273">
        <v>67511</v>
      </c>
      <c r="O73" s="447">
        <f t="shared" si="3"/>
        <v>-7.7794729747744817E-2</v>
      </c>
      <c r="P73" s="454"/>
    </row>
    <row r="74" spans="1:16" ht="18" customHeight="1">
      <c r="A74" s="490"/>
      <c r="B74" s="490"/>
      <c r="C74" s="490"/>
      <c r="D74" s="490"/>
      <c r="E74" s="490"/>
      <c r="F74" s="490"/>
      <c r="G74" s="490"/>
      <c r="H74" s="378">
        <v>20107</v>
      </c>
      <c r="I74" s="448" t="s">
        <v>97</v>
      </c>
      <c r="J74" s="273">
        <v>5897</v>
      </c>
      <c r="K74" s="273"/>
      <c r="L74" s="273">
        <v>4552</v>
      </c>
      <c r="M74" s="447"/>
      <c r="N74" s="273">
        <v>5645</v>
      </c>
      <c r="O74" s="447">
        <f t="shared" si="3"/>
        <v>-0.19362267493356955</v>
      </c>
      <c r="P74" s="454"/>
    </row>
    <row r="75" spans="1:16" ht="18" customHeight="1">
      <c r="A75" s="490"/>
      <c r="B75" s="490"/>
      <c r="C75" s="490"/>
      <c r="D75" s="490"/>
      <c r="E75" s="490"/>
      <c r="F75" s="490"/>
      <c r="G75" s="490"/>
      <c r="H75" s="378">
        <v>2010701</v>
      </c>
      <c r="I75" s="449" t="s">
        <v>98</v>
      </c>
      <c r="J75" s="273">
        <v>5863</v>
      </c>
      <c r="K75" s="273"/>
      <c r="L75" s="273">
        <v>5655</v>
      </c>
      <c r="M75" s="447"/>
      <c r="N75" s="273">
        <v>4977</v>
      </c>
      <c r="O75" s="447">
        <f t="shared" si="3"/>
        <v>0.13622664255575656</v>
      </c>
      <c r="P75" s="454"/>
    </row>
    <row r="76" spans="1:16" ht="18" customHeight="1">
      <c r="A76" s="490"/>
      <c r="B76" s="490"/>
      <c r="C76" s="490"/>
      <c r="D76" s="490"/>
      <c r="E76" s="490"/>
      <c r="F76" s="490"/>
      <c r="G76" s="490"/>
      <c r="H76" s="378">
        <v>2010702</v>
      </c>
      <c r="I76" s="449" t="s">
        <v>145</v>
      </c>
      <c r="J76" s="273">
        <v>1450</v>
      </c>
      <c r="K76" s="273"/>
      <c r="L76" s="273">
        <v>1401</v>
      </c>
      <c r="M76" s="447"/>
      <c r="N76" s="273">
        <v>1180</v>
      </c>
      <c r="O76" s="447">
        <f t="shared" si="3"/>
        <v>0.18728813559322033</v>
      </c>
      <c r="P76" s="454"/>
    </row>
    <row r="77" spans="1:16" ht="18" customHeight="1">
      <c r="A77" s="490"/>
      <c r="B77" s="490"/>
      <c r="C77" s="490"/>
      <c r="D77" s="490"/>
      <c r="E77" s="490"/>
      <c r="F77" s="490"/>
      <c r="G77" s="490"/>
      <c r="H77" s="378">
        <v>2010703</v>
      </c>
      <c r="I77" s="449" t="s">
        <v>146</v>
      </c>
      <c r="J77" s="273"/>
      <c r="K77" s="273"/>
      <c r="L77" s="273">
        <v>0</v>
      </c>
      <c r="M77" s="447"/>
      <c r="N77" s="273">
        <v>0</v>
      </c>
      <c r="O77" s="447"/>
      <c r="P77" s="454"/>
    </row>
    <row r="78" spans="1:16" ht="18" customHeight="1">
      <c r="A78" s="490"/>
      <c r="B78" s="490"/>
      <c r="C78" s="490"/>
      <c r="D78" s="490"/>
      <c r="E78" s="490"/>
      <c r="F78" s="490"/>
      <c r="G78" s="490"/>
      <c r="H78" s="378">
        <v>2010704</v>
      </c>
      <c r="I78" s="344" t="s">
        <v>147</v>
      </c>
      <c r="J78" s="273">
        <v>137138</v>
      </c>
      <c r="K78" s="273"/>
      <c r="L78" s="273">
        <v>137257</v>
      </c>
      <c r="M78" s="447"/>
      <c r="N78" s="273">
        <v>128736</v>
      </c>
      <c r="O78" s="447">
        <f t="shared" si="3"/>
        <v>6.6189721600795393E-2</v>
      </c>
      <c r="P78" s="454"/>
    </row>
    <row r="79" spans="1:16" ht="18" customHeight="1">
      <c r="A79" s="490"/>
      <c r="B79" s="490"/>
      <c r="C79" s="490"/>
      <c r="D79" s="490"/>
      <c r="E79" s="490"/>
      <c r="F79" s="490"/>
      <c r="G79" s="490"/>
      <c r="H79" s="378">
        <v>2010705</v>
      </c>
      <c r="I79" s="448" t="s">
        <v>148</v>
      </c>
      <c r="J79" s="273">
        <v>2197</v>
      </c>
      <c r="K79" s="273"/>
      <c r="L79" s="273">
        <v>1964</v>
      </c>
      <c r="M79" s="447"/>
      <c r="N79" s="273">
        <v>2254</v>
      </c>
      <c r="O79" s="447">
        <f t="shared" si="3"/>
        <v>-0.12866015971606037</v>
      </c>
      <c r="P79" s="454"/>
    </row>
    <row r="80" spans="1:16" ht="18" customHeight="1">
      <c r="A80" s="490"/>
      <c r="B80" s="490"/>
      <c r="C80" s="490"/>
      <c r="D80" s="490"/>
      <c r="E80" s="490"/>
      <c r="F80" s="490"/>
      <c r="G80" s="490"/>
      <c r="H80" s="378">
        <v>2010706</v>
      </c>
      <c r="I80" s="448" t="s">
        <v>149</v>
      </c>
      <c r="J80" s="273"/>
      <c r="K80" s="273"/>
      <c r="L80" s="273">
        <v>0</v>
      </c>
      <c r="M80" s="447"/>
      <c r="N80" s="273">
        <v>0</v>
      </c>
      <c r="O80" s="447"/>
      <c r="P80" s="454"/>
    </row>
    <row r="81" spans="1:16" ht="18" customHeight="1">
      <c r="A81" s="490"/>
      <c r="B81" s="490"/>
      <c r="C81" s="490"/>
      <c r="D81" s="490"/>
      <c r="E81" s="490"/>
      <c r="F81" s="490"/>
      <c r="G81" s="490"/>
      <c r="H81" s="378">
        <v>2010707</v>
      </c>
      <c r="I81" s="448" t="s">
        <v>141</v>
      </c>
      <c r="J81" s="273">
        <v>6529</v>
      </c>
      <c r="K81" s="273"/>
      <c r="L81" s="273">
        <v>6018</v>
      </c>
      <c r="M81" s="447"/>
      <c r="N81" s="273">
        <v>5111</v>
      </c>
      <c r="O81" s="447">
        <f t="shared" si="3"/>
        <v>0.17746037957346905</v>
      </c>
      <c r="P81" s="454"/>
    </row>
    <row r="82" spans="1:16" ht="18" customHeight="1">
      <c r="A82" s="490"/>
      <c r="B82" s="490"/>
      <c r="C82" s="490"/>
      <c r="D82" s="490"/>
      <c r="E82" s="490"/>
      <c r="F82" s="490"/>
      <c r="G82" s="490"/>
      <c r="H82" s="378">
        <v>2010708</v>
      </c>
      <c r="I82" s="449" t="s">
        <v>105</v>
      </c>
      <c r="J82" s="273"/>
      <c r="K82" s="273"/>
      <c r="L82" s="273">
        <v>0</v>
      </c>
      <c r="M82" s="447"/>
      <c r="N82" s="273">
        <v>0</v>
      </c>
      <c r="O82" s="447"/>
      <c r="P82" s="454"/>
    </row>
    <row r="83" spans="1:16" ht="18" customHeight="1">
      <c r="A83" s="490"/>
      <c r="B83" s="490"/>
      <c r="C83" s="490"/>
      <c r="D83" s="490"/>
      <c r="E83" s="490"/>
      <c r="F83" s="490"/>
      <c r="G83" s="490"/>
      <c r="H83" s="378">
        <v>2010709</v>
      </c>
      <c r="I83" s="449" t="s">
        <v>150</v>
      </c>
      <c r="J83" s="273">
        <v>39380</v>
      </c>
      <c r="K83" s="273"/>
      <c r="L83" s="273">
        <v>76961</v>
      </c>
      <c r="M83" s="447"/>
      <c r="N83" s="273">
        <v>52447</v>
      </c>
      <c r="O83" s="447">
        <f t="shared" si="3"/>
        <v>0.46740519000133474</v>
      </c>
      <c r="P83" s="454"/>
    </row>
    <row r="84" spans="1:16" ht="18" customHeight="1">
      <c r="A84" s="490"/>
      <c r="B84" s="490"/>
      <c r="C84" s="490"/>
      <c r="D84" s="490"/>
      <c r="E84" s="490"/>
      <c r="F84" s="490"/>
      <c r="G84" s="490"/>
      <c r="H84" s="378">
        <v>2010750</v>
      </c>
      <c r="I84" s="451" t="s">
        <v>151</v>
      </c>
      <c r="J84" s="273">
        <v>7908</v>
      </c>
      <c r="K84" s="273">
        <v>10326</v>
      </c>
      <c r="L84" s="273">
        <v>10326</v>
      </c>
      <c r="M84" s="447">
        <f>L84/K84</f>
        <v>1</v>
      </c>
      <c r="N84" s="273">
        <v>10860</v>
      </c>
      <c r="O84" s="447">
        <f t="shared" si="3"/>
        <v>-4.9171270718232019E-2</v>
      </c>
      <c r="P84" s="454"/>
    </row>
    <row r="85" spans="1:16" ht="18" customHeight="1">
      <c r="A85" s="490"/>
      <c r="B85" s="490"/>
      <c r="C85" s="490"/>
      <c r="D85" s="490"/>
      <c r="E85" s="490"/>
      <c r="F85" s="490"/>
      <c r="G85" s="490"/>
      <c r="H85" s="378">
        <v>2010799</v>
      </c>
      <c r="I85" s="448" t="s">
        <v>96</v>
      </c>
      <c r="J85" s="273">
        <v>5159</v>
      </c>
      <c r="K85" s="273"/>
      <c r="L85" s="273">
        <v>5597</v>
      </c>
      <c r="M85" s="447"/>
      <c r="N85" s="273">
        <v>5774</v>
      </c>
      <c r="O85" s="447">
        <f t="shared" si="3"/>
        <v>-3.0654658815379321E-2</v>
      </c>
      <c r="P85" s="454"/>
    </row>
    <row r="86" spans="1:16" ht="18" customHeight="1">
      <c r="A86" s="490"/>
      <c r="B86" s="490"/>
      <c r="C86" s="490"/>
      <c r="D86" s="490"/>
      <c r="E86" s="490"/>
      <c r="F86" s="490"/>
      <c r="G86" s="490"/>
      <c r="H86" s="378">
        <v>20108</v>
      </c>
      <c r="I86" s="448" t="s">
        <v>97</v>
      </c>
      <c r="J86" s="273"/>
      <c r="K86" s="273"/>
      <c r="L86" s="273">
        <v>0</v>
      </c>
      <c r="M86" s="447"/>
      <c r="N86" s="273">
        <v>0</v>
      </c>
      <c r="O86" s="447"/>
      <c r="P86" s="454"/>
    </row>
    <row r="87" spans="1:16" ht="18" customHeight="1">
      <c r="A87" s="490"/>
      <c r="B87" s="490"/>
      <c r="C87" s="490"/>
      <c r="D87" s="490"/>
      <c r="E87" s="490"/>
      <c r="F87" s="490"/>
      <c r="G87" s="490"/>
      <c r="H87" s="378">
        <v>2010801</v>
      </c>
      <c r="I87" s="448" t="s">
        <v>98</v>
      </c>
      <c r="J87" s="273"/>
      <c r="K87" s="273"/>
      <c r="L87" s="273">
        <v>0</v>
      </c>
      <c r="M87" s="447"/>
      <c r="N87" s="273">
        <v>0</v>
      </c>
      <c r="O87" s="447"/>
      <c r="P87" s="454"/>
    </row>
    <row r="88" spans="1:16" ht="18" customHeight="1">
      <c r="A88" s="490"/>
      <c r="B88" s="490"/>
      <c r="C88" s="490"/>
      <c r="D88" s="490"/>
      <c r="E88" s="490"/>
      <c r="F88" s="490"/>
      <c r="G88" s="490"/>
      <c r="H88" s="378">
        <v>2010802</v>
      </c>
      <c r="I88" s="449" t="s">
        <v>152</v>
      </c>
      <c r="J88" s="273">
        <v>2563</v>
      </c>
      <c r="K88" s="273"/>
      <c r="L88" s="273">
        <v>2745</v>
      </c>
      <c r="M88" s="447"/>
      <c r="N88" s="273">
        <v>2390</v>
      </c>
      <c r="O88" s="447">
        <f t="shared" si="3"/>
        <v>0.14853556485355646</v>
      </c>
      <c r="P88" s="454"/>
    </row>
    <row r="89" spans="1:16" ht="18" customHeight="1">
      <c r="A89" s="490"/>
      <c r="B89" s="490"/>
      <c r="C89" s="490"/>
      <c r="D89" s="490"/>
      <c r="E89" s="490"/>
      <c r="F89" s="490"/>
      <c r="G89" s="490"/>
      <c r="H89" s="378">
        <v>2010803</v>
      </c>
      <c r="I89" s="449" t="s">
        <v>153</v>
      </c>
      <c r="J89" s="273">
        <v>66</v>
      </c>
      <c r="K89" s="273"/>
      <c r="L89" s="273">
        <v>59</v>
      </c>
      <c r="M89" s="447"/>
      <c r="N89" s="273">
        <v>58</v>
      </c>
      <c r="O89" s="447">
        <f t="shared" si="3"/>
        <v>1.7241379310344751E-2</v>
      </c>
      <c r="P89" s="454"/>
    </row>
    <row r="90" spans="1:16" ht="18" customHeight="1">
      <c r="A90" s="490"/>
      <c r="B90" s="490"/>
      <c r="C90" s="490"/>
      <c r="D90" s="490"/>
      <c r="E90" s="490"/>
      <c r="F90" s="490"/>
      <c r="G90" s="490"/>
      <c r="H90" s="378">
        <v>2010804</v>
      </c>
      <c r="I90" s="449" t="s">
        <v>141</v>
      </c>
      <c r="J90" s="273"/>
      <c r="K90" s="273"/>
      <c r="L90" s="273">
        <v>0</v>
      </c>
      <c r="M90" s="447"/>
      <c r="N90" s="273">
        <v>6</v>
      </c>
      <c r="O90" s="447">
        <f t="shared" si="3"/>
        <v>-1</v>
      </c>
      <c r="P90" s="454"/>
    </row>
    <row r="91" spans="1:16" ht="18" customHeight="1">
      <c r="A91" s="490"/>
      <c r="B91" s="490"/>
      <c r="C91" s="490"/>
      <c r="D91" s="490"/>
      <c r="E91" s="490"/>
      <c r="F91" s="490"/>
      <c r="G91" s="490"/>
      <c r="H91" s="378">
        <v>2010805</v>
      </c>
      <c r="I91" s="449" t="s">
        <v>105</v>
      </c>
      <c r="J91" s="273"/>
      <c r="K91" s="273"/>
      <c r="L91" s="273">
        <v>0</v>
      </c>
      <c r="M91" s="447"/>
      <c r="N91" s="273">
        <v>0</v>
      </c>
      <c r="O91" s="447"/>
      <c r="P91" s="454"/>
    </row>
    <row r="92" spans="1:16" ht="18" customHeight="1">
      <c r="A92" s="490"/>
      <c r="B92" s="490"/>
      <c r="C92" s="490"/>
      <c r="D92" s="490"/>
      <c r="E92" s="490"/>
      <c r="F92" s="490"/>
      <c r="G92" s="490"/>
      <c r="H92" s="378">
        <v>2010806</v>
      </c>
      <c r="I92" s="344" t="s">
        <v>154</v>
      </c>
      <c r="J92" s="273">
        <v>120</v>
      </c>
      <c r="K92" s="273"/>
      <c r="L92" s="273">
        <v>1925</v>
      </c>
      <c r="M92" s="447"/>
      <c r="N92" s="273">
        <v>2632</v>
      </c>
      <c r="O92" s="447">
        <f t="shared" si="3"/>
        <v>-0.2686170212765957</v>
      </c>
      <c r="P92" s="454"/>
    </row>
    <row r="93" spans="1:16" ht="18" customHeight="1">
      <c r="A93" s="490"/>
      <c r="B93" s="490"/>
      <c r="C93" s="490"/>
      <c r="D93" s="490"/>
      <c r="E93" s="490"/>
      <c r="F93" s="490"/>
      <c r="G93" s="490"/>
      <c r="H93" s="378">
        <v>2010850</v>
      </c>
      <c r="I93" s="445" t="s">
        <v>155</v>
      </c>
      <c r="J93" s="273">
        <v>16000</v>
      </c>
      <c r="K93" s="273">
        <v>29834</v>
      </c>
      <c r="L93" s="273">
        <v>14935</v>
      </c>
      <c r="M93" s="447">
        <f>L93/K93</f>
        <v>0.5006033384728833</v>
      </c>
      <c r="N93" s="273">
        <v>17976</v>
      </c>
      <c r="O93" s="447">
        <f t="shared" si="3"/>
        <v>-0.16917000445037833</v>
      </c>
      <c r="P93" s="454"/>
    </row>
    <row r="94" spans="1:16" ht="18" customHeight="1">
      <c r="A94" s="490"/>
      <c r="B94" s="490"/>
      <c r="C94" s="490"/>
      <c r="D94" s="490"/>
      <c r="E94" s="490"/>
      <c r="F94" s="490"/>
      <c r="G94" s="490"/>
      <c r="H94" s="378">
        <v>2010899</v>
      </c>
      <c r="I94" s="448" t="s">
        <v>96</v>
      </c>
      <c r="J94" s="273"/>
      <c r="K94" s="273"/>
      <c r="L94" s="273">
        <v>0</v>
      </c>
      <c r="M94" s="447"/>
      <c r="N94" s="273">
        <v>0</v>
      </c>
      <c r="O94" s="447"/>
      <c r="P94" s="454"/>
    </row>
    <row r="95" spans="1:16" ht="18" customHeight="1">
      <c r="A95" s="490"/>
      <c r="B95" s="490"/>
      <c r="C95" s="490"/>
      <c r="D95" s="490"/>
      <c r="E95" s="490"/>
      <c r="F95" s="490"/>
      <c r="G95" s="490"/>
      <c r="H95" s="378">
        <v>20109</v>
      </c>
      <c r="I95" s="449" t="s">
        <v>97</v>
      </c>
      <c r="J95" s="273"/>
      <c r="K95" s="273"/>
      <c r="L95" s="273">
        <v>0</v>
      </c>
      <c r="M95" s="447"/>
      <c r="N95" s="273">
        <v>0</v>
      </c>
      <c r="O95" s="447"/>
      <c r="P95" s="454"/>
    </row>
    <row r="96" spans="1:16" ht="18" customHeight="1">
      <c r="A96" s="490"/>
      <c r="B96" s="490"/>
      <c r="C96" s="490"/>
      <c r="D96" s="490"/>
      <c r="E96" s="490"/>
      <c r="F96" s="490"/>
      <c r="G96" s="490"/>
      <c r="H96" s="378">
        <v>2010901</v>
      </c>
      <c r="I96" s="449" t="s">
        <v>98</v>
      </c>
      <c r="J96" s="273"/>
      <c r="K96" s="273"/>
      <c r="L96" s="273">
        <v>0</v>
      </c>
      <c r="M96" s="447"/>
      <c r="N96" s="273">
        <v>0</v>
      </c>
      <c r="O96" s="447"/>
      <c r="P96" s="454"/>
    </row>
    <row r="97" spans="1:16" ht="18" customHeight="1">
      <c r="A97" s="490"/>
      <c r="B97" s="490"/>
      <c r="C97" s="490"/>
      <c r="D97" s="490"/>
      <c r="E97" s="490"/>
      <c r="F97" s="490"/>
      <c r="G97" s="490"/>
      <c r="H97" s="378">
        <v>2010902</v>
      </c>
      <c r="I97" s="449" t="s">
        <v>156</v>
      </c>
      <c r="J97" s="273"/>
      <c r="K97" s="273"/>
      <c r="L97" s="273">
        <v>0</v>
      </c>
      <c r="M97" s="447"/>
      <c r="N97" s="273">
        <v>0</v>
      </c>
      <c r="O97" s="447"/>
      <c r="P97" s="454"/>
    </row>
    <row r="98" spans="1:16" ht="18" customHeight="1">
      <c r="A98" s="490"/>
      <c r="B98" s="490"/>
      <c r="C98" s="490"/>
      <c r="D98" s="490"/>
      <c r="E98" s="490"/>
      <c r="F98" s="490"/>
      <c r="G98" s="490"/>
      <c r="H98" s="378">
        <v>2010903</v>
      </c>
      <c r="I98" s="448" t="s">
        <v>157</v>
      </c>
      <c r="J98" s="273"/>
      <c r="K98" s="273"/>
      <c r="L98" s="273">
        <v>0</v>
      </c>
      <c r="M98" s="447"/>
      <c r="N98" s="273">
        <v>0</v>
      </c>
      <c r="O98" s="447"/>
      <c r="P98" s="454"/>
    </row>
    <row r="99" spans="1:16" ht="18" customHeight="1">
      <c r="A99" s="490"/>
      <c r="B99" s="490"/>
      <c r="C99" s="490"/>
      <c r="D99" s="490"/>
      <c r="E99" s="490"/>
      <c r="F99" s="490"/>
      <c r="G99" s="490"/>
      <c r="H99" s="378">
        <v>2010904</v>
      </c>
      <c r="I99" s="448" t="s">
        <v>158</v>
      </c>
      <c r="J99" s="273"/>
      <c r="K99" s="273"/>
      <c r="L99" s="273">
        <v>0</v>
      </c>
      <c r="M99" s="447"/>
      <c r="N99" s="273">
        <v>0</v>
      </c>
      <c r="O99" s="447"/>
      <c r="P99" s="454"/>
    </row>
    <row r="100" spans="1:16" ht="18" customHeight="1">
      <c r="A100" s="490"/>
      <c r="B100" s="490"/>
      <c r="C100" s="490"/>
      <c r="D100" s="490"/>
      <c r="E100" s="490"/>
      <c r="F100" s="490"/>
      <c r="G100" s="490"/>
      <c r="H100" s="378">
        <v>2010905</v>
      </c>
      <c r="I100" s="448" t="s">
        <v>141</v>
      </c>
      <c r="J100" s="273"/>
      <c r="K100" s="273"/>
      <c r="L100" s="273">
        <v>0</v>
      </c>
      <c r="M100" s="447"/>
      <c r="N100" s="273">
        <v>0</v>
      </c>
      <c r="O100" s="447"/>
      <c r="P100" s="454"/>
    </row>
    <row r="101" spans="1:16" ht="18" customHeight="1">
      <c r="A101" s="490"/>
      <c r="B101" s="490"/>
      <c r="C101" s="490"/>
      <c r="D101" s="490"/>
      <c r="E101" s="490"/>
      <c r="F101" s="490"/>
      <c r="G101" s="490"/>
      <c r="H101" s="378">
        <v>2010907</v>
      </c>
      <c r="I101" s="449" t="s">
        <v>105</v>
      </c>
      <c r="J101" s="273"/>
      <c r="K101" s="273"/>
      <c r="L101" s="273">
        <v>0</v>
      </c>
      <c r="M101" s="447"/>
      <c r="N101" s="273">
        <v>0</v>
      </c>
      <c r="O101" s="447"/>
      <c r="P101" s="454"/>
    </row>
    <row r="102" spans="1:16" ht="18" customHeight="1">
      <c r="A102" s="490"/>
      <c r="B102" s="490"/>
      <c r="C102" s="490"/>
      <c r="D102" s="490"/>
      <c r="E102" s="490"/>
      <c r="F102" s="490"/>
      <c r="G102" s="490"/>
      <c r="H102" s="378">
        <v>2010908</v>
      </c>
      <c r="I102" s="449" t="s">
        <v>159</v>
      </c>
      <c r="J102" s="273">
        <v>16000</v>
      </c>
      <c r="K102" s="273"/>
      <c r="L102" s="273">
        <v>14935</v>
      </c>
      <c r="M102" s="447"/>
      <c r="N102" s="273">
        <v>17976</v>
      </c>
      <c r="O102" s="447">
        <f t="shared" si="3"/>
        <v>-0.16917000445037833</v>
      </c>
      <c r="P102" s="454"/>
    </row>
    <row r="103" spans="1:16" ht="57.95" customHeight="1">
      <c r="A103" s="490"/>
      <c r="B103" s="490"/>
      <c r="C103" s="490"/>
      <c r="D103" s="490"/>
      <c r="E103" s="490"/>
      <c r="F103" s="490"/>
      <c r="G103" s="490"/>
      <c r="H103" s="378">
        <v>2010950</v>
      </c>
      <c r="I103" s="451" t="s">
        <v>160</v>
      </c>
      <c r="J103" s="273">
        <v>205167</v>
      </c>
      <c r="K103" s="273">
        <v>217202</v>
      </c>
      <c r="L103" s="273">
        <v>217202</v>
      </c>
      <c r="M103" s="447">
        <f>L103/K103</f>
        <v>1</v>
      </c>
      <c r="N103" s="273">
        <v>142723</v>
      </c>
      <c r="O103" s="447">
        <f t="shared" si="3"/>
        <v>0.52184301058694116</v>
      </c>
      <c r="P103" s="456" t="s">
        <v>161</v>
      </c>
    </row>
    <row r="104" spans="1:16" ht="18" customHeight="1">
      <c r="A104" s="490"/>
      <c r="B104" s="490"/>
      <c r="C104" s="490"/>
      <c r="D104" s="490"/>
      <c r="E104" s="490"/>
      <c r="F104" s="490"/>
      <c r="G104" s="490"/>
      <c r="H104" s="378">
        <v>2010999</v>
      </c>
      <c r="I104" s="449" t="s">
        <v>96</v>
      </c>
      <c r="J104" s="273">
        <v>1382</v>
      </c>
      <c r="K104" s="273"/>
      <c r="L104" s="273">
        <v>1137</v>
      </c>
      <c r="M104" s="447"/>
      <c r="N104" s="273">
        <v>1438</v>
      </c>
      <c r="O104" s="447">
        <f t="shared" si="3"/>
        <v>-0.20931849791376911</v>
      </c>
      <c r="P104" s="454"/>
    </row>
    <row r="105" spans="1:16" ht="18" customHeight="1">
      <c r="A105" s="490"/>
      <c r="B105" s="490"/>
      <c r="C105" s="490"/>
      <c r="D105" s="490"/>
      <c r="E105" s="490"/>
      <c r="F105" s="490"/>
      <c r="G105" s="490"/>
      <c r="H105" s="378">
        <v>20110</v>
      </c>
      <c r="I105" s="448" t="s">
        <v>97</v>
      </c>
      <c r="J105" s="273">
        <v>630</v>
      </c>
      <c r="K105" s="273"/>
      <c r="L105" s="273">
        <v>502</v>
      </c>
      <c r="M105" s="447"/>
      <c r="N105" s="273">
        <v>415</v>
      </c>
      <c r="O105" s="447">
        <f t="shared" si="3"/>
        <v>0.2096385542168675</v>
      </c>
      <c r="P105" s="454"/>
    </row>
    <row r="106" spans="1:16" ht="18" customHeight="1">
      <c r="A106" s="490"/>
      <c r="B106" s="490"/>
      <c r="C106" s="490"/>
      <c r="D106" s="490"/>
      <c r="E106" s="490"/>
      <c r="F106" s="490"/>
      <c r="G106" s="490"/>
      <c r="H106" s="378">
        <v>2011001</v>
      </c>
      <c r="I106" s="448" t="s">
        <v>98</v>
      </c>
      <c r="J106" s="273"/>
      <c r="K106" s="273"/>
      <c r="L106" s="273">
        <v>0</v>
      </c>
      <c r="M106" s="447"/>
      <c r="N106" s="273">
        <v>0</v>
      </c>
      <c r="O106" s="447"/>
      <c r="P106" s="454"/>
    </row>
    <row r="107" spans="1:16" ht="18" customHeight="1">
      <c r="A107" s="490"/>
      <c r="B107" s="490"/>
      <c r="C107" s="490"/>
      <c r="D107" s="490"/>
      <c r="E107" s="490"/>
      <c r="F107" s="490"/>
      <c r="G107" s="490"/>
      <c r="H107" s="378">
        <v>2011002</v>
      </c>
      <c r="I107" s="448" t="s">
        <v>162</v>
      </c>
      <c r="J107" s="273"/>
      <c r="K107" s="273"/>
      <c r="L107" s="273">
        <v>0</v>
      </c>
      <c r="M107" s="447"/>
      <c r="N107" s="273">
        <v>0</v>
      </c>
      <c r="O107" s="447"/>
      <c r="P107" s="454"/>
    </row>
    <row r="108" spans="1:16" ht="18" customHeight="1">
      <c r="A108" s="490"/>
      <c r="B108" s="490"/>
      <c r="C108" s="490"/>
      <c r="D108" s="490"/>
      <c r="E108" s="490"/>
      <c r="F108" s="490"/>
      <c r="G108" s="490"/>
      <c r="H108" s="378">
        <v>2011003</v>
      </c>
      <c r="I108" s="449" t="s">
        <v>163</v>
      </c>
      <c r="J108" s="273">
        <v>3480</v>
      </c>
      <c r="K108" s="273"/>
      <c r="L108" s="273">
        <v>2975</v>
      </c>
      <c r="M108" s="447"/>
      <c r="N108" s="273">
        <v>2980</v>
      </c>
      <c r="O108" s="447">
        <f t="shared" si="3"/>
        <v>-1.6778523489933139E-3</v>
      </c>
      <c r="P108" s="454"/>
    </row>
    <row r="109" spans="1:16" ht="18" customHeight="1">
      <c r="A109" s="490"/>
      <c r="B109" s="490"/>
      <c r="C109" s="490"/>
      <c r="D109" s="490"/>
      <c r="E109" s="490"/>
      <c r="F109" s="490"/>
      <c r="G109" s="490"/>
      <c r="H109" s="378">
        <v>2011004</v>
      </c>
      <c r="I109" s="449" t="s">
        <v>164</v>
      </c>
      <c r="J109" s="273">
        <v>118</v>
      </c>
      <c r="K109" s="273"/>
      <c r="L109" s="273">
        <v>7955</v>
      </c>
      <c r="M109" s="447"/>
      <c r="N109" s="273">
        <v>7179</v>
      </c>
      <c r="O109" s="447">
        <f t="shared" si="3"/>
        <v>0.10809304917119378</v>
      </c>
      <c r="P109" s="454"/>
    </row>
    <row r="110" spans="1:16" ht="18" customHeight="1">
      <c r="A110" s="490"/>
      <c r="B110" s="490"/>
      <c r="C110" s="490"/>
      <c r="D110" s="490"/>
      <c r="E110" s="490"/>
      <c r="F110" s="490"/>
      <c r="G110" s="490"/>
      <c r="H110" s="378">
        <v>2011005</v>
      </c>
      <c r="I110" s="449" t="s">
        <v>165</v>
      </c>
      <c r="J110" s="273">
        <v>28234</v>
      </c>
      <c r="K110" s="273"/>
      <c r="L110" s="273">
        <v>32171</v>
      </c>
      <c r="M110" s="447"/>
      <c r="N110" s="273">
        <v>31189</v>
      </c>
      <c r="O110" s="447">
        <f t="shared" si="3"/>
        <v>3.1485459617172751E-2</v>
      </c>
      <c r="P110" s="454"/>
    </row>
    <row r="111" spans="1:16" ht="18" customHeight="1">
      <c r="A111" s="490"/>
      <c r="B111" s="490"/>
      <c r="C111" s="490"/>
      <c r="D111" s="490"/>
      <c r="E111" s="490"/>
      <c r="F111" s="490"/>
      <c r="G111" s="490"/>
      <c r="H111" s="378">
        <v>2011006</v>
      </c>
      <c r="I111" s="448" t="s">
        <v>166</v>
      </c>
      <c r="J111" s="273">
        <v>164138</v>
      </c>
      <c r="K111" s="273"/>
      <c r="L111" s="273">
        <v>163409</v>
      </c>
      <c r="M111" s="447"/>
      <c r="N111" s="273">
        <v>89955</v>
      </c>
      <c r="O111" s="447">
        <f t="shared" si="3"/>
        <v>0.81656383747429273</v>
      </c>
      <c r="P111" s="454"/>
    </row>
    <row r="112" spans="1:16" ht="18" customHeight="1">
      <c r="A112" s="490"/>
      <c r="B112" s="490"/>
      <c r="C112" s="490"/>
      <c r="D112" s="490"/>
      <c r="E112" s="490"/>
      <c r="F112" s="490"/>
      <c r="G112" s="490"/>
      <c r="H112" s="378">
        <v>2011007</v>
      </c>
      <c r="I112" s="448" t="s">
        <v>167</v>
      </c>
      <c r="J112" s="273"/>
      <c r="K112" s="273"/>
      <c r="L112" s="273">
        <v>0</v>
      </c>
      <c r="M112" s="447"/>
      <c r="N112" s="273">
        <v>0</v>
      </c>
      <c r="O112" s="447"/>
      <c r="P112" s="454"/>
    </row>
    <row r="113" spans="1:16" ht="18" customHeight="1">
      <c r="A113" s="490"/>
      <c r="B113" s="490"/>
      <c r="C113" s="490"/>
      <c r="D113" s="490"/>
      <c r="E113" s="490"/>
      <c r="F113" s="490"/>
      <c r="G113" s="490"/>
      <c r="H113" s="378">
        <v>2011008</v>
      </c>
      <c r="I113" s="448" t="s">
        <v>168</v>
      </c>
      <c r="J113" s="273">
        <v>1759</v>
      </c>
      <c r="K113" s="273"/>
      <c r="L113" s="273">
        <v>1737</v>
      </c>
      <c r="M113" s="447"/>
      <c r="N113" s="273">
        <v>1602</v>
      </c>
      <c r="O113" s="447">
        <f t="shared" si="3"/>
        <v>8.4269662921348409E-2</v>
      </c>
      <c r="P113" s="454"/>
    </row>
    <row r="114" spans="1:16" ht="18" customHeight="1">
      <c r="A114" s="490"/>
      <c r="B114" s="490"/>
      <c r="C114" s="490"/>
      <c r="D114" s="490"/>
      <c r="E114" s="490"/>
      <c r="F114" s="490"/>
      <c r="G114" s="490"/>
      <c r="H114" s="378">
        <v>2011009</v>
      </c>
      <c r="I114" s="449" t="s">
        <v>169</v>
      </c>
      <c r="J114" s="273">
        <v>644</v>
      </c>
      <c r="K114" s="273"/>
      <c r="L114" s="273">
        <v>640</v>
      </c>
      <c r="M114" s="447"/>
      <c r="N114" s="273">
        <v>610</v>
      </c>
      <c r="O114" s="447">
        <f t="shared" si="3"/>
        <v>4.9180327868852514E-2</v>
      </c>
      <c r="P114" s="454"/>
    </row>
    <row r="115" spans="1:16" ht="18" customHeight="1">
      <c r="A115" s="490"/>
      <c r="B115" s="490"/>
      <c r="C115" s="490"/>
      <c r="D115" s="490"/>
      <c r="E115" s="490"/>
      <c r="F115" s="490"/>
      <c r="G115" s="490"/>
      <c r="H115" s="378">
        <v>2011010</v>
      </c>
      <c r="I115" s="449" t="s">
        <v>170</v>
      </c>
      <c r="J115" s="273"/>
      <c r="K115" s="273"/>
      <c r="L115" s="273">
        <v>0</v>
      </c>
      <c r="M115" s="447"/>
      <c r="N115" s="273">
        <v>0</v>
      </c>
      <c r="O115" s="447"/>
      <c r="P115" s="454"/>
    </row>
    <row r="116" spans="1:16" ht="18" customHeight="1">
      <c r="A116" s="490"/>
      <c r="B116" s="490"/>
      <c r="C116" s="490"/>
      <c r="D116" s="490"/>
      <c r="E116" s="490"/>
      <c r="F116" s="490"/>
      <c r="G116" s="490"/>
      <c r="H116" s="378">
        <v>2011011</v>
      </c>
      <c r="I116" s="449" t="s">
        <v>105</v>
      </c>
      <c r="J116" s="273">
        <v>30</v>
      </c>
      <c r="K116" s="273"/>
      <c r="L116" s="273">
        <v>28</v>
      </c>
      <c r="M116" s="447"/>
      <c r="N116" s="273">
        <v>26</v>
      </c>
      <c r="O116" s="447">
        <f t="shared" si="3"/>
        <v>7.6923076923076872E-2</v>
      </c>
      <c r="P116" s="454"/>
    </row>
    <row r="117" spans="1:16" ht="18" customHeight="1">
      <c r="A117" s="490"/>
      <c r="B117" s="490"/>
      <c r="C117" s="490"/>
      <c r="D117" s="490"/>
      <c r="E117" s="490"/>
      <c r="F117" s="490"/>
      <c r="G117" s="490"/>
      <c r="H117" s="378">
        <v>2011012</v>
      </c>
      <c r="I117" s="449" t="s">
        <v>171</v>
      </c>
      <c r="J117" s="273">
        <v>4754</v>
      </c>
      <c r="K117" s="273"/>
      <c r="L117" s="273">
        <v>6648</v>
      </c>
      <c r="M117" s="447"/>
      <c r="N117" s="273">
        <v>7329</v>
      </c>
      <c r="O117" s="447">
        <f t="shared" si="3"/>
        <v>-9.2918542775276336E-2</v>
      </c>
      <c r="P117" s="454"/>
    </row>
    <row r="118" spans="1:16" ht="18" customHeight="1">
      <c r="A118" s="490"/>
      <c r="B118" s="490"/>
      <c r="C118" s="490"/>
      <c r="D118" s="490"/>
      <c r="E118" s="490"/>
      <c r="F118" s="490"/>
      <c r="G118" s="490"/>
      <c r="H118" s="378">
        <v>2011050</v>
      </c>
      <c r="I118" s="441" t="s">
        <v>172</v>
      </c>
      <c r="J118" s="273">
        <v>15744</v>
      </c>
      <c r="K118" s="273">
        <v>17948</v>
      </c>
      <c r="L118" s="273">
        <v>17948</v>
      </c>
      <c r="M118" s="447">
        <f>L118/K118</f>
        <v>1</v>
      </c>
      <c r="N118" s="273">
        <v>18068</v>
      </c>
      <c r="O118" s="447">
        <f t="shared" si="3"/>
        <v>-6.6415762674341128E-3</v>
      </c>
      <c r="P118" s="454"/>
    </row>
    <row r="119" spans="1:16" ht="18" customHeight="1">
      <c r="A119" s="490"/>
      <c r="B119" s="490"/>
      <c r="C119" s="490"/>
      <c r="D119" s="490"/>
      <c r="E119" s="490"/>
      <c r="F119" s="490"/>
      <c r="G119" s="490"/>
      <c r="H119" s="378">
        <v>2011099</v>
      </c>
      <c r="I119" s="448" t="s">
        <v>96</v>
      </c>
      <c r="J119" s="273">
        <v>8056</v>
      </c>
      <c r="K119" s="273"/>
      <c r="L119" s="273">
        <v>7503</v>
      </c>
      <c r="M119" s="447"/>
      <c r="N119" s="273">
        <v>8200</v>
      </c>
      <c r="O119" s="447">
        <f t="shared" si="3"/>
        <v>-8.4999999999999964E-2</v>
      </c>
      <c r="P119" s="454"/>
    </row>
    <row r="120" spans="1:16" ht="18" customHeight="1">
      <c r="A120" s="490"/>
      <c r="B120" s="490"/>
      <c r="C120" s="490"/>
      <c r="D120" s="490"/>
      <c r="E120" s="490"/>
      <c r="F120" s="490"/>
      <c r="G120" s="490"/>
      <c r="H120" s="378">
        <v>20111</v>
      </c>
      <c r="I120" s="448" t="s">
        <v>97</v>
      </c>
      <c r="J120" s="273">
        <v>272</v>
      </c>
      <c r="K120" s="273"/>
      <c r="L120" s="273">
        <v>230</v>
      </c>
      <c r="M120" s="447"/>
      <c r="N120" s="273">
        <v>162</v>
      </c>
      <c r="O120" s="447">
        <f t="shared" si="3"/>
        <v>0.41975308641975317</v>
      </c>
      <c r="P120" s="454"/>
    </row>
    <row r="121" spans="1:16" ht="18" customHeight="1">
      <c r="A121" s="490"/>
      <c r="B121" s="490"/>
      <c r="C121" s="490"/>
      <c r="D121" s="490"/>
      <c r="E121" s="490"/>
      <c r="F121" s="490"/>
      <c r="G121" s="490"/>
      <c r="H121" s="378">
        <v>2011101</v>
      </c>
      <c r="I121" s="448" t="s">
        <v>98</v>
      </c>
      <c r="J121" s="273"/>
      <c r="K121" s="273"/>
      <c r="L121" s="273">
        <v>0</v>
      </c>
      <c r="M121" s="447"/>
      <c r="N121" s="273">
        <v>0</v>
      </c>
      <c r="O121" s="447"/>
      <c r="P121" s="454"/>
    </row>
    <row r="122" spans="1:16" ht="18" customHeight="1">
      <c r="A122" s="490"/>
      <c r="B122" s="490"/>
      <c r="C122" s="490"/>
      <c r="D122" s="490"/>
      <c r="E122" s="490"/>
      <c r="F122" s="490"/>
      <c r="G122" s="490"/>
      <c r="H122" s="378">
        <v>2011102</v>
      </c>
      <c r="I122" s="449" t="s">
        <v>173</v>
      </c>
      <c r="J122" s="273">
        <v>2702</v>
      </c>
      <c r="K122" s="273"/>
      <c r="L122" s="273">
        <v>3150</v>
      </c>
      <c r="M122" s="447"/>
      <c r="N122" s="273">
        <v>2402</v>
      </c>
      <c r="O122" s="447">
        <f t="shared" si="3"/>
        <v>0.3114071606994171</v>
      </c>
      <c r="P122" s="454"/>
    </row>
    <row r="123" spans="1:16" ht="18" customHeight="1">
      <c r="A123" s="490"/>
      <c r="B123" s="490"/>
      <c r="C123" s="490"/>
      <c r="D123" s="490"/>
      <c r="E123" s="490"/>
      <c r="F123" s="490"/>
      <c r="G123" s="490"/>
      <c r="H123" s="378">
        <v>2011103</v>
      </c>
      <c r="I123" s="449" t="s">
        <v>174</v>
      </c>
      <c r="J123" s="273"/>
      <c r="K123" s="273"/>
      <c r="L123" s="273">
        <v>0</v>
      </c>
      <c r="M123" s="447"/>
      <c r="N123" s="273">
        <v>0</v>
      </c>
      <c r="O123" s="447"/>
      <c r="P123" s="454"/>
    </row>
    <row r="124" spans="1:16" ht="18" customHeight="1">
      <c r="A124" s="490"/>
      <c r="B124" s="490"/>
      <c r="C124" s="490"/>
      <c r="D124" s="490"/>
      <c r="E124" s="490"/>
      <c r="F124" s="490"/>
      <c r="G124" s="490"/>
      <c r="H124" s="378">
        <v>2011104</v>
      </c>
      <c r="I124" s="449" t="s">
        <v>175</v>
      </c>
      <c r="J124" s="273"/>
      <c r="K124" s="273"/>
      <c r="L124" s="273">
        <v>0</v>
      </c>
      <c r="M124" s="447"/>
      <c r="N124" s="273">
        <v>0</v>
      </c>
      <c r="O124" s="447"/>
      <c r="P124" s="454"/>
    </row>
    <row r="125" spans="1:16" ht="18" customHeight="1">
      <c r="A125" s="490"/>
      <c r="B125" s="490"/>
      <c r="C125" s="490"/>
      <c r="D125" s="490"/>
      <c r="E125" s="490"/>
      <c r="F125" s="490"/>
      <c r="G125" s="490"/>
      <c r="H125" s="378">
        <v>2011105</v>
      </c>
      <c r="I125" s="448" t="s">
        <v>105</v>
      </c>
      <c r="J125" s="273">
        <v>2157</v>
      </c>
      <c r="K125" s="273"/>
      <c r="L125" s="273">
        <v>2122</v>
      </c>
      <c r="M125" s="447"/>
      <c r="N125" s="273">
        <v>1729</v>
      </c>
      <c r="O125" s="447">
        <f t="shared" si="3"/>
        <v>0.22729901677270092</v>
      </c>
      <c r="P125" s="454"/>
    </row>
    <row r="126" spans="1:16" ht="18" customHeight="1">
      <c r="A126" s="490"/>
      <c r="B126" s="490"/>
      <c r="C126" s="490"/>
      <c r="D126" s="490"/>
      <c r="E126" s="490"/>
      <c r="F126" s="490"/>
      <c r="G126" s="490"/>
      <c r="H126" s="378">
        <v>2011106</v>
      </c>
      <c r="I126" s="448" t="s">
        <v>176</v>
      </c>
      <c r="J126" s="273">
        <v>2559</v>
      </c>
      <c r="K126" s="273"/>
      <c r="L126" s="273">
        <v>4943</v>
      </c>
      <c r="M126" s="447"/>
      <c r="N126" s="273">
        <v>5575</v>
      </c>
      <c r="O126" s="447">
        <f t="shared" si="3"/>
        <v>-0.11336322869955162</v>
      </c>
      <c r="P126" s="454"/>
    </row>
    <row r="127" spans="1:16" ht="48.95" customHeight="1">
      <c r="A127" s="490"/>
      <c r="B127" s="490"/>
      <c r="C127" s="490"/>
      <c r="D127" s="490"/>
      <c r="E127" s="490"/>
      <c r="F127" s="490"/>
      <c r="G127" s="490"/>
      <c r="H127" s="378">
        <v>2011150</v>
      </c>
      <c r="I127" s="441" t="s">
        <v>177</v>
      </c>
      <c r="J127" s="273">
        <v>37467</v>
      </c>
      <c r="K127" s="273">
        <v>37025</v>
      </c>
      <c r="L127" s="273">
        <v>36448</v>
      </c>
      <c r="M127" s="447">
        <f>L127/K127</f>
        <v>0.98441593517893311</v>
      </c>
      <c r="N127" s="273">
        <v>27307</v>
      </c>
      <c r="O127" s="447">
        <f t="shared" si="3"/>
        <v>0.33474933167319731</v>
      </c>
      <c r="P127" s="455" t="s">
        <v>178</v>
      </c>
    </row>
    <row r="128" spans="1:16" ht="18" customHeight="1">
      <c r="A128" s="490"/>
      <c r="B128" s="490"/>
      <c r="C128" s="490"/>
      <c r="D128" s="490"/>
      <c r="E128" s="490"/>
      <c r="F128" s="490"/>
      <c r="G128" s="490"/>
      <c r="H128" s="378">
        <v>2011199</v>
      </c>
      <c r="I128" s="448" t="s">
        <v>96</v>
      </c>
      <c r="J128" s="273">
        <v>8920</v>
      </c>
      <c r="K128" s="273"/>
      <c r="L128" s="273">
        <v>10714</v>
      </c>
      <c r="M128" s="447"/>
      <c r="N128" s="273">
        <v>10406</v>
      </c>
      <c r="O128" s="447">
        <f t="shared" si="3"/>
        <v>2.9598308668076001E-2</v>
      </c>
      <c r="P128" s="454"/>
    </row>
    <row r="129" spans="1:16" ht="18" customHeight="1">
      <c r="A129" s="490"/>
      <c r="B129" s="490"/>
      <c r="C129" s="490"/>
      <c r="D129" s="490"/>
      <c r="E129" s="490"/>
      <c r="F129" s="490"/>
      <c r="G129" s="490"/>
      <c r="H129" s="378">
        <v>20113</v>
      </c>
      <c r="I129" s="448" t="s">
        <v>97</v>
      </c>
      <c r="J129" s="273">
        <v>691</v>
      </c>
      <c r="K129" s="273"/>
      <c r="L129" s="273">
        <v>349</v>
      </c>
      <c r="M129" s="447"/>
      <c r="N129" s="273">
        <v>668</v>
      </c>
      <c r="O129" s="447">
        <f t="shared" ref="O129:O192" si="4">L129/N129-1</f>
        <v>-0.47754491017964074</v>
      </c>
      <c r="P129" s="454"/>
    </row>
    <row r="130" spans="1:16" ht="18" customHeight="1">
      <c r="A130" s="490"/>
      <c r="B130" s="490"/>
      <c r="C130" s="490"/>
      <c r="D130" s="490"/>
      <c r="E130" s="490"/>
      <c r="F130" s="490"/>
      <c r="G130" s="490"/>
      <c r="H130" s="378">
        <v>2011301</v>
      </c>
      <c r="I130" s="448" t="s">
        <v>98</v>
      </c>
      <c r="J130" s="273"/>
      <c r="K130" s="273"/>
      <c r="L130" s="273">
        <v>0</v>
      </c>
      <c r="M130" s="447"/>
      <c r="N130" s="273">
        <v>0</v>
      </c>
      <c r="O130" s="447"/>
      <c r="P130" s="454"/>
    </row>
    <row r="131" spans="1:16" ht="18" customHeight="1">
      <c r="A131" s="490"/>
      <c r="B131" s="490"/>
      <c r="C131" s="490"/>
      <c r="D131" s="490"/>
      <c r="E131" s="490"/>
      <c r="F131" s="490"/>
      <c r="G131" s="490"/>
      <c r="H131" s="378">
        <v>2011302</v>
      </c>
      <c r="I131" s="449" t="s">
        <v>179</v>
      </c>
      <c r="J131" s="273">
        <v>3026</v>
      </c>
      <c r="K131" s="273"/>
      <c r="L131" s="273">
        <v>3774</v>
      </c>
      <c r="M131" s="447"/>
      <c r="N131" s="273">
        <v>3643</v>
      </c>
      <c r="O131" s="447">
        <f t="shared" si="4"/>
        <v>3.5959374142190415E-2</v>
      </c>
      <c r="P131" s="454"/>
    </row>
    <row r="132" spans="1:16" ht="18" customHeight="1">
      <c r="A132" s="490"/>
      <c r="B132" s="490"/>
      <c r="C132" s="490"/>
      <c r="D132" s="490"/>
      <c r="E132" s="490"/>
      <c r="F132" s="490"/>
      <c r="G132" s="490"/>
      <c r="H132" s="378">
        <v>2011303</v>
      </c>
      <c r="I132" s="449" t="s">
        <v>180</v>
      </c>
      <c r="J132" s="273">
        <v>2843</v>
      </c>
      <c r="K132" s="273"/>
      <c r="L132" s="273">
        <v>2157</v>
      </c>
      <c r="M132" s="447"/>
      <c r="N132" s="273">
        <v>2323</v>
      </c>
      <c r="O132" s="447">
        <f t="shared" si="4"/>
        <v>-7.1459319845027958E-2</v>
      </c>
      <c r="P132" s="454"/>
    </row>
    <row r="133" spans="1:16" ht="18" customHeight="1">
      <c r="A133" s="490"/>
      <c r="B133" s="490"/>
      <c r="C133" s="490"/>
      <c r="D133" s="490"/>
      <c r="E133" s="490"/>
      <c r="F133" s="490"/>
      <c r="G133" s="490"/>
      <c r="H133" s="378">
        <v>2011304</v>
      </c>
      <c r="I133" s="449" t="s">
        <v>181</v>
      </c>
      <c r="J133" s="273">
        <v>81</v>
      </c>
      <c r="K133" s="273"/>
      <c r="L133" s="273">
        <v>80</v>
      </c>
      <c r="M133" s="447"/>
      <c r="N133" s="273">
        <v>80</v>
      </c>
      <c r="O133" s="447">
        <f t="shared" si="4"/>
        <v>0</v>
      </c>
      <c r="P133" s="454"/>
    </row>
    <row r="134" spans="1:16" ht="18" customHeight="1">
      <c r="A134" s="490"/>
      <c r="B134" s="490"/>
      <c r="C134" s="490"/>
      <c r="D134" s="490"/>
      <c r="E134" s="490"/>
      <c r="F134" s="490"/>
      <c r="G134" s="490"/>
      <c r="H134" s="378">
        <v>2011305</v>
      </c>
      <c r="I134" s="448" t="s">
        <v>182</v>
      </c>
      <c r="J134" s="273">
        <v>1846</v>
      </c>
      <c r="K134" s="273"/>
      <c r="L134" s="273">
        <v>1986</v>
      </c>
      <c r="M134" s="447"/>
      <c r="N134" s="273">
        <v>1127</v>
      </c>
      <c r="O134" s="447">
        <f t="shared" si="4"/>
        <v>0.76220053238686769</v>
      </c>
      <c r="P134" s="454"/>
    </row>
    <row r="135" spans="1:16" ht="18" customHeight="1">
      <c r="A135" s="490"/>
      <c r="B135" s="490"/>
      <c r="C135" s="490"/>
      <c r="D135" s="490"/>
      <c r="E135" s="490"/>
      <c r="F135" s="490"/>
      <c r="G135" s="490"/>
      <c r="H135" s="378">
        <v>2011306</v>
      </c>
      <c r="I135" s="448" t="s">
        <v>183</v>
      </c>
      <c r="J135" s="273">
        <v>5240</v>
      </c>
      <c r="K135" s="273"/>
      <c r="L135" s="273">
        <v>5058</v>
      </c>
      <c r="M135" s="447"/>
      <c r="N135" s="273">
        <v>4736</v>
      </c>
      <c r="O135" s="447">
        <f t="shared" si="4"/>
        <v>6.7989864864864913E-2</v>
      </c>
      <c r="P135" s="454"/>
    </row>
    <row r="136" spans="1:16" ht="18" customHeight="1">
      <c r="A136" s="490"/>
      <c r="B136" s="490"/>
      <c r="C136" s="490"/>
      <c r="D136" s="490"/>
      <c r="E136" s="490"/>
      <c r="F136" s="490"/>
      <c r="G136" s="490"/>
      <c r="H136" s="378">
        <v>2011307</v>
      </c>
      <c r="I136" s="448" t="s">
        <v>105</v>
      </c>
      <c r="J136" s="273">
        <v>1738</v>
      </c>
      <c r="K136" s="273"/>
      <c r="L136" s="273">
        <v>1573</v>
      </c>
      <c r="M136" s="447"/>
      <c r="N136" s="273">
        <v>1626</v>
      </c>
      <c r="O136" s="447">
        <f t="shared" si="4"/>
        <v>-3.2595325953259535E-2</v>
      </c>
      <c r="P136" s="454"/>
    </row>
    <row r="137" spans="1:16" ht="18" customHeight="1">
      <c r="A137" s="490"/>
      <c r="B137" s="490"/>
      <c r="C137" s="490"/>
      <c r="D137" s="490"/>
      <c r="E137" s="490"/>
      <c r="F137" s="490"/>
      <c r="G137" s="490"/>
      <c r="H137" s="378">
        <v>2011308</v>
      </c>
      <c r="I137" s="449" t="s">
        <v>184</v>
      </c>
      <c r="J137" s="273">
        <v>13082</v>
      </c>
      <c r="K137" s="273"/>
      <c r="L137" s="273">
        <v>10757</v>
      </c>
      <c r="M137" s="447"/>
      <c r="N137" s="273">
        <v>2698</v>
      </c>
      <c r="O137" s="447">
        <f t="shared" si="4"/>
        <v>2.9870274277242403</v>
      </c>
      <c r="P137" s="454"/>
    </row>
    <row r="138" spans="1:16" ht="18" customHeight="1">
      <c r="A138" s="490"/>
      <c r="B138" s="490"/>
      <c r="C138" s="490"/>
      <c r="D138" s="490"/>
      <c r="E138" s="490"/>
      <c r="F138" s="490"/>
      <c r="G138" s="490"/>
      <c r="H138" s="378">
        <v>2011350</v>
      </c>
      <c r="I138" s="451" t="s">
        <v>185</v>
      </c>
      <c r="J138" s="273">
        <v>36731</v>
      </c>
      <c r="K138" s="273">
        <v>43585</v>
      </c>
      <c r="L138" s="273">
        <v>43220</v>
      </c>
      <c r="M138" s="447">
        <f>L138/K138</f>
        <v>0.99162555925203621</v>
      </c>
      <c r="N138" s="273">
        <v>42211</v>
      </c>
      <c r="O138" s="447">
        <f t="shared" si="4"/>
        <v>2.3903721778683273E-2</v>
      </c>
      <c r="P138" s="457"/>
    </row>
    <row r="139" spans="1:16" ht="18" customHeight="1">
      <c r="A139" s="490"/>
      <c r="B139" s="490"/>
      <c r="C139" s="490"/>
      <c r="D139" s="490"/>
      <c r="E139" s="490"/>
      <c r="F139" s="490"/>
      <c r="G139" s="490"/>
      <c r="H139" s="378">
        <v>2011399</v>
      </c>
      <c r="I139" s="449" t="s">
        <v>96</v>
      </c>
      <c r="J139" s="273"/>
      <c r="K139" s="273"/>
      <c r="L139" s="273">
        <v>0</v>
      </c>
      <c r="M139" s="447"/>
      <c r="N139" s="273">
        <v>0</v>
      </c>
      <c r="O139" s="447"/>
      <c r="P139" s="454"/>
    </row>
    <row r="140" spans="1:16" ht="18" customHeight="1">
      <c r="A140" s="490"/>
      <c r="B140" s="490"/>
      <c r="C140" s="490"/>
      <c r="D140" s="490"/>
      <c r="E140" s="490"/>
      <c r="F140" s="490"/>
      <c r="G140" s="490"/>
      <c r="H140" s="378">
        <v>20114</v>
      </c>
      <c r="I140" s="344" t="s">
        <v>97</v>
      </c>
      <c r="J140" s="273"/>
      <c r="K140" s="273"/>
      <c r="L140" s="273">
        <v>0</v>
      </c>
      <c r="M140" s="447"/>
      <c r="N140" s="273">
        <v>0</v>
      </c>
      <c r="O140" s="447"/>
      <c r="P140" s="454"/>
    </row>
    <row r="141" spans="1:16" ht="18" customHeight="1">
      <c r="A141" s="490"/>
      <c r="B141" s="490"/>
      <c r="C141" s="490"/>
      <c r="D141" s="490"/>
      <c r="E141" s="490"/>
      <c r="F141" s="490"/>
      <c r="G141" s="490"/>
      <c r="H141" s="378">
        <v>2011401</v>
      </c>
      <c r="I141" s="448" t="s">
        <v>98</v>
      </c>
      <c r="J141" s="273"/>
      <c r="K141" s="273"/>
      <c r="L141" s="273">
        <v>0</v>
      </c>
      <c r="M141" s="447"/>
      <c r="N141" s="273">
        <v>0</v>
      </c>
      <c r="O141" s="447"/>
      <c r="P141" s="454"/>
    </row>
    <row r="142" spans="1:16" ht="18" customHeight="1">
      <c r="A142" s="490"/>
      <c r="B142" s="490"/>
      <c r="C142" s="490"/>
      <c r="D142" s="490"/>
      <c r="E142" s="490"/>
      <c r="F142" s="490"/>
      <c r="G142" s="490"/>
      <c r="H142" s="378">
        <v>2011402</v>
      </c>
      <c r="I142" s="448" t="s">
        <v>186</v>
      </c>
      <c r="J142" s="273"/>
      <c r="K142" s="273"/>
      <c r="L142" s="273">
        <v>0</v>
      </c>
      <c r="M142" s="447"/>
      <c r="N142" s="273">
        <v>0</v>
      </c>
      <c r="O142" s="447"/>
      <c r="P142" s="454"/>
    </row>
    <row r="143" spans="1:16" ht="18" customHeight="1">
      <c r="A143" s="490"/>
      <c r="B143" s="490"/>
      <c r="C143" s="490"/>
      <c r="D143" s="490"/>
      <c r="E143" s="490"/>
      <c r="F143" s="490"/>
      <c r="G143" s="490"/>
      <c r="H143" s="378">
        <v>2011403</v>
      </c>
      <c r="I143" s="448" t="s">
        <v>187</v>
      </c>
      <c r="J143" s="273"/>
      <c r="K143" s="273"/>
      <c r="L143" s="273">
        <v>0</v>
      </c>
      <c r="M143" s="447"/>
      <c r="N143" s="273">
        <v>0</v>
      </c>
      <c r="O143" s="447"/>
      <c r="P143" s="454"/>
    </row>
    <row r="144" spans="1:16" ht="18" customHeight="1">
      <c r="A144" s="490"/>
      <c r="B144" s="490"/>
      <c r="C144" s="490"/>
      <c r="D144" s="490"/>
      <c r="E144" s="490"/>
      <c r="F144" s="490"/>
      <c r="G144" s="490"/>
      <c r="H144" s="378">
        <v>2011404</v>
      </c>
      <c r="I144" s="449" t="s">
        <v>188</v>
      </c>
      <c r="J144" s="273"/>
      <c r="K144" s="273"/>
      <c r="L144" s="273">
        <v>0</v>
      </c>
      <c r="M144" s="447"/>
      <c r="N144" s="273">
        <v>0</v>
      </c>
      <c r="O144" s="447"/>
      <c r="P144" s="454"/>
    </row>
    <row r="145" spans="1:16" ht="18" customHeight="1">
      <c r="A145" s="490"/>
      <c r="B145" s="490"/>
      <c r="C145" s="490"/>
      <c r="D145" s="490"/>
      <c r="E145" s="490"/>
      <c r="F145" s="490"/>
      <c r="G145" s="490"/>
      <c r="H145" s="378">
        <v>2011405</v>
      </c>
      <c r="I145" s="449" t="s">
        <v>189</v>
      </c>
      <c r="J145" s="273"/>
      <c r="K145" s="273"/>
      <c r="L145" s="273">
        <v>0</v>
      </c>
      <c r="M145" s="447"/>
      <c r="N145" s="273">
        <v>0</v>
      </c>
      <c r="O145" s="447"/>
      <c r="P145" s="454"/>
    </row>
    <row r="146" spans="1:16" ht="18" customHeight="1">
      <c r="A146" s="490"/>
      <c r="B146" s="490"/>
      <c r="C146" s="490"/>
      <c r="D146" s="490"/>
      <c r="E146" s="490"/>
      <c r="F146" s="490"/>
      <c r="G146" s="490"/>
      <c r="H146" s="378">
        <v>2011406</v>
      </c>
      <c r="I146" s="449" t="s">
        <v>190</v>
      </c>
      <c r="J146" s="273"/>
      <c r="K146" s="273"/>
      <c r="L146" s="273">
        <v>0</v>
      </c>
      <c r="M146" s="447"/>
      <c r="N146" s="273">
        <v>0</v>
      </c>
      <c r="O146" s="447"/>
      <c r="P146" s="454"/>
    </row>
    <row r="147" spans="1:16" ht="18" customHeight="1">
      <c r="A147" s="490"/>
      <c r="B147" s="490"/>
      <c r="C147" s="490"/>
      <c r="D147" s="490"/>
      <c r="E147" s="490"/>
      <c r="F147" s="490"/>
      <c r="G147" s="490"/>
      <c r="H147" s="378">
        <v>2011407</v>
      </c>
      <c r="I147" s="448" t="s">
        <v>191</v>
      </c>
      <c r="J147" s="273">
        <v>36472</v>
      </c>
      <c r="K147" s="273"/>
      <c r="L147" s="273">
        <v>35774</v>
      </c>
      <c r="M147" s="447"/>
      <c r="N147" s="273">
        <v>41863</v>
      </c>
      <c r="O147" s="447">
        <f t="shared" si="4"/>
        <v>-0.14545063660033919</v>
      </c>
      <c r="P147" s="454"/>
    </row>
    <row r="148" spans="1:16" ht="18" customHeight="1">
      <c r="A148" s="490"/>
      <c r="B148" s="490"/>
      <c r="C148" s="490"/>
      <c r="D148" s="490"/>
      <c r="E148" s="490"/>
      <c r="F148" s="490"/>
      <c r="G148" s="490"/>
      <c r="H148" s="378">
        <v>2011408</v>
      </c>
      <c r="I148" s="448" t="s">
        <v>105</v>
      </c>
      <c r="J148" s="273">
        <v>259</v>
      </c>
      <c r="K148" s="273"/>
      <c r="L148" s="273">
        <v>277</v>
      </c>
      <c r="M148" s="447"/>
      <c r="N148" s="273">
        <v>294</v>
      </c>
      <c r="O148" s="447">
        <f t="shared" si="4"/>
        <v>-5.7823129251700633E-2</v>
      </c>
      <c r="P148" s="454"/>
    </row>
    <row r="149" spans="1:16" ht="18" customHeight="1">
      <c r="A149" s="490"/>
      <c r="B149" s="490"/>
      <c r="C149" s="490"/>
      <c r="D149" s="490"/>
      <c r="E149" s="490"/>
      <c r="F149" s="490"/>
      <c r="G149" s="490"/>
      <c r="H149" s="378">
        <v>2011409</v>
      </c>
      <c r="I149" s="448" t="s">
        <v>192</v>
      </c>
      <c r="J149" s="273"/>
      <c r="K149" s="273"/>
      <c r="L149" s="273">
        <v>7169</v>
      </c>
      <c r="M149" s="447"/>
      <c r="N149" s="273">
        <v>54</v>
      </c>
      <c r="O149" s="447">
        <f t="shared" si="4"/>
        <v>131.75925925925927</v>
      </c>
      <c r="P149" s="454"/>
    </row>
    <row r="150" spans="1:16" ht="18" customHeight="1">
      <c r="A150" s="490"/>
      <c r="B150" s="490"/>
      <c r="C150" s="490"/>
      <c r="D150" s="490"/>
      <c r="E150" s="490"/>
      <c r="F150" s="490"/>
      <c r="G150" s="490"/>
      <c r="H150" s="378">
        <v>2011450</v>
      </c>
      <c r="I150" s="451" t="s">
        <v>193</v>
      </c>
      <c r="J150" s="273">
        <v>122776</v>
      </c>
      <c r="K150" s="273">
        <v>157950</v>
      </c>
      <c r="L150" s="273">
        <v>152376</v>
      </c>
      <c r="M150" s="447">
        <f>L150/K150</f>
        <v>0.96471035137701799</v>
      </c>
      <c r="N150" s="273">
        <v>138862</v>
      </c>
      <c r="O150" s="447">
        <f t="shared" si="4"/>
        <v>9.7319641082513675E-2</v>
      </c>
      <c r="P150" s="454"/>
    </row>
    <row r="151" spans="1:16" ht="18" customHeight="1">
      <c r="A151" s="490"/>
      <c r="B151" s="490"/>
      <c r="C151" s="490"/>
      <c r="D151" s="490"/>
      <c r="E151" s="490"/>
      <c r="F151" s="490"/>
      <c r="G151" s="490"/>
      <c r="H151" s="378">
        <v>2011499</v>
      </c>
      <c r="I151" s="449" t="s">
        <v>96</v>
      </c>
      <c r="J151" s="273">
        <v>84929</v>
      </c>
      <c r="K151" s="273"/>
      <c r="L151" s="273">
        <v>82796</v>
      </c>
      <c r="M151" s="447"/>
      <c r="N151" s="273">
        <v>88544</v>
      </c>
      <c r="O151" s="447">
        <f t="shared" si="4"/>
        <v>-6.4916877484640367E-2</v>
      </c>
      <c r="P151" s="454"/>
    </row>
    <row r="152" spans="1:16" ht="18" customHeight="1">
      <c r="A152" s="490"/>
      <c r="B152" s="490"/>
      <c r="C152" s="490"/>
      <c r="D152" s="490"/>
      <c r="E152" s="490"/>
      <c r="F152" s="490"/>
      <c r="G152" s="490"/>
      <c r="H152" s="378">
        <v>20115</v>
      </c>
      <c r="I152" s="449" t="s">
        <v>97</v>
      </c>
      <c r="J152" s="273">
        <v>7125</v>
      </c>
      <c r="K152" s="273"/>
      <c r="L152" s="273">
        <v>7041</v>
      </c>
      <c r="M152" s="447"/>
      <c r="N152" s="273">
        <v>5384</v>
      </c>
      <c r="O152" s="447">
        <f t="shared" si="4"/>
        <v>0.30776374442793464</v>
      </c>
      <c r="P152" s="454"/>
    </row>
    <row r="153" spans="1:16" ht="18" customHeight="1">
      <c r="A153" s="490"/>
      <c r="B153" s="490"/>
      <c r="C153" s="490"/>
      <c r="D153" s="490"/>
      <c r="E153" s="490"/>
      <c r="F153" s="490"/>
      <c r="G153" s="490"/>
      <c r="H153" s="378">
        <v>2011501</v>
      </c>
      <c r="I153" s="344" t="s">
        <v>98</v>
      </c>
      <c r="J153" s="273"/>
      <c r="K153" s="273"/>
      <c r="L153" s="273">
        <v>0</v>
      </c>
      <c r="M153" s="447"/>
      <c r="N153" s="273">
        <v>0</v>
      </c>
      <c r="O153" s="447"/>
      <c r="P153" s="454"/>
    </row>
    <row r="154" spans="1:16" ht="18" customHeight="1">
      <c r="A154" s="490"/>
      <c r="B154" s="490"/>
      <c r="C154" s="490"/>
      <c r="D154" s="490"/>
      <c r="E154" s="490"/>
      <c r="F154" s="490"/>
      <c r="G154" s="490"/>
      <c r="H154" s="378">
        <v>2011502</v>
      </c>
      <c r="I154" s="448" t="s">
        <v>194</v>
      </c>
      <c r="J154" s="273">
        <v>18159</v>
      </c>
      <c r="K154" s="273"/>
      <c r="L154" s="273">
        <v>50052</v>
      </c>
      <c r="M154" s="447"/>
      <c r="N154" s="273">
        <v>33487</v>
      </c>
      <c r="O154" s="447">
        <f t="shared" si="4"/>
        <v>0.49466957326723793</v>
      </c>
      <c r="P154" s="454"/>
    </row>
    <row r="155" spans="1:16" ht="18" customHeight="1">
      <c r="A155" s="490"/>
      <c r="B155" s="490"/>
      <c r="C155" s="490"/>
      <c r="D155" s="490"/>
      <c r="E155" s="490"/>
      <c r="F155" s="490"/>
      <c r="G155" s="490"/>
      <c r="H155" s="378">
        <v>2011503</v>
      </c>
      <c r="I155" s="448" t="s">
        <v>195</v>
      </c>
      <c r="J155" s="273">
        <v>4785</v>
      </c>
      <c r="K155" s="273"/>
      <c r="L155" s="273">
        <v>4488</v>
      </c>
      <c r="M155" s="447"/>
      <c r="N155" s="273">
        <v>3552</v>
      </c>
      <c r="O155" s="447">
        <f t="shared" si="4"/>
        <v>0.2635135135135136</v>
      </c>
      <c r="P155" s="454"/>
    </row>
    <row r="156" spans="1:16" ht="18" customHeight="1">
      <c r="A156" s="490"/>
      <c r="B156" s="490"/>
      <c r="C156" s="490"/>
      <c r="D156" s="490"/>
      <c r="E156" s="490"/>
      <c r="F156" s="490"/>
      <c r="G156" s="490"/>
      <c r="H156" s="378">
        <v>2011504</v>
      </c>
      <c r="I156" s="448" t="s">
        <v>196</v>
      </c>
      <c r="J156" s="273">
        <v>3245</v>
      </c>
      <c r="K156" s="273"/>
      <c r="L156" s="273">
        <v>3296</v>
      </c>
      <c r="M156" s="447"/>
      <c r="N156" s="273">
        <v>3144</v>
      </c>
      <c r="O156" s="447">
        <f t="shared" si="4"/>
        <v>4.8346055979643809E-2</v>
      </c>
      <c r="P156" s="454"/>
    </row>
    <row r="157" spans="1:16" ht="18" customHeight="1">
      <c r="A157" s="490"/>
      <c r="B157" s="490"/>
      <c r="C157" s="490"/>
      <c r="D157" s="490"/>
      <c r="E157" s="490"/>
      <c r="F157" s="490"/>
      <c r="G157" s="490"/>
      <c r="H157" s="378">
        <v>2011505</v>
      </c>
      <c r="I157" s="449" t="s">
        <v>141</v>
      </c>
      <c r="J157" s="273">
        <v>3239</v>
      </c>
      <c r="K157" s="273"/>
      <c r="L157" s="273">
        <v>3443</v>
      </c>
      <c r="M157" s="447"/>
      <c r="N157" s="273">
        <v>2313</v>
      </c>
      <c r="O157" s="447">
        <f t="shared" si="4"/>
        <v>0.48854301772589714</v>
      </c>
      <c r="P157" s="454"/>
    </row>
    <row r="158" spans="1:16" ht="18" customHeight="1">
      <c r="A158" s="490"/>
      <c r="B158" s="490"/>
      <c r="C158" s="490"/>
      <c r="D158" s="490"/>
      <c r="E158" s="490"/>
      <c r="F158" s="490"/>
      <c r="G158" s="490"/>
      <c r="H158" s="378">
        <v>2011506</v>
      </c>
      <c r="I158" s="449" t="s">
        <v>105</v>
      </c>
      <c r="J158" s="273">
        <v>1244</v>
      </c>
      <c r="K158" s="273"/>
      <c r="L158" s="273">
        <v>1217</v>
      </c>
      <c r="M158" s="447"/>
      <c r="N158" s="273">
        <v>1343</v>
      </c>
      <c r="O158" s="447">
        <f t="shared" si="4"/>
        <v>-9.3819806403574124E-2</v>
      </c>
      <c r="P158" s="454"/>
    </row>
    <row r="159" spans="1:16" ht="18" customHeight="1">
      <c r="A159" s="490"/>
      <c r="B159" s="490"/>
      <c r="C159" s="490"/>
      <c r="D159" s="490"/>
      <c r="E159" s="490"/>
      <c r="F159" s="490"/>
      <c r="G159" s="490"/>
      <c r="H159" s="378">
        <v>2011507</v>
      </c>
      <c r="I159" s="449" t="s">
        <v>197</v>
      </c>
      <c r="J159" s="273">
        <v>49</v>
      </c>
      <c r="K159" s="273"/>
      <c r="L159" s="273">
        <v>43</v>
      </c>
      <c r="M159" s="447"/>
      <c r="N159" s="273">
        <v>1095</v>
      </c>
      <c r="O159" s="447">
        <f t="shared" si="4"/>
        <v>-0.96073059360730595</v>
      </c>
      <c r="P159" s="454"/>
    </row>
    <row r="160" spans="1:16" ht="18" customHeight="1">
      <c r="A160" s="490"/>
      <c r="B160" s="490"/>
      <c r="C160" s="490"/>
      <c r="D160" s="490"/>
      <c r="E160" s="490"/>
      <c r="F160" s="490"/>
      <c r="G160" s="490"/>
      <c r="H160" s="378">
        <v>2011550</v>
      </c>
      <c r="I160" s="445" t="s">
        <v>198</v>
      </c>
      <c r="J160" s="273">
        <v>52800</v>
      </c>
      <c r="K160" s="273">
        <v>57148</v>
      </c>
      <c r="L160" s="273">
        <v>56948</v>
      </c>
      <c r="M160" s="447">
        <f>L160/K160</f>
        <v>0.99650031497165259</v>
      </c>
      <c r="N160" s="273">
        <v>54979</v>
      </c>
      <c r="O160" s="447">
        <f t="shared" si="4"/>
        <v>3.5813674312010102E-2</v>
      </c>
      <c r="P160" s="454"/>
    </row>
    <row r="161" spans="1:16" ht="18" customHeight="1">
      <c r="A161" s="490"/>
      <c r="B161" s="490"/>
      <c r="C161" s="490"/>
      <c r="D161" s="490"/>
      <c r="E161" s="490"/>
      <c r="F161" s="490"/>
      <c r="G161" s="490"/>
      <c r="H161" s="378">
        <v>2011599</v>
      </c>
      <c r="I161" s="448" t="s">
        <v>96</v>
      </c>
      <c r="J161" s="273"/>
      <c r="K161" s="273"/>
      <c r="L161" s="273">
        <v>0</v>
      </c>
      <c r="M161" s="447"/>
      <c r="N161" s="273">
        <v>398</v>
      </c>
      <c r="O161" s="447">
        <f t="shared" si="4"/>
        <v>-1</v>
      </c>
      <c r="P161" s="454"/>
    </row>
    <row r="162" spans="1:16" ht="18" customHeight="1">
      <c r="A162" s="490"/>
      <c r="B162" s="490"/>
      <c r="C162" s="490"/>
      <c r="D162" s="490"/>
      <c r="E162" s="490"/>
      <c r="F162" s="490"/>
      <c r="G162" s="490"/>
      <c r="H162" s="378">
        <v>20117</v>
      </c>
      <c r="I162" s="448" t="s">
        <v>97</v>
      </c>
      <c r="J162" s="273"/>
      <c r="K162" s="273"/>
      <c r="L162" s="273">
        <v>0</v>
      </c>
      <c r="M162" s="447"/>
      <c r="N162" s="273">
        <v>0</v>
      </c>
      <c r="O162" s="447"/>
      <c r="P162" s="454"/>
    </row>
    <row r="163" spans="1:16" ht="18" customHeight="1">
      <c r="A163" s="490"/>
      <c r="B163" s="490"/>
      <c r="C163" s="490"/>
      <c r="D163" s="490"/>
      <c r="E163" s="490"/>
      <c r="F163" s="490"/>
      <c r="G163" s="490"/>
      <c r="H163" s="378">
        <v>2011701</v>
      </c>
      <c r="I163" s="449" t="s">
        <v>98</v>
      </c>
      <c r="J163" s="273"/>
      <c r="K163" s="273"/>
      <c r="L163" s="273">
        <v>0</v>
      </c>
      <c r="M163" s="447"/>
      <c r="N163" s="273">
        <v>0</v>
      </c>
      <c r="O163" s="447"/>
      <c r="P163" s="454"/>
    </row>
    <row r="164" spans="1:16" ht="18" customHeight="1">
      <c r="A164" s="490"/>
      <c r="B164" s="490"/>
      <c r="C164" s="490"/>
      <c r="D164" s="490"/>
      <c r="E164" s="490"/>
      <c r="F164" s="490"/>
      <c r="G164" s="490"/>
      <c r="H164" s="378">
        <v>2011702</v>
      </c>
      <c r="I164" s="449" t="s">
        <v>199</v>
      </c>
      <c r="J164" s="273"/>
      <c r="K164" s="273"/>
      <c r="L164" s="273">
        <v>0</v>
      </c>
      <c r="M164" s="447"/>
      <c r="N164" s="273">
        <v>0</v>
      </c>
      <c r="O164" s="447"/>
      <c r="P164" s="454"/>
    </row>
    <row r="165" spans="1:16" ht="18" customHeight="1">
      <c r="A165" s="490"/>
      <c r="B165" s="490"/>
      <c r="C165" s="490"/>
      <c r="D165" s="490"/>
      <c r="E165" s="490"/>
      <c r="F165" s="490"/>
      <c r="G165" s="490"/>
      <c r="H165" s="378">
        <v>2011703</v>
      </c>
      <c r="I165" s="449" t="s">
        <v>200</v>
      </c>
      <c r="J165" s="273"/>
      <c r="K165" s="273"/>
      <c r="L165" s="273">
        <v>0</v>
      </c>
      <c r="M165" s="447"/>
      <c r="N165" s="273">
        <v>0</v>
      </c>
      <c r="O165" s="447"/>
      <c r="P165" s="454"/>
    </row>
    <row r="166" spans="1:16" ht="18" customHeight="1">
      <c r="A166" s="490"/>
      <c r="B166" s="490"/>
      <c r="C166" s="490"/>
      <c r="D166" s="490"/>
      <c r="E166" s="490"/>
      <c r="F166" s="490"/>
      <c r="G166" s="490"/>
      <c r="H166" s="378">
        <v>2011704</v>
      </c>
      <c r="I166" s="449" t="s">
        <v>201</v>
      </c>
      <c r="J166" s="273">
        <v>19991</v>
      </c>
      <c r="K166" s="273"/>
      <c r="L166" s="273">
        <v>19036</v>
      </c>
      <c r="M166" s="447"/>
      <c r="N166" s="273">
        <v>17721</v>
      </c>
      <c r="O166" s="447">
        <f t="shared" si="4"/>
        <v>7.4205744596806067E-2</v>
      </c>
      <c r="P166" s="454"/>
    </row>
    <row r="167" spans="1:16" ht="18" customHeight="1">
      <c r="A167" s="490"/>
      <c r="B167" s="490"/>
      <c r="C167" s="490"/>
      <c r="D167" s="490"/>
      <c r="E167" s="490"/>
      <c r="F167" s="490"/>
      <c r="G167" s="490"/>
      <c r="H167" s="378">
        <v>2011705</v>
      </c>
      <c r="I167" s="448" t="s">
        <v>202</v>
      </c>
      <c r="J167" s="273">
        <v>734</v>
      </c>
      <c r="K167" s="273"/>
      <c r="L167" s="273">
        <v>560</v>
      </c>
      <c r="M167" s="447"/>
      <c r="N167" s="273">
        <v>40</v>
      </c>
      <c r="O167" s="447">
        <f t="shared" si="4"/>
        <v>13</v>
      </c>
      <c r="P167" s="454"/>
    </row>
    <row r="168" spans="1:16" ht="18" customHeight="1">
      <c r="A168" s="490"/>
      <c r="B168" s="490"/>
      <c r="C168" s="490"/>
      <c r="D168" s="490"/>
      <c r="E168" s="490"/>
      <c r="F168" s="490"/>
      <c r="G168" s="490"/>
      <c r="H168" s="378">
        <v>2011706</v>
      </c>
      <c r="I168" s="448" t="s">
        <v>203</v>
      </c>
      <c r="J168" s="273"/>
      <c r="K168" s="273"/>
      <c r="L168" s="273">
        <v>0</v>
      </c>
      <c r="M168" s="447"/>
      <c r="N168" s="273">
        <v>0</v>
      </c>
      <c r="O168" s="447"/>
      <c r="P168" s="454"/>
    </row>
    <row r="169" spans="1:16" ht="18" customHeight="1">
      <c r="A169" s="490"/>
      <c r="B169" s="490"/>
      <c r="C169" s="490"/>
      <c r="D169" s="490"/>
      <c r="E169" s="490"/>
      <c r="F169" s="490"/>
      <c r="G169" s="490"/>
      <c r="H169" s="378">
        <v>2011707</v>
      </c>
      <c r="I169" s="448" t="s">
        <v>204</v>
      </c>
      <c r="J169" s="273">
        <v>2743</v>
      </c>
      <c r="K169" s="273"/>
      <c r="L169" s="273">
        <v>2389</v>
      </c>
      <c r="M169" s="447"/>
      <c r="N169" s="273">
        <v>2408</v>
      </c>
      <c r="O169" s="447">
        <f t="shared" si="4"/>
        <v>-7.8903654485049657E-3</v>
      </c>
      <c r="P169" s="454"/>
    </row>
    <row r="170" spans="1:16" ht="18" customHeight="1">
      <c r="A170" s="490"/>
      <c r="B170" s="490"/>
      <c r="C170" s="490"/>
      <c r="D170" s="490"/>
      <c r="E170" s="490"/>
      <c r="F170" s="490"/>
      <c r="G170" s="490"/>
      <c r="H170" s="378">
        <v>2011708</v>
      </c>
      <c r="I170" s="449" t="s">
        <v>141</v>
      </c>
      <c r="J170" s="273">
        <v>103</v>
      </c>
      <c r="K170" s="273"/>
      <c r="L170" s="273">
        <v>66</v>
      </c>
      <c r="M170" s="447"/>
      <c r="N170" s="273">
        <v>0</v>
      </c>
      <c r="O170" s="447"/>
      <c r="P170" s="454"/>
    </row>
    <row r="171" spans="1:16" ht="18" customHeight="1">
      <c r="A171" s="490"/>
      <c r="B171" s="490"/>
      <c r="C171" s="490"/>
      <c r="D171" s="490"/>
      <c r="E171" s="490"/>
      <c r="F171" s="490"/>
      <c r="G171" s="490"/>
      <c r="H171" s="378">
        <v>2011709</v>
      </c>
      <c r="I171" s="449" t="s">
        <v>105</v>
      </c>
      <c r="J171" s="273">
        <v>6674</v>
      </c>
      <c r="K171" s="273"/>
      <c r="L171" s="273">
        <v>6658</v>
      </c>
      <c r="M171" s="447"/>
      <c r="N171" s="273">
        <v>6530</v>
      </c>
      <c r="O171" s="447">
        <f t="shared" si="4"/>
        <v>1.9601837672281741E-2</v>
      </c>
      <c r="P171" s="454"/>
    </row>
    <row r="172" spans="1:16" ht="18" customHeight="1">
      <c r="A172" s="490"/>
      <c r="B172" s="490"/>
      <c r="C172" s="490"/>
      <c r="D172" s="490"/>
      <c r="E172" s="490"/>
      <c r="F172" s="490"/>
      <c r="G172" s="490"/>
      <c r="H172" s="378">
        <v>2011710</v>
      </c>
      <c r="I172" s="449" t="s">
        <v>205</v>
      </c>
      <c r="J172" s="273">
        <v>22554</v>
      </c>
      <c r="K172" s="273"/>
      <c r="L172" s="273">
        <v>28239</v>
      </c>
      <c r="M172" s="447"/>
      <c r="N172" s="273">
        <v>27882</v>
      </c>
      <c r="O172" s="447">
        <f t="shared" si="4"/>
        <v>1.2803959543791654E-2</v>
      </c>
      <c r="P172" s="454"/>
    </row>
    <row r="173" spans="1:16" ht="18" customHeight="1">
      <c r="A173" s="490"/>
      <c r="B173" s="490"/>
      <c r="C173" s="490"/>
      <c r="D173" s="490"/>
      <c r="E173" s="490"/>
      <c r="F173" s="490"/>
      <c r="G173" s="490"/>
      <c r="H173" s="378">
        <v>2011750</v>
      </c>
      <c r="I173" s="445" t="s">
        <v>206</v>
      </c>
      <c r="J173" s="273">
        <v>59</v>
      </c>
      <c r="K173" s="273">
        <v>130</v>
      </c>
      <c r="L173" s="273">
        <v>130</v>
      </c>
      <c r="M173" s="447">
        <f>L173/K173</f>
        <v>1</v>
      </c>
      <c r="N173" s="273">
        <v>53</v>
      </c>
      <c r="O173" s="447">
        <f t="shared" si="4"/>
        <v>1.4528301886792452</v>
      </c>
      <c r="P173" s="455" t="s">
        <v>207</v>
      </c>
    </row>
    <row r="174" spans="1:16" ht="18" customHeight="1">
      <c r="A174" s="490"/>
      <c r="B174" s="490"/>
      <c r="C174" s="490"/>
      <c r="D174" s="490"/>
      <c r="E174" s="490"/>
      <c r="F174" s="490"/>
      <c r="G174" s="490"/>
      <c r="H174" s="378">
        <v>2011799</v>
      </c>
      <c r="I174" s="448" t="s">
        <v>96</v>
      </c>
      <c r="J174" s="273"/>
      <c r="K174" s="273"/>
      <c r="L174" s="273">
        <v>0</v>
      </c>
      <c r="M174" s="447"/>
      <c r="N174" s="273">
        <v>0</v>
      </c>
      <c r="O174" s="447"/>
      <c r="P174" s="454"/>
    </row>
    <row r="175" spans="1:16" ht="18" customHeight="1">
      <c r="A175" s="490"/>
      <c r="B175" s="490"/>
      <c r="C175" s="490"/>
      <c r="D175" s="490"/>
      <c r="E175" s="490"/>
      <c r="F175" s="490"/>
      <c r="G175" s="490"/>
      <c r="H175" s="378">
        <v>20123</v>
      </c>
      <c r="I175" s="448" t="s">
        <v>97</v>
      </c>
      <c r="J175" s="273">
        <v>59</v>
      </c>
      <c r="K175" s="273"/>
      <c r="L175" s="273">
        <v>47</v>
      </c>
      <c r="M175" s="447"/>
      <c r="N175" s="273">
        <v>51</v>
      </c>
      <c r="O175" s="447">
        <f t="shared" si="4"/>
        <v>-7.8431372549019662E-2</v>
      </c>
      <c r="P175" s="454"/>
    </row>
    <row r="176" spans="1:16" ht="18" customHeight="1">
      <c r="A176" s="490"/>
      <c r="B176" s="490"/>
      <c r="C176" s="490"/>
      <c r="D176" s="490"/>
      <c r="E176" s="490"/>
      <c r="F176" s="490"/>
      <c r="G176" s="490"/>
      <c r="H176" s="378">
        <v>2012301</v>
      </c>
      <c r="I176" s="449" t="s">
        <v>98</v>
      </c>
      <c r="J176" s="273"/>
      <c r="K176" s="273"/>
      <c r="L176" s="273">
        <v>0</v>
      </c>
      <c r="M176" s="447"/>
      <c r="N176" s="273">
        <v>0</v>
      </c>
      <c r="O176" s="447"/>
      <c r="P176" s="454"/>
    </row>
    <row r="177" spans="1:16" ht="18" customHeight="1">
      <c r="A177" s="490"/>
      <c r="B177" s="490"/>
      <c r="C177" s="490"/>
      <c r="D177" s="490"/>
      <c r="E177" s="490"/>
      <c r="F177" s="490"/>
      <c r="G177" s="490"/>
      <c r="H177" s="378">
        <v>2012302</v>
      </c>
      <c r="I177" s="449" t="s">
        <v>208</v>
      </c>
      <c r="J177" s="273"/>
      <c r="K177" s="273"/>
      <c r="L177" s="273">
        <v>81</v>
      </c>
      <c r="M177" s="447"/>
      <c r="N177" s="273">
        <v>0</v>
      </c>
      <c r="O177" s="447"/>
      <c r="P177" s="454"/>
    </row>
    <row r="178" spans="1:16" ht="18" customHeight="1">
      <c r="A178" s="490"/>
      <c r="B178" s="490"/>
      <c r="C178" s="490"/>
      <c r="D178" s="490"/>
      <c r="E178" s="490"/>
      <c r="F178" s="490"/>
      <c r="G178" s="490"/>
      <c r="H178" s="378">
        <v>2012303</v>
      </c>
      <c r="I178" s="449" t="s">
        <v>105</v>
      </c>
      <c r="J178" s="273"/>
      <c r="K178" s="273"/>
      <c r="L178" s="273">
        <v>0</v>
      </c>
      <c r="M178" s="447"/>
      <c r="N178" s="273">
        <v>0</v>
      </c>
      <c r="O178" s="447"/>
      <c r="P178" s="454"/>
    </row>
    <row r="179" spans="1:16" ht="18" customHeight="1">
      <c r="A179" s="490"/>
      <c r="B179" s="490"/>
      <c r="C179" s="490"/>
      <c r="D179" s="490"/>
      <c r="E179" s="490"/>
      <c r="F179" s="490"/>
      <c r="G179" s="490"/>
      <c r="H179" s="378">
        <v>2012304</v>
      </c>
      <c r="I179" s="344" t="s">
        <v>209</v>
      </c>
      <c r="J179" s="273"/>
      <c r="K179" s="273"/>
      <c r="L179" s="273">
        <v>2</v>
      </c>
      <c r="M179" s="447"/>
      <c r="N179" s="273">
        <v>2</v>
      </c>
      <c r="O179" s="447">
        <f t="shared" si="4"/>
        <v>0</v>
      </c>
      <c r="P179" s="454"/>
    </row>
    <row r="180" spans="1:16" ht="35.1" customHeight="1">
      <c r="A180" s="490"/>
      <c r="B180" s="490"/>
      <c r="C180" s="490"/>
      <c r="D180" s="490"/>
      <c r="E180" s="490"/>
      <c r="F180" s="490"/>
      <c r="G180" s="490"/>
      <c r="H180" s="378">
        <v>2012350</v>
      </c>
      <c r="I180" s="445" t="s">
        <v>210</v>
      </c>
      <c r="J180" s="273">
        <v>999</v>
      </c>
      <c r="K180" s="273">
        <v>937</v>
      </c>
      <c r="L180" s="273">
        <v>937</v>
      </c>
      <c r="M180" s="447">
        <f>L180/K180</f>
        <v>1</v>
      </c>
      <c r="N180" s="273">
        <v>9247</v>
      </c>
      <c r="O180" s="447">
        <f t="shared" si="4"/>
        <v>-0.89866983886665941</v>
      </c>
      <c r="P180" s="456" t="s">
        <v>211</v>
      </c>
    </row>
    <row r="181" spans="1:16" ht="18" customHeight="1">
      <c r="A181" s="490"/>
      <c r="B181" s="490"/>
      <c r="C181" s="490"/>
      <c r="D181" s="490"/>
      <c r="E181" s="490"/>
      <c r="F181" s="490"/>
      <c r="G181" s="490"/>
      <c r="H181" s="378">
        <v>2012399</v>
      </c>
      <c r="I181" s="448" t="s">
        <v>96</v>
      </c>
      <c r="J181" s="273"/>
      <c r="K181" s="273"/>
      <c r="L181" s="273">
        <v>0</v>
      </c>
      <c r="M181" s="447"/>
      <c r="N181" s="273">
        <v>0</v>
      </c>
      <c r="O181" s="447"/>
      <c r="P181" s="454"/>
    </row>
    <row r="182" spans="1:16" ht="18" customHeight="1">
      <c r="A182" s="490"/>
      <c r="B182" s="490"/>
      <c r="C182" s="490"/>
      <c r="D182" s="490"/>
      <c r="E182" s="490"/>
      <c r="F182" s="490"/>
      <c r="G182" s="490"/>
      <c r="H182" s="378">
        <v>20124</v>
      </c>
      <c r="I182" s="448" t="s">
        <v>97</v>
      </c>
      <c r="J182" s="273">
        <v>61</v>
      </c>
      <c r="K182" s="273"/>
      <c r="L182" s="273">
        <v>45</v>
      </c>
      <c r="M182" s="447"/>
      <c r="N182" s="273">
        <v>27</v>
      </c>
      <c r="O182" s="447">
        <f t="shared" si="4"/>
        <v>0.66666666666666674</v>
      </c>
      <c r="P182" s="454"/>
    </row>
    <row r="183" spans="1:16" ht="18" customHeight="1">
      <c r="A183" s="490"/>
      <c r="B183" s="490"/>
      <c r="C183" s="490"/>
      <c r="D183" s="490"/>
      <c r="E183" s="490"/>
      <c r="F183" s="490"/>
      <c r="G183" s="490"/>
      <c r="H183" s="378">
        <v>2012401</v>
      </c>
      <c r="I183" s="449" t="s">
        <v>98</v>
      </c>
      <c r="J183" s="273"/>
      <c r="K183" s="273"/>
      <c r="L183" s="273">
        <v>0</v>
      </c>
      <c r="M183" s="447"/>
      <c r="N183" s="273">
        <v>0</v>
      </c>
      <c r="O183" s="447"/>
      <c r="P183" s="454"/>
    </row>
    <row r="184" spans="1:16" ht="18" customHeight="1">
      <c r="A184" s="490"/>
      <c r="B184" s="490"/>
      <c r="C184" s="490"/>
      <c r="D184" s="490"/>
      <c r="E184" s="490"/>
      <c r="F184" s="490"/>
      <c r="G184" s="490"/>
      <c r="H184" s="378">
        <v>2012402</v>
      </c>
      <c r="I184" s="449" t="s">
        <v>212</v>
      </c>
      <c r="J184" s="273">
        <v>548</v>
      </c>
      <c r="K184" s="273"/>
      <c r="L184" s="273">
        <v>0</v>
      </c>
      <c r="M184" s="447"/>
      <c r="N184" s="273">
        <v>146</v>
      </c>
      <c r="O184" s="447">
        <f t="shared" si="4"/>
        <v>-1</v>
      </c>
      <c r="P184" s="454"/>
    </row>
    <row r="185" spans="1:16" ht="18" customHeight="1">
      <c r="A185" s="490"/>
      <c r="B185" s="490"/>
      <c r="C185" s="490"/>
      <c r="D185" s="490"/>
      <c r="E185" s="490"/>
      <c r="F185" s="490"/>
      <c r="G185" s="490"/>
      <c r="H185" s="378">
        <v>2012403</v>
      </c>
      <c r="I185" s="449" t="s">
        <v>105</v>
      </c>
      <c r="J185" s="273"/>
      <c r="K185" s="273"/>
      <c r="L185" s="273">
        <v>0</v>
      </c>
      <c r="M185" s="447"/>
      <c r="N185" s="273">
        <v>0</v>
      </c>
      <c r="O185" s="447"/>
      <c r="P185" s="454"/>
    </row>
    <row r="186" spans="1:16" ht="18" customHeight="1">
      <c r="A186" s="490"/>
      <c r="B186" s="490"/>
      <c r="C186" s="490"/>
      <c r="D186" s="490"/>
      <c r="E186" s="490"/>
      <c r="F186" s="490"/>
      <c r="G186" s="490"/>
      <c r="H186" s="378">
        <v>2012404</v>
      </c>
      <c r="I186" s="448" t="s">
        <v>213</v>
      </c>
      <c r="J186" s="273">
        <v>390</v>
      </c>
      <c r="K186" s="273"/>
      <c r="L186" s="273">
        <v>892</v>
      </c>
      <c r="M186" s="447"/>
      <c r="N186" s="273">
        <v>9074</v>
      </c>
      <c r="O186" s="447">
        <f t="shared" si="4"/>
        <v>-0.90169715671148332</v>
      </c>
      <c r="P186" s="454"/>
    </row>
    <row r="187" spans="1:16" ht="18" customHeight="1">
      <c r="A187" s="490"/>
      <c r="B187" s="490"/>
      <c r="C187" s="490"/>
      <c r="D187" s="490"/>
      <c r="E187" s="490"/>
      <c r="F187" s="490"/>
      <c r="G187" s="490"/>
      <c r="H187" s="378">
        <v>2012450</v>
      </c>
      <c r="I187" s="445" t="s">
        <v>214</v>
      </c>
      <c r="J187" s="273">
        <v>7844</v>
      </c>
      <c r="K187" s="273">
        <v>7327</v>
      </c>
      <c r="L187" s="273">
        <v>7327</v>
      </c>
      <c r="M187" s="447">
        <f>L187/K187</f>
        <v>1</v>
      </c>
      <c r="N187" s="273">
        <v>7471</v>
      </c>
      <c r="O187" s="447">
        <f t="shared" si="4"/>
        <v>-1.9274528175612371E-2</v>
      </c>
      <c r="P187" s="457"/>
    </row>
    <row r="188" spans="1:16" ht="18" customHeight="1">
      <c r="A188" s="490"/>
      <c r="B188" s="490"/>
      <c r="C188" s="490"/>
      <c r="D188" s="490"/>
      <c r="E188" s="490"/>
      <c r="F188" s="490"/>
      <c r="G188" s="490"/>
      <c r="H188" s="378">
        <v>2012499</v>
      </c>
      <c r="I188" s="448" t="s">
        <v>96</v>
      </c>
      <c r="J188" s="273">
        <v>639</v>
      </c>
      <c r="K188" s="273"/>
      <c r="L188" s="273">
        <v>638</v>
      </c>
      <c r="M188" s="447"/>
      <c r="N188" s="273">
        <v>663</v>
      </c>
      <c r="O188" s="447">
        <f t="shared" si="4"/>
        <v>-3.7707390648567096E-2</v>
      </c>
      <c r="P188" s="454"/>
    </row>
    <row r="189" spans="1:16" ht="18" customHeight="1">
      <c r="A189" s="490"/>
      <c r="B189" s="490"/>
      <c r="C189" s="490"/>
      <c r="D189" s="490"/>
      <c r="E189" s="490"/>
      <c r="F189" s="490"/>
      <c r="G189" s="490"/>
      <c r="H189" s="378">
        <v>20125</v>
      </c>
      <c r="I189" s="449" t="s">
        <v>97</v>
      </c>
      <c r="J189" s="273"/>
      <c r="K189" s="273"/>
      <c r="L189" s="273">
        <v>14</v>
      </c>
      <c r="M189" s="447"/>
      <c r="N189" s="273">
        <v>0</v>
      </c>
      <c r="O189" s="447"/>
      <c r="P189" s="454"/>
    </row>
    <row r="190" spans="1:16" ht="18" customHeight="1">
      <c r="A190" s="490"/>
      <c r="B190" s="490"/>
      <c r="C190" s="490"/>
      <c r="D190" s="490"/>
      <c r="E190" s="490"/>
      <c r="F190" s="490"/>
      <c r="G190" s="490"/>
      <c r="H190" s="378">
        <v>2012501</v>
      </c>
      <c r="I190" s="449" t="s">
        <v>98</v>
      </c>
      <c r="J190" s="273"/>
      <c r="K190" s="273"/>
      <c r="L190" s="273">
        <v>0</v>
      </c>
      <c r="M190" s="447"/>
      <c r="N190" s="273">
        <v>0</v>
      </c>
      <c r="O190" s="447"/>
      <c r="P190" s="454"/>
    </row>
    <row r="191" spans="1:16" ht="18" customHeight="1">
      <c r="A191" s="490"/>
      <c r="B191" s="490"/>
      <c r="C191" s="490"/>
      <c r="D191" s="490"/>
      <c r="E191" s="490"/>
      <c r="F191" s="490"/>
      <c r="G191" s="490"/>
      <c r="H191" s="378">
        <v>2012502</v>
      </c>
      <c r="I191" s="449" t="s">
        <v>215</v>
      </c>
      <c r="J191" s="273">
        <v>5690</v>
      </c>
      <c r="K191" s="273"/>
      <c r="L191" s="273">
        <v>3896</v>
      </c>
      <c r="M191" s="447"/>
      <c r="N191" s="273">
        <v>4981</v>
      </c>
      <c r="O191" s="447">
        <f t="shared" si="4"/>
        <v>-0.21782774543264405</v>
      </c>
      <c r="P191" s="454"/>
    </row>
    <row r="192" spans="1:16" ht="18" customHeight="1">
      <c r="A192" s="490"/>
      <c r="B192" s="490"/>
      <c r="C192" s="490"/>
      <c r="D192" s="490"/>
      <c r="E192" s="490"/>
      <c r="F192" s="490"/>
      <c r="G192" s="490"/>
      <c r="H192" s="378">
        <v>2012503</v>
      </c>
      <c r="I192" s="344" t="s">
        <v>216</v>
      </c>
      <c r="J192" s="273">
        <v>250</v>
      </c>
      <c r="K192" s="273"/>
      <c r="L192" s="273">
        <v>501</v>
      </c>
      <c r="M192" s="447"/>
      <c r="N192" s="273">
        <v>515</v>
      </c>
      <c r="O192" s="447">
        <f t="shared" si="4"/>
        <v>-2.7184466019417486E-2</v>
      </c>
      <c r="P192" s="454"/>
    </row>
    <row r="193" spans="1:16" ht="18" customHeight="1">
      <c r="A193" s="490"/>
      <c r="B193" s="490"/>
      <c r="C193" s="490"/>
      <c r="D193" s="490"/>
      <c r="E193" s="490"/>
      <c r="F193" s="490"/>
      <c r="G193" s="490"/>
      <c r="H193" s="378">
        <v>2012504</v>
      </c>
      <c r="I193" s="448" t="s">
        <v>217</v>
      </c>
      <c r="J193" s="273">
        <v>1060</v>
      </c>
      <c r="K193" s="273"/>
      <c r="L193" s="273">
        <v>0</v>
      </c>
      <c r="M193" s="447"/>
      <c r="N193" s="273">
        <v>786</v>
      </c>
      <c r="O193" s="447">
        <f t="shared" ref="O193:O256" si="5">L193/N193-1</f>
        <v>-1</v>
      </c>
      <c r="P193" s="454"/>
    </row>
    <row r="194" spans="1:16" ht="18" customHeight="1">
      <c r="A194" s="490"/>
      <c r="B194" s="490"/>
      <c r="C194" s="490"/>
      <c r="D194" s="490"/>
      <c r="E194" s="490"/>
      <c r="F194" s="490"/>
      <c r="G194" s="490"/>
      <c r="H194" s="378">
        <v>2012505</v>
      </c>
      <c r="I194" s="448" t="s">
        <v>105</v>
      </c>
      <c r="J194" s="273"/>
      <c r="K194" s="273"/>
      <c r="L194" s="273">
        <v>0</v>
      </c>
      <c r="M194" s="447"/>
      <c r="N194" s="273">
        <v>0</v>
      </c>
      <c r="O194" s="447"/>
      <c r="P194" s="454"/>
    </row>
    <row r="195" spans="1:16" ht="18" customHeight="1">
      <c r="A195" s="490"/>
      <c r="B195" s="490"/>
      <c r="C195" s="490"/>
      <c r="D195" s="490"/>
      <c r="E195" s="490"/>
      <c r="F195" s="490"/>
      <c r="G195" s="490"/>
      <c r="H195" s="378">
        <v>2012506</v>
      </c>
      <c r="I195" s="448" t="s">
        <v>218</v>
      </c>
      <c r="J195" s="273">
        <v>206</v>
      </c>
      <c r="K195" s="273"/>
      <c r="L195" s="273">
        <v>2278</v>
      </c>
      <c r="M195" s="447"/>
      <c r="N195" s="273">
        <v>526</v>
      </c>
      <c r="O195" s="447">
        <f t="shared" si="5"/>
        <v>3.3307984790874521</v>
      </c>
      <c r="P195" s="454"/>
    </row>
    <row r="196" spans="1:16" ht="18" customHeight="1">
      <c r="A196" s="490"/>
      <c r="B196" s="490"/>
      <c r="C196" s="490"/>
      <c r="D196" s="490"/>
      <c r="E196" s="490"/>
      <c r="F196" s="490"/>
      <c r="G196" s="490"/>
      <c r="H196" s="378">
        <v>2012550</v>
      </c>
      <c r="I196" s="451" t="s">
        <v>219</v>
      </c>
      <c r="J196" s="273">
        <v>4776</v>
      </c>
      <c r="K196" s="273">
        <v>4929</v>
      </c>
      <c r="L196" s="273">
        <v>4929</v>
      </c>
      <c r="M196" s="447">
        <f>L196/K196</f>
        <v>1</v>
      </c>
      <c r="N196" s="273">
        <v>4368</v>
      </c>
      <c r="O196" s="447">
        <f t="shared" si="5"/>
        <v>0.12843406593406592</v>
      </c>
      <c r="P196" s="457"/>
    </row>
    <row r="197" spans="1:16" ht="18" customHeight="1">
      <c r="A197" s="490"/>
      <c r="B197" s="490"/>
      <c r="C197" s="490"/>
      <c r="D197" s="490"/>
      <c r="E197" s="490"/>
      <c r="F197" s="490"/>
      <c r="G197" s="490"/>
      <c r="H197" s="378">
        <v>2012599</v>
      </c>
      <c r="I197" s="449" t="s">
        <v>96</v>
      </c>
      <c r="J197" s="273">
        <v>1082</v>
      </c>
      <c r="K197" s="273"/>
      <c r="L197" s="273">
        <v>1207</v>
      </c>
      <c r="M197" s="447"/>
      <c r="N197" s="273">
        <v>1420</v>
      </c>
      <c r="O197" s="447">
        <f t="shared" si="5"/>
        <v>-0.15000000000000002</v>
      </c>
      <c r="P197" s="454"/>
    </row>
    <row r="198" spans="1:16" ht="18" customHeight="1">
      <c r="A198" s="490"/>
      <c r="B198" s="490"/>
      <c r="C198" s="490"/>
      <c r="D198" s="490"/>
      <c r="E198" s="490"/>
      <c r="F198" s="490"/>
      <c r="G198" s="490"/>
      <c r="H198" s="378">
        <v>20126</v>
      </c>
      <c r="I198" s="449" t="s">
        <v>97</v>
      </c>
      <c r="J198" s="273"/>
      <c r="K198" s="273"/>
      <c r="L198" s="273">
        <v>0</v>
      </c>
      <c r="M198" s="447"/>
      <c r="N198" s="273">
        <v>0</v>
      </c>
      <c r="O198" s="447"/>
      <c r="P198" s="454"/>
    </row>
    <row r="199" spans="1:16" ht="18" customHeight="1">
      <c r="A199" s="490"/>
      <c r="B199" s="490"/>
      <c r="C199" s="490"/>
      <c r="D199" s="490"/>
      <c r="E199" s="490"/>
      <c r="F199" s="490"/>
      <c r="G199" s="490"/>
      <c r="H199" s="378">
        <v>2012601</v>
      </c>
      <c r="I199" s="448" t="s">
        <v>98</v>
      </c>
      <c r="J199" s="273"/>
      <c r="K199" s="273"/>
      <c r="L199" s="273">
        <v>0</v>
      </c>
      <c r="M199" s="447"/>
      <c r="N199" s="273">
        <v>0</v>
      </c>
      <c r="O199" s="447"/>
      <c r="P199" s="454"/>
    </row>
    <row r="200" spans="1:16" ht="18" customHeight="1">
      <c r="A200" s="490"/>
      <c r="B200" s="490"/>
      <c r="C200" s="490"/>
      <c r="D200" s="490"/>
      <c r="E200" s="490"/>
      <c r="F200" s="490"/>
      <c r="G200" s="490"/>
      <c r="H200" s="378">
        <v>2012602</v>
      </c>
      <c r="I200" s="448" t="s">
        <v>220</v>
      </c>
      <c r="J200" s="273">
        <v>1462</v>
      </c>
      <c r="K200" s="273"/>
      <c r="L200" s="273">
        <v>1768</v>
      </c>
      <c r="M200" s="447"/>
      <c r="N200" s="273">
        <v>1347</v>
      </c>
      <c r="O200" s="447">
        <f t="shared" si="5"/>
        <v>0.31254639940608753</v>
      </c>
      <c r="P200" s="454"/>
    </row>
    <row r="201" spans="1:16" ht="18" customHeight="1">
      <c r="A201" s="490"/>
      <c r="B201" s="490"/>
      <c r="C201" s="490"/>
      <c r="D201" s="490"/>
      <c r="E201" s="490"/>
      <c r="F201" s="490"/>
      <c r="G201" s="490"/>
      <c r="H201" s="378">
        <v>2012603</v>
      </c>
      <c r="I201" s="448" t="s">
        <v>221</v>
      </c>
      <c r="J201" s="273">
        <v>2232</v>
      </c>
      <c r="K201" s="273"/>
      <c r="L201" s="273">
        <v>1954</v>
      </c>
      <c r="M201" s="447"/>
      <c r="N201" s="273">
        <v>1601</v>
      </c>
      <c r="O201" s="447">
        <f t="shared" si="5"/>
        <v>0.22048719550281071</v>
      </c>
      <c r="P201" s="454"/>
    </row>
    <row r="202" spans="1:16" ht="18" customHeight="1">
      <c r="A202" s="490"/>
      <c r="B202" s="490"/>
      <c r="C202" s="490"/>
      <c r="D202" s="490"/>
      <c r="E202" s="490"/>
      <c r="F202" s="490"/>
      <c r="G202" s="490"/>
      <c r="H202" s="378">
        <v>2012604</v>
      </c>
      <c r="I202" s="451" t="s">
        <v>222</v>
      </c>
      <c r="J202" s="273">
        <v>8350</v>
      </c>
      <c r="K202" s="273">
        <v>9004</v>
      </c>
      <c r="L202" s="273">
        <v>9004</v>
      </c>
      <c r="M202" s="447">
        <f>L202/K202</f>
        <v>1</v>
      </c>
      <c r="N202" s="273">
        <v>8672</v>
      </c>
      <c r="O202" s="447">
        <f t="shared" si="5"/>
        <v>3.8284132841328367E-2</v>
      </c>
      <c r="P202" s="454"/>
    </row>
    <row r="203" spans="1:16" ht="18" customHeight="1">
      <c r="A203" s="490"/>
      <c r="B203" s="490"/>
      <c r="C203" s="490"/>
      <c r="D203" s="490"/>
      <c r="E203" s="490"/>
      <c r="F203" s="490"/>
      <c r="G203" s="490"/>
      <c r="H203" s="378">
        <v>2012699</v>
      </c>
      <c r="I203" s="449" t="s">
        <v>96</v>
      </c>
      <c r="J203" s="273">
        <v>2150</v>
      </c>
      <c r="K203" s="273"/>
      <c r="L203" s="273">
        <v>1910</v>
      </c>
      <c r="M203" s="447"/>
      <c r="N203" s="273">
        <v>2256</v>
      </c>
      <c r="O203" s="447">
        <f t="shared" si="5"/>
        <v>-0.15336879432624118</v>
      </c>
      <c r="P203" s="454"/>
    </row>
    <row r="204" spans="1:16" ht="18" customHeight="1">
      <c r="A204" s="490"/>
      <c r="B204" s="490"/>
      <c r="C204" s="490"/>
      <c r="D204" s="490"/>
      <c r="E204" s="490"/>
      <c r="F204" s="490"/>
      <c r="G204" s="490"/>
      <c r="H204" s="378">
        <v>20128</v>
      </c>
      <c r="I204" s="449" t="s">
        <v>97</v>
      </c>
      <c r="J204" s="273">
        <v>5368</v>
      </c>
      <c r="K204" s="273"/>
      <c r="L204" s="273">
        <v>5784</v>
      </c>
      <c r="M204" s="447"/>
      <c r="N204" s="273">
        <v>5268</v>
      </c>
      <c r="O204" s="447">
        <f t="shared" si="5"/>
        <v>9.7949886104783612E-2</v>
      </c>
      <c r="P204" s="454"/>
    </row>
    <row r="205" spans="1:16" ht="18" customHeight="1">
      <c r="A205" s="490"/>
      <c r="B205" s="490"/>
      <c r="C205" s="490"/>
      <c r="D205" s="490"/>
      <c r="E205" s="490"/>
      <c r="F205" s="490"/>
      <c r="G205" s="490"/>
      <c r="H205" s="378">
        <v>2012801</v>
      </c>
      <c r="I205" s="344" t="s">
        <v>98</v>
      </c>
      <c r="J205" s="273"/>
      <c r="K205" s="273"/>
      <c r="L205" s="273">
        <v>0</v>
      </c>
      <c r="M205" s="447"/>
      <c r="N205" s="273">
        <v>0</v>
      </c>
      <c r="O205" s="447"/>
      <c r="P205" s="454"/>
    </row>
    <row r="206" spans="1:16" ht="18" customHeight="1">
      <c r="A206" s="490"/>
      <c r="B206" s="490"/>
      <c r="C206" s="490"/>
      <c r="D206" s="490"/>
      <c r="E206" s="490"/>
      <c r="F206" s="490"/>
      <c r="G206" s="490"/>
      <c r="H206" s="378">
        <v>2012802</v>
      </c>
      <c r="I206" s="448" t="s">
        <v>111</v>
      </c>
      <c r="J206" s="273">
        <v>26</v>
      </c>
      <c r="K206" s="273"/>
      <c r="L206" s="273">
        <v>23</v>
      </c>
      <c r="M206" s="447"/>
      <c r="N206" s="273">
        <v>30</v>
      </c>
      <c r="O206" s="447">
        <f t="shared" si="5"/>
        <v>-0.23333333333333328</v>
      </c>
      <c r="P206" s="454"/>
    </row>
    <row r="207" spans="1:16" ht="18" customHeight="1">
      <c r="A207" s="490"/>
      <c r="B207" s="490"/>
      <c r="C207" s="490"/>
      <c r="D207" s="490"/>
      <c r="E207" s="490"/>
      <c r="F207" s="490"/>
      <c r="G207" s="490"/>
      <c r="H207" s="378">
        <v>2012803</v>
      </c>
      <c r="I207" s="448" t="s">
        <v>105</v>
      </c>
      <c r="J207" s="273"/>
      <c r="K207" s="273"/>
      <c r="L207" s="273">
        <v>0</v>
      </c>
      <c r="M207" s="447"/>
      <c r="N207" s="273">
        <v>0</v>
      </c>
      <c r="O207" s="447"/>
      <c r="P207" s="454"/>
    </row>
    <row r="208" spans="1:16" ht="18" customHeight="1">
      <c r="A208" s="490"/>
      <c r="B208" s="490"/>
      <c r="C208" s="490"/>
      <c r="D208" s="490"/>
      <c r="E208" s="490"/>
      <c r="F208" s="490"/>
      <c r="G208" s="490"/>
      <c r="H208" s="378">
        <v>2012804</v>
      </c>
      <c r="I208" s="448" t="s">
        <v>223</v>
      </c>
      <c r="J208" s="273">
        <v>806</v>
      </c>
      <c r="K208" s="273"/>
      <c r="L208" s="273">
        <v>1287</v>
      </c>
      <c r="M208" s="447"/>
      <c r="N208" s="273">
        <v>1118</v>
      </c>
      <c r="O208" s="447">
        <f t="shared" si="5"/>
        <v>0.15116279069767447</v>
      </c>
      <c r="P208" s="454"/>
    </row>
    <row r="209" spans="1:16" ht="45" customHeight="1">
      <c r="A209" s="490"/>
      <c r="B209" s="490"/>
      <c r="C209" s="490"/>
      <c r="D209" s="490"/>
      <c r="E209" s="490"/>
      <c r="F209" s="490"/>
      <c r="G209" s="490"/>
      <c r="H209" s="378">
        <v>2012850</v>
      </c>
      <c r="I209" s="451" t="s">
        <v>224</v>
      </c>
      <c r="J209" s="273">
        <v>11652</v>
      </c>
      <c r="K209" s="273">
        <v>16248</v>
      </c>
      <c r="L209" s="273">
        <v>16248</v>
      </c>
      <c r="M209" s="447">
        <f>L209/K209</f>
        <v>1</v>
      </c>
      <c r="N209" s="273">
        <v>12125</v>
      </c>
      <c r="O209" s="447">
        <f t="shared" si="5"/>
        <v>0.34004123711340206</v>
      </c>
      <c r="P209" s="455" t="s">
        <v>178</v>
      </c>
    </row>
    <row r="210" spans="1:16" ht="18" customHeight="1">
      <c r="A210" s="490"/>
      <c r="B210" s="490"/>
      <c r="C210" s="490"/>
      <c r="D210" s="490"/>
      <c r="E210" s="490"/>
      <c r="F210" s="490"/>
      <c r="G210" s="490"/>
      <c r="H210" s="378">
        <v>2012899</v>
      </c>
      <c r="I210" s="449" t="s">
        <v>96</v>
      </c>
      <c r="J210" s="273">
        <v>3172</v>
      </c>
      <c r="K210" s="273"/>
      <c r="L210" s="273">
        <v>3636</v>
      </c>
      <c r="M210" s="447"/>
      <c r="N210" s="273">
        <v>4383</v>
      </c>
      <c r="O210" s="447">
        <f t="shared" si="5"/>
        <v>-0.17043121149897333</v>
      </c>
      <c r="P210" s="454"/>
    </row>
    <row r="211" spans="1:16" ht="18" customHeight="1">
      <c r="A211" s="490"/>
      <c r="B211" s="490"/>
      <c r="C211" s="490"/>
      <c r="D211" s="490"/>
      <c r="E211" s="490"/>
      <c r="F211" s="490"/>
      <c r="G211" s="490"/>
      <c r="H211" s="378">
        <v>20129</v>
      </c>
      <c r="I211" s="449" t="s">
        <v>97</v>
      </c>
      <c r="J211" s="273">
        <v>3395</v>
      </c>
      <c r="K211" s="273"/>
      <c r="L211" s="273">
        <v>3821</v>
      </c>
      <c r="M211" s="447"/>
      <c r="N211" s="273">
        <v>2832</v>
      </c>
      <c r="O211" s="447">
        <f t="shared" si="5"/>
        <v>0.34922316384180796</v>
      </c>
      <c r="P211" s="454"/>
    </row>
    <row r="212" spans="1:16" ht="18" customHeight="1">
      <c r="A212" s="490"/>
      <c r="B212" s="490"/>
      <c r="C212" s="490"/>
      <c r="D212" s="490"/>
      <c r="E212" s="490"/>
      <c r="F212" s="490"/>
      <c r="G212" s="490"/>
      <c r="H212" s="378">
        <v>2012901</v>
      </c>
      <c r="I212" s="448" t="s">
        <v>98</v>
      </c>
      <c r="J212" s="273"/>
      <c r="K212" s="273"/>
      <c r="L212" s="273">
        <v>0</v>
      </c>
      <c r="M212" s="447"/>
      <c r="N212" s="273">
        <v>0</v>
      </c>
      <c r="O212" s="447"/>
      <c r="P212" s="454"/>
    </row>
    <row r="213" spans="1:16" ht="18" customHeight="1">
      <c r="A213" s="490"/>
      <c r="B213" s="490"/>
      <c r="C213" s="490"/>
      <c r="D213" s="490"/>
      <c r="E213" s="490"/>
      <c r="F213" s="490"/>
      <c r="G213" s="490"/>
      <c r="H213" s="378">
        <v>2012902</v>
      </c>
      <c r="I213" s="448" t="s">
        <v>225</v>
      </c>
      <c r="J213" s="273"/>
      <c r="K213" s="273"/>
      <c r="L213" s="273">
        <v>0</v>
      </c>
      <c r="M213" s="447"/>
      <c r="N213" s="273">
        <v>0</v>
      </c>
      <c r="O213" s="447"/>
      <c r="P213" s="454"/>
    </row>
    <row r="214" spans="1:16" ht="18" customHeight="1">
      <c r="A214" s="490"/>
      <c r="B214" s="490"/>
      <c r="C214" s="490"/>
      <c r="D214" s="490"/>
      <c r="E214" s="490"/>
      <c r="F214" s="490"/>
      <c r="G214" s="490"/>
      <c r="H214" s="378">
        <v>2012903</v>
      </c>
      <c r="I214" s="448" t="s">
        <v>226</v>
      </c>
      <c r="J214" s="273"/>
      <c r="K214" s="273"/>
      <c r="L214" s="273">
        <v>0</v>
      </c>
      <c r="M214" s="447"/>
      <c r="N214" s="273">
        <v>0</v>
      </c>
      <c r="O214" s="447"/>
      <c r="P214" s="454"/>
    </row>
    <row r="215" spans="1:16" ht="18" customHeight="1">
      <c r="A215" s="490"/>
      <c r="B215" s="490"/>
      <c r="C215" s="490"/>
      <c r="D215" s="490"/>
      <c r="E215" s="490"/>
      <c r="F215" s="490"/>
      <c r="G215" s="490"/>
      <c r="H215" s="378">
        <v>2012904</v>
      </c>
      <c r="I215" s="449" t="s">
        <v>105</v>
      </c>
      <c r="J215" s="273">
        <v>1017</v>
      </c>
      <c r="K215" s="273"/>
      <c r="L215" s="273">
        <v>381</v>
      </c>
      <c r="M215" s="447"/>
      <c r="N215" s="273">
        <v>0</v>
      </c>
      <c r="O215" s="447"/>
      <c r="P215" s="454"/>
    </row>
    <row r="216" spans="1:16" ht="18" customHeight="1">
      <c r="A216" s="490"/>
      <c r="B216" s="490"/>
      <c r="C216" s="490"/>
      <c r="D216" s="490"/>
      <c r="E216" s="490"/>
      <c r="F216" s="490"/>
      <c r="G216" s="490"/>
      <c r="H216" s="378">
        <v>2012905</v>
      </c>
      <c r="I216" s="449" t="s">
        <v>227</v>
      </c>
      <c r="J216" s="273">
        <v>4068</v>
      </c>
      <c r="K216" s="273"/>
      <c r="L216" s="273">
        <v>8410</v>
      </c>
      <c r="M216" s="447"/>
      <c r="N216" s="273">
        <v>4910</v>
      </c>
      <c r="O216" s="447">
        <f t="shared" si="5"/>
        <v>0.71283095723014256</v>
      </c>
      <c r="P216" s="454"/>
    </row>
    <row r="217" spans="1:16" ht="18" customHeight="1">
      <c r="A217" s="490"/>
      <c r="B217" s="490"/>
      <c r="C217" s="490"/>
      <c r="D217" s="490"/>
      <c r="E217" s="490"/>
      <c r="F217" s="490"/>
      <c r="G217" s="490"/>
      <c r="H217" s="378">
        <v>2012950</v>
      </c>
      <c r="I217" s="451" t="s">
        <v>228</v>
      </c>
      <c r="J217" s="273">
        <v>6700</v>
      </c>
      <c r="K217" s="273">
        <v>8173</v>
      </c>
      <c r="L217" s="273">
        <v>7976</v>
      </c>
      <c r="M217" s="447">
        <f>L217/K217</f>
        <v>0.9758962437293528</v>
      </c>
      <c r="N217" s="273">
        <v>6290</v>
      </c>
      <c r="O217" s="447">
        <f t="shared" si="5"/>
        <v>0.2680445151033386</v>
      </c>
      <c r="P217" s="454"/>
    </row>
    <row r="218" spans="1:16" ht="18" customHeight="1">
      <c r="A218" s="490"/>
      <c r="B218" s="490"/>
      <c r="C218" s="490"/>
      <c r="D218" s="490"/>
      <c r="E218" s="490"/>
      <c r="F218" s="490"/>
      <c r="G218" s="490"/>
      <c r="H218" s="378">
        <v>2012999</v>
      </c>
      <c r="I218" s="449" t="s">
        <v>96</v>
      </c>
      <c r="J218" s="273">
        <v>3156</v>
      </c>
      <c r="K218" s="273"/>
      <c r="L218" s="273">
        <v>4801</v>
      </c>
      <c r="M218" s="447"/>
      <c r="N218" s="273">
        <v>4601</v>
      </c>
      <c r="O218" s="447">
        <f t="shared" si="5"/>
        <v>4.3468811128015705E-2</v>
      </c>
      <c r="P218" s="454"/>
    </row>
    <row r="219" spans="1:16" ht="18" customHeight="1">
      <c r="A219" s="490"/>
      <c r="B219" s="490"/>
      <c r="C219" s="490"/>
      <c r="D219" s="490"/>
      <c r="E219" s="490"/>
      <c r="F219" s="490"/>
      <c r="G219" s="490"/>
      <c r="H219" s="378">
        <v>20131</v>
      </c>
      <c r="I219" s="448" t="s">
        <v>97</v>
      </c>
      <c r="J219" s="273">
        <v>393</v>
      </c>
      <c r="K219" s="273"/>
      <c r="L219" s="273">
        <v>413</v>
      </c>
      <c r="M219" s="447"/>
      <c r="N219" s="273">
        <v>578</v>
      </c>
      <c r="O219" s="447">
        <f t="shared" si="5"/>
        <v>-0.2854671280276817</v>
      </c>
      <c r="P219" s="454"/>
    </row>
    <row r="220" spans="1:16" ht="18" customHeight="1">
      <c r="A220" s="490"/>
      <c r="B220" s="490"/>
      <c r="C220" s="490"/>
      <c r="D220" s="490"/>
      <c r="E220" s="490"/>
      <c r="F220" s="490"/>
      <c r="G220" s="490"/>
      <c r="H220" s="378">
        <v>2013101</v>
      </c>
      <c r="I220" s="448" t="s">
        <v>98</v>
      </c>
      <c r="J220" s="273"/>
      <c r="K220" s="273"/>
      <c r="L220" s="273">
        <v>0</v>
      </c>
      <c r="M220" s="447"/>
      <c r="N220" s="273">
        <v>0</v>
      </c>
      <c r="O220" s="447"/>
      <c r="P220" s="454"/>
    </row>
    <row r="221" spans="1:16" ht="18" customHeight="1">
      <c r="A221" s="490"/>
      <c r="B221" s="490"/>
      <c r="C221" s="490"/>
      <c r="D221" s="490"/>
      <c r="E221" s="490"/>
      <c r="F221" s="490"/>
      <c r="G221" s="490"/>
      <c r="H221" s="378">
        <v>2013102</v>
      </c>
      <c r="I221" s="448" t="s">
        <v>229</v>
      </c>
      <c r="J221" s="273">
        <v>1593</v>
      </c>
      <c r="K221" s="273"/>
      <c r="L221" s="273">
        <v>1434</v>
      </c>
      <c r="M221" s="447"/>
      <c r="N221" s="273">
        <v>1104</v>
      </c>
      <c r="O221" s="447">
        <f t="shared" si="5"/>
        <v>0.29891304347826098</v>
      </c>
      <c r="P221" s="454"/>
    </row>
    <row r="222" spans="1:16" ht="18" customHeight="1">
      <c r="A222" s="490"/>
      <c r="B222" s="490"/>
      <c r="C222" s="490"/>
      <c r="D222" s="490"/>
      <c r="E222" s="490"/>
      <c r="F222" s="490"/>
      <c r="G222" s="490"/>
      <c r="H222" s="378">
        <v>2013103</v>
      </c>
      <c r="I222" s="449" t="s">
        <v>105</v>
      </c>
      <c r="J222" s="273">
        <v>247</v>
      </c>
      <c r="K222" s="273"/>
      <c r="L222" s="273">
        <v>217</v>
      </c>
      <c r="M222" s="447"/>
      <c r="N222" s="273">
        <v>0</v>
      </c>
      <c r="O222" s="447"/>
      <c r="P222" s="454"/>
    </row>
    <row r="223" spans="1:16" ht="18" customHeight="1">
      <c r="A223" s="490"/>
      <c r="B223" s="490"/>
      <c r="C223" s="490"/>
      <c r="D223" s="490"/>
      <c r="E223" s="490"/>
      <c r="F223" s="490"/>
      <c r="G223" s="490"/>
      <c r="H223" s="378">
        <v>2013105</v>
      </c>
      <c r="I223" s="449" t="s">
        <v>230</v>
      </c>
      <c r="J223" s="273">
        <v>1311</v>
      </c>
      <c r="K223" s="273"/>
      <c r="L223" s="273">
        <v>1111</v>
      </c>
      <c r="M223" s="447"/>
      <c r="N223" s="273">
        <v>7</v>
      </c>
      <c r="O223" s="447">
        <f t="shared" si="5"/>
        <v>157.71428571428572</v>
      </c>
      <c r="P223" s="454"/>
    </row>
    <row r="224" spans="1:16" ht="45" customHeight="1">
      <c r="A224" s="490"/>
      <c r="B224" s="490"/>
      <c r="C224" s="490"/>
      <c r="D224" s="490"/>
      <c r="E224" s="490"/>
      <c r="F224" s="490"/>
      <c r="G224" s="490"/>
      <c r="H224" s="378">
        <v>2013150</v>
      </c>
      <c r="I224" s="451" t="s">
        <v>231</v>
      </c>
      <c r="J224" s="273">
        <v>6735</v>
      </c>
      <c r="K224" s="273">
        <v>7168</v>
      </c>
      <c r="L224" s="273">
        <v>7168</v>
      </c>
      <c r="M224" s="447">
        <f>L224/K224</f>
        <v>1</v>
      </c>
      <c r="N224" s="273">
        <v>5045</v>
      </c>
      <c r="O224" s="447">
        <f t="shared" si="5"/>
        <v>0.42081268582755205</v>
      </c>
      <c r="P224" s="455" t="s">
        <v>178</v>
      </c>
    </row>
    <row r="225" spans="1:16" ht="18" customHeight="1">
      <c r="A225" s="490"/>
      <c r="B225" s="490"/>
      <c r="C225" s="490"/>
      <c r="D225" s="490"/>
      <c r="E225" s="490"/>
      <c r="F225" s="490"/>
      <c r="G225" s="490"/>
      <c r="H225" s="378">
        <v>2013199</v>
      </c>
      <c r="I225" s="448" t="s">
        <v>96</v>
      </c>
      <c r="J225" s="273">
        <v>3347</v>
      </c>
      <c r="K225" s="273"/>
      <c r="L225" s="273">
        <v>4381</v>
      </c>
      <c r="M225" s="447"/>
      <c r="N225" s="273">
        <v>2970</v>
      </c>
      <c r="O225" s="447">
        <f t="shared" si="5"/>
        <v>0.475084175084175</v>
      </c>
      <c r="P225" s="454"/>
    </row>
    <row r="226" spans="1:16" ht="18" customHeight="1">
      <c r="A226" s="490"/>
      <c r="B226" s="490"/>
      <c r="C226" s="490"/>
      <c r="D226" s="490"/>
      <c r="E226" s="490"/>
      <c r="F226" s="490"/>
      <c r="G226" s="490"/>
      <c r="H226" s="378">
        <v>20132</v>
      </c>
      <c r="I226" s="448" t="s">
        <v>97</v>
      </c>
      <c r="J226" s="273"/>
      <c r="K226" s="273"/>
      <c r="L226" s="273">
        <v>4</v>
      </c>
      <c r="M226" s="447"/>
      <c r="N226" s="273">
        <v>405</v>
      </c>
      <c r="O226" s="447">
        <f t="shared" si="5"/>
        <v>-0.99012345679012348</v>
      </c>
      <c r="P226" s="454"/>
    </row>
    <row r="227" spans="1:16" ht="18" customHeight="1">
      <c r="A227" s="490"/>
      <c r="B227" s="490"/>
      <c r="C227" s="490"/>
      <c r="D227" s="490"/>
      <c r="E227" s="490"/>
      <c r="F227" s="490"/>
      <c r="G227" s="490"/>
      <c r="H227" s="378">
        <v>2013201</v>
      </c>
      <c r="I227" s="448" t="s">
        <v>98</v>
      </c>
      <c r="J227" s="273">
        <v>716</v>
      </c>
      <c r="K227" s="273"/>
      <c r="L227" s="273">
        <v>714</v>
      </c>
      <c r="M227" s="447"/>
      <c r="N227" s="273">
        <v>572</v>
      </c>
      <c r="O227" s="447">
        <f t="shared" si="5"/>
        <v>0.24825174825174834</v>
      </c>
      <c r="P227" s="454"/>
    </row>
    <row r="228" spans="1:16" ht="18" customHeight="1">
      <c r="A228" s="490"/>
      <c r="B228" s="490"/>
      <c r="C228" s="490"/>
      <c r="D228" s="490"/>
      <c r="E228" s="490"/>
      <c r="F228" s="490"/>
      <c r="G228" s="490"/>
      <c r="H228" s="378">
        <v>2013202</v>
      </c>
      <c r="I228" s="449" t="s">
        <v>105</v>
      </c>
      <c r="J228" s="273">
        <v>2630</v>
      </c>
      <c r="K228" s="273"/>
      <c r="L228" s="273">
        <v>2035</v>
      </c>
      <c r="M228" s="447"/>
      <c r="N228" s="273">
        <v>924</v>
      </c>
      <c r="O228" s="447">
        <f t="shared" si="5"/>
        <v>1.2023809523809526</v>
      </c>
      <c r="P228" s="454"/>
    </row>
    <row r="229" spans="1:16" ht="18" customHeight="1">
      <c r="A229" s="490"/>
      <c r="B229" s="490"/>
      <c r="C229" s="490"/>
      <c r="D229" s="490"/>
      <c r="E229" s="490"/>
      <c r="F229" s="490"/>
      <c r="G229" s="490"/>
      <c r="H229" s="378">
        <v>2013203</v>
      </c>
      <c r="I229" s="449" t="s">
        <v>232</v>
      </c>
      <c r="J229" s="273">
        <v>43</v>
      </c>
      <c r="K229" s="273"/>
      <c r="L229" s="273">
        <v>34</v>
      </c>
      <c r="M229" s="447"/>
      <c r="N229" s="273">
        <v>174</v>
      </c>
      <c r="O229" s="447">
        <f t="shared" si="5"/>
        <v>-0.8045977011494253</v>
      </c>
      <c r="P229" s="454"/>
    </row>
    <row r="230" spans="1:16" ht="35.1" customHeight="1">
      <c r="A230" s="490"/>
      <c r="B230" s="490"/>
      <c r="C230" s="490"/>
      <c r="D230" s="490"/>
      <c r="E230" s="490"/>
      <c r="F230" s="490"/>
      <c r="G230" s="490"/>
      <c r="H230" s="378">
        <v>2013250</v>
      </c>
      <c r="I230" s="451" t="s">
        <v>233</v>
      </c>
      <c r="J230" s="273">
        <v>5041</v>
      </c>
      <c r="K230" s="273">
        <v>8364</v>
      </c>
      <c r="L230" s="273">
        <v>7894</v>
      </c>
      <c r="M230" s="447">
        <f>L230/K230</f>
        <v>0.9438067910090866</v>
      </c>
      <c r="N230" s="273">
        <v>4982</v>
      </c>
      <c r="O230" s="447">
        <f t="shared" si="5"/>
        <v>0.58450421517462869</v>
      </c>
      <c r="P230" s="456" t="s">
        <v>234</v>
      </c>
    </row>
    <row r="231" spans="1:16" ht="18" customHeight="1">
      <c r="A231" s="490"/>
      <c r="B231" s="490"/>
      <c r="C231" s="490"/>
      <c r="D231" s="490"/>
      <c r="E231" s="490"/>
      <c r="F231" s="490"/>
      <c r="G231" s="490"/>
      <c r="H231" s="378">
        <v>2013299</v>
      </c>
      <c r="I231" s="344" t="s">
        <v>96</v>
      </c>
      <c r="J231" s="273">
        <v>2249</v>
      </c>
      <c r="K231" s="273"/>
      <c r="L231" s="273">
        <v>2513</v>
      </c>
      <c r="M231" s="447"/>
      <c r="N231" s="273">
        <v>2635</v>
      </c>
      <c r="O231" s="447">
        <f t="shared" si="5"/>
        <v>-4.6299810246679285E-2</v>
      </c>
      <c r="P231" s="454"/>
    </row>
    <row r="232" spans="1:16" ht="18" customHeight="1">
      <c r="A232" s="490"/>
      <c r="B232" s="490"/>
      <c r="C232" s="490"/>
      <c r="D232" s="490"/>
      <c r="E232" s="490"/>
      <c r="F232" s="490"/>
      <c r="G232" s="490"/>
      <c r="H232" s="378">
        <v>20133</v>
      </c>
      <c r="I232" s="448" t="s">
        <v>97</v>
      </c>
      <c r="J232" s="273">
        <v>191</v>
      </c>
      <c r="K232" s="273"/>
      <c r="L232" s="273">
        <v>1270</v>
      </c>
      <c r="M232" s="447"/>
      <c r="N232" s="273">
        <v>652</v>
      </c>
      <c r="O232" s="447">
        <f t="shared" si="5"/>
        <v>0.9478527607361964</v>
      </c>
      <c r="P232" s="454"/>
    </row>
    <row r="233" spans="1:16" ht="18" customHeight="1">
      <c r="A233" s="490"/>
      <c r="B233" s="490"/>
      <c r="C233" s="490"/>
      <c r="D233" s="490"/>
      <c r="E233" s="490"/>
      <c r="F233" s="490"/>
      <c r="G233" s="490"/>
      <c r="H233" s="378">
        <v>2013301</v>
      </c>
      <c r="I233" s="448" t="s">
        <v>98</v>
      </c>
      <c r="J233" s="273"/>
      <c r="K233" s="273"/>
      <c r="L233" s="273">
        <v>0</v>
      </c>
      <c r="M233" s="447"/>
      <c r="N233" s="273">
        <v>0</v>
      </c>
      <c r="O233" s="447"/>
      <c r="P233" s="454"/>
    </row>
    <row r="234" spans="1:16" ht="18" customHeight="1">
      <c r="A234" s="490"/>
      <c r="B234" s="490"/>
      <c r="C234" s="490"/>
      <c r="D234" s="490"/>
      <c r="E234" s="490"/>
      <c r="F234" s="490"/>
      <c r="G234" s="490"/>
      <c r="H234" s="378">
        <v>2013302</v>
      </c>
      <c r="I234" s="448" t="s">
        <v>105</v>
      </c>
      <c r="J234" s="273">
        <v>229</v>
      </c>
      <c r="K234" s="273"/>
      <c r="L234" s="273">
        <v>330</v>
      </c>
      <c r="M234" s="447"/>
      <c r="N234" s="273">
        <v>235</v>
      </c>
      <c r="O234" s="447">
        <f t="shared" si="5"/>
        <v>0.4042553191489362</v>
      </c>
      <c r="P234" s="454"/>
    </row>
    <row r="235" spans="1:16" ht="18" customHeight="1">
      <c r="A235" s="490"/>
      <c r="B235" s="490"/>
      <c r="C235" s="490"/>
      <c r="D235" s="490"/>
      <c r="E235" s="490"/>
      <c r="F235" s="490"/>
      <c r="G235" s="490"/>
      <c r="H235" s="378">
        <v>2013303</v>
      </c>
      <c r="I235" s="449" t="s">
        <v>235</v>
      </c>
      <c r="J235" s="273">
        <v>2372</v>
      </c>
      <c r="K235" s="273"/>
      <c r="L235" s="273">
        <v>3781</v>
      </c>
      <c r="M235" s="447"/>
      <c r="N235" s="273">
        <v>1460</v>
      </c>
      <c r="O235" s="447">
        <f t="shared" si="5"/>
        <v>1.5897260273972602</v>
      </c>
      <c r="P235" s="454"/>
    </row>
    <row r="236" spans="1:16" ht="18" customHeight="1">
      <c r="A236" s="490"/>
      <c r="B236" s="490"/>
      <c r="C236" s="490"/>
      <c r="D236" s="490"/>
      <c r="E236" s="490"/>
      <c r="F236" s="490"/>
      <c r="G236" s="490"/>
      <c r="H236" s="378">
        <v>2013350</v>
      </c>
      <c r="I236" s="451" t="s">
        <v>236</v>
      </c>
      <c r="J236" s="273">
        <v>3306</v>
      </c>
      <c r="K236" s="273">
        <v>3767</v>
      </c>
      <c r="L236" s="273">
        <v>3767</v>
      </c>
      <c r="M236" s="447">
        <f>L236/K236</f>
        <v>1</v>
      </c>
      <c r="N236" s="273">
        <v>3841</v>
      </c>
      <c r="O236" s="447">
        <f t="shared" si="5"/>
        <v>-1.9265816193699603E-2</v>
      </c>
      <c r="P236" s="454"/>
    </row>
    <row r="237" spans="1:16" ht="18" customHeight="1">
      <c r="A237" s="490"/>
      <c r="B237" s="490"/>
      <c r="C237" s="490"/>
      <c r="D237" s="490"/>
      <c r="E237" s="490"/>
      <c r="F237" s="490"/>
      <c r="G237" s="490"/>
      <c r="H237" s="378">
        <v>2013399</v>
      </c>
      <c r="I237" s="449" t="s">
        <v>96</v>
      </c>
      <c r="J237" s="273">
        <v>2353</v>
      </c>
      <c r="K237" s="273"/>
      <c r="L237" s="273">
        <v>2120</v>
      </c>
      <c r="M237" s="447"/>
      <c r="N237" s="273">
        <v>2553</v>
      </c>
      <c r="O237" s="447">
        <f t="shared" si="5"/>
        <v>-0.16960438699569136</v>
      </c>
      <c r="P237" s="454"/>
    </row>
    <row r="238" spans="1:16" ht="18" customHeight="1">
      <c r="A238" s="490"/>
      <c r="B238" s="490"/>
      <c r="C238" s="490"/>
      <c r="D238" s="490"/>
      <c r="E238" s="490"/>
      <c r="F238" s="490"/>
      <c r="G238" s="490"/>
      <c r="H238" s="378">
        <v>20134</v>
      </c>
      <c r="I238" s="448" t="s">
        <v>97</v>
      </c>
      <c r="J238" s="273">
        <v>430</v>
      </c>
      <c r="K238" s="273"/>
      <c r="L238" s="273">
        <v>1194</v>
      </c>
      <c r="M238" s="447"/>
      <c r="N238" s="273">
        <v>631</v>
      </c>
      <c r="O238" s="447">
        <f t="shared" si="5"/>
        <v>0.8922345483359746</v>
      </c>
      <c r="P238" s="454"/>
    </row>
    <row r="239" spans="1:16" ht="18" customHeight="1">
      <c r="A239" s="490"/>
      <c r="B239" s="490"/>
      <c r="C239" s="490"/>
      <c r="D239" s="490"/>
      <c r="E239" s="490"/>
      <c r="F239" s="490"/>
      <c r="G239" s="490"/>
      <c r="H239" s="378">
        <v>2013401</v>
      </c>
      <c r="I239" s="448" t="s">
        <v>98</v>
      </c>
      <c r="J239" s="273"/>
      <c r="K239" s="273"/>
      <c r="L239" s="273">
        <v>0</v>
      </c>
      <c r="M239" s="447"/>
      <c r="N239" s="273">
        <v>0</v>
      </c>
      <c r="O239" s="447"/>
      <c r="P239" s="454"/>
    </row>
    <row r="240" spans="1:16" ht="18" customHeight="1">
      <c r="A240" s="490"/>
      <c r="B240" s="490"/>
      <c r="C240" s="490"/>
      <c r="D240" s="490"/>
      <c r="E240" s="490"/>
      <c r="F240" s="490"/>
      <c r="G240" s="490"/>
      <c r="H240" s="378">
        <v>2013402</v>
      </c>
      <c r="I240" s="448" t="s">
        <v>105</v>
      </c>
      <c r="J240" s="273"/>
      <c r="K240" s="273"/>
      <c r="L240" s="273">
        <v>0</v>
      </c>
      <c r="M240" s="447"/>
      <c r="N240" s="273">
        <v>0</v>
      </c>
      <c r="O240" s="447"/>
      <c r="P240" s="454"/>
    </row>
    <row r="241" spans="1:16" ht="18" customHeight="1">
      <c r="A241" s="490"/>
      <c r="B241" s="490"/>
      <c r="C241" s="490"/>
      <c r="D241" s="490"/>
      <c r="E241" s="490"/>
      <c r="F241" s="490"/>
      <c r="G241" s="490"/>
      <c r="H241" s="378">
        <v>2013403</v>
      </c>
      <c r="I241" s="449" t="s">
        <v>237</v>
      </c>
      <c r="J241" s="273">
        <v>523</v>
      </c>
      <c r="K241" s="273"/>
      <c r="L241" s="273">
        <v>453</v>
      </c>
      <c r="M241" s="447"/>
      <c r="N241" s="273">
        <v>657</v>
      </c>
      <c r="O241" s="447">
        <f t="shared" si="5"/>
        <v>-0.31050228310502281</v>
      </c>
      <c r="P241" s="454"/>
    </row>
    <row r="242" spans="1:16" ht="18" customHeight="1">
      <c r="A242" s="490"/>
      <c r="B242" s="490"/>
      <c r="C242" s="490"/>
      <c r="D242" s="490"/>
      <c r="E242" s="490"/>
      <c r="F242" s="490"/>
      <c r="G242" s="490"/>
      <c r="H242" s="378">
        <v>2013450</v>
      </c>
      <c r="I242" s="451" t="s">
        <v>238</v>
      </c>
      <c r="J242" s="273">
        <v>55</v>
      </c>
      <c r="K242" s="273">
        <v>0</v>
      </c>
      <c r="L242" s="273">
        <v>0</v>
      </c>
      <c r="M242" s="447"/>
      <c r="N242" s="273">
        <v>12</v>
      </c>
      <c r="O242" s="447">
        <f t="shared" si="5"/>
        <v>-1</v>
      </c>
      <c r="P242" s="455"/>
    </row>
    <row r="243" spans="1:16" ht="18" customHeight="1">
      <c r="A243" s="490"/>
      <c r="B243" s="490"/>
      <c r="C243" s="490"/>
      <c r="D243" s="490"/>
      <c r="E243" s="490"/>
      <c r="F243" s="490"/>
      <c r="G243" s="490"/>
      <c r="H243" s="378">
        <v>2013499</v>
      </c>
      <c r="I243" s="449" t="s">
        <v>96</v>
      </c>
      <c r="J243" s="273"/>
      <c r="K243" s="273"/>
      <c r="L243" s="273">
        <v>0</v>
      </c>
      <c r="M243" s="447"/>
      <c r="N243" s="273">
        <v>0</v>
      </c>
      <c r="O243" s="447"/>
      <c r="P243" s="454"/>
    </row>
    <row r="244" spans="1:16" ht="18" customHeight="1">
      <c r="A244" s="490"/>
      <c r="B244" s="490"/>
      <c r="C244" s="490"/>
      <c r="D244" s="490"/>
      <c r="E244" s="490"/>
      <c r="F244" s="490"/>
      <c r="G244" s="490"/>
      <c r="H244" s="378">
        <v>20135</v>
      </c>
      <c r="I244" s="344" t="s">
        <v>97</v>
      </c>
      <c r="J244" s="273"/>
      <c r="K244" s="273"/>
      <c r="L244" s="273">
        <v>0</v>
      </c>
      <c r="M244" s="447"/>
      <c r="N244" s="273">
        <v>0</v>
      </c>
      <c r="O244" s="447"/>
      <c r="P244" s="454"/>
    </row>
    <row r="245" spans="1:16" ht="18" customHeight="1">
      <c r="A245" s="490"/>
      <c r="B245" s="490"/>
      <c r="C245" s="490"/>
      <c r="D245" s="490"/>
      <c r="E245" s="490"/>
      <c r="F245" s="490"/>
      <c r="G245" s="490"/>
      <c r="H245" s="378">
        <v>2013501</v>
      </c>
      <c r="I245" s="448" t="s">
        <v>98</v>
      </c>
      <c r="J245" s="273"/>
      <c r="K245" s="273"/>
      <c r="L245" s="273">
        <v>0</v>
      </c>
      <c r="M245" s="447"/>
      <c r="N245" s="273">
        <v>0</v>
      </c>
      <c r="O245" s="447"/>
      <c r="P245" s="454"/>
    </row>
    <row r="246" spans="1:16" ht="18" customHeight="1">
      <c r="A246" s="490"/>
      <c r="B246" s="490"/>
      <c r="C246" s="490"/>
      <c r="D246" s="490"/>
      <c r="E246" s="490"/>
      <c r="F246" s="490"/>
      <c r="G246" s="490"/>
      <c r="H246" s="378">
        <v>2013502</v>
      </c>
      <c r="I246" s="448" t="s">
        <v>105</v>
      </c>
      <c r="J246" s="273">
        <v>55</v>
      </c>
      <c r="K246" s="273"/>
      <c r="L246" s="273">
        <v>0</v>
      </c>
      <c r="M246" s="447"/>
      <c r="N246" s="273">
        <v>12</v>
      </c>
      <c r="O246" s="447">
        <f t="shared" si="5"/>
        <v>-1</v>
      </c>
      <c r="P246" s="454"/>
    </row>
    <row r="247" spans="1:16" ht="18" customHeight="1">
      <c r="A247" s="490"/>
      <c r="B247" s="490"/>
      <c r="C247" s="490"/>
      <c r="D247" s="490"/>
      <c r="E247" s="490"/>
      <c r="F247" s="490"/>
      <c r="G247" s="490"/>
      <c r="H247" s="378">
        <v>2013503</v>
      </c>
      <c r="I247" s="448" t="s">
        <v>239</v>
      </c>
      <c r="J247" s="273"/>
      <c r="K247" s="273"/>
      <c r="L247" s="273">
        <v>0</v>
      </c>
      <c r="M247" s="447"/>
      <c r="N247" s="273">
        <v>0</v>
      </c>
      <c r="O247" s="447"/>
      <c r="P247" s="454"/>
    </row>
    <row r="248" spans="1:16" ht="18" customHeight="1">
      <c r="A248" s="490"/>
      <c r="B248" s="490"/>
      <c r="C248" s="490"/>
      <c r="D248" s="490"/>
      <c r="E248" s="490"/>
      <c r="F248" s="490"/>
      <c r="G248" s="490"/>
      <c r="H248" s="378">
        <v>2013550</v>
      </c>
      <c r="I248" s="451" t="s">
        <v>240</v>
      </c>
      <c r="J248" s="273">
        <v>27021</v>
      </c>
      <c r="K248" s="273">
        <v>31670</v>
      </c>
      <c r="L248" s="273">
        <v>31507</v>
      </c>
      <c r="M248" s="447">
        <f>L248/K248</f>
        <v>0.99485317335017365</v>
      </c>
      <c r="N248" s="273">
        <v>26782</v>
      </c>
      <c r="O248" s="447">
        <f t="shared" si="5"/>
        <v>0.17642446419236801</v>
      </c>
      <c r="P248" s="454"/>
    </row>
    <row r="249" spans="1:16" ht="18" customHeight="1">
      <c r="A249" s="490"/>
      <c r="B249" s="490"/>
      <c r="C249" s="490"/>
      <c r="D249" s="490"/>
      <c r="E249" s="490"/>
      <c r="F249" s="490"/>
      <c r="G249" s="490"/>
      <c r="H249" s="378">
        <v>2013599</v>
      </c>
      <c r="I249" s="449" t="s">
        <v>96</v>
      </c>
      <c r="J249" s="273">
        <v>9753</v>
      </c>
      <c r="K249" s="273"/>
      <c r="L249" s="273">
        <v>9222</v>
      </c>
      <c r="M249" s="447"/>
      <c r="N249" s="273">
        <v>7036</v>
      </c>
      <c r="O249" s="447">
        <f t="shared" si="5"/>
        <v>0.31068789084707227</v>
      </c>
      <c r="P249" s="454"/>
    </row>
    <row r="250" spans="1:16" ht="18" customHeight="1">
      <c r="A250" s="490"/>
      <c r="B250" s="490"/>
      <c r="C250" s="490"/>
      <c r="D250" s="490"/>
      <c r="E250" s="490"/>
      <c r="F250" s="490"/>
      <c r="G250" s="490"/>
      <c r="H250" s="378">
        <v>20136</v>
      </c>
      <c r="I250" s="449" t="s">
        <v>97</v>
      </c>
      <c r="J250" s="273">
        <v>607</v>
      </c>
      <c r="K250" s="273"/>
      <c r="L250" s="273">
        <v>611</v>
      </c>
      <c r="M250" s="447"/>
      <c r="N250" s="273">
        <v>559</v>
      </c>
      <c r="O250" s="447">
        <f t="shared" si="5"/>
        <v>9.3023255813953432E-2</v>
      </c>
      <c r="P250" s="454"/>
    </row>
    <row r="251" spans="1:16" ht="18" customHeight="1">
      <c r="A251" s="490"/>
      <c r="B251" s="490"/>
      <c r="C251" s="490"/>
      <c r="D251" s="490"/>
      <c r="E251" s="490"/>
      <c r="F251" s="490"/>
      <c r="G251" s="490"/>
      <c r="H251" s="378">
        <v>2013601</v>
      </c>
      <c r="I251" s="448" t="s">
        <v>98</v>
      </c>
      <c r="J251" s="273"/>
      <c r="K251" s="273"/>
      <c r="L251" s="273">
        <v>0</v>
      </c>
      <c r="M251" s="447"/>
      <c r="N251" s="273">
        <v>0</v>
      </c>
      <c r="O251" s="447"/>
      <c r="P251" s="454"/>
    </row>
    <row r="252" spans="1:16" ht="18" customHeight="1">
      <c r="A252" s="490"/>
      <c r="B252" s="490"/>
      <c r="C252" s="490"/>
      <c r="D252" s="490"/>
      <c r="E252" s="490"/>
      <c r="F252" s="490"/>
      <c r="G252" s="490"/>
      <c r="H252" s="378">
        <v>2013602</v>
      </c>
      <c r="I252" s="448" t="s">
        <v>105</v>
      </c>
      <c r="J252" s="273">
        <v>3687</v>
      </c>
      <c r="K252" s="273"/>
      <c r="L252" s="273">
        <v>3978</v>
      </c>
      <c r="M252" s="447"/>
      <c r="N252" s="273">
        <v>4169</v>
      </c>
      <c r="O252" s="447">
        <f t="shared" si="5"/>
        <v>-4.5814343967378268E-2</v>
      </c>
      <c r="P252" s="454"/>
    </row>
    <row r="253" spans="1:16" ht="18" customHeight="1">
      <c r="A253" s="490"/>
      <c r="B253" s="490"/>
      <c r="C253" s="490"/>
      <c r="D253" s="490"/>
      <c r="E253" s="490"/>
      <c r="F253" s="490"/>
      <c r="G253" s="490"/>
      <c r="H253" s="378">
        <v>2013603</v>
      </c>
      <c r="I253" s="448" t="s">
        <v>241</v>
      </c>
      <c r="J253" s="273">
        <v>12974</v>
      </c>
      <c r="K253" s="273"/>
      <c r="L253" s="273">
        <v>17696</v>
      </c>
      <c r="M253" s="447"/>
      <c r="N253" s="273">
        <v>15018</v>
      </c>
      <c r="O253" s="447">
        <f t="shared" si="5"/>
        <v>0.17831935011319744</v>
      </c>
      <c r="P253" s="454"/>
    </row>
    <row r="254" spans="1:16" ht="18" customHeight="1">
      <c r="A254" s="490"/>
      <c r="B254" s="490"/>
      <c r="C254" s="490"/>
      <c r="D254" s="490"/>
      <c r="E254" s="490"/>
      <c r="F254" s="490"/>
      <c r="G254" s="490"/>
      <c r="H254" s="378">
        <v>2013650</v>
      </c>
      <c r="I254" s="451" t="s">
        <v>242</v>
      </c>
      <c r="J254" s="273">
        <v>281643</v>
      </c>
      <c r="K254" s="273">
        <v>223776</v>
      </c>
      <c r="L254" s="273">
        <v>219136</v>
      </c>
      <c r="M254" s="447">
        <f>L254/K254</f>
        <v>0.97926497926497924</v>
      </c>
      <c r="N254" s="273">
        <v>171104</v>
      </c>
      <c r="O254" s="447">
        <f t="shared" si="5"/>
        <v>0.28071815971572844</v>
      </c>
      <c r="P254" s="457"/>
    </row>
    <row r="255" spans="1:16" ht="18" customHeight="1">
      <c r="A255" s="490"/>
      <c r="B255" s="490"/>
      <c r="C255" s="490"/>
      <c r="D255" s="490"/>
      <c r="E255" s="490"/>
      <c r="F255" s="490"/>
      <c r="G255" s="490"/>
      <c r="H255" s="378">
        <v>2013699</v>
      </c>
      <c r="I255" s="449" t="s">
        <v>243</v>
      </c>
      <c r="J255" s="273">
        <v>4888</v>
      </c>
      <c r="K255" s="273"/>
      <c r="L255" s="273">
        <v>1681</v>
      </c>
      <c r="M255" s="447"/>
      <c r="N255" s="273">
        <v>2547</v>
      </c>
      <c r="O255" s="447">
        <f t="shared" si="5"/>
        <v>-0.34000785237534359</v>
      </c>
      <c r="P255" s="454"/>
    </row>
    <row r="256" spans="1:16" ht="18" customHeight="1">
      <c r="A256" s="490"/>
      <c r="B256" s="490"/>
      <c r="C256" s="490"/>
      <c r="D256" s="490"/>
      <c r="E256" s="490"/>
      <c r="F256" s="490"/>
      <c r="G256" s="490"/>
      <c r="H256" s="378">
        <v>20199</v>
      </c>
      <c r="I256" s="449" t="s">
        <v>244</v>
      </c>
      <c r="J256" s="273">
        <v>276755</v>
      </c>
      <c r="K256" s="273"/>
      <c r="L256" s="273">
        <v>217455</v>
      </c>
      <c r="M256" s="447"/>
      <c r="N256" s="273">
        <v>168557</v>
      </c>
      <c r="O256" s="447">
        <f t="shared" si="5"/>
        <v>0.29009771175329413</v>
      </c>
      <c r="P256" s="454"/>
    </row>
    <row r="257" spans="1:16" ht="18" customHeight="1">
      <c r="A257" s="490"/>
      <c r="B257" s="490"/>
      <c r="C257" s="490"/>
      <c r="D257" s="490"/>
      <c r="E257" s="490"/>
      <c r="F257" s="490"/>
      <c r="G257" s="490"/>
      <c r="H257" s="378">
        <v>2019901</v>
      </c>
      <c r="I257" s="441" t="s">
        <v>26</v>
      </c>
      <c r="J257" s="458"/>
      <c r="K257" s="458"/>
      <c r="L257" s="458"/>
      <c r="M257" s="443"/>
      <c r="N257" s="458">
        <v>0</v>
      </c>
      <c r="O257" s="443"/>
      <c r="P257" s="453"/>
    </row>
    <row r="258" spans="1:16" ht="18" customHeight="1">
      <c r="A258" s="490"/>
      <c r="B258" s="490"/>
      <c r="C258" s="490"/>
      <c r="D258" s="490"/>
      <c r="E258" s="490"/>
      <c r="F258" s="490"/>
      <c r="G258" s="490"/>
      <c r="H258" s="378">
        <v>2019999</v>
      </c>
      <c r="I258" s="448" t="s">
        <v>245</v>
      </c>
      <c r="J258" s="273"/>
      <c r="K258" s="273"/>
      <c r="L258" s="273"/>
      <c r="M258" s="443"/>
      <c r="N258" s="273">
        <v>0</v>
      </c>
      <c r="O258" s="443"/>
      <c r="P258" s="454"/>
    </row>
    <row r="259" spans="1:16" ht="18" customHeight="1">
      <c r="A259" s="490"/>
      <c r="B259" s="490"/>
      <c r="C259" s="490"/>
      <c r="D259" s="490"/>
      <c r="E259" s="490"/>
      <c r="F259" s="490"/>
      <c r="G259" s="490"/>
      <c r="H259" s="378">
        <v>202</v>
      </c>
      <c r="I259" s="448" t="s">
        <v>246</v>
      </c>
      <c r="J259" s="273"/>
      <c r="K259" s="273"/>
      <c r="L259" s="273"/>
      <c r="M259" s="443"/>
      <c r="N259" s="273">
        <v>0</v>
      </c>
      <c r="O259" s="443"/>
      <c r="P259" s="454"/>
    </row>
    <row r="260" spans="1:16" ht="18" customHeight="1">
      <c r="A260" s="490"/>
      <c r="B260" s="490"/>
      <c r="C260" s="490"/>
      <c r="D260" s="490"/>
      <c r="E260" s="490"/>
      <c r="F260" s="490"/>
      <c r="G260" s="490"/>
      <c r="H260" s="378">
        <v>20201</v>
      </c>
      <c r="I260" s="441" t="s">
        <v>28</v>
      </c>
      <c r="J260" s="458">
        <v>4838</v>
      </c>
      <c r="K260" s="458">
        <v>7050</v>
      </c>
      <c r="L260" s="458">
        <v>7050</v>
      </c>
      <c r="M260" s="443">
        <f>L260/K260</f>
        <v>1</v>
      </c>
      <c r="N260" s="458">
        <v>9993</v>
      </c>
      <c r="O260" s="443">
        <f t="shared" ref="O260:O320" si="6">L260/N260-1</f>
        <v>-0.29450615430801563</v>
      </c>
      <c r="P260" s="454"/>
    </row>
    <row r="261" spans="1:16" ht="18" customHeight="1">
      <c r="A261" s="490"/>
      <c r="B261" s="490"/>
      <c r="C261" s="490"/>
      <c r="D261" s="490"/>
      <c r="E261" s="490"/>
      <c r="F261" s="490"/>
      <c r="G261" s="490"/>
      <c r="H261" s="378">
        <v>2020101</v>
      </c>
      <c r="I261" s="449" t="s">
        <v>247</v>
      </c>
      <c r="J261" s="273">
        <v>1728</v>
      </c>
      <c r="K261" s="273"/>
      <c r="L261" s="273">
        <v>1461</v>
      </c>
      <c r="M261" s="443"/>
      <c r="N261" s="273">
        <v>1898</v>
      </c>
      <c r="O261" s="447">
        <f t="shared" si="6"/>
        <v>-0.23024236037934664</v>
      </c>
      <c r="P261" s="454"/>
    </row>
    <row r="262" spans="1:16" ht="18" customHeight="1">
      <c r="A262" s="490"/>
      <c r="B262" s="490"/>
      <c r="C262" s="490"/>
      <c r="D262" s="490"/>
      <c r="E262" s="490"/>
      <c r="F262" s="490"/>
      <c r="G262" s="490"/>
      <c r="H262" s="378">
        <v>2020102</v>
      </c>
      <c r="I262" s="449" t="s">
        <v>248</v>
      </c>
      <c r="J262" s="273"/>
      <c r="K262" s="273"/>
      <c r="L262" s="273">
        <v>0</v>
      </c>
      <c r="M262" s="443"/>
      <c r="N262" s="273">
        <v>0</v>
      </c>
      <c r="O262" s="447"/>
      <c r="P262" s="454"/>
    </row>
    <row r="263" spans="1:16" ht="18" customHeight="1">
      <c r="A263" s="490"/>
      <c r="B263" s="490"/>
      <c r="C263" s="490"/>
      <c r="D263" s="490"/>
      <c r="E263" s="490"/>
      <c r="F263" s="490"/>
      <c r="G263" s="490"/>
      <c r="H263" s="378">
        <v>2020103</v>
      </c>
      <c r="I263" s="448" t="s">
        <v>249</v>
      </c>
      <c r="J263" s="273"/>
      <c r="K263" s="273"/>
      <c r="L263" s="273">
        <v>0</v>
      </c>
      <c r="M263" s="443"/>
      <c r="N263" s="273">
        <v>0</v>
      </c>
      <c r="O263" s="447"/>
      <c r="P263" s="454"/>
    </row>
    <row r="264" spans="1:16" ht="18" customHeight="1">
      <c r="A264" s="490"/>
      <c r="B264" s="490"/>
      <c r="C264" s="490"/>
      <c r="D264" s="490"/>
      <c r="E264" s="490"/>
      <c r="F264" s="490"/>
      <c r="G264" s="490"/>
      <c r="H264" s="378">
        <v>2020104</v>
      </c>
      <c r="I264" s="448" t="s">
        <v>250</v>
      </c>
      <c r="J264" s="273"/>
      <c r="K264" s="273"/>
      <c r="L264" s="273">
        <v>0</v>
      </c>
      <c r="M264" s="443"/>
      <c r="N264" s="273">
        <v>42</v>
      </c>
      <c r="O264" s="447">
        <f t="shared" si="6"/>
        <v>-1</v>
      </c>
      <c r="P264" s="454"/>
    </row>
    <row r="265" spans="1:16" ht="18" customHeight="1">
      <c r="A265" s="490"/>
      <c r="B265" s="490"/>
      <c r="C265" s="490"/>
      <c r="D265" s="490"/>
      <c r="E265" s="490"/>
      <c r="F265" s="490"/>
      <c r="G265" s="490"/>
      <c r="H265" s="378">
        <v>2020150</v>
      </c>
      <c r="I265" s="448" t="s">
        <v>251</v>
      </c>
      <c r="J265" s="273"/>
      <c r="K265" s="273"/>
      <c r="L265" s="273">
        <v>0</v>
      </c>
      <c r="M265" s="443"/>
      <c r="N265" s="273">
        <v>0</v>
      </c>
      <c r="O265" s="447"/>
      <c r="P265" s="454"/>
    </row>
    <row r="266" spans="1:16" ht="18" customHeight="1">
      <c r="A266" s="490"/>
      <c r="B266" s="490"/>
      <c r="C266" s="490"/>
      <c r="D266" s="490"/>
      <c r="E266" s="490"/>
      <c r="F266" s="490"/>
      <c r="G266" s="490"/>
      <c r="H266" s="378">
        <v>2020199</v>
      </c>
      <c r="I266" s="449" t="s">
        <v>252</v>
      </c>
      <c r="J266" s="273"/>
      <c r="K266" s="273"/>
      <c r="L266" s="273">
        <v>0</v>
      </c>
      <c r="M266" s="443"/>
      <c r="N266" s="273">
        <v>0</v>
      </c>
      <c r="O266" s="447"/>
      <c r="P266" s="454"/>
    </row>
    <row r="267" spans="1:16" ht="18" customHeight="1">
      <c r="A267" s="490"/>
      <c r="B267" s="490"/>
      <c r="C267" s="490"/>
      <c r="D267" s="490"/>
      <c r="E267" s="490"/>
      <c r="F267" s="490"/>
      <c r="G267" s="490"/>
      <c r="H267" s="378">
        <v>20202</v>
      </c>
      <c r="I267" s="449" t="s">
        <v>253</v>
      </c>
      <c r="J267" s="273"/>
      <c r="K267" s="273"/>
      <c r="L267" s="273">
        <v>0</v>
      </c>
      <c r="M267" s="443"/>
      <c r="N267" s="273">
        <v>40</v>
      </c>
      <c r="O267" s="447">
        <f t="shared" si="6"/>
        <v>-1</v>
      </c>
      <c r="P267" s="454"/>
    </row>
    <row r="268" spans="1:16" ht="18" customHeight="1">
      <c r="A268" s="490"/>
      <c r="B268" s="490"/>
      <c r="C268" s="490"/>
      <c r="D268" s="490"/>
      <c r="E268" s="490"/>
      <c r="F268" s="490"/>
      <c r="G268" s="490"/>
      <c r="H268" s="378">
        <v>2020201</v>
      </c>
      <c r="I268" s="449" t="s">
        <v>254</v>
      </c>
      <c r="J268" s="273">
        <v>1728</v>
      </c>
      <c r="K268" s="273"/>
      <c r="L268" s="273">
        <v>751</v>
      </c>
      <c r="M268" s="443"/>
      <c r="N268" s="273">
        <v>1816</v>
      </c>
      <c r="O268" s="447">
        <f t="shared" si="6"/>
        <v>-0.58645374449339205</v>
      </c>
      <c r="P268" s="454"/>
    </row>
    <row r="269" spans="1:16" ht="18" customHeight="1">
      <c r="A269" s="490"/>
      <c r="B269" s="490"/>
      <c r="C269" s="490"/>
      <c r="D269" s="490"/>
      <c r="E269" s="490"/>
      <c r="F269" s="490"/>
      <c r="G269" s="490"/>
      <c r="H269" s="378">
        <v>2020202</v>
      </c>
      <c r="I269" s="449" t="s">
        <v>255</v>
      </c>
      <c r="J269" s="273"/>
      <c r="K269" s="273"/>
      <c r="L269" s="273">
        <v>710</v>
      </c>
      <c r="M269" s="443"/>
      <c r="N269" s="273">
        <v>0</v>
      </c>
      <c r="O269" s="447"/>
      <c r="P269" s="454"/>
    </row>
    <row r="270" spans="1:16" ht="18" customHeight="1">
      <c r="A270" s="490"/>
      <c r="B270" s="490"/>
      <c r="C270" s="490"/>
      <c r="D270" s="490"/>
      <c r="E270" s="490"/>
      <c r="F270" s="490"/>
      <c r="G270" s="490"/>
      <c r="H270" s="378">
        <v>20203</v>
      </c>
      <c r="I270" s="449" t="s">
        <v>256</v>
      </c>
      <c r="J270" s="273">
        <v>3110</v>
      </c>
      <c r="K270" s="273"/>
      <c r="L270" s="273">
        <v>5589</v>
      </c>
      <c r="M270" s="443"/>
      <c r="N270" s="273">
        <v>8095</v>
      </c>
      <c r="O270" s="447">
        <f t="shared" si="6"/>
        <v>-0.30957381099444103</v>
      </c>
      <c r="P270" s="454"/>
    </row>
    <row r="271" spans="1:16" ht="18" customHeight="1">
      <c r="A271" s="490"/>
      <c r="B271" s="490"/>
      <c r="C271" s="490"/>
      <c r="D271" s="490"/>
      <c r="E271" s="490"/>
      <c r="F271" s="490"/>
      <c r="G271" s="490"/>
      <c r="H271" s="378">
        <v>2020301</v>
      </c>
      <c r="I271" s="344" t="s">
        <v>257</v>
      </c>
      <c r="J271" s="273">
        <v>3110</v>
      </c>
      <c r="K271" s="273"/>
      <c r="L271" s="273">
        <v>5589</v>
      </c>
      <c r="M271" s="443"/>
      <c r="N271" s="273">
        <v>8095</v>
      </c>
      <c r="O271" s="447">
        <f t="shared" si="6"/>
        <v>-0.30957381099444103</v>
      </c>
      <c r="P271" s="454"/>
    </row>
    <row r="272" spans="1:16" ht="18" customHeight="1">
      <c r="A272" s="490"/>
      <c r="B272" s="490"/>
      <c r="C272" s="490"/>
      <c r="D272" s="490"/>
      <c r="E272" s="490"/>
      <c r="F272" s="490"/>
      <c r="G272" s="490"/>
      <c r="H272" s="378">
        <v>2020302</v>
      </c>
      <c r="I272" s="445" t="s">
        <v>30</v>
      </c>
      <c r="J272" s="458">
        <v>1414789</v>
      </c>
      <c r="K272" s="458">
        <f>SUM(K273,K283,K305,K312,K324,K333,K347,K356,K365)</f>
        <v>1190023</v>
      </c>
      <c r="L272" s="458">
        <f>SUM(L273,L283,L305,L312,L324,L333,L347,L356,L365)</f>
        <v>1087280</v>
      </c>
      <c r="M272" s="443">
        <f>L272/K272</f>
        <v>0.91366301323587862</v>
      </c>
      <c r="N272" s="458">
        <f>SUM(N273,N283,N305,N312,N324,N333,N347,N356,N365)</f>
        <v>971303</v>
      </c>
      <c r="O272" s="443">
        <f t="shared" si="6"/>
        <v>0.11940352289656264</v>
      </c>
      <c r="P272" s="453"/>
    </row>
    <row r="273" spans="1:16" ht="18" customHeight="1">
      <c r="A273" s="490"/>
      <c r="B273" s="490"/>
      <c r="C273" s="490"/>
      <c r="D273" s="490"/>
      <c r="E273" s="490"/>
      <c r="F273" s="490"/>
      <c r="G273" s="490"/>
      <c r="H273" s="378">
        <v>2020303</v>
      </c>
      <c r="I273" s="445" t="s">
        <v>258</v>
      </c>
      <c r="J273" s="273">
        <v>105479</v>
      </c>
      <c r="K273" s="273">
        <v>62061</v>
      </c>
      <c r="L273" s="273">
        <v>62061</v>
      </c>
      <c r="M273" s="447">
        <f>L273/K273</f>
        <v>1</v>
      </c>
      <c r="N273" s="273">
        <v>49686</v>
      </c>
      <c r="O273" s="447">
        <f t="shared" si="6"/>
        <v>0.24906412269049638</v>
      </c>
      <c r="P273" s="454"/>
    </row>
    <row r="274" spans="1:16" ht="18" customHeight="1">
      <c r="A274" s="490"/>
      <c r="B274" s="490"/>
      <c r="C274" s="490"/>
      <c r="D274" s="490"/>
      <c r="E274" s="490"/>
      <c r="F274" s="490"/>
      <c r="G274" s="490"/>
      <c r="H274" s="378">
        <v>2020304</v>
      </c>
      <c r="I274" s="448" t="s">
        <v>259</v>
      </c>
      <c r="J274" s="273"/>
      <c r="K274" s="273"/>
      <c r="L274" s="273">
        <v>2798</v>
      </c>
      <c r="M274" s="447"/>
      <c r="N274" s="273">
        <v>2539</v>
      </c>
      <c r="O274" s="447">
        <f t="shared" si="6"/>
        <v>0.10200866482867266</v>
      </c>
      <c r="P274" s="454"/>
    </row>
    <row r="275" spans="1:16" ht="18" customHeight="1">
      <c r="A275" s="490"/>
      <c r="B275" s="490"/>
      <c r="C275" s="490"/>
      <c r="D275" s="490"/>
      <c r="E275" s="490"/>
      <c r="F275" s="490"/>
      <c r="G275" s="490"/>
      <c r="H275" s="378">
        <v>2020305</v>
      </c>
      <c r="I275" s="449" t="s">
        <v>260</v>
      </c>
      <c r="J275" s="273">
        <v>20000</v>
      </c>
      <c r="K275" s="273"/>
      <c r="L275" s="273">
        <v>16785</v>
      </c>
      <c r="M275" s="447"/>
      <c r="N275" s="273">
        <v>11516</v>
      </c>
      <c r="O275" s="447">
        <f t="shared" si="6"/>
        <v>0.45753733935394236</v>
      </c>
      <c r="P275" s="454"/>
    </row>
    <row r="276" spans="1:16" ht="18" customHeight="1">
      <c r="A276" s="490"/>
      <c r="B276" s="490"/>
      <c r="C276" s="490"/>
      <c r="D276" s="490"/>
      <c r="E276" s="490"/>
      <c r="F276" s="490"/>
      <c r="G276" s="490"/>
      <c r="H276" s="378">
        <v>2020399</v>
      </c>
      <c r="I276" s="449" t="s">
        <v>261</v>
      </c>
      <c r="J276" s="273">
        <v>81266</v>
      </c>
      <c r="K276" s="273"/>
      <c r="L276" s="273">
        <v>37953</v>
      </c>
      <c r="M276" s="447"/>
      <c r="N276" s="273">
        <v>35537</v>
      </c>
      <c r="O276" s="447">
        <f t="shared" si="6"/>
        <v>6.7985479922334502E-2</v>
      </c>
      <c r="P276" s="454"/>
    </row>
    <row r="277" spans="1:16" ht="18" customHeight="1">
      <c r="A277" s="490"/>
      <c r="B277" s="490"/>
      <c r="C277" s="490"/>
      <c r="D277" s="490"/>
      <c r="E277" s="490"/>
      <c r="F277" s="490"/>
      <c r="G277" s="490"/>
      <c r="H277" s="378">
        <v>20204</v>
      </c>
      <c r="I277" s="449" t="s">
        <v>262</v>
      </c>
      <c r="J277" s="273"/>
      <c r="K277" s="273"/>
      <c r="L277" s="273">
        <v>0</v>
      </c>
      <c r="M277" s="447"/>
      <c r="N277" s="273">
        <v>0</v>
      </c>
      <c r="O277" s="447"/>
      <c r="P277" s="454"/>
    </row>
    <row r="278" spans="1:16" ht="18" customHeight="1">
      <c r="A278" s="490"/>
      <c r="B278" s="490"/>
      <c r="C278" s="490"/>
      <c r="D278" s="490"/>
      <c r="E278" s="490"/>
      <c r="F278" s="490"/>
      <c r="G278" s="490"/>
      <c r="H278" s="378">
        <v>2020401</v>
      </c>
      <c r="I278" s="448" t="s">
        <v>263</v>
      </c>
      <c r="J278" s="273"/>
      <c r="K278" s="273"/>
      <c r="L278" s="273">
        <v>0</v>
      </c>
      <c r="M278" s="447"/>
      <c r="N278" s="273">
        <v>0</v>
      </c>
      <c r="O278" s="447"/>
      <c r="P278" s="454"/>
    </row>
    <row r="279" spans="1:16" ht="18" customHeight="1">
      <c r="A279" s="490"/>
      <c r="B279" s="490"/>
      <c r="C279" s="490"/>
      <c r="D279" s="490"/>
      <c r="E279" s="490"/>
      <c r="F279" s="490"/>
      <c r="G279" s="490"/>
      <c r="H279" s="378">
        <v>2020402</v>
      </c>
      <c r="I279" s="448" t="s">
        <v>264</v>
      </c>
      <c r="J279" s="273"/>
      <c r="K279" s="273"/>
      <c r="L279" s="273">
        <v>0</v>
      </c>
      <c r="M279" s="447"/>
      <c r="N279" s="273">
        <v>0</v>
      </c>
      <c r="O279" s="447"/>
      <c r="P279" s="454"/>
    </row>
    <row r="280" spans="1:16" ht="18" customHeight="1">
      <c r="A280" s="490"/>
      <c r="B280" s="490"/>
      <c r="C280" s="490"/>
      <c r="D280" s="490"/>
      <c r="E280" s="490"/>
      <c r="F280" s="490"/>
      <c r="G280" s="490"/>
      <c r="H280" s="378">
        <v>2020403</v>
      </c>
      <c r="I280" s="448" t="s">
        <v>265</v>
      </c>
      <c r="J280" s="273"/>
      <c r="K280" s="273"/>
      <c r="L280" s="273">
        <v>0</v>
      </c>
      <c r="M280" s="447"/>
      <c r="N280" s="273">
        <v>0</v>
      </c>
      <c r="O280" s="447"/>
      <c r="P280" s="454"/>
    </row>
    <row r="281" spans="1:16" ht="18" customHeight="1">
      <c r="A281" s="490"/>
      <c r="B281" s="490"/>
      <c r="C281" s="490"/>
      <c r="D281" s="490"/>
      <c r="E281" s="490"/>
      <c r="F281" s="490"/>
      <c r="G281" s="490"/>
      <c r="H281" s="378">
        <v>2020404</v>
      </c>
      <c r="I281" s="449" t="s">
        <v>266</v>
      </c>
      <c r="J281" s="273"/>
      <c r="K281" s="273"/>
      <c r="L281" s="273">
        <v>0</v>
      </c>
      <c r="M281" s="447"/>
      <c r="N281" s="273">
        <v>0</v>
      </c>
      <c r="O281" s="447"/>
      <c r="P281" s="454"/>
    </row>
    <row r="282" spans="1:16" ht="18" customHeight="1">
      <c r="A282" s="490"/>
      <c r="B282" s="490"/>
      <c r="C282" s="490"/>
      <c r="D282" s="490"/>
      <c r="E282" s="490"/>
      <c r="F282" s="490"/>
      <c r="G282" s="490"/>
      <c r="H282" s="378">
        <v>2020499</v>
      </c>
      <c r="I282" s="449" t="s">
        <v>267</v>
      </c>
      <c r="J282" s="273">
        <v>4213</v>
      </c>
      <c r="K282" s="273"/>
      <c r="L282" s="273">
        <v>4525</v>
      </c>
      <c r="M282" s="447"/>
      <c r="N282" s="273">
        <v>94</v>
      </c>
      <c r="O282" s="447">
        <f t="shared" si="6"/>
        <v>47.138297872340424</v>
      </c>
      <c r="P282" s="454"/>
    </row>
    <row r="283" spans="1:16" ht="18" customHeight="1">
      <c r="A283" s="493"/>
      <c r="B283" s="493"/>
      <c r="C283" s="493"/>
      <c r="D283" s="493"/>
      <c r="E283" s="493"/>
      <c r="F283" s="493"/>
      <c r="G283" s="493"/>
      <c r="H283" s="378">
        <v>20205</v>
      </c>
      <c r="I283" s="451" t="s">
        <v>268</v>
      </c>
      <c r="J283" s="273">
        <v>709816</v>
      </c>
      <c r="K283" s="273">
        <v>610477</v>
      </c>
      <c r="L283" s="273">
        <v>577492</v>
      </c>
      <c r="M283" s="447">
        <f>L283/K283</f>
        <v>0.94596848038501036</v>
      </c>
      <c r="N283" s="273">
        <v>567142</v>
      </c>
      <c r="O283" s="447">
        <f t="shared" si="6"/>
        <v>1.8249397858032035E-2</v>
      </c>
      <c r="P283" s="454"/>
    </row>
    <row r="284" spans="1:16" ht="18" customHeight="1">
      <c r="A284" s="490"/>
      <c r="B284" s="490"/>
      <c r="C284" s="490"/>
      <c r="D284" s="490"/>
      <c r="E284" s="490"/>
      <c r="F284" s="490"/>
      <c r="G284" s="490"/>
      <c r="H284" s="378">
        <v>2020501</v>
      </c>
      <c r="I284" s="344" t="s">
        <v>96</v>
      </c>
      <c r="J284" s="273">
        <v>217322</v>
      </c>
      <c r="K284" s="273"/>
      <c r="L284" s="273">
        <v>200446</v>
      </c>
      <c r="M284" s="447"/>
      <c r="N284" s="273">
        <v>233714</v>
      </c>
      <c r="O284" s="447">
        <f t="shared" si="6"/>
        <v>-0.14234491729207488</v>
      </c>
      <c r="P284" s="454"/>
    </row>
    <row r="285" spans="1:16" ht="18" customHeight="1">
      <c r="A285" s="490"/>
      <c r="B285" s="490"/>
      <c r="C285" s="490"/>
      <c r="D285" s="490"/>
      <c r="E285" s="490"/>
      <c r="F285" s="490"/>
      <c r="G285" s="490"/>
      <c r="H285" s="378">
        <v>2020502</v>
      </c>
      <c r="I285" s="448" t="s">
        <v>97</v>
      </c>
      <c r="J285" s="273">
        <v>49265</v>
      </c>
      <c r="K285" s="273"/>
      <c r="L285" s="273">
        <v>29843</v>
      </c>
      <c r="M285" s="447"/>
      <c r="N285" s="273">
        <v>28384</v>
      </c>
      <c r="O285" s="447">
        <f t="shared" si="6"/>
        <v>5.140219842164595E-2</v>
      </c>
      <c r="P285" s="454"/>
    </row>
    <row r="286" spans="1:16" ht="18" customHeight="1">
      <c r="A286" s="490"/>
      <c r="B286" s="490"/>
      <c r="C286" s="490"/>
      <c r="D286" s="490"/>
      <c r="E286" s="490"/>
      <c r="F286" s="490"/>
      <c r="G286" s="490"/>
      <c r="H286" s="378">
        <v>2020503</v>
      </c>
      <c r="I286" s="448" t="s">
        <v>98</v>
      </c>
      <c r="J286" s="273"/>
      <c r="K286" s="273"/>
      <c r="L286" s="273">
        <v>1089</v>
      </c>
      <c r="M286" s="447"/>
      <c r="N286" s="273">
        <v>0</v>
      </c>
      <c r="O286" s="447"/>
      <c r="P286" s="454"/>
    </row>
    <row r="287" spans="1:16" ht="18" customHeight="1">
      <c r="A287" s="490"/>
      <c r="B287" s="490"/>
      <c r="C287" s="490"/>
      <c r="D287" s="490"/>
      <c r="E287" s="490"/>
      <c r="F287" s="490"/>
      <c r="G287" s="490"/>
      <c r="H287" s="378">
        <v>2020599</v>
      </c>
      <c r="I287" s="448" t="s">
        <v>269</v>
      </c>
      <c r="J287" s="273">
        <v>38136</v>
      </c>
      <c r="K287" s="273"/>
      <c r="L287" s="273">
        <v>25935</v>
      </c>
      <c r="M287" s="447"/>
      <c r="N287" s="273">
        <v>58771</v>
      </c>
      <c r="O287" s="447">
        <f t="shared" si="6"/>
        <v>-0.55871092885947149</v>
      </c>
      <c r="P287" s="454"/>
    </row>
    <row r="288" spans="1:16" ht="18" customHeight="1">
      <c r="A288" s="490"/>
      <c r="B288" s="490"/>
      <c r="C288" s="490"/>
      <c r="D288" s="490"/>
      <c r="E288" s="490"/>
      <c r="F288" s="490"/>
      <c r="G288" s="490"/>
      <c r="H288" s="378">
        <v>20206</v>
      </c>
      <c r="I288" s="449" t="s">
        <v>270</v>
      </c>
      <c r="J288" s="273">
        <v>43875</v>
      </c>
      <c r="K288" s="273"/>
      <c r="L288" s="273">
        <v>1550</v>
      </c>
      <c r="M288" s="447"/>
      <c r="N288" s="273">
        <v>1594</v>
      </c>
      <c r="O288" s="447">
        <f t="shared" si="6"/>
        <v>-2.7603513174404015E-2</v>
      </c>
      <c r="P288" s="454"/>
    </row>
    <row r="289" spans="1:16" ht="18" customHeight="1">
      <c r="A289" s="490"/>
      <c r="B289" s="490"/>
      <c r="C289" s="490"/>
      <c r="D289" s="490"/>
      <c r="E289" s="490"/>
      <c r="F289" s="490"/>
      <c r="G289" s="490"/>
      <c r="H289" s="378">
        <v>2020601</v>
      </c>
      <c r="I289" s="449" t="s">
        <v>271</v>
      </c>
      <c r="J289" s="273">
        <v>14235</v>
      </c>
      <c r="K289" s="273"/>
      <c r="L289" s="273">
        <v>13913</v>
      </c>
      <c r="M289" s="447"/>
      <c r="N289" s="273">
        <v>8457</v>
      </c>
      <c r="O289" s="447">
        <f t="shared" si="6"/>
        <v>0.64514603287217698</v>
      </c>
      <c r="P289" s="454"/>
    </row>
    <row r="290" spans="1:16" ht="18" customHeight="1">
      <c r="A290" s="490"/>
      <c r="B290" s="490"/>
      <c r="C290" s="490"/>
      <c r="D290" s="490"/>
      <c r="E290" s="490"/>
      <c r="F290" s="490"/>
      <c r="G290" s="490"/>
      <c r="H290" s="378">
        <v>20207</v>
      </c>
      <c r="I290" s="449" t="s">
        <v>272</v>
      </c>
      <c r="J290" s="273">
        <v>1324</v>
      </c>
      <c r="K290" s="273"/>
      <c r="L290" s="273">
        <v>1348</v>
      </c>
      <c r="M290" s="447"/>
      <c r="N290" s="273">
        <v>1777</v>
      </c>
      <c r="O290" s="447">
        <f t="shared" si="6"/>
        <v>-0.24141812042768707</v>
      </c>
      <c r="P290" s="454"/>
    </row>
    <row r="291" spans="1:16" ht="18" customHeight="1">
      <c r="A291" s="490"/>
      <c r="B291" s="490"/>
      <c r="C291" s="490"/>
      <c r="D291" s="490"/>
      <c r="E291" s="490"/>
      <c r="F291" s="490"/>
      <c r="G291" s="490"/>
      <c r="H291" s="378">
        <v>2020701</v>
      </c>
      <c r="I291" s="448" t="s">
        <v>273</v>
      </c>
      <c r="J291" s="273">
        <v>2502</v>
      </c>
      <c r="K291" s="273"/>
      <c r="L291" s="273">
        <v>2408</v>
      </c>
      <c r="M291" s="447"/>
      <c r="N291" s="273">
        <v>1250</v>
      </c>
      <c r="O291" s="447">
        <f t="shared" si="6"/>
        <v>0.92639999999999989</v>
      </c>
      <c r="P291" s="454"/>
    </row>
    <row r="292" spans="1:16" ht="18" customHeight="1">
      <c r="A292" s="500"/>
      <c r="B292" s="500"/>
      <c r="C292" s="500"/>
      <c r="D292" s="500"/>
      <c r="E292" s="500"/>
      <c r="F292" s="500"/>
      <c r="G292" s="500"/>
      <c r="H292" s="378">
        <v>2020702</v>
      </c>
      <c r="I292" s="448" t="s">
        <v>274</v>
      </c>
      <c r="J292" s="273">
        <v>18185</v>
      </c>
      <c r="K292" s="273"/>
      <c r="L292" s="273">
        <v>8936</v>
      </c>
      <c r="M292" s="447"/>
      <c r="N292" s="273">
        <v>17504</v>
      </c>
      <c r="O292" s="447">
        <f t="shared" si="6"/>
        <v>-0.48948811700182815</v>
      </c>
      <c r="P292" s="454"/>
    </row>
    <row r="293" spans="1:16" ht="18" customHeight="1">
      <c r="A293" s="490"/>
      <c r="B293" s="490"/>
      <c r="C293" s="490"/>
      <c r="D293" s="490"/>
      <c r="E293" s="490"/>
      <c r="F293" s="490"/>
      <c r="G293" s="490"/>
      <c r="H293" s="378">
        <v>2020703</v>
      </c>
      <c r="I293" s="448" t="s">
        <v>275</v>
      </c>
      <c r="J293" s="273"/>
      <c r="K293" s="273"/>
      <c r="L293" s="273">
        <v>0</v>
      </c>
      <c r="M293" s="447"/>
      <c r="N293" s="273">
        <v>0</v>
      </c>
      <c r="O293" s="447"/>
      <c r="P293" s="454"/>
    </row>
    <row r="294" spans="1:16" ht="18" customHeight="1">
      <c r="A294" s="490"/>
      <c r="B294" s="490"/>
      <c r="C294" s="490"/>
      <c r="D294" s="490"/>
      <c r="E294" s="490"/>
      <c r="F294" s="490"/>
      <c r="G294" s="490"/>
      <c r="H294" s="378">
        <v>2020799</v>
      </c>
      <c r="I294" s="449" t="s">
        <v>276</v>
      </c>
      <c r="J294" s="273">
        <v>1339</v>
      </c>
      <c r="K294" s="273"/>
      <c r="L294" s="273">
        <v>1223</v>
      </c>
      <c r="M294" s="447"/>
      <c r="N294" s="273">
        <v>1437</v>
      </c>
      <c r="O294" s="447">
        <f t="shared" si="6"/>
        <v>-0.14892136395267919</v>
      </c>
      <c r="P294" s="454"/>
    </row>
    <row r="295" spans="1:16" ht="18" customHeight="1">
      <c r="A295" s="490"/>
      <c r="B295" s="490"/>
      <c r="C295" s="490"/>
      <c r="D295" s="490"/>
      <c r="E295" s="490"/>
      <c r="F295" s="490"/>
      <c r="G295" s="490"/>
      <c r="H295" s="378">
        <v>20299</v>
      </c>
      <c r="I295" s="449" t="s">
        <v>277</v>
      </c>
      <c r="J295" s="273">
        <v>137801</v>
      </c>
      <c r="K295" s="273"/>
      <c r="L295" s="273">
        <v>126916</v>
      </c>
      <c r="M295" s="447"/>
      <c r="N295" s="273">
        <v>80283</v>
      </c>
      <c r="O295" s="447">
        <f t="shared" si="6"/>
        <v>0.58085771583025059</v>
      </c>
      <c r="P295" s="454"/>
    </row>
    <row r="296" spans="1:16" ht="18" customHeight="1">
      <c r="A296" s="490"/>
      <c r="B296" s="490"/>
      <c r="C296" s="490"/>
      <c r="D296" s="490"/>
      <c r="E296" s="490"/>
      <c r="F296" s="490"/>
      <c r="G296" s="490"/>
      <c r="H296" s="378">
        <v>2029901</v>
      </c>
      <c r="I296" s="449" t="s">
        <v>278</v>
      </c>
      <c r="J296" s="273">
        <v>2578</v>
      </c>
      <c r="K296" s="273"/>
      <c r="L296" s="273">
        <v>3391</v>
      </c>
      <c r="M296" s="447"/>
      <c r="N296" s="273">
        <v>4669</v>
      </c>
      <c r="O296" s="447">
        <f t="shared" si="6"/>
        <v>-0.27372028271578497</v>
      </c>
      <c r="P296" s="454"/>
    </row>
    <row r="297" spans="1:16" s="428" customFormat="1" ht="18" customHeight="1">
      <c r="A297" s="490"/>
      <c r="B297" s="490"/>
      <c r="C297" s="490"/>
      <c r="D297" s="490"/>
      <c r="E297" s="490"/>
      <c r="F297" s="490"/>
      <c r="G297" s="490"/>
      <c r="H297" s="459">
        <v>203</v>
      </c>
      <c r="I297" s="344" t="s">
        <v>279</v>
      </c>
      <c r="J297" s="273">
        <v>9065</v>
      </c>
      <c r="K297" s="273"/>
      <c r="L297" s="273">
        <v>850</v>
      </c>
      <c r="M297" s="447"/>
      <c r="N297" s="273">
        <v>629</v>
      </c>
      <c r="O297" s="447">
        <f t="shared" si="6"/>
        <v>0.35135135135135132</v>
      </c>
      <c r="P297" s="454"/>
    </row>
    <row r="298" spans="1:16" ht="18" customHeight="1">
      <c r="A298" s="490"/>
      <c r="B298" s="490"/>
      <c r="C298" s="490"/>
      <c r="D298" s="490"/>
      <c r="E298" s="490"/>
      <c r="F298" s="490"/>
      <c r="G298" s="490"/>
      <c r="H298" s="378">
        <v>20301</v>
      </c>
      <c r="I298" s="448" t="s">
        <v>280</v>
      </c>
      <c r="J298" s="273">
        <v>5579</v>
      </c>
      <c r="K298" s="273"/>
      <c r="L298" s="273">
        <v>4898</v>
      </c>
      <c r="M298" s="447"/>
      <c r="N298" s="273">
        <v>5102</v>
      </c>
      <c r="O298" s="447">
        <f t="shared" si="6"/>
        <v>-3.9984319874558971E-2</v>
      </c>
      <c r="P298" s="454"/>
    </row>
    <row r="299" spans="1:16" ht="18" customHeight="1">
      <c r="A299" s="490"/>
      <c r="B299" s="490"/>
      <c r="C299" s="490"/>
      <c r="D299" s="490"/>
      <c r="E299" s="490"/>
      <c r="F299" s="490"/>
      <c r="G299" s="490"/>
      <c r="H299" s="378">
        <v>2030101</v>
      </c>
      <c r="I299" s="448" t="s">
        <v>281</v>
      </c>
      <c r="J299" s="273">
        <v>6680</v>
      </c>
      <c r="K299" s="273"/>
      <c r="L299" s="273">
        <v>7426</v>
      </c>
      <c r="M299" s="447"/>
      <c r="N299" s="273">
        <v>5316</v>
      </c>
      <c r="O299" s="447">
        <f t="shared" si="6"/>
        <v>0.39691497366440931</v>
      </c>
      <c r="P299" s="454"/>
    </row>
    <row r="300" spans="1:16" ht="18" customHeight="1">
      <c r="A300" s="490"/>
      <c r="B300" s="490"/>
      <c r="C300" s="490"/>
      <c r="D300" s="490"/>
      <c r="E300" s="490"/>
      <c r="F300" s="490"/>
      <c r="G300" s="490"/>
      <c r="H300" s="378">
        <v>20304</v>
      </c>
      <c r="I300" s="448" t="s">
        <v>282</v>
      </c>
      <c r="J300" s="273">
        <v>10761</v>
      </c>
      <c r="K300" s="273"/>
      <c r="L300" s="273">
        <v>9846</v>
      </c>
      <c r="M300" s="447"/>
      <c r="N300" s="273">
        <v>8966</v>
      </c>
      <c r="O300" s="447">
        <f t="shared" si="6"/>
        <v>9.814856123131821E-2</v>
      </c>
      <c r="P300" s="454"/>
    </row>
    <row r="301" spans="1:16" ht="18" customHeight="1">
      <c r="A301" s="490"/>
      <c r="B301" s="490"/>
      <c r="C301" s="490"/>
      <c r="D301" s="490"/>
      <c r="E301" s="490"/>
      <c r="F301" s="490"/>
      <c r="G301" s="490"/>
      <c r="H301" s="378">
        <v>2030401</v>
      </c>
      <c r="I301" s="449" t="s">
        <v>283</v>
      </c>
      <c r="J301" s="273">
        <v>518</v>
      </c>
      <c r="K301" s="273"/>
      <c r="L301" s="273">
        <v>517</v>
      </c>
      <c r="M301" s="447"/>
      <c r="N301" s="273">
        <v>771</v>
      </c>
      <c r="O301" s="447">
        <f t="shared" si="6"/>
        <v>-0.3294422827496758</v>
      </c>
      <c r="P301" s="454"/>
    </row>
    <row r="302" spans="1:16" ht="18" customHeight="1">
      <c r="A302" s="490"/>
      <c r="B302" s="490"/>
      <c r="C302" s="490"/>
      <c r="D302" s="490"/>
      <c r="E302" s="490"/>
      <c r="F302" s="490"/>
      <c r="G302" s="490"/>
      <c r="H302" s="378">
        <v>20305</v>
      </c>
      <c r="I302" s="449" t="s">
        <v>141</v>
      </c>
      <c r="J302" s="273">
        <v>63551</v>
      </c>
      <c r="K302" s="273"/>
      <c r="L302" s="273">
        <v>29462</v>
      </c>
      <c r="M302" s="447"/>
      <c r="N302" s="273">
        <v>37925</v>
      </c>
      <c r="O302" s="447">
        <f t="shared" si="6"/>
        <v>-0.22315095583388267</v>
      </c>
      <c r="P302" s="454"/>
    </row>
    <row r="303" spans="1:16" ht="18" customHeight="1">
      <c r="A303" s="490"/>
      <c r="B303" s="490"/>
      <c r="C303" s="490"/>
      <c r="D303" s="490"/>
      <c r="E303" s="490"/>
      <c r="F303" s="490"/>
      <c r="G303" s="490"/>
      <c r="H303" s="378">
        <v>2030501</v>
      </c>
      <c r="I303" s="449" t="s">
        <v>105</v>
      </c>
      <c r="J303" s="273"/>
      <c r="K303" s="273"/>
      <c r="L303" s="273">
        <v>0</v>
      </c>
      <c r="M303" s="447"/>
      <c r="N303" s="273">
        <v>0</v>
      </c>
      <c r="O303" s="447"/>
      <c r="P303" s="454"/>
    </row>
    <row r="304" spans="1:16" ht="18" customHeight="1">
      <c r="A304" s="490"/>
      <c r="B304" s="490"/>
      <c r="C304" s="490"/>
      <c r="D304" s="490"/>
      <c r="E304" s="490"/>
      <c r="F304" s="490"/>
      <c r="G304" s="490"/>
      <c r="H304" s="378">
        <v>20306</v>
      </c>
      <c r="I304" s="448" t="s">
        <v>284</v>
      </c>
      <c r="J304" s="273">
        <v>87098</v>
      </c>
      <c r="K304" s="273"/>
      <c r="L304" s="273">
        <v>107495</v>
      </c>
      <c r="M304" s="447"/>
      <c r="N304" s="273">
        <v>70593</v>
      </c>
      <c r="O304" s="447">
        <f t="shared" si="6"/>
        <v>0.52274304817758144</v>
      </c>
      <c r="P304" s="454"/>
    </row>
    <row r="305" spans="1:16" ht="18" customHeight="1">
      <c r="A305" s="490"/>
      <c r="B305" s="490"/>
      <c r="C305" s="490"/>
      <c r="D305" s="490"/>
      <c r="E305" s="490"/>
      <c r="F305" s="490"/>
      <c r="G305" s="490"/>
      <c r="H305" s="378">
        <v>2030601</v>
      </c>
      <c r="I305" s="445" t="s">
        <v>285</v>
      </c>
      <c r="J305" s="273">
        <v>18349</v>
      </c>
      <c r="K305" s="273">
        <v>23199</v>
      </c>
      <c r="L305" s="273">
        <v>23199</v>
      </c>
      <c r="M305" s="447">
        <f>L305/K305</f>
        <v>1</v>
      </c>
      <c r="N305" s="273">
        <v>20004</v>
      </c>
      <c r="O305" s="447">
        <f t="shared" si="6"/>
        <v>0.15971805638872216</v>
      </c>
      <c r="P305" s="454"/>
    </row>
    <row r="306" spans="1:16" ht="18" customHeight="1">
      <c r="A306" s="490"/>
      <c r="B306" s="490"/>
      <c r="C306" s="490"/>
      <c r="D306" s="490"/>
      <c r="E306" s="490"/>
      <c r="F306" s="490"/>
      <c r="G306" s="490"/>
      <c r="H306" s="378">
        <v>2030602</v>
      </c>
      <c r="I306" s="448" t="s">
        <v>96</v>
      </c>
      <c r="J306" s="273">
        <v>13667</v>
      </c>
      <c r="K306" s="273"/>
      <c r="L306" s="273">
        <v>14003</v>
      </c>
      <c r="M306" s="447"/>
      <c r="N306" s="273">
        <v>14192</v>
      </c>
      <c r="O306" s="447">
        <f t="shared" si="6"/>
        <v>-1.3317361894024771E-2</v>
      </c>
      <c r="P306" s="454"/>
    </row>
    <row r="307" spans="1:16" ht="18" customHeight="1">
      <c r="A307" s="490"/>
      <c r="B307" s="490"/>
      <c r="C307" s="490"/>
      <c r="D307" s="490"/>
      <c r="E307" s="490"/>
      <c r="F307" s="490"/>
      <c r="G307" s="490"/>
      <c r="H307" s="378">
        <v>2030603</v>
      </c>
      <c r="I307" s="449" t="s">
        <v>97</v>
      </c>
      <c r="J307" s="273"/>
      <c r="K307" s="273"/>
      <c r="L307" s="273">
        <v>0</v>
      </c>
      <c r="M307" s="447"/>
      <c r="N307" s="273">
        <v>0</v>
      </c>
      <c r="O307" s="447"/>
      <c r="P307" s="454"/>
    </row>
    <row r="308" spans="1:16" ht="18" customHeight="1">
      <c r="A308" s="490"/>
      <c r="B308" s="490"/>
      <c r="C308" s="490"/>
      <c r="D308" s="490"/>
      <c r="E308" s="490"/>
      <c r="F308" s="490"/>
      <c r="G308" s="490"/>
      <c r="H308" s="378">
        <v>2030604</v>
      </c>
      <c r="I308" s="449" t="s">
        <v>98</v>
      </c>
      <c r="J308" s="273"/>
      <c r="K308" s="273"/>
      <c r="L308" s="273">
        <v>0</v>
      </c>
      <c r="M308" s="447"/>
      <c r="N308" s="273">
        <v>0</v>
      </c>
      <c r="O308" s="447"/>
      <c r="P308" s="454"/>
    </row>
    <row r="309" spans="1:16" ht="18" customHeight="1">
      <c r="A309" s="490"/>
      <c r="B309" s="490"/>
      <c r="C309" s="490"/>
      <c r="D309" s="490"/>
      <c r="E309" s="490"/>
      <c r="F309" s="490"/>
      <c r="G309" s="490"/>
      <c r="H309" s="378">
        <v>2030605</v>
      </c>
      <c r="I309" s="449" t="s">
        <v>286</v>
      </c>
      <c r="J309" s="273">
        <v>1950</v>
      </c>
      <c r="K309" s="273"/>
      <c r="L309" s="273">
        <v>1900</v>
      </c>
      <c r="M309" s="447"/>
      <c r="N309" s="273">
        <v>1710</v>
      </c>
      <c r="O309" s="447">
        <f t="shared" si="6"/>
        <v>0.11111111111111116</v>
      </c>
      <c r="P309" s="454"/>
    </row>
    <row r="310" spans="1:16" ht="18" customHeight="1">
      <c r="A310" s="500"/>
      <c r="B310" s="500"/>
      <c r="C310" s="500"/>
      <c r="D310" s="500"/>
      <c r="E310" s="500"/>
      <c r="F310" s="500"/>
      <c r="G310" s="500"/>
      <c r="H310" s="378">
        <v>2030606</v>
      </c>
      <c r="I310" s="344" t="s">
        <v>105</v>
      </c>
      <c r="J310" s="273"/>
      <c r="K310" s="273"/>
      <c r="L310" s="273">
        <v>0</v>
      </c>
      <c r="M310" s="447"/>
      <c r="N310" s="273">
        <v>0</v>
      </c>
      <c r="O310" s="447"/>
      <c r="P310" s="454"/>
    </row>
    <row r="311" spans="1:16" ht="18" customHeight="1">
      <c r="A311" s="490"/>
      <c r="B311" s="490"/>
      <c r="C311" s="490"/>
      <c r="D311" s="490"/>
      <c r="E311" s="490"/>
      <c r="F311" s="490"/>
      <c r="G311" s="490"/>
      <c r="H311" s="378">
        <v>2030607</v>
      </c>
      <c r="I311" s="448" t="s">
        <v>287</v>
      </c>
      <c r="J311" s="273">
        <v>2732</v>
      </c>
      <c r="K311" s="273"/>
      <c r="L311" s="273">
        <v>7296</v>
      </c>
      <c r="M311" s="447"/>
      <c r="N311" s="273">
        <v>4102</v>
      </c>
      <c r="O311" s="447">
        <f t="shared" si="6"/>
        <v>0.77864456362749879</v>
      </c>
      <c r="P311" s="454"/>
    </row>
    <row r="312" spans="1:16" ht="63.95" customHeight="1">
      <c r="A312" s="490"/>
      <c r="B312" s="490"/>
      <c r="C312" s="490"/>
      <c r="D312" s="490"/>
      <c r="E312" s="490"/>
      <c r="F312" s="490"/>
      <c r="G312" s="490"/>
      <c r="H312" s="378" t="s">
        <v>288</v>
      </c>
      <c r="I312" s="445" t="s">
        <v>289</v>
      </c>
      <c r="J312" s="273">
        <v>102488</v>
      </c>
      <c r="K312" s="273">
        <v>120609</v>
      </c>
      <c r="L312" s="273">
        <v>118820</v>
      </c>
      <c r="M312" s="447">
        <f>L312/K312</f>
        <v>0.98516694442371633</v>
      </c>
      <c r="N312" s="273">
        <v>87198</v>
      </c>
      <c r="O312" s="447">
        <f t="shared" si="6"/>
        <v>0.36264593224615238</v>
      </c>
      <c r="P312" s="454" t="s">
        <v>290</v>
      </c>
    </row>
    <row r="313" spans="1:16" ht="18" customHeight="1">
      <c r="A313" s="490"/>
      <c r="B313" s="490"/>
      <c r="C313" s="490"/>
      <c r="D313" s="490"/>
      <c r="E313" s="490"/>
      <c r="F313" s="490"/>
      <c r="G313" s="490"/>
      <c r="H313" s="378">
        <v>20399</v>
      </c>
      <c r="I313" s="448" t="s">
        <v>96</v>
      </c>
      <c r="J313" s="273">
        <v>53468</v>
      </c>
      <c r="K313" s="273"/>
      <c r="L313" s="273">
        <v>56341</v>
      </c>
      <c r="M313" s="447"/>
      <c r="N313" s="273">
        <v>51690</v>
      </c>
      <c r="O313" s="447">
        <f t="shared" si="6"/>
        <v>8.9978719288063447E-2</v>
      </c>
      <c r="P313" s="454"/>
    </row>
    <row r="314" spans="1:16" ht="18" customHeight="1">
      <c r="A314" s="490"/>
      <c r="B314" s="490"/>
      <c r="C314" s="490"/>
      <c r="D314" s="490"/>
      <c r="E314" s="490"/>
      <c r="F314" s="490"/>
      <c r="G314" s="490"/>
      <c r="H314" s="378">
        <v>2039901</v>
      </c>
      <c r="I314" s="449" t="s">
        <v>97</v>
      </c>
      <c r="J314" s="273">
        <v>18300</v>
      </c>
      <c r="K314" s="273"/>
      <c r="L314" s="273">
        <v>14621</v>
      </c>
      <c r="M314" s="447"/>
      <c r="N314" s="273">
        <v>9443</v>
      </c>
      <c r="O314" s="447">
        <f t="shared" si="6"/>
        <v>0.54834268770517847</v>
      </c>
      <c r="P314" s="454"/>
    </row>
    <row r="315" spans="1:16" s="428" customFormat="1" ht="18" customHeight="1">
      <c r="A315" s="490"/>
      <c r="B315" s="490"/>
      <c r="C315" s="490"/>
      <c r="D315" s="490"/>
      <c r="E315" s="490"/>
      <c r="F315" s="490"/>
      <c r="G315" s="490"/>
      <c r="H315" s="459">
        <v>204</v>
      </c>
      <c r="I315" s="449" t="s">
        <v>98</v>
      </c>
      <c r="J315" s="273">
        <v>587</v>
      </c>
      <c r="K315" s="273"/>
      <c r="L315" s="273">
        <v>597</v>
      </c>
      <c r="M315" s="447"/>
      <c r="N315" s="273">
        <v>2222</v>
      </c>
      <c r="O315" s="447">
        <f t="shared" si="6"/>
        <v>-0.73132313231323132</v>
      </c>
      <c r="P315" s="454"/>
    </row>
    <row r="316" spans="1:16" ht="18" customHeight="1">
      <c r="A316" s="490"/>
      <c r="B316" s="490"/>
      <c r="C316" s="490"/>
      <c r="D316" s="490"/>
      <c r="E316" s="490"/>
      <c r="F316" s="490"/>
      <c r="G316" s="490"/>
      <c r="H316" s="378">
        <v>20401</v>
      </c>
      <c r="I316" s="449" t="s">
        <v>291</v>
      </c>
      <c r="J316" s="273">
        <v>1687</v>
      </c>
      <c r="K316" s="273"/>
      <c r="L316" s="273">
        <v>486</v>
      </c>
      <c r="M316" s="447"/>
      <c r="N316" s="273">
        <v>2221</v>
      </c>
      <c r="O316" s="447">
        <f t="shared" si="6"/>
        <v>-0.78117964880684376</v>
      </c>
      <c r="P316" s="454"/>
    </row>
    <row r="317" spans="1:16" ht="18" customHeight="1">
      <c r="A317" s="490"/>
      <c r="B317" s="490"/>
      <c r="C317" s="490"/>
      <c r="D317" s="490"/>
      <c r="E317" s="490"/>
      <c r="F317" s="490"/>
      <c r="G317" s="490"/>
      <c r="H317" s="378">
        <v>2040101</v>
      </c>
      <c r="I317" s="448" t="s">
        <v>292</v>
      </c>
      <c r="J317" s="273">
        <v>3536</v>
      </c>
      <c r="K317" s="273"/>
      <c r="L317" s="273">
        <v>2966</v>
      </c>
      <c r="M317" s="447"/>
      <c r="N317" s="273">
        <v>2299</v>
      </c>
      <c r="O317" s="447">
        <f t="shared" si="6"/>
        <v>0.290126141800783</v>
      </c>
      <c r="P317" s="454"/>
    </row>
    <row r="318" spans="1:16" ht="18" customHeight="1">
      <c r="A318" s="490"/>
      <c r="B318" s="490"/>
      <c r="C318" s="490"/>
      <c r="D318" s="490"/>
      <c r="E318" s="490"/>
      <c r="F318" s="490"/>
      <c r="G318" s="490"/>
      <c r="H318" s="378">
        <v>2040102</v>
      </c>
      <c r="I318" s="448" t="s">
        <v>293</v>
      </c>
      <c r="J318" s="273">
        <v>944</v>
      </c>
      <c r="K318" s="273"/>
      <c r="L318" s="273">
        <v>560</v>
      </c>
      <c r="M318" s="447"/>
      <c r="N318" s="273">
        <v>478</v>
      </c>
      <c r="O318" s="447">
        <f t="shared" si="6"/>
        <v>0.17154811715481166</v>
      </c>
      <c r="P318" s="454"/>
    </row>
    <row r="319" spans="1:16" ht="18" customHeight="1">
      <c r="A319" s="490"/>
      <c r="B319" s="490"/>
      <c r="C319" s="490"/>
      <c r="D319" s="490"/>
      <c r="E319" s="490"/>
      <c r="F319" s="490"/>
      <c r="G319" s="490"/>
      <c r="H319" s="378">
        <v>2040103</v>
      </c>
      <c r="I319" s="448" t="s">
        <v>294</v>
      </c>
      <c r="J319" s="273">
        <v>513</v>
      </c>
      <c r="K319" s="273"/>
      <c r="L319" s="273">
        <v>343</v>
      </c>
      <c r="M319" s="447"/>
      <c r="N319" s="273">
        <v>228</v>
      </c>
      <c r="O319" s="447">
        <f t="shared" si="6"/>
        <v>0.5043859649122806</v>
      </c>
      <c r="P319" s="454"/>
    </row>
    <row r="320" spans="1:16" ht="18" customHeight="1">
      <c r="A320" s="490"/>
      <c r="B320" s="490"/>
      <c r="C320" s="490"/>
      <c r="D320" s="490"/>
      <c r="E320" s="490"/>
      <c r="F320" s="490"/>
      <c r="G320" s="490"/>
      <c r="H320" s="378">
        <v>2040104</v>
      </c>
      <c r="I320" s="449" t="s">
        <v>295</v>
      </c>
      <c r="J320" s="273">
        <v>1062</v>
      </c>
      <c r="K320" s="273"/>
      <c r="L320" s="273">
        <v>567</v>
      </c>
      <c r="M320" s="447"/>
      <c r="N320" s="273">
        <v>594</v>
      </c>
      <c r="O320" s="447">
        <f t="shared" si="6"/>
        <v>-4.5454545454545414E-2</v>
      </c>
      <c r="P320" s="454"/>
    </row>
    <row r="321" spans="1:16" ht="18" customHeight="1">
      <c r="A321" s="490"/>
      <c r="B321" s="490"/>
      <c r="C321" s="490"/>
      <c r="D321" s="490"/>
      <c r="E321" s="490"/>
      <c r="F321" s="490"/>
      <c r="G321" s="490"/>
      <c r="H321" s="378">
        <v>2040105</v>
      </c>
      <c r="I321" s="449" t="s">
        <v>296</v>
      </c>
      <c r="J321" s="273">
        <v>6497</v>
      </c>
      <c r="K321" s="273"/>
      <c r="L321" s="273">
        <v>1776</v>
      </c>
      <c r="M321" s="447"/>
      <c r="N321" s="273">
        <v>1816</v>
      </c>
      <c r="O321" s="447">
        <f t="shared" ref="O321:O383" si="7">L321/N321-1</f>
        <v>-2.2026431718061623E-2</v>
      </c>
      <c r="P321" s="454"/>
    </row>
    <row r="322" spans="1:16" ht="18" customHeight="1">
      <c r="A322" s="490"/>
      <c r="B322" s="490"/>
      <c r="C322" s="490"/>
      <c r="D322" s="490"/>
      <c r="E322" s="490"/>
      <c r="F322" s="490"/>
      <c r="G322" s="490"/>
      <c r="H322" s="378">
        <v>2040106</v>
      </c>
      <c r="I322" s="449" t="s">
        <v>105</v>
      </c>
      <c r="J322" s="273"/>
      <c r="K322" s="273"/>
      <c r="L322" s="273">
        <v>0</v>
      </c>
      <c r="M322" s="447"/>
      <c r="N322" s="273">
        <v>0</v>
      </c>
      <c r="O322" s="447"/>
      <c r="P322" s="454"/>
    </row>
    <row r="323" spans="1:16" ht="18" customHeight="1">
      <c r="A323" s="490"/>
      <c r="B323" s="490"/>
      <c r="C323" s="490"/>
      <c r="D323" s="490"/>
      <c r="E323" s="490"/>
      <c r="F323" s="490"/>
      <c r="G323" s="490"/>
      <c r="H323" s="378">
        <v>2040107</v>
      </c>
      <c r="I323" s="344" t="s">
        <v>297</v>
      </c>
      <c r="J323" s="273">
        <v>15895</v>
      </c>
      <c r="K323" s="273"/>
      <c r="L323" s="273">
        <v>40563</v>
      </c>
      <c r="M323" s="447"/>
      <c r="N323" s="273">
        <v>16207</v>
      </c>
      <c r="O323" s="447">
        <f t="shared" si="7"/>
        <v>1.5028074288887519</v>
      </c>
      <c r="P323" s="454"/>
    </row>
    <row r="324" spans="1:16" ht="54.95" customHeight="1">
      <c r="A324" s="490"/>
      <c r="B324" s="490"/>
      <c r="C324" s="490"/>
      <c r="D324" s="490"/>
      <c r="E324" s="490"/>
      <c r="F324" s="490"/>
      <c r="G324" s="490"/>
      <c r="H324" s="378">
        <v>2040108</v>
      </c>
      <c r="I324" s="445" t="s">
        <v>298</v>
      </c>
      <c r="J324" s="273">
        <v>193190</v>
      </c>
      <c r="K324" s="273">
        <v>215670</v>
      </c>
      <c r="L324" s="273">
        <v>202396</v>
      </c>
      <c r="M324" s="447">
        <f>L324/K324</f>
        <v>0.93845226503454349</v>
      </c>
      <c r="N324" s="273">
        <v>137581</v>
      </c>
      <c r="O324" s="447">
        <f t="shared" si="7"/>
        <v>0.47110429492444461</v>
      </c>
      <c r="P324" s="456" t="s">
        <v>299</v>
      </c>
    </row>
    <row r="325" spans="1:16" ht="18" customHeight="1">
      <c r="A325" s="490"/>
      <c r="B325" s="490"/>
      <c r="C325" s="490"/>
      <c r="D325" s="490"/>
      <c r="E325" s="490"/>
      <c r="F325" s="490"/>
      <c r="G325" s="490"/>
      <c r="H325" s="378">
        <v>2040199</v>
      </c>
      <c r="I325" s="448" t="s">
        <v>96</v>
      </c>
      <c r="J325" s="273">
        <v>72216</v>
      </c>
      <c r="K325" s="273"/>
      <c r="L325" s="273">
        <v>88455</v>
      </c>
      <c r="M325" s="447"/>
      <c r="N325" s="273">
        <v>74486</v>
      </c>
      <c r="O325" s="447">
        <f t="shared" si="7"/>
        <v>0.18753859785731541</v>
      </c>
      <c r="P325" s="454"/>
    </row>
    <row r="326" spans="1:16" ht="18" customHeight="1">
      <c r="A326" s="490"/>
      <c r="B326" s="490"/>
      <c r="C326" s="490"/>
      <c r="D326" s="490"/>
      <c r="E326" s="490"/>
      <c r="F326" s="490"/>
      <c r="G326" s="490"/>
      <c r="H326" s="378">
        <v>20402</v>
      </c>
      <c r="I326" s="448" t="s">
        <v>97</v>
      </c>
      <c r="J326" s="273">
        <v>36454</v>
      </c>
      <c r="K326" s="273"/>
      <c r="L326" s="273">
        <v>21682</v>
      </c>
      <c r="M326" s="447"/>
      <c r="N326" s="273">
        <v>5146</v>
      </c>
      <c r="O326" s="447">
        <f t="shared" si="7"/>
        <v>3.2133696074621065</v>
      </c>
      <c r="P326" s="454"/>
    </row>
    <row r="327" spans="1:16" ht="18" customHeight="1">
      <c r="A327" s="490"/>
      <c r="B327" s="490"/>
      <c r="C327" s="490"/>
      <c r="D327" s="490"/>
      <c r="E327" s="490"/>
      <c r="F327" s="490"/>
      <c r="G327" s="490"/>
      <c r="H327" s="378">
        <v>2040201</v>
      </c>
      <c r="I327" s="449" t="s">
        <v>98</v>
      </c>
      <c r="J327" s="273">
        <v>6762</v>
      </c>
      <c r="K327" s="273"/>
      <c r="L327" s="273">
        <v>3901</v>
      </c>
      <c r="M327" s="447"/>
      <c r="N327" s="273">
        <v>7246</v>
      </c>
      <c r="O327" s="447">
        <f t="shared" si="7"/>
        <v>-0.46163400496825835</v>
      </c>
      <c r="P327" s="454"/>
    </row>
    <row r="328" spans="1:16" ht="18" customHeight="1">
      <c r="A328" s="490"/>
      <c r="B328" s="490"/>
      <c r="C328" s="490"/>
      <c r="D328" s="490"/>
      <c r="E328" s="490"/>
      <c r="F328" s="490"/>
      <c r="G328" s="490"/>
      <c r="H328" s="378">
        <v>2040202</v>
      </c>
      <c r="I328" s="449" t="s">
        <v>300</v>
      </c>
      <c r="J328" s="273">
        <v>34866</v>
      </c>
      <c r="K328" s="273"/>
      <c r="L328" s="273">
        <v>31009</v>
      </c>
      <c r="M328" s="447"/>
      <c r="N328" s="273">
        <v>18663</v>
      </c>
      <c r="O328" s="447">
        <f t="shared" si="7"/>
        <v>0.661522799121256</v>
      </c>
      <c r="P328" s="454"/>
    </row>
    <row r="329" spans="1:16" ht="18" customHeight="1">
      <c r="A329" s="490"/>
      <c r="B329" s="490"/>
      <c r="C329" s="490"/>
      <c r="D329" s="490"/>
      <c r="E329" s="490"/>
      <c r="F329" s="490"/>
      <c r="G329" s="490"/>
      <c r="H329" s="378">
        <v>2040203</v>
      </c>
      <c r="I329" s="449" t="s">
        <v>301</v>
      </c>
      <c r="J329" s="273">
        <v>12967</v>
      </c>
      <c r="K329" s="273"/>
      <c r="L329" s="273">
        <v>10911</v>
      </c>
      <c r="M329" s="447"/>
      <c r="N329" s="273">
        <v>8457</v>
      </c>
      <c r="O329" s="447">
        <f t="shared" si="7"/>
        <v>0.29017382050372476</v>
      </c>
      <c r="P329" s="454"/>
    </row>
    <row r="330" spans="1:16" ht="18" customHeight="1">
      <c r="A330" s="490"/>
      <c r="B330" s="490"/>
      <c r="C330" s="490"/>
      <c r="D330" s="490"/>
      <c r="E330" s="490"/>
      <c r="F330" s="490"/>
      <c r="G330" s="490"/>
      <c r="H330" s="378">
        <v>2040204</v>
      </c>
      <c r="I330" s="448" t="s">
        <v>302</v>
      </c>
      <c r="J330" s="273">
        <v>21734</v>
      </c>
      <c r="K330" s="273"/>
      <c r="L330" s="273">
        <v>13749</v>
      </c>
      <c r="M330" s="447"/>
      <c r="N330" s="273">
        <v>8406</v>
      </c>
      <c r="O330" s="447">
        <f t="shared" si="7"/>
        <v>0.63561741613133482</v>
      </c>
      <c r="P330" s="454"/>
    </row>
    <row r="331" spans="1:16" ht="18" customHeight="1">
      <c r="A331" s="490"/>
      <c r="B331" s="490"/>
      <c r="C331" s="490"/>
      <c r="D331" s="490"/>
      <c r="E331" s="490"/>
      <c r="F331" s="490"/>
      <c r="G331" s="490"/>
      <c r="H331" s="378">
        <v>2040205</v>
      </c>
      <c r="I331" s="448" t="s">
        <v>105</v>
      </c>
      <c r="J331" s="273"/>
      <c r="K331" s="273"/>
      <c r="L331" s="273">
        <v>0</v>
      </c>
      <c r="M331" s="447"/>
      <c r="N331" s="273">
        <v>0</v>
      </c>
      <c r="O331" s="447"/>
      <c r="P331" s="454"/>
    </row>
    <row r="332" spans="1:16" ht="18" customHeight="1">
      <c r="A332" s="490"/>
      <c r="B332" s="490"/>
      <c r="C332" s="490"/>
      <c r="D332" s="490"/>
      <c r="E332" s="490"/>
      <c r="F332" s="490"/>
      <c r="G332" s="490"/>
      <c r="H332" s="378">
        <v>2040206</v>
      </c>
      <c r="I332" s="448" t="s">
        <v>303</v>
      </c>
      <c r="J332" s="273">
        <v>8191</v>
      </c>
      <c r="K332" s="273"/>
      <c r="L332" s="273">
        <v>32689</v>
      </c>
      <c r="M332" s="447"/>
      <c r="N332" s="273">
        <v>15177</v>
      </c>
      <c r="O332" s="447">
        <f t="shared" si="7"/>
        <v>1.1538512222441852</v>
      </c>
      <c r="P332" s="454"/>
    </row>
    <row r="333" spans="1:16" ht="18" customHeight="1">
      <c r="A333" s="490"/>
      <c r="B333" s="490"/>
      <c r="C333" s="490"/>
      <c r="D333" s="490"/>
      <c r="E333" s="490"/>
      <c r="F333" s="490"/>
      <c r="G333" s="490"/>
      <c r="H333" s="378">
        <v>2040207</v>
      </c>
      <c r="I333" s="451" t="s">
        <v>304</v>
      </c>
      <c r="J333" s="273">
        <v>22029</v>
      </c>
      <c r="K333" s="273">
        <v>18500</v>
      </c>
      <c r="L333" s="273">
        <v>18500</v>
      </c>
      <c r="M333" s="447">
        <f>L333/K333</f>
        <v>1</v>
      </c>
      <c r="N333" s="273">
        <v>19739</v>
      </c>
      <c r="O333" s="447">
        <f t="shared" si="7"/>
        <v>-6.2769137240994977E-2</v>
      </c>
      <c r="P333" s="454"/>
    </row>
    <row r="334" spans="1:16" ht="18" customHeight="1">
      <c r="A334" s="490"/>
      <c r="B334" s="490"/>
      <c r="C334" s="490"/>
      <c r="D334" s="490"/>
      <c r="E334" s="490"/>
      <c r="F334" s="490"/>
      <c r="G334" s="490"/>
      <c r="H334" s="378">
        <v>2040208</v>
      </c>
      <c r="I334" s="449" t="s">
        <v>96</v>
      </c>
      <c r="J334" s="273">
        <v>3415</v>
      </c>
      <c r="K334" s="273"/>
      <c r="L334" s="273">
        <v>3735</v>
      </c>
      <c r="M334" s="447"/>
      <c r="N334" s="273">
        <v>3358</v>
      </c>
      <c r="O334" s="447">
        <f t="shared" si="7"/>
        <v>0.1122692078618226</v>
      </c>
      <c r="P334" s="454"/>
    </row>
    <row r="335" spans="1:16" ht="18" customHeight="1">
      <c r="A335" s="490"/>
      <c r="B335" s="490"/>
      <c r="C335" s="490"/>
      <c r="D335" s="490"/>
      <c r="E335" s="490"/>
      <c r="F335" s="490"/>
      <c r="G335" s="490"/>
      <c r="H335" s="378">
        <v>2040209</v>
      </c>
      <c r="I335" s="449" t="s">
        <v>97</v>
      </c>
      <c r="J335" s="273">
        <v>727</v>
      </c>
      <c r="K335" s="273"/>
      <c r="L335" s="273">
        <v>289</v>
      </c>
      <c r="M335" s="447"/>
      <c r="N335" s="273">
        <v>31</v>
      </c>
      <c r="O335" s="447">
        <f t="shared" si="7"/>
        <v>8.32258064516129</v>
      </c>
      <c r="P335" s="454"/>
    </row>
    <row r="336" spans="1:16" ht="18" customHeight="1">
      <c r="A336" s="490"/>
      <c r="B336" s="490"/>
      <c r="C336" s="490"/>
      <c r="D336" s="490"/>
      <c r="E336" s="490"/>
      <c r="F336" s="490"/>
      <c r="G336" s="490"/>
      <c r="H336" s="378">
        <v>2040210</v>
      </c>
      <c r="I336" s="344" t="s">
        <v>98</v>
      </c>
      <c r="J336" s="273">
        <v>247</v>
      </c>
      <c r="K336" s="273"/>
      <c r="L336" s="273">
        <v>245</v>
      </c>
      <c r="M336" s="447"/>
      <c r="N336" s="273">
        <v>179</v>
      </c>
      <c r="O336" s="447">
        <f t="shared" si="7"/>
        <v>0.36871508379888263</v>
      </c>
      <c r="P336" s="454"/>
    </row>
    <row r="337" spans="1:16" ht="18" customHeight="1">
      <c r="A337" s="490"/>
      <c r="B337" s="490"/>
      <c r="C337" s="490"/>
      <c r="D337" s="490"/>
      <c r="E337" s="490"/>
      <c r="F337" s="490"/>
      <c r="G337" s="490"/>
      <c r="H337" s="378">
        <v>2040211</v>
      </c>
      <c r="I337" s="448" t="s">
        <v>305</v>
      </c>
      <c r="J337" s="273">
        <v>262</v>
      </c>
      <c r="K337" s="273"/>
      <c r="L337" s="273">
        <v>260</v>
      </c>
      <c r="M337" s="447"/>
      <c r="N337" s="273">
        <v>148</v>
      </c>
      <c r="O337" s="447">
        <f t="shared" si="7"/>
        <v>0.7567567567567568</v>
      </c>
      <c r="P337" s="454"/>
    </row>
    <row r="338" spans="1:16" ht="18" customHeight="1">
      <c r="A338" s="490"/>
      <c r="B338" s="490"/>
      <c r="C338" s="490"/>
      <c r="D338" s="490"/>
      <c r="E338" s="490"/>
      <c r="F338" s="490"/>
      <c r="G338" s="490"/>
      <c r="H338" s="378">
        <v>2040212</v>
      </c>
      <c r="I338" s="448" t="s">
        <v>306</v>
      </c>
      <c r="J338" s="273">
        <v>856</v>
      </c>
      <c r="K338" s="273"/>
      <c r="L338" s="273">
        <v>796</v>
      </c>
      <c r="M338" s="447"/>
      <c r="N338" s="273">
        <v>693</v>
      </c>
      <c r="O338" s="447">
        <f t="shared" si="7"/>
        <v>0.14862914862914867</v>
      </c>
      <c r="P338" s="454"/>
    </row>
    <row r="339" spans="1:16" ht="18" customHeight="1">
      <c r="A339" s="490"/>
      <c r="B339" s="490"/>
      <c r="C339" s="490"/>
      <c r="D339" s="490"/>
      <c r="E339" s="490"/>
      <c r="F339" s="490"/>
      <c r="G339" s="490"/>
      <c r="H339" s="378">
        <v>2040213</v>
      </c>
      <c r="I339" s="448" t="s">
        <v>307</v>
      </c>
      <c r="J339" s="273">
        <v>634</v>
      </c>
      <c r="K339" s="273"/>
      <c r="L339" s="273">
        <v>625</v>
      </c>
      <c r="M339" s="447"/>
      <c r="N339" s="273">
        <v>297</v>
      </c>
      <c r="O339" s="447">
        <f t="shared" si="7"/>
        <v>1.1043771043771042</v>
      </c>
      <c r="P339" s="454"/>
    </row>
    <row r="340" spans="1:16" ht="18" customHeight="1">
      <c r="A340" s="490"/>
      <c r="B340" s="490"/>
      <c r="C340" s="490"/>
      <c r="D340" s="490"/>
      <c r="E340" s="490"/>
      <c r="F340" s="490"/>
      <c r="G340" s="490"/>
      <c r="H340" s="378">
        <v>2040214</v>
      </c>
      <c r="I340" s="449" t="s">
        <v>308</v>
      </c>
      <c r="J340" s="273">
        <v>1861</v>
      </c>
      <c r="K340" s="273"/>
      <c r="L340" s="273">
        <v>1934</v>
      </c>
      <c r="M340" s="447"/>
      <c r="N340" s="273">
        <v>1231</v>
      </c>
      <c r="O340" s="447">
        <f t="shared" si="7"/>
        <v>0.57108042242079615</v>
      </c>
      <c r="P340" s="454"/>
    </row>
    <row r="341" spans="1:16" ht="18" customHeight="1">
      <c r="A341" s="490"/>
      <c r="B341" s="490"/>
      <c r="C341" s="490"/>
      <c r="D341" s="490"/>
      <c r="E341" s="490"/>
      <c r="F341" s="490"/>
      <c r="G341" s="490"/>
      <c r="H341" s="378">
        <v>2040215</v>
      </c>
      <c r="I341" s="449" t="s">
        <v>309</v>
      </c>
      <c r="J341" s="273">
        <v>324</v>
      </c>
      <c r="K341" s="273"/>
      <c r="L341" s="273">
        <v>409</v>
      </c>
      <c r="M341" s="447"/>
      <c r="N341" s="273">
        <v>259</v>
      </c>
      <c r="O341" s="447">
        <f t="shared" si="7"/>
        <v>0.5791505791505791</v>
      </c>
      <c r="P341" s="454"/>
    </row>
    <row r="342" spans="1:16" ht="18" customHeight="1">
      <c r="A342" s="490"/>
      <c r="B342" s="490"/>
      <c r="C342" s="490"/>
      <c r="D342" s="490"/>
      <c r="E342" s="490"/>
      <c r="F342" s="490"/>
      <c r="G342" s="490"/>
      <c r="H342" s="378">
        <v>2040216</v>
      </c>
      <c r="I342" s="449" t="s">
        <v>310</v>
      </c>
      <c r="J342" s="273">
        <v>9958</v>
      </c>
      <c r="K342" s="273"/>
      <c r="L342" s="273">
        <v>8341</v>
      </c>
      <c r="M342" s="447"/>
      <c r="N342" s="273">
        <v>8724</v>
      </c>
      <c r="O342" s="447">
        <f t="shared" si="7"/>
        <v>-4.3901879871618532E-2</v>
      </c>
      <c r="P342" s="454"/>
    </row>
    <row r="343" spans="1:16" ht="18" customHeight="1">
      <c r="A343" s="490"/>
      <c r="B343" s="490"/>
      <c r="C343" s="490"/>
      <c r="D343" s="490"/>
      <c r="E343" s="490"/>
      <c r="F343" s="490"/>
      <c r="G343" s="490"/>
      <c r="H343" s="378">
        <v>2040217</v>
      </c>
      <c r="I343" s="449" t="s">
        <v>311</v>
      </c>
      <c r="J343" s="273"/>
      <c r="K343" s="273"/>
      <c r="L343" s="273">
        <v>0</v>
      </c>
      <c r="M343" s="447"/>
      <c r="N343" s="273">
        <v>0</v>
      </c>
      <c r="O343" s="447"/>
      <c r="P343" s="454"/>
    </row>
    <row r="344" spans="1:16" ht="18" customHeight="1">
      <c r="A344" s="490"/>
      <c r="B344" s="490"/>
      <c r="C344" s="490"/>
      <c r="D344" s="490"/>
      <c r="E344" s="490"/>
      <c r="F344" s="490"/>
      <c r="G344" s="490"/>
      <c r="H344" s="378">
        <v>2040218</v>
      </c>
      <c r="I344" s="449" t="s">
        <v>312</v>
      </c>
      <c r="J344" s="273"/>
      <c r="K344" s="273"/>
      <c r="L344" s="273">
        <v>0</v>
      </c>
      <c r="M344" s="447"/>
      <c r="N344" s="273">
        <v>0</v>
      </c>
      <c r="O344" s="447"/>
      <c r="P344" s="454"/>
    </row>
    <row r="345" spans="1:16" ht="18" customHeight="1">
      <c r="A345" s="490"/>
      <c r="B345" s="490"/>
      <c r="C345" s="490"/>
      <c r="D345" s="490"/>
      <c r="E345" s="490"/>
      <c r="F345" s="490"/>
      <c r="G345" s="490"/>
      <c r="H345" s="378">
        <v>2040219</v>
      </c>
      <c r="I345" s="448" t="s">
        <v>105</v>
      </c>
      <c r="J345" s="273"/>
      <c r="K345" s="273"/>
      <c r="L345" s="273">
        <v>0</v>
      </c>
      <c r="M345" s="447"/>
      <c r="N345" s="273">
        <v>0</v>
      </c>
      <c r="O345" s="447"/>
      <c r="P345" s="454"/>
    </row>
    <row r="346" spans="1:16" ht="18" customHeight="1">
      <c r="A346" s="490"/>
      <c r="B346" s="490"/>
      <c r="C346" s="490"/>
      <c r="D346" s="490"/>
      <c r="E346" s="490"/>
      <c r="F346" s="490"/>
      <c r="G346" s="490"/>
      <c r="H346" s="378">
        <v>2040250</v>
      </c>
      <c r="I346" s="448" t="s">
        <v>313</v>
      </c>
      <c r="J346" s="273">
        <v>3746</v>
      </c>
      <c r="K346" s="273"/>
      <c r="L346" s="273">
        <v>1866</v>
      </c>
      <c r="M346" s="447"/>
      <c r="N346" s="273">
        <v>4819</v>
      </c>
      <c r="O346" s="447">
        <f t="shared" si="7"/>
        <v>-0.61278273500726299</v>
      </c>
      <c r="P346" s="454"/>
    </row>
    <row r="347" spans="1:16" ht="18" customHeight="1">
      <c r="A347" s="490"/>
      <c r="B347" s="490"/>
      <c r="C347" s="490"/>
      <c r="D347" s="490"/>
      <c r="E347" s="490"/>
      <c r="F347" s="490"/>
      <c r="G347" s="490"/>
      <c r="H347" s="378">
        <v>2040299</v>
      </c>
      <c r="I347" s="445" t="s">
        <v>314</v>
      </c>
      <c r="J347" s="273">
        <v>31533</v>
      </c>
      <c r="K347" s="273">
        <v>37858</v>
      </c>
      <c r="L347" s="273">
        <v>37483</v>
      </c>
      <c r="M347" s="447">
        <f>L347/K347</f>
        <v>0.9900945638966665</v>
      </c>
      <c r="N347" s="273">
        <v>35213</v>
      </c>
      <c r="O347" s="447">
        <f t="shared" si="7"/>
        <v>6.4464828330446089E-2</v>
      </c>
      <c r="P347" s="454"/>
    </row>
    <row r="348" spans="1:16" ht="18" customHeight="1">
      <c r="A348" s="490"/>
      <c r="B348" s="490"/>
      <c r="C348" s="490"/>
      <c r="D348" s="490"/>
      <c r="E348" s="490"/>
      <c r="F348" s="490"/>
      <c r="G348" s="490"/>
      <c r="H348" s="378">
        <v>20403</v>
      </c>
      <c r="I348" s="449" t="s">
        <v>96</v>
      </c>
      <c r="J348" s="273">
        <v>20686</v>
      </c>
      <c r="K348" s="273"/>
      <c r="L348" s="273">
        <v>20662</v>
      </c>
      <c r="M348" s="447"/>
      <c r="N348" s="273">
        <v>22558</v>
      </c>
      <c r="O348" s="447">
        <f t="shared" si="7"/>
        <v>-8.4050004433017134E-2</v>
      </c>
      <c r="P348" s="454"/>
    </row>
    <row r="349" spans="1:16" ht="18" customHeight="1">
      <c r="A349" s="490"/>
      <c r="B349" s="490"/>
      <c r="C349" s="490"/>
      <c r="D349" s="490"/>
      <c r="E349" s="490"/>
      <c r="F349" s="490"/>
      <c r="G349" s="490"/>
      <c r="H349" s="378">
        <v>2040301</v>
      </c>
      <c r="I349" s="449" t="s">
        <v>97</v>
      </c>
      <c r="J349" s="273">
        <v>36</v>
      </c>
      <c r="K349" s="273"/>
      <c r="L349" s="273">
        <v>34</v>
      </c>
      <c r="M349" s="447"/>
      <c r="N349" s="273">
        <v>90</v>
      </c>
      <c r="O349" s="447">
        <f t="shared" si="7"/>
        <v>-0.62222222222222223</v>
      </c>
      <c r="P349" s="454"/>
    </row>
    <row r="350" spans="1:16" ht="18" customHeight="1">
      <c r="A350" s="490"/>
      <c r="B350" s="490"/>
      <c r="C350" s="490"/>
      <c r="D350" s="490"/>
      <c r="E350" s="490"/>
      <c r="F350" s="490"/>
      <c r="G350" s="490"/>
      <c r="H350" s="378">
        <v>2040302</v>
      </c>
      <c r="I350" s="449" t="s">
        <v>98</v>
      </c>
      <c r="J350" s="273">
        <v>1471</v>
      </c>
      <c r="K350" s="273"/>
      <c r="L350" s="273">
        <v>1279</v>
      </c>
      <c r="M350" s="447"/>
      <c r="N350" s="273">
        <v>974</v>
      </c>
      <c r="O350" s="447">
        <f t="shared" si="7"/>
        <v>0.31314168377823415</v>
      </c>
      <c r="P350" s="454"/>
    </row>
    <row r="351" spans="1:16" ht="18" customHeight="1">
      <c r="A351" s="490"/>
      <c r="B351" s="490"/>
      <c r="C351" s="490"/>
      <c r="D351" s="490"/>
      <c r="E351" s="490"/>
      <c r="F351" s="490"/>
      <c r="G351" s="490"/>
      <c r="H351" s="378">
        <v>2040303</v>
      </c>
      <c r="I351" s="344" t="s">
        <v>315</v>
      </c>
      <c r="J351" s="273"/>
      <c r="K351" s="273"/>
      <c r="L351" s="273">
        <v>0</v>
      </c>
      <c r="M351" s="447"/>
      <c r="N351" s="273">
        <v>0</v>
      </c>
      <c r="O351" s="447"/>
      <c r="P351" s="454"/>
    </row>
    <row r="352" spans="1:16" ht="18" customHeight="1">
      <c r="A352" s="490"/>
      <c r="B352" s="490"/>
      <c r="C352" s="490"/>
      <c r="D352" s="490"/>
      <c r="E352" s="490"/>
      <c r="F352" s="490"/>
      <c r="G352" s="490"/>
      <c r="H352" s="378">
        <v>2040304</v>
      </c>
      <c r="I352" s="448" t="s">
        <v>316</v>
      </c>
      <c r="J352" s="273">
        <v>5513</v>
      </c>
      <c r="K352" s="273"/>
      <c r="L352" s="273">
        <v>4156</v>
      </c>
      <c r="M352" s="447"/>
      <c r="N352" s="273">
        <v>3747</v>
      </c>
      <c r="O352" s="447">
        <f t="shared" si="7"/>
        <v>0.1091539898585534</v>
      </c>
      <c r="P352" s="454"/>
    </row>
    <row r="353" spans="1:16" ht="18" customHeight="1">
      <c r="A353" s="490"/>
      <c r="B353" s="490"/>
      <c r="C353" s="490"/>
      <c r="D353" s="490"/>
      <c r="E353" s="490"/>
      <c r="F353" s="490"/>
      <c r="G353" s="490"/>
      <c r="H353" s="378">
        <v>2040350</v>
      </c>
      <c r="I353" s="448" t="s">
        <v>317</v>
      </c>
      <c r="J353" s="273">
        <v>3051</v>
      </c>
      <c r="K353" s="273"/>
      <c r="L353" s="273">
        <v>1728</v>
      </c>
      <c r="M353" s="447"/>
      <c r="N353" s="273">
        <v>844</v>
      </c>
      <c r="O353" s="447">
        <f t="shared" si="7"/>
        <v>1.0473933649289098</v>
      </c>
      <c r="P353" s="457"/>
    </row>
    <row r="354" spans="1:16" ht="18" customHeight="1">
      <c r="A354" s="490"/>
      <c r="B354" s="490"/>
      <c r="C354" s="490"/>
      <c r="D354" s="490"/>
      <c r="E354" s="490"/>
      <c r="F354" s="490"/>
      <c r="G354" s="490"/>
      <c r="H354" s="378">
        <v>2040399</v>
      </c>
      <c r="I354" s="448" t="s">
        <v>105</v>
      </c>
      <c r="J354" s="273"/>
      <c r="K354" s="273"/>
      <c r="L354" s="273">
        <v>0</v>
      </c>
      <c r="M354" s="447"/>
      <c r="N354" s="273">
        <v>0</v>
      </c>
      <c r="O354" s="447"/>
      <c r="P354" s="454"/>
    </row>
    <row r="355" spans="1:16" ht="18" customHeight="1">
      <c r="A355" s="490"/>
      <c r="B355" s="490"/>
      <c r="C355" s="490"/>
      <c r="D355" s="490"/>
      <c r="E355" s="490"/>
      <c r="F355" s="490"/>
      <c r="G355" s="490"/>
      <c r="H355" s="378">
        <v>20404</v>
      </c>
      <c r="I355" s="449" t="s">
        <v>318</v>
      </c>
      <c r="J355" s="273">
        <v>776</v>
      </c>
      <c r="K355" s="273"/>
      <c r="L355" s="273">
        <v>9624</v>
      </c>
      <c r="M355" s="447"/>
      <c r="N355" s="273">
        <v>7000</v>
      </c>
      <c r="O355" s="447">
        <f t="shared" si="7"/>
        <v>0.37485714285714278</v>
      </c>
      <c r="P355" s="454"/>
    </row>
    <row r="356" spans="1:16" ht="18" customHeight="1">
      <c r="A356" s="490"/>
      <c r="B356" s="490"/>
      <c r="C356" s="490"/>
      <c r="D356" s="490"/>
      <c r="E356" s="490"/>
      <c r="F356" s="490"/>
      <c r="G356" s="490"/>
      <c r="H356" s="378">
        <v>2040401</v>
      </c>
      <c r="I356" s="451" t="s">
        <v>319</v>
      </c>
      <c r="J356" s="273">
        <v>27691</v>
      </c>
      <c r="K356" s="273">
        <v>27460</v>
      </c>
      <c r="L356" s="273">
        <v>25567</v>
      </c>
      <c r="M356" s="447">
        <f>L356/K356</f>
        <v>0.93106336489439179</v>
      </c>
      <c r="N356" s="273">
        <v>25627</v>
      </c>
      <c r="O356" s="447">
        <f t="shared" si="7"/>
        <v>-2.3412806805322983E-3</v>
      </c>
      <c r="P356" s="454"/>
    </row>
    <row r="357" spans="1:16" ht="18" customHeight="1">
      <c r="A357" s="490"/>
      <c r="B357" s="490"/>
      <c r="C357" s="490"/>
      <c r="D357" s="490"/>
      <c r="E357" s="490"/>
      <c r="F357" s="490"/>
      <c r="G357" s="490"/>
      <c r="H357" s="378">
        <v>2040402</v>
      </c>
      <c r="I357" s="449" t="s">
        <v>96</v>
      </c>
      <c r="J357" s="273">
        <v>14056</v>
      </c>
      <c r="K357" s="273"/>
      <c r="L357" s="273">
        <v>13658</v>
      </c>
      <c r="M357" s="447"/>
      <c r="N357" s="273">
        <v>14810</v>
      </c>
      <c r="O357" s="447">
        <f t="shared" si="7"/>
        <v>-7.7785280216070229E-2</v>
      </c>
      <c r="P357" s="454"/>
    </row>
    <row r="358" spans="1:16" ht="18" customHeight="1">
      <c r="A358" s="490"/>
      <c r="B358" s="490"/>
      <c r="C358" s="490"/>
      <c r="D358" s="490"/>
      <c r="E358" s="490"/>
      <c r="F358" s="490"/>
      <c r="G358" s="490"/>
      <c r="H358" s="378">
        <v>2040403</v>
      </c>
      <c r="I358" s="448" t="s">
        <v>97</v>
      </c>
      <c r="J358" s="273">
        <v>88</v>
      </c>
      <c r="K358" s="273"/>
      <c r="L358" s="273">
        <v>87</v>
      </c>
      <c r="M358" s="447"/>
      <c r="N358" s="273">
        <v>80</v>
      </c>
      <c r="O358" s="447">
        <f t="shared" si="7"/>
        <v>8.7499999999999911E-2</v>
      </c>
      <c r="P358" s="454"/>
    </row>
    <row r="359" spans="1:16" ht="18" customHeight="1">
      <c r="A359" s="490"/>
      <c r="B359" s="490"/>
      <c r="C359" s="490"/>
      <c r="D359" s="490"/>
      <c r="E359" s="490"/>
      <c r="F359" s="490"/>
      <c r="G359" s="490"/>
      <c r="H359" s="378">
        <v>2040404</v>
      </c>
      <c r="I359" s="448" t="s">
        <v>98</v>
      </c>
      <c r="J359" s="273">
        <v>531</v>
      </c>
      <c r="K359" s="273"/>
      <c r="L359" s="273">
        <v>530</v>
      </c>
      <c r="M359" s="447"/>
      <c r="N359" s="273">
        <v>447</v>
      </c>
      <c r="O359" s="447">
        <f t="shared" si="7"/>
        <v>0.18568232662192385</v>
      </c>
      <c r="P359" s="454"/>
    </row>
    <row r="360" spans="1:16" ht="18" customHeight="1">
      <c r="A360" s="490"/>
      <c r="B360" s="490"/>
      <c r="C360" s="490"/>
      <c r="D360" s="490"/>
      <c r="E360" s="490"/>
      <c r="F360" s="490"/>
      <c r="G360" s="490"/>
      <c r="H360" s="378">
        <v>2040405</v>
      </c>
      <c r="I360" s="448" t="s">
        <v>320</v>
      </c>
      <c r="J360" s="273">
        <v>3855</v>
      </c>
      <c r="K360" s="273"/>
      <c r="L360" s="273">
        <v>2178</v>
      </c>
      <c r="M360" s="447"/>
      <c r="N360" s="273">
        <v>2758</v>
      </c>
      <c r="O360" s="447">
        <f t="shared" si="7"/>
        <v>-0.21029731689630171</v>
      </c>
      <c r="P360" s="454"/>
    </row>
    <row r="361" spans="1:16" ht="18" customHeight="1">
      <c r="A361" s="490"/>
      <c r="B361" s="490"/>
      <c r="C361" s="490"/>
      <c r="D361" s="490"/>
      <c r="E361" s="490"/>
      <c r="F361" s="490"/>
      <c r="G361" s="490"/>
      <c r="H361" s="378">
        <v>2040406</v>
      </c>
      <c r="I361" s="449" t="s">
        <v>321</v>
      </c>
      <c r="J361" s="273"/>
      <c r="K361" s="273"/>
      <c r="L361" s="273">
        <v>0</v>
      </c>
      <c r="M361" s="447"/>
      <c r="N361" s="273">
        <v>0</v>
      </c>
      <c r="O361" s="447"/>
      <c r="P361" s="454"/>
    </row>
    <row r="362" spans="1:16" ht="18" customHeight="1">
      <c r="A362" s="490"/>
      <c r="B362" s="490"/>
      <c r="C362" s="490"/>
      <c r="D362" s="490"/>
      <c r="E362" s="490"/>
      <c r="F362" s="490"/>
      <c r="G362" s="490"/>
      <c r="H362" s="378">
        <v>2040407</v>
      </c>
      <c r="I362" s="449" t="s">
        <v>322</v>
      </c>
      <c r="J362" s="273">
        <v>3961</v>
      </c>
      <c r="K362" s="273"/>
      <c r="L362" s="273">
        <v>1949</v>
      </c>
      <c r="M362" s="447"/>
      <c r="N362" s="273">
        <v>941</v>
      </c>
      <c r="O362" s="447">
        <f t="shared" si="7"/>
        <v>1.0712008501594048</v>
      </c>
      <c r="P362" s="454"/>
    </row>
    <row r="363" spans="1:16" ht="18" customHeight="1">
      <c r="A363" s="490"/>
      <c r="B363" s="490"/>
      <c r="C363" s="490"/>
      <c r="D363" s="490"/>
      <c r="E363" s="490"/>
      <c r="F363" s="490"/>
      <c r="G363" s="490"/>
      <c r="H363" s="378">
        <v>2040408</v>
      </c>
      <c r="I363" s="449" t="s">
        <v>105</v>
      </c>
      <c r="J363" s="273"/>
      <c r="K363" s="273"/>
      <c r="L363" s="273">
        <v>0</v>
      </c>
      <c r="M363" s="447"/>
      <c r="N363" s="273">
        <v>0</v>
      </c>
      <c r="O363" s="447"/>
      <c r="P363" s="454"/>
    </row>
    <row r="364" spans="1:16" ht="18" customHeight="1">
      <c r="A364" s="490"/>
      <c r="B364" s="490"/>
      <c r="C364" s="490"/>
      <c r="D364" s="490"/>
      <c r="E364" s="490"/>
      <c r="F364" s="490"/>
      <c r="G364" s="490"/>
      <c r="H364" s="378">
        <v>2040409</v>
      </c>
      <c r="I364" s="344" t="s">
        <v>323</v>
      </c>
      <c r="J364" s="273">
        <v>5201</v>
      </c>
      <c r="K364" s="273"/>
      <c r="L364" s="273">
        <v>7165</v>
      </c>
      <c r="M364" s="447"/>
      <c r="N364" s="273">
        <v>6591</v>
      </c>
      <c r="O364" s="447">
        <f t="shared" si="7"/>
        <v>8.7088453952359313E-2</v>
      </c>
      <c r="P364" s="454"/>
    </row>
    <row r="365" spans="1:16" ht="18" customHeight="1">
      <c r="A365" s="490"/>
      <c r="B365" s="490"/>
      <c r="C365" s="490"/>
      <c r="D365" s="490"/>
      <c r="E365" s="490"/>
      <c r="F365" s="490"/>
      <c r="G365" s="490"/>
      <c r="H365" s="378">
        <v>2040450</v>
      </c>
      <c r="I365" s="441" t="s">
        <v>324</v>
      </c>
      <c r="J365" s="273">
        <v>204213</v>
      </c>
      <c r="K365" s="273">
        <v>74189</v>
      </c>
      <c r="L365" s="273">
        <v>21762</v>
      </c>
      <c r="M365" s="447">
        <f>L365/K365</f>
        <v>0.29333189556403239</v>
      </c>
      <c r="N365" s="273">
        <v>29113</v>
      </c>
      <c r="O365" s="447">
        <f t="shared" si="7"/>
        <v>-0.25249888366022055</v>
      </c>
      <c r="P365" s="454"/>
    </row>
    <row r="366" spans="1:16" ht="18" customHeight="1">
      <c r="A366" s="490"/>
      <c r="B366" s="490"/>
      <c r="C366" s="490"/>
      <c r="D366" s="490"/>
      <c r="E366" s="490"/>
      <c r="F366" s="490"/>
      <c r="G366" s="490"/>
      <c r="H366" s="378">
        <v>2040499</v>
      </c>
      <c r="I366" s="449" t="s">
        <v>325</v>
      </c>
      <c r="J366" s="273">
        <v>196247</v>
      </c>
      <c r="K366" s="273"/>
      <c r="L366" s="273">
        <v>17796</v>
      </c>
      <c r="M366" s="447"/>
      <c r="N366" s="273">
        <v>22761</v>
      </c>
      <c r="O366" s="447">
        <f t="shared" si="7"/>
        <v>-0.2181362857519441</v>
      </c>
      <c r="P366" s="454"/>
    </row>
    <row r="367" spans="1:16" ht="18" customHeight="1">
      <c r="A367" s="490"/>
      <c r="B367" s="490"/>
      <c r="C367" s="490"/>
      <c r="D367" s="490"/>
      <c r="E367" s="490"/>
      <c r="F367" s="490"/>
      <c r="G367" s="490"/>
      <c r="H367" s="378">
        <v>20405</v>
      </c>
      <c r="I367" s="448" t="s">
        <v>326</v>
      </c>
      <c r="J367" s="273">
        <v>7966</v>
      </c>
      <c r="K367" s="273"/>
      <c r="L367" s="273">
        <v>3966</v>
      </c>
      <c r="M367" s="443"/>
      <c r="N367" s="273">
        <v>6352</v>
      </c>
      <c r="O367" s="447">
        <f t="shared" si="7"/>
        <v>-0.37562972292191432</v>
      </c>
      <c r="P367" s="454"/>
    </row>
    <row r="368" spans="1:16" ht="18" customHeight="1">
      <c r="A368" s="490"/>
      <c r="B368" s="490"/>
      <c r="C368" s="490"/>
      <c r="D368" s="490"/>
      <c r="E368" s="490"/>
      <c r="F368" s="490"/>
      <c r="G368" s="490"/>
      <c r="H368" s="378">
        <v>2040703</v>
      </c>
      <c r="I368" s="445" t="s">
        <v>32</v>
      </c>
      <c r="J368" s="458">
        <f>SUM(J369,J374,J383,J396,J404,J408,J390,J414,J421)</f>
        <v>2585217</v>
      </c>
      <c r="K368" s="458">
        <f>SUM(K369,K374,K383,K396,K404,K408,K390,K414,K421)</f>
        <v>2080933</v>
      </c>
      <c r="L368" s="458">
        <f>SUM(L369,L374,L383,L396,L404,L408,L390,L414,L421)</f>
        <v>1860283</v>
      </c>
      <c r="M368" s="443">
        <f>L368/K368</f>
        <v>0.89396583167261989</v>
      </c>
      <c r="N368" s="458">
        <f>SUM(N369,N374,N383,N396,N404,N408,N390,N414,N421)</f>
        <v>1477244</v>
      </c>
      <c r="O368" s="443">
        <f t="shared" si="7"/>
        <v>0.25929298071273266</v>
      </c>
      <c r="P368" s="453"/>
    </row>
    <row r="369" spans="1:16" ht="18" customHeight="1">
      <c r="A369" s="490"/>
      <c r="B369" s="490"/>
      <c r="C369" s="490"/>
      <c r="D369" s="490"/>
      <c r="E369" s="490"/>
      <c r="F369" s="490"/>
      <c r="G369" s="490"/>
      <c r="H369" s="378">
        <v>2040704</v>
      </c>
      <c r="I369" s="445" t="s">
        <v>327</v>
      </c>
      <c r="J369" s="273">
        <v>48787</v>
      </c>
      <c r="K369" s="273">
        <v>45563</v>
      </c>
      <c r="L369" s="273">
        <v>39115</v>
      </c>
      <c r="M369" s="447">
        <f>L369/K369</f>
        <v>0.85848166275267213</v>
      </c>
      <c r="N369" s="273">
        <v>31935</v>
      </c>
      <c r="O369" s="447">
        <f t="shared" si="7"/>
        <v>0.22483168936903075</v>
      </c>
      <c r="P369" s="454"/>
    </row>
    <row r="370" spans="1:16" ht="18" customHeight="1">
      <c r="A370" s="490"/>
      <c r="B370" s="490"/>
      <c r="C370" s="490"/>
      <c r="D370" s="490"/>
      <c r="E370" s="490"/>
      <c r="F370" s="490"/>
      <c r="G370" s="490"/>
      <c r="H370" s="378">
        <v>2040705</v>
      </c>
      <c r="I370" s="449" t="s">
        <v>96</v>
      </c>
      <c r="J370" s="273">
        <v>2271</v>
      </c>
      <c r="K370" s="273"/>
      <c r="L370" s="273">
        <v>2460</v>
      </c>
      <c r="M370" s="447"/>
      <c r="N370" s="273">
        <v>2995</v>
      </c>
      <c r="O370" s="447">
        <f t="shared" si="7"/>
        <v>-0.17863105175292149</v>
      </c>
      <c r="P370" s="454"/>
    </row>
    <row r="371" spans="1:16" ht="18" customHeight="1">
      <c r="A371" s="490"/>
      <c r="B371" s="490"/>
      <c r="C371" s="490"/>
      <c r="D371" s="490"/>
      <c r="E371" s="490"/>
      <c r="F371" s="490"/>
      <c r="G371" s="490"/>
      <c r="H371" s="378">
        <v>2040706</v>
      </c>
      <c r="I371" s="448" t="s">
        <v>97</v>
      </c>
      <c r="J371" s="273">
        <v>4513</v>
      </c>
      <c r="K371" s="273"/>
      <c r="L371" s="273">
        <v>6305</v>
      </c>
      <c r="M371" s="447"/>
      <c r="N371" s="273">
        <v>3345</v>
      </c>
      <c r="O371" s="447">
        <f t="shared" si="7"/>
        <v>0.8849028400597907</v>
      </c>
      <c r="P371" s="454"/>
    </row>
    <row r="372" spans="1:16" ht="18" customHeight="1">
      <c r="A372" s="490"/>
      <c r="B372" s="490"/>
      <c r="C372" s="490"/>
      <c r="D372" s="490"/>
      <c r="E372" s="490"/>
      <c r="F372" s="490"/>
      <c r="G372" s="490"/>
      <c r="H372" s="378">
        <v>2040750</v>
      </c>
      <c r="I372" s="448" t="s">
        <v>98</v>
      </c>
      <c r="J372" s="273"/>
      <c r="K372" s="273"/>
      <c r="L372" s="273">
        <v>0</v>
      </c>
      <c r="M372" s="447"/>
      <c r="N372" s="273">
        <v>0</v>
      </c>
      <c r="O372" s="447"/>
      <c r="P372" s="454"/>
    </row>
    <row r="373" spans="1:16" ht="18" customHeight="1">
      <c r="A373" s="490"/>
      <c r="B373" s="490"/>
      <c r="C373" s="490"/>
      <c r="D373" s="490"/>
      <c r="E373" s="490"/>
      <c r="F373" s="490"/>
      <c r="G373" s="490"/>
      <c r="H373" s="378">
        <v>2040799</v>
      </c>
      <c r="I373" s="448" t="s">
        <v>328</v>
      </c>
      <c r="J373" s="273">
        <v>42003</v>
      </c>
      <c r="K373" s="273"/>
      <c r="L373" s="273">
        <v>30350</v>
      </c>
      <c r="M373" s="447"/>
      <c r="N373" s="273">
        <v>25595</v>
      </c>
      <c r="O373" s="447">
        <f t="shared" si="7"/>
        <v>0.18577847235788236</v>
      </c>
      <c r="P373" s="454"/>
    </row>
    <row r="374" spans="1:16" ht="107.1" customHeight="1">
      <c r="A374" s="490"/>
      <c r="B374" s="490"/>
      <c r="C374" s="490"/>
      <c r="D374" s="490"/>
      <c r="E374" s="490"/>
      <c r="F374" s="490"/>
      <c r="G374" s="490"/>
      <c r="H374" s="378">
        <v>20408</v>
      </c>
      <c r="I374" s="451" t="s">
        <v>329</v>
      </c>
      <c r="J374" s="273">
        <v>1650786</v>
      </c>
      <c r="K374" s="273">
        <v>1620042</v>
      </c>
      <c r="L374" s="273">
        <v>1423454</v>
      </c>
      <c r="M374" s="447">
        <f>L374/K374</f>
        <v>0.87865252876160005</v>
      </c>
      <c r="N374" s="273">
        <v>1013010</v>
      </c>
      <c r="O374" s="447">
        <f t="shared" si="7"/>
        <v>0.4051727031322494</v>
      </c>
      <c r="P374" s="454" t="s">
        <v>330</v>
      </c>
    </row>
    <row r="375" spans="1:16" ht="18" customHeight="1">
      <c r="A375" s="490"/>
      <c r="B375" s="490"/>
      <c r="C375" s="490"/>
      <c r="D375" s="490"/>
      <c r="E375" s="490"/>
      <c r="F375" s="490"/>
      <c r="G375" s="490"/>
      <c r="H375" s="378">
        <v>2040801</v>
      </c>
      <c r="I375" s="449" t="s">
        <v>331</v>
      </c>
      <c r="J375" s="273">
        <v>36557</v>
      </c>
      <c r="K375" s="273"/>
      <c r="L375" s="273">
        <v>4646</v>
      </c>
      <c r="M375" s="447"/>
      <c r="N375" s="273">
        <v>2847</v>
      </c>
      <c r="O375" s="447">
        <f t="shared" si="7"/>
        <v>0.63189322093431688</v>
      </c>
      <c r="P375" s="454"/>
    </row>
    <row r="376" spans="1:16" ht="18" customHeight="1">
      <c r="A376" s="490"/>
      <c r="B376" s="490"/>
      <c r="C376" s="490"/>
      <c r="D376" s="490"/>
      <c r="E376" s="490"/>
      <c r="F376" s="490"/>
      <c r="G376" s="490"/>
      <c r="H376" s="378">
        <v>2040802</v>
      </c>
      <c r="I376" s="449" t="s">
        <v>332</v>
      </c>
      <c r="J376" s="273">
        <v>7851</v>
      </c>
      <c r="K376" s="273"/>
      <c r="L376" s="273">
        <v>10974</v>
      </c>
      <c r="M376" s="447"/>
      <c r="N376" s="273">
        <v>6784</v>
      </c>
      <c r="O376" s="447">
        <f t="shared" si="7"/>
        <v>0.617629716981132</v>
      </c>
      <c r="P376" s="454"/>
    </row>
    <row r="377" spans="1:16" ht="18" customHeight="1">
      <c r="A377" s="490"/>
      <c r="B377" s="490"/>
      <c r="C377" s="490"/>
      <c r="D377" s="490"/>
      <c r="E377" s="490"/>
      <c r="F377" s="490"/>
      <c r="G377" s="490"/>
      <c r="H377" s="378">
        <v>2040803</v>
      </c>
      <c r="I377" s="448" t="s">
        <v>333</v>
      </c>
      <c r="J377" s="273">
        <v>16620</v>
      </c>
      <c r="K377" s="273"/>
      <c r="L377" s="273">
        <v>14930</v>
      </c>
      <c r="M377" s="447"/>
      <c r="N377" s="273">
        <v>16052</v>
      </c>
      <c r="O377" s="447">
        <f t="shared" si="7"/>
        <v>-6.9897832045850983E-2</v>
      </c>
      <c r="P377" s="454"/>
    </row>
    <row r="378" spans="1:16" ht="18" customHeight="1">
      <c r="A378" s="490"/>
      <c r="B378" s="490"/>
      <c r="C378" s="490"/>
      <c r="D378" s="490"/>
      <c r="E378" s="490"/>
      <c r="F378" s="490"/>
      <c r="G378" s="490"/>
      <c r="H378" s="378">
        <v>2040804</v>
      </c>
      <c r="I378" s="448" t="s">
        <v>334</v>
      </c>
      <c r="J378" s="273">
        <v>241172</v>
      </c>
      <c r="K378" s="273"/>
      <c r="L378" s="273">
        <v>204744</v>
      </c>
      <c r="M378" s="447"/>
      <c r="N378" s="273">
        <v>173492</v>
      </c>
      <c r="O378" s="447">
        <f t="shared" si="7"/>
        <v>0.18013510709427516</v>
      </c>
      <c r="P378" s="454"/>
    </row>
    <row r="379" spans="1:16" ht="18" customHeight="1">
      <c r="A379" s="490"/>
      <c r="B379" s="490"/>
      <c r="C379" s="490"/>
      <c r="D379" s="490"/>
      <c r="E379" s="490"/>
      <c r="F379" s="490"/>
      <c r="G379" s="490"/>
      <c r="H379" s="378">
        <v>2040805</v>
      </c>
      <c r="I379" s="448" t="s">
        <v>335</v>
      </c>
      <c r="J379" s="273">
        <v>1335244</v>
      </c>
      <c r="K379" s="273"/>
      <c r="L379" s="273">
        <v>1183121</v>
      </c>
      <c r="M379" s="447"/>
      <c r="N379" s="273">
        <v>811118</v>
      </c>
      <c r="O379" s="447">
        <f t="shared" si="7"/>
        <v>0.45862994040324589</v>
      </c>
      <c r="P379" s="454"/>
    </row>
    <row r="380" spans="1:16" ht="18" customHeight="1">
      <c r="A380" s="490"/>
      <c r="B380" s="490"/>
      <c r="C380" s="490"/>
      <c r="D380" s="490"/>
      <c r="E380" s="490"/>
      <c r="F380" s="490"/>
      <c r="G380" s="490"/>
      <c r="H380" s="378">
        <v>2040806</v>
      </c>
      <c r="I380" s="448" t="s">
        <v>336</v>
      </c>
      <c r="J380" s="273"/>
      <c r="K380" s="273"/>
      <c r="L380" s="273">
        <v>0</v>
      </c>
      <c r="M380" s="447"/>
      <c r="N380" s="273">
        <v>0</v>
      </c>
      <c r="O380" s="447"/>
      <c r="P380" s="454"/>
    </row>
    <row r="381" spans="1:16" ht="18" customHeight="1">
      <c r="A381" s="490"/>
      <c r="B381" s="490"/>
      <c r="C381" s="490"/>
      <c r="D381" s="490"/>
      <c r="E381" s="490"/>
      <c r="F381" s="490"/>
      <c r="G381" s="490"/>
      <c r="H381" s="378">
        <v>2040850</v>
      </c>
      <c r="I381" s="448" t="s">
        <v>337</v>
      </c>
      <c r="J381" s="273"/>
      <c r="K381" s="273"/>
      <c r="L381" s="273">
        <v>0</v>
      </c>
      <c r="M381" s="447"/>
      <c r="N381" s="273">
        <v>0</v>
      </c>
      <c r="O381" s="447"/>
      <c r="P381" s="454"/>
    </row>
    <row r="382" spans="1:16" ht="18" customHeight="1">
      <c r="A382" s="490"/>
      <c r="B382" s="490"/>
      <c r="C382" s="490"/>
      <c r="D382" s="490"/>
      <c r="E382" s="490"/>
      <c r="F382" s="490"/>
      <c r="G382" s="490"/>
      <c r="H382" s="378">
        <v>2040899</v>
      </c>
      <c r="I382" s="448" t="s">
        <v>338</v>
      </c>
      <c r="J382" s="273">
        <v>13341</v>
      </c>
      <c r="K382" s="273"/>
      <c r="L382" s="273">
        <v>5039</v>
      </c>
      <c r="M382" s="447"/>
      <c r="N382" s="273">
        <v>2717</v>
      </c>
      <c r="O382" s="447">
        <f t="shared" si="7"/>
        <v>0.85461906514538089</v>
      </c>
      <c r="P382" s="454"/>
    </row>
    <row r="383" spans="1:16" ht="18" customHeight="1">
      <c r="A383" s="490"/>
      <c r="B383" s="490"/>
      <c r="C383" s="490"/>
      <c r="D383" s="490"/>
      <c r="E383" s="490"/>
      <c r="F383" s="490"/>
      <c r="G383" s="490"/>
      <c r="H383" s="378">
        <v>20409</v>
      </c>
      <c r="I383" s="445" t="s">
        <v>339</v>
      </c>
      <c r="J383" s="273">
        <v>224753</v>
      </c>
      <c r="K383" s="273">
        <v>249520</v>
      </c>
      <c r="L383" s="273">
        <v>238316</v>
      </c>
      <c r="M383" s="447">
        <f>L383/K383</f>
        <v>0.95509778775248477</v>
      </c>
      <c r="N383" s="273">
        <v>247057</v>
      </c>
      <c r="O383" s="447">
        <f t="shared" si="7"/>
        <v>-3.5380499237018137E-2</v>
      </c>
      <c r="P383" s="454"/>
    </row>
    <row r="384" spans="1:16" ht="18" customHeight="1">
      <c r="A384" s="490"/>
      <c r="B384" s="490"/>
      <c r="C384" s="490"/>
      <c r="D384" s="490"/>
      <c r="E384" s="490"/>
      <c r="F384" s="490"/>
      <c r="G384" s="490"/>
      <c r="H384" s="378">
        <v>2040901</v>
      </c>
      <c r="I384" s="449" t="s">
        <v>340</v>
      </c>
      <c r="J384" s="273"/>
      <c r="K384" s="273"/>
      <c r="L384" s="273">
        <v>0</v>
      </c>
      <c r="M384" s="447"/>
      <c r="N384" s="273">
        <v>0</v>
      </c>
      <c r="O384" s="447"/>
      <c r="P384" s="454"/>
    </row>
    <row r="385" spans="1:16" ht="18" customHeight="1">
      <c r="A385" s="490"/>
      <c r="B385" s="490"/>
      <c r="C385" s="490"/>
      <c r="D385" s="490"/>
      <c r="E385" s="490"/>
      <c r="F385" s="490"/>
      <c r="G385" s="490"/>
      <c r="H385" s="378">
        <v>2040902</v>
      </c>
      <c r="I385" s="449" t="s">
        <v>341</v>
      </c>
      <c r="J385" s="273">
        <v>11701</v>
      </c>
      <c r="K385" s="273"/>
      <c r="L385" s="273">
        <v>12971</v>
      </c>
      <c r="M385" s="447"/>
      <c r="N385" s="273">
        <v>12768</v>
      </c>
      <c r="O385" s="447">
        <f t="shared" ref="O385:O447" si="8">L385/N385-1</f>
        <v>1.5899122807017552E-2</v>
      </c>
      <c r="P385" s="454"/>
    </row>
    <row r="386" spans="1:16" ht="18" customHeight="1">
      <c r="A386" s="490"/>
      <c r="B386" s="490"/>
      <c r="C386" s="490"/>
      <c r="D386" s="490"/>
      <c r="E386" s="490"/>
      <c r="F386" s="490"/>
      <c r="G386" s="490"/>
      <c r="H386" s="378">
        <v>2040903</v>
      </c>
      <c r="I386" s="449" t="s">
        <v>342</v>
      </c>
      <c r="J386" s="273">
        <v>37207</v>
      </c>
      <c r="K386" s="273"/>
      <c r="L386" s="273">
        <v>40371</v>
      </c>
      <c r="M386" s="447"/>
      <c r="N386" s="273">
        <v>43075</v>
      </c>
      <c r="O386" s="447">
        <f t="shared" si="8"/>
        <v>-6.2774230992455049E-2</v>
      </c>
      <c r="P386" s="454"/>
    </row>
    <row r="387" spans="1:16" ht="18" customHeight="1">
      <c r="A387" s="490"/>
      <c r="B387" s="490"/>
      <c r="C387" s="490"/>
      <c r="D387" s="490"/>
      <c r="E387" s="490"/>
      <c r="F387" s="490"/>
      <c r="G387" s="490"/>
      <c r="H387" s="378">
        <v>2040904</v>
      </c>
      <c r="I387" s="344" t="s">
        <v>343</v>
      </c>
      <c r="J387" s="273">
        <v>35204</v>
      </c>
      <c r="K387" s="273"/>
      <c r="L387" s="273">
        <v>32490</v>
      </c>
      <c r="M387" s="447"/>
      <c r="N387" s="273">
        <v>26791</v>
      </c>
      <c r="O387" s="447">
        <f t="shared" si="8"/>
        <v>0.2127206897838827</v>
      </c>
      <c r="P387" s="454"/>
    </row>
    <row r="388" spans="1:16" ht="18" customHeight="1">
      <c r="A388" s="490"/>
      <c r="B388" s="490"/>
      <c r="C388" s="490"/>
      <c r="D388" s="490"/>
      <c r="E388" s="490"/>
      <c r="F388" s="490"/>
      <c r="G388" s="490"/>
      <c r="H388" s="378">
        <v>2040905</v>
      </c>
      <c r="I388" s="448" t="s">
        <v>344</v>
      </c>
      <c r="J388" s="273">
        <v>135584</v>
      </c>
      <c r="K388" s="273"/>
      <c r="L388" s="273">
        <v>149542</v>
      </c>
      <c r="M388" s="447"/>
      <c r="N388" s="273">
        <v>161558</v>
      </c>
      <c r="O388" s="447">
        <f t="shared" si="8"/>
        <v>-7.4375765978781594E-2</v>
      </c>
      <c r="P388" s="454"/>
    </row>
    <row r="389" spans="1:16" ht="18" customHeight="1">
      <c r="A389" s="490"/>
      <c r="B389" s="490"/>
      <c r="C389" s="490"/>
      <c r="D389" s="490"/>
      <c r="E389" s="490"/>
      <c r="F389" s="490"/>
      <c r="G389" s="490"/>
      <c r="H389" s="378">
        <v>2040950</v>
      </c>
      <c r="I389" s="448" t="s">
        <v>345</v>
      </c>
      <c r="J389" s="273">
        <v>5058</v>
      </c>
      <c r="K389" s="273"/>
      <c r="L389" s="273">
        <v>2942</v>
      </c>
      <c r="M389" s="447"/>
      <c r="N389" s="273">
        <v>2865</v>
      </c>
      <c r="O389" s="447">
        <f t="shared" si="8"/>
        <v>2.6876090750436399E-2</v>
      </c>
      <c r="P389" s="454"/>
    </row>
    <row r="390" spans="1:16" ht="18" customHeight="1">
      <c r="A390" s="490"/>
      <c r="B390" s="490"/>
      <c r="C390" s="490"/>
      <c r="D390" s="490"/>
      <c r="E390" s="490"/>
      <c r="F390" s="490"/>
      <c r="G390" s="490"/>
      <c r="H390" s="378">
        <v>2040999</v>
      </c>
      <c r="I390" s="445" t="s">
        <v>346</v>
      </c>
      <c r="J390" s="273">
        <v>827</v>
      </c>
      <c r="K390" s="273">
        <v>826</v>
      </c>
      <c r="L390" s="273">
        <v>826</v>
      </c>
      <c r="M390" s="447">
        <f>L390/K390</f>
        <v>1</v>
      </c>
      <c r="N390" s="273">
        <v>1020</v>
      </c>
      <c r="O390" s="447">
        <f t="shared" si="8"/>
        <v>-0.19019607843137254</v>
      </c>
      <c r="P390" s="454"/>
    </row>
    <row r="391" spans="1:16" ht="18" customHeight="1">
      <c r="A391" s="490"/>
      <c r="B391" s="490"/>
      <c r="C391" s="490"/>
      <c r="D391" s="490"/>
      <c r="E391" s="490"/>
      <c r="F391" s="490"/>
      <c r="G391" s="490"/>
      <c r="H391" s="378">
        <v>20410</v>
      </c>
      <c r="I391" s="449" t="s">
        <v>347</v>
      </c>
      <c r="J391" s="273"/>
      <c r="K391" s="273"/>
      <c r="L391" s="273">
        <v>0</v>
      </c>
      <c r="M391" s="447"/>
      <c r="N391" s="273">
        <v>0</v>
      </c>
      <c r="O391" s="447"/>
      <c r="P391" s="454"/>
    </row>
    <row r="392" spans="1:16" ht="18" customHeight="1">
      <c r="A392" s="490"/>
      <c r="B392" s="490"/>
      <c r="C392" s="490"/>
      <c r="D392" s="490"/>
      <c r="E392" s="490"/>
      <c r="F392" s="490"/>
      <c r="G392" s="490"/>
      <c r="H392" s="378">
        <v>2041001</v>
      </c>
      <c r="I392" s="449" t="s">
        <v>348</v>
      </c>
      <c r="J392" s="273"/>
      <c r="K392" s="273"/>
      <c r="L392" s="273">
        <v>0</v>
      </c>
      <c r="M392" s="447"/>
      <c r="N392" s="273">
        <v>0</v>
      </c>
      <c r="O392" s="447"/>
      <c r="P392" s="454"/>
    </row>
    <row r="393" spans="1:16" ht="18" customHeight="1">
      <c r="A393" s="490"/>
      <c r="B393" s="490"/>
      <c r="C393" s="490"/>
      <c r="D393" s="490"/>
      <c r="E393" s="490"/>
      <c r="F393" s="490"/>
      <c r="G393" s="490"/>
      <c r="H393" s="378">
        <v>2041002</v>
      </c>
      <c r="I393" s="449" t="s">
        <v>349</v>
      </c>
      <c r="J393" s="273">
        <v>550</v>
      </c>
      <c r="K393" s="273"/>
      <c r="L393" s="273">
        <v>549</v>
      </c>
      <c r="M393" s="447"/>
      <c r="N393" s="273">
        <v>767</v>
      </c>
      <c r="O393" s="447">
        <f t="shared" si="8"/>
        <v>-0.28422425032594523</v>
      </c>
      <c r="P393" s="454"/>
    </row>
    <row r="394" spans="1:16" ht="18" customHeight="1">
      <c r="A394" s="490"/>
      <c r="B394" s="490"/>
      <c r="C394" s="490"/>
      <c r="D394" s="490"/>
      <c r="E394" s="490"/>
      <c r="F394" s="490"/>
      <c r="G394" s="490"/>
      <c r="H394" s="378">
        <v>2041003</v>
      </c>
      <c r="I394" s="448" t="s">
        <v>350</v>
      </c>
      <c r="J394" s="273"/>
      <c r="K394" s="273"/>
      <c r="L394" s="273">
        <v>0</v>
      </c>
      <c r="M394" s="447"/>
      <c r="N394" s="273">
        <v>53</v>
      </c>
      <c r="O394" s="447">
        <f t="shared" si="8"/>
        <v>-1</v>
      </c>
      <c r="P394" s="454"/>
    </row>
    <row r="395" spans="1:16" ht="18" customHeight="1">
      <c r="A395" s="490"/>
      <c r="B395" s="490"/>
      <c r="C395" s="490"/>
      <c r="D395" s="490"/>
      <c r="E395" s="490"/>
      <c r="F395" s="490"/>
      <c r="G395" s="490"/>
      <c r="H395" s="378">
        <v>2041004</v>
      </c>
      <c r="I395" s="448" t="s">
        <v>351</v>
      </c>
      <c r="J395" s="273">
        <v>277</v>
      </c>
      <c r="K395" s="273"/>
      <c r="L395" s="273">
        <v>277</v>
      </c>
      <c r="M395" s="447"/>
      <c r="N395" s="273">
        <v>200</v>
      </c>
      <c r="O395" s="447">
        <f t="shared" si="8"/>
        <v>0.38500000000000001</v>
      </c>
      <c r="P395" s="454"/>
    </row>
    <row r="396" spans="1:16" ht="32.1" customHeight="1">
      <c r="A396" s="490"/>
      <c r="B396" s="490"/>
      <c r="C396" s="490"/>
      <c r="D396" s="490"/>
      <c r="E396" s="490"/>
      <c r="F396" s="490"/>
      <c r="G396" s="490"/>
      <c r="H396" s="378">
        <v>2041005</v>
      </c>
      <c r="I396" s="445" t="s">
        <v>352</v>
      </c>
      <c r="J396" s="273">
        <v>7433</v>
      </c>
      <c r="K396" s="273">
        <v>7386</v>
      </c>
      <c r="L396" s="273">
        <v>6036</v>
      </c>
      <c r="M396" s="447">
        <f>L396/K396</f>
        <v>0.81722177091795289</v>
      </c>
      <c r="N396" s="273">
        <v>2700</v>
      </c>
      <c r="O396" s="447">
        <f t="shared" si="8"/>
        <v>1.2355555555555555</v>
      </c>
      <c r="P396" s="454" t="s">
        <v>353</v>
      </c>
    </row>
    <row r="397" spans="1:16" ht="18" customHeight="1">
      <c r="A397" s="500"/>
      <c r="B397" s="500"/>
      <c r="C397" s="500"/>
      <c r="D397" s="500"/>
      <c r="E397" s="500"/>
      <c r="F397" s="500"/>
      <c r="G397" s="500"/>
      <c r="H397" s="378">
        <v>2041006</v>
      </c>
      <c r="I397" s="449" t="s">
        <v>354</v>
      </c>
      <c r="J397" s="273">
        <v>7433</v>
      </c>
      <c r="K397" s="273"/>
      <c r="L397" s="273">
        <v>6036</v>
      </c>
      <c r="M397" s="447"/>
      <c r="N397" s="273">
        <v>2700</v>
      </c>
      <c r="O397" s="447">
        <f t="shared" si="8"/>
        <v>1.2355555555555555</v>
      </c>
      <c r="P397" s="457"/>
    </row>
    <row r="398" spans="1:16" ht="18" customHeight="1">
      <c r="A398" s="490"/>
      <c r="B398" s="490"/>
      <c r="C398" s="490"/>
      <c r="D398" s="490"/>
      <c r="E398" s="490"/>
      <c r="F398" s="490"/>
      <c r="G398" s="490"/>
      <c r="H398" s="378">
        <v>2041099</v>
      </c>
      <c r="I398" s="449" t="s">
        <v>355</v>
      </c>
      <c r="J398" s="273"/>
      <c r="K398" s="273"/>
      <c r="L398" s="273">
        <v>0</v>
      </c>
      <c r="M398" s="447"/>
      <c r="N398" s="273">
        <v>0</v>
      </c>
      <c r="O398" s="447"/>
      <c r="P398" s="454"/>
    </row>
    <row r="399" spans="1:16" ht="18" customHeight="1">
      <c r="A399" s="490"/>
      <c r="B399" s="490"/>
      <c r="C399" s="490"/>
      <c r="D399" s="490"/>
      <c r="E399" s="490"/>
      <c r="F399" s="490"/>
      <c r="G399" s="490"/>
      <c r="H399" s="378">
        <v>20499</v>
      </c>
      <c r="I399" s="449" t="s">
        <v>356</v>
      </c>
      <c r="J399" s="273"/>
      <c r="K399" s="273"/>
      <c r="L399" s="273">
        <v>0</v>
      </c>
      <c r="M399" s="447"/>
      <c r="N399" s="273">
        <v>0</v>
      </c>
      <c r="O399" s="447"/>
      <c r="P399" s="454"/>
    </row>
    <row r="400" spans="1:16" ht="18" customHeight="1">
      <c r="A400" s="490"/>
      <c r="B400" s="490"/>
      <c r="C400" s="490"/>
      <c r="D400" s="490"/>
      <c r="E400" s="490"/>
      <c r="F400" s="490"/>
      <c r="G400" s="490"/>
      <c r="H400" s="378">
        <v>2049901</v>
      </c>
      <c r="I400" s="441" t="s">
        <v>357</v>
      </c>
      <c r="J400" s="273"/>
      <c r="K400" s="273"/>
      <c r="L400" s="273">
        <v>0</v>
      </c>
      <c r="M400" s="447"/>
      <c r="N400" s="273">
        <v>0</v>
      </c>
      <c r="O400" s="447"/>
      <c r="P400" s="454"/>
    </row>
    <row r="401" spans="1:16" ht="18" customHeight="1">
      <c r="A401" s="490"/>
      <c r="B401" s="490"/>
      <c r="C401" s="490"/>
      <c r="D401" s="490"/>
      <c r="E401" s="490"/>
      <c r="F401" s="490"/>
      <c r="G401" s="490"/>
      <c r="H401" s="378">
        <v>2049902</v>
      </c>
      <c r="I401" s="448" t="s">
        <v>358</v>
      </c>
      <c r="J401" s="273"/>
      <c r="K401" s="273"/>
      <c r="L401" s="273">
        <v>0</v>
      </c>
      <c r="M401" s="447"/>
      <c r="N401" s="273">
        <v>0</v>
      </c>
      <c r="O401" s="447"/>
      <c r="P401" s="457"/>
    </row>
    <row r="402" spans="1:16" s="428" customFormat="1" ht="18" customHeight="1">
      <c r="A402" s="490"/>
      <c r="B402" s="490"/>
      <c r="C402" s="490"/>
      <c r="D402" s="490"/>
      <c r="E402" s="490"/>
      <c r="F402" s="490"/>
      <c r="G402" s="490"/>
      <c r="H402" s="459">
        <v>205</v>
      </c>
      <c r="I402" s="448" t="s">
        <v>359</v>
      </c>
      <c r="J402" s="273"/>
      <c r="K402" s="273"/>
      <c r="L402" s="273">
        <v>0</v>
      </c>
      <c r="M402" s="447"/>
      <c r="N402" s="273">
        <v>0</v>
      </c>
      <c r="O402" s="447"/>
      <c r="P402" s="454"/>
    </row>
    <row r="403" spans="1:16" ht="18" customHeight="1">
      <c r="A403" s="490"/>
      <c r="B403" s="490"/>
      <c r="C403" s="490"/>
      <c r="D403" s="490"/>
      <c r="E403" s="490"/>
      <c r="F403" s="490"/>
      <c r="G403" s="490"/>
      <c r="H403" s="378">
        <v>20501</v>
      </c>
      <c r="I403" s="448" t="s">
        <v>360</v>
      </c>
      <c r="J403" s="273"/>
      <c r="K403" s="273"/>
      <c r="L403" s="273">
        <v>0</v>
      </c>
      <c r="M403" s="447"/>
      <c r="N403" s="273">
        <v>0</v>
      </c>
      <c r="O403" s="447"/>
      <c r="P403" s="454"/>
    </row>
    <row r="404" spans="1:16" ht="18" customHeight="1">
      <c r="A404" s="490"/>
      <c r="B404" s="490"/>
      <c r="C404" s="490"/>
      <c r="D404" s="490"/>
      <c r="E404" s="490"/>
      <c r="F404" s="490"/>
      <c r="G404" s="490"/>
      <c r="H404" s="378">
        <v>2050101</v>
      </c>
      <c r="I404" s="451" t="s">
        <v>361</v>
      </c>
      <c r="J404" s="273">
        <v>16928</v>
      </c>
      <c r="K404" s="273">
        <v>19886</v>
      </c>
      <c r="L404" s="273">
        <v>19774</v>
      </c>
      <c r="M404" s="447">
        <f>L404/K404</f>
        <v>0.9943678970129739</v>
      </c>
      <c r="N404" s="273">
        <v>20159</v>
      </c>
      <c r="O404" s="447">
        <f t="shared" si="8"/>
        <v>-1.9098169552061117E-2</v>
      </c>
      <c r="P404" s="454"/>
    </row>
    <row r="405" spans="1:16" ht="18" customHeight="1">
      <c r="A405" s="490"/>
      <c r="B405" s="490"/>
      <c r="C405" s="490"/>
      <c r="D405" s="490"/>
      <c r="E405" s="490"/>
      <c r="F405" s="490"/>
      <c r="G405" s="490"/>
      <c r="H405" s="378">
        <v>2050102</v>
      </c>
      <c r="I405" s="449" t="s">
        <v>362</v>
      </c>
      <c r="J405" s="273">
        <v>10377</v>
      </c>
      <c r="K405" s="273"/>
      <c r="L405" s="273">
        <v>13342</v>
      </c>
      <c r="M405" s="447"/>
      <c r="N405" s="273">
        <v>13340</v>
      </c>
      <c r="O405" s="447">
        <f t="shared" si="8"/>
        <v>1.4992503748123553E-4</v>
      </c>
      <c r="P405" s="454"/>
    </row>
    <row r="406" spans="1:16" ht="18" customHeight="1">
      <c r="A406" s="490"/>
      <c r="B406" s="490"/>
      <c r="C406" s="490"/>
      <c r="D406" s="490"/>
      <c r="E406" s="490"/>
      <c r="F406" s="490"/>
      <c r="G406" s="490"/>
      <c r="H406" s="378">
        <v>2050103</v>
      </c>
      <c r="I406" s="449" t="s">
        <v>363</v>
      </c>
      <c r="J406" s="273">
        <v>6551</v>
      </c>
      <c r="K406" s="273"/>
      <c r="L406" s="273">
        <v>6432</v>
      </c>
      <c r="M406" s="447"/>
      <c r="N406" s="273">
        <v>6819</v>
      </c>
      <c r="O406" s="447">
        <f t="shared" si="8"/>
        <v>-5.6753189617245958E-2</v>
      </c>
      <c r="P406" s="457"/>
    </row>
    <row r="407" spans="1:16" ht="18" customHeight="1">
      <c r="A407" s="490"/>
      <c r="B407" s="490"/>
      <c r="C407" s="490"/>
      <c r="D407" s="490"/>
      <c r="E407" s="490"/>
      <c r="F407" s="490"/>
      <c r="G407" s="490"/>
      <c r="H407" s="378">
        <v>2050199</v>
      </c>
      <c r="I407" s="448" t="s">
        <v>364</v>
      </c>
      <c r="J407" s="273"/>
      <c r="K407" s="273"/>
      <c r="L407" s="273">
        <v>0</v>
      </c>
      <c r="M407" s="447"/>
      <c r="N407" s="273">
        <v>0</v>
      </c>
      <c r="O407" s="447"/>
      <c r="P407" s="454"/>
    </row>
    <row r="408" spans="1:16" s="429" customFormat="1" ht="18" customHeight="1">
      <c r="A408" s="490"/>
      <c r="B408" s="490"/>
      <c r="C408" s="490"/>
      <c r="D408" s="490"/>
      <c r="E408" s="490"/>
      <c r="F408" s="490"/>
      <c r="G408" s="490"/>
      <c r="H408" s="378">
        <v>20502</v>
      </c>
      <c r="I408" s="445" t="s">
        <v>365</v>
      </c>
      <c r="J408" s="273">
        <v>29989</v>
      </c>
      <c r="K408" s="273">
        <v>30688</v>
      </c>
      <c r="L408" s="273">
        <v>30541</v>
      </c>
      <c r="M408" s="447">
        <f>L408/K408</f>
        <v>0.99520985401459849</v>
      </c>
      <c r="N408" s="273">
        <v>29343</v>
      </c>
      <c r="O408" s="447">
        <f t="shared" si="8"/>
        <v>4.0827454588828749E-2</v>
      </c>
      <c r="P408" s="454"/>
    </row>
    <row r="409" spans="1:16" ht="18" customHeight="1">
      <c r="A409" s="490"/>
      <c r="B409" s="490"/>
      <c r="C409" s="490"/>
      <c r="D409" s="490"/>
      <c r="E409" s="490"/>
      <c r="F409" s="490"/>
      <c r="G409" s="490"/>
      <c r="H409" s="378">
        <v>2050201</v>
      </c>
      <c r="I409" s="448" t="s">
        <v>366</v>
      </c>
      <c r="J409" s="273">
        <v>20</v>
      </c>
      <c r="K409" s="273"/>
      <c r="L409" s="273">
        <v>2</v>
      </c>
      <c r="M409" s="447"/>
      <c r="N409" s="273">
        <v>25</v>
      </c>
      <c r="O409" s="447">
        <f t="shared" si="8"/>
        <v>-0.92</v>
      </c>
      <c r="P409" s="454"/>
    </row>
    <row r="410" spans="1:16" ht="18" customHeight="1">
      <c r="A410" s="490"/>
      <c r="B410" s="490"/>
      <c r="C410" s="490"/>
      <c r="D410" s="490"/>
      <c r="E410" s="490"/>
      <c r="F410" s="490"/>
      <c r="G410" s="490"/>
      <c r="H410" s="378">
        <v>2050202</v>
      </c>
      <c r="I410" s="448" t="s">
        <v>367</v>
      </c>
      <c r="J410" s="273">
        <v>9857</v>
      </c>
      <c r="K410" s="273"/>
      <c r="L410" s="273">
        <v>10379</v>
      </c>
      <c r="M410" s="447"/>
      <c r="N410" s="273">
        <v>10138</v>
      </c>
      <c r="O410" s="447">
        <f t="shared" si="8"/>
        <v>2.3771947129611393E-2</v>
      </c>
      <c r="P410" s="454"/>
    </row>
    <row r="411" spans="1:16" ht="18" customHeight="1">
      <c r="A411" s="490"/>
      <c r="B411" s="490"/>
      <c r="C411" s="490"/>
      <c r="D411" s="490"/>
      <c r="E411" s="490"/>
      <c r="F411" s="490"/>
      <c r="G411" s="490"/>
      <c r="H411" s="378">
        <v>2050203</v>
      </c>
      <c r="I411" s="448" t="s">
        <v>368</v>
      </c>
      <c r="J411" s="273">
        <v>20092</v>
      </c>
      <c r="K411" s="273"/>
      <c r="L411" s="273">
        <v>16815</v>
      </c>
      <c r="M411" s="447"/>
      <c r="N411" s="273">
        <v>16180</v>
      </c>
      <c r="O411" s="447">
        <f t="shared" si="8"/>
        <v>3.9245982694684711E-2</v>
      </c>
      <c r="P411" s="454"/>
    </row>
    <row r="412" spans="1:16" ht="18" customHeight="1">
      <c r="A412" s="490"/>
      <c r="B412" s="490"/>
      <c r="C412" s="490"/>
      <c r="D412" s="490"/>
      <c r="E412" s="490"/>
      <c r="F412" s="490"/>
      <c r="G412" s="490"/>
      <c r="H412" s="378">
        <v>2050204</v>
      </c>
      <c r="I412" s="449" t="s">
        <v>369</v>
      </c>
      <c r="J412" s="273"/>
      <c r="K412" s="273"/>
      <c r="L412" s="273">
        <v>0</v>
      </c>
      <c r="M412" s="447"/>
      <c r="N412" s="273">
        <v>0</v>
      </c>
      <c r="O412" s="447"/>
      <c r="P412" s="454"/>
    </row>
    <row r="413" spans="1:16" ht="18" customHeight="1">
      <c r="A413" s="490"/>
      <c r="B413" s="490"/>
      <c r="C413" s="490"/>
      <c r="D413" s="490"/>
      <c r="E413" s="490"/>
      <c r="F413" s="490"/>
      <c r="G413" s="490"/>
      <c r="H413" s="378">
        <v>2050205</v>
      </c>
      <c r="I413" s="449" t="s">
        <v>370</v>
      </c>
      <c r="J413" s="273">
        <v>21</v>
      </c>
      <c r="K413" s="273"/>
      <c r="L413" s="273">
        <v>3345</v>
      </c>
      <c r="M413" s="447"/>
      <c r="N413" s="273">
        <v>3000</v>
      </c>
      <c r="O413" s="447">
        <f t="shared" si="8"/>
        <v>0.11499999999999999</v>
      </c>
      <c r="P413" s="454"/>
    </row>
    <row r="414" spans="1:16" ht="18" customHeight="1">
      <c r="A414" s="490"/>
      <c r="B414" s="490"/>
      <c r="C414" s="490"/>
      <c r="D414" s="490"/>
      <c r="E414" s="490"/>
      <c r="F414" s="490"/>
      <c r="G414" s="490"/>
      <c r="H414" s="378">
        <v>2050206</v>
      </c>
      <c r="I414" s="451" t="s">
        <v>371</v>
      </c>
      <c r="J414" s="273">
        <v>256289</v>
      </c>
      <c r="K414" s="273">
        <v>81739</v>
      </c>
      <c r="L414" s="273">
        <v>76941</v>
      </c>
      <c r="M414" s="447">
        <f>L414/K414</f>
        <v>0.94130097016112257</v>
      </c>
      <c r="N414" s="273">
        <v>73719</v>
      </c>
      <c r="O414" s="447">
        <f t="shared" si="8"/>
        <v>4.3706507141985096E-2</v>
      </c>
      <c r="P414" s="454"/>
    </row>
    <row r="415" spans="1:16" ht="18" customHeight="1">
      <c r="A415" s="490"/>
      <c r="B415" s="490"/>
      <c r="C415" s="490"/>
      <c r="D415" s="490"/>
      <c r="E415" s="490"/>
      <c r="F415" s="490"/>
      <c r="G415" s="490"/>
      <c r="H415" s="378">
        <v>2050207</v>
      </c>
      <c r="I415" s="344" t="s">
        <v>372</v>
      </c>
      <c r="J415" s="273"/>
      <c r="K415" s="273"/>
      <c r="L415" s="273">
        <v>0</v>
      </c>
      <c r="M415" s="447"/>
      <c r="N415" s="273">
        <v>0</v>
      </c>
      <c r="O415" s="447"/>
      <c r="P415" s="454"/>
    </row>
    <row r="416" spans="1:16" ht="18" customHeight="1">
      <c r="A416" s="490"/>
      <c r="B416" s="490"/>
      <c r="C416" s="490"/>
      <c r="D416" s="490"/>
      <c r="E416" s="490"/>
      <c r="F416" s="490"/>
      <c r="G416" s="490"/>
      <c r="H416" s="378">
        <v>2050299</v>
      </c>
      <c r="I416" s="448" t="s">
        <v>373</v>
      </c>
      <c r="J416" s="273"/>
      <c r="K416" s="273"/>
      <c r="L416" s="273">
        <v>0</v>
      </c>
      <c r="M416" s="447"/>
      <c r="N416" s="273">
        <v>0</v>
      </c>
      <c r="O416" s="447"/>
      <c r="P416" s="454"/>
    </row>
    <row r="417" spans="1:16" ht="18" customHeight="1">
      <c r="A417" s="490"/>
      <c r="B417" s="490"/>
      <c r="C417" s="490"/>
      <c r="D417" s="490"/>
      <c r="E417" s="490"/>
      <c r="F417" s="490"/>
      <c r="G417" s="490"/>
      <c r="H417" s="378">
        <v>20503</v>
      </c>
      <c r="I417" s="448" t="s">
        <v>374</v>
      </c>
      <c r="J417" s="273">
        <v>4</v>
      </c>
      <c r="K417" s="273"/>
      <c r="L417" s="273">
        <v>5</v>
      </c>
      <c r="M417" s="447"/>
      <c r="N417" s="273">
        <v>99</v>
      </c>
      <c r="O417" s="447">
        <f t="shared" si="8"/>
        <v>-0.9494949494949495</v>
      </c>
      <c r="P417" s="454"/>
    </row>
    <row r="418" spans="1:16" ht="18" customHeight="1">
      <c r="A418" s="490"/>
      <c r="B418" s="490"/>
      <c r="C418" s="490"/>
      <c r="D418" s="490"/>
      <c r="E418" s="490"/>
      <c r="F418" s="490"/>
      <c r="G418" s="490"/>
      <c r="H418" s="378">
        <v>2050301</v>
      </c>
      <c r="I418" s="448" t="s">
        <v>375</v>
      </c>
      <c r="J418" s="273">
        <v>497</v>
      </c>
      <c r="K418" s="273"/>
      <c r="L418" s="273">
        <v>489</v>
      </c>
      <c r="M418" s="447"/>
      <c r="N418" s="273">
        <v>22</v>
      </c>
      <c r="O418" s="447">
        <f t="shared" si="8"/>
        <v>21.227272727272727</v>
      </c>
      <c r="P418" s="454"/>
    </row>
    <row r="419" spans="1:16" ht="18" customHeight="1">
      <c r="A419" s="490"/>
      <c r="B419" s="490"/>
      <c r="C419" s="490"/>
      <c r="D419" s="490"/>
      <c r="E419" s="490"/>
      <c r="F419" s="490"/>
      <c r="G419" s="490"/>
      <c r="H419" s="378">
        <v>2050302</v>
      </c>
      <c r="I419" s="344" t="s">
        <v>376</v>
      </c>
      <c r="J419" s="273">
        <v>15522</v>
      </c>
      <c r="K419" s="273"/>
      <c r="L419" s="273">
        <v>14158</v>
      </c>
      <c r="M419" s="447"/>
      <c r="N419" s="273">
        <v>14730</v>
      </c>
      <c r="O419" s="447">
        <f t="shared" si="8"/>
        <v>-3.8832315003394458E-2</v>
      </c>
      <c r="P419" s="454"/>
    </row>
    <row r="420" spans="1:16" ht="18" customHeight="1">
      <c r="A420" s="490"/>
      <c r="B420" s="490"/>
      <c r="C420" s="490"/>
      <c r="D420" s="490"/>
      <c r="E420" s="490"/>
      <c r="F420" s="490"/>
      <c r="G420" s="490"/>
      <c r="H420" s="378">
        <v>2050303</v>
      </c>
      <c r="I420" s="449" t="s">
        <v>377</v>
      </c>
      <c r="J420" s="273">
        <v>240266</v>
      </c>
      <c r="K420" s="273"/>
      <c r="L420" s="273">
        <v>62289</v>
      </c>
      <c r="M420" s="447"/>
      <c r="N420" s="273">
        <v>58868</v>
      </c>
      <c r="O420" s="447">
        <f t="shared" si="8"/>
        <v>5.8113066521709555E-2</v>
      </c>
      <c r="P420" s="454"/>
    </row>
    <row r="421" spans="1:16" ht="18" customHeight="1">
      <c r="A421" s="490"/>
      <c r="B421" s="490"/>
      <c r="C421" s="490"/>
      <c r="D421" s="490"/>
      <c r="E421" s="490"/>
      <c r="F421" s="490"/>
      <c r="G421" s="490"/>
      <c r="H421" s="378">
        <v>2050304</v>
      </c>
      <c r="I421" s="445" t="s">
        <v>378</v>
      </c>
      <c r="J421" s="273">
        <v>349425</v>
      </c>
      <c r="K421" s="273">
        <v>25283</v>
      </c>
      <c r="L421" s="273">
        <v>25280</v>
      </c>
      <c r="M421" s="447">
        <f>L421/K421</f>
        <v>0.99988134319503219</v>
      </c>
      <c r="N421" s="273">
        <v>58301</v>
      </c>
      <c r="O421" s="447">
        <f t="shared" si="8"/>
        <v>-0.56638822661703914</v>
      </c>
      <c r="P421" s="455" t="s">
        <v>379</v>
      </c>
    </row>
    <row r="422" spans="1:16" ht="18" customHeight="1">
      <c r="A422" s="490"/>
      <c r="B422" s="490"/>
      <c r="C422" s="490"/>
      <c r="D422" s="490"/>
      <c r="E422" s="490"/>
      <c r="F422" s="490"/>
      <c r="G422" s="490"/>
      <c r="H422" s="378">
        <v>2050305</v>
      </c>
      <c r="I422" s="448" t="s">
        <v>380</v>
      </c>
      <c r="J422" s="273">
        <v>349425</v>
      </c>
      <c r="K422" s="273"/>
      <c r="L422" s="273">
        <v>25280</v>
      </c>
      <c r="M422" s="447"/>
      <c r="N422" s="273">
        <v>58301</v>
      </c>
      <c r="O422" s="447">
        <f t="shared" si="8"/>
        <v>-0.56638822661703914</v>
      </c>
      <c r="P422" s="454"/>
    </row>
    <row r="423" spans="1:16" ht="18" customHeight="1">
      <c r="A423" s="490"/>
      <c r="B423" s="490"/>
      <c r="C423" s="490"/>
      <c r="D423" s="490"/>
      <c r="E423" s="490"/>
      <c r="F423" s="490"/>
      <c r="G423" s="490"/>
      <c r="H423" s="378">
        <v>2050399</v>
      </c>
      <c r="I423" s="445" t="s">
        <v>34</v>
      </c>
      <c r="J423" s="458">
        <v>1954408</v>
      </c>
      <c r="K423" s="458">
        <f>SUM(K424,K429,K438,K444,K450,K455,K460,K467,K471,K474)</f>
        <v>4140539</v>
      </c>
      <c r="L423" s="458">
        <f>SUM(L424,L429,L438,L444,L450,L455,L460,L467,L471,L474)</f>
        <v>4028796</v>
      </c>
      <c r="M423" s="443">
        <f>L423/K423</f>
        <v>0.97301245079444976</v>
      </c>
      <c r="N423" s="458">
        <f>SUM(N424,N429,N438,N444,N450,N455,N460,N467,N471,N474)</f>
        <v>1720151</v>
      </c>
      <c r="O423" s="443">
        <f t="shared" si="8"/>
        <v>1.3421176396723311</v>
      </c>
      <c r="P423" s="453"/>
    </row>
    <row r="424" spans="1:16" ht="18" customHeight="1">
      <c r="A424" s="490"/>
      <c r="B424" s="490"/>
      <c r="C424" s="490"/>
      <c r="D424" s="490"/>
      <c r="E424" s="490"/>
      <c r="F424" s="490"/>
      <c r="G424" s="490"/>
      <c r="H424" s="378">
        <v>20504</v>
      </c>
      <c r="I424" s="451" t="s">
        <v>381</v>
      </c>
      <c r="J424" s="273">
        <v>8761</v>
      </c>
      <c r="K424" s="273">
        <v>223094</v>
      </c>
      <c r="L424" s="273">
        <v>222950</v>
      </c>
      <c r="M424" s="447">
        <f>L424/K424</f>
        <v>0.99935453217029591</v>
      </c>
      <c r="N424" s="273">
        <v>7206</v>
      </c>
      <c r="O424" s="447">
        <f t="shared" si="8"/>
        <v>29.939494865389953</v>
      </c>
      <c r="P424" s="454" t="s">
        <v>382</v>
      </c>
    </row>
    <row r="425" spans="1:16" ht="18" customHeight="1">
      <c r="A425" s="490"/>
      <c r="B425" s="490"/>
      <c r="C425" s="490"/>
      <c r="D425" s="490"/>
      <c r="E425" s="490"/>
      <c r="F425" s="490"/>
      <c r="G425" s="490"/>
      <c r="H425" s="378">
        <v>2050401</v>
      </c>
      <c r="I425" s="448" t="s">
        <v>96</v>
      </c>
      <c r="J425" s="273">
        <v>2269</v>
      </c>
      <c r="K425" s="273"/>
      <c r="L425" s="273">
        <v>2120</v>
      </c>
      <c r="M425" s="447"/>
      <c r="N425" s="273">
        <v>2259</v>
      </c>
      <c r="O425" s="447">
        <f t="shared" si="8"/>
        <v>-6.1531651173085455E-2</v>
      </c>
      <c r="P425" s="454"/>
    </row>
    <row r="426" spans="1:16" ht="18" customHeight="1">
      <c r="A426" s="490"/>
      <c r="B426" s="490"/>
      <c r="C426" s="490"/>
      <c r="D426" s="490"/>
      <c r="E426" s="490"/>
      <c r="F426" s="490"/>
      <c r="G426" s="490"/>
      <c r="H426" s="378">
        <v>2050402</v>
      </c>
      <c r="I426" s="448" t="s">
        <v>97</v>
      </c>
      <c r="J426" s="273">
        <v>2692</v>
      </c>
      <c r="K426" s="273"/>
      <c r="L426" s="273">
        <v>1423</v>
      </c>
      <c r="M426" s="447"/>
      <c r="N426" s="273">
        <v>1703</v>
      </c>
      <c r="O426" s="447">
        <f t="shared" si="8"/>
        <v>-0.16441573693482092</v>
      </c>
      <c r="P426" s="454"/>
    </row>
    <row r="427" spans="1:16" ht="18" customHeight="1">
      <c r="A427" s="490"/>
      <c r="B427" s="490"/>
      <c r="C427" s="490"/>
      <c r="D427" s="490"/>
      <c r="E427" s="490"/>
      <c r="F427" s="490"/>
      <c r="G427" s="490"/>
      <c r="H427" s="378">
        <v>2050403</v>
      </c>
      <c r="I427" s="448" t="s">
        <v>98</v>
      </c>
      <c r="J427" s="273"/>
      <c r="K427" s="273"/>
      <c r="L427" s="273">
        <v>0</v>
      </c>
      <c r="M427" s="447"/>
      <c r="N427" s="273">
        <v>0</v>
      </c>
      <c r="O427" s="447"/>
      <c r="P427" s="454"/>
    </row>
    <row r="428" spans="1:16" ht="18" customHeight="1">
      <c r="A428" s="490"/>
      <c r="B428" s="490"/>
      <c r="C428" s="490"/>
      <c r="D428" s="490"/>
      <c r="E428" s="490"/>
      <c r="F428" s="490"/>
      <c r="G428" s="490"/>
      <c r="H428" s="378">
        <v>2050404</v>
      </c>
      <c r="I428" s="344" t="s">
        <v>383</v>
      </c>
      <c r="J428" s="273">
        <v>3800</v>
      </c>
      <c r="K428" s="273"/>
      <c r="L428" s="273">
        <v>219407</v>
      </c>
      <c r="M428" s="447"/>
      <c r="N428" s="273">
        <v>3244</v>
      </c>
      <c r="O428" s="447">
        <f t="shared" si="8"/>
        <v>66.634710234278671</v>
      </c>
      <c r="P428" s="457"/>
    </row>
    <row r="429" spans="1:16" ht="29.1" customHeight="1">
      <c r="A429" s="490"/>
      <c r="B429" s="490"/>
      <c r="C429" s="490"/>
      <c r="D429" s="490"/>
      <c r="E429" s="490"/>
      <c r="F429" s="490"/>
      <c r="G429" s="490"/>
      <c r="H429" s="378">
        <v>2050499</v>
      </c>
      <c r="I429" s="445" t="s">
        <v>384</v>
      </c>
      <c r="J429" s="273">
        <v>152</v>
      </c>
      <c r="K429" s="273">
        <v>1476</v>
      </c>
      <c r="L429" s="273">
        <v>1452</v>
      </c>
      <c r="M429" s="447">
        <f>L429/K429</f>
        <v>0.98373983739837401</v>
      </c>
      <c r="N429" s="273">
        <v>33396</v>
      </c>
      <c r="O429" s="447">
        <f t="shared" si="8"/>
        <v>-0.95652173913043481</v>
      </c>
      <c r="P429" s="454" t="s">
        <v>385</v>
      </c>
    </row>
    <row r="430" spans="1:16" ht="18" customHeight="1">
      <c r="A430" s="490"/>
      <c r="B430" s="490"/>
      <c r="C430" s="490"/>
      <c r="D430" s="490"/>
      <c r="E430" s="490"/>
      <c r="F430" s="490"/>
      <c r="G430" s="490"/>
      <c r="H430" s="378">
        <v>20505</v>
      </c>
      <c r="I430" s="448" t="s">
        <v>386</v>
      </c>
      <c r="J430" s="273"/>
      <c r="K430" s="273"/>
      <c r="L430" s="273">
        <v>0</v>
      </c>
      <c r="M430" s="447"/>
      <c r="N430" s="273">
        <v>0</v>
      </c>
      <c r="O430" s="447"/>
      <c r="P430" s="454"/>
    </row>
    <row r="431" spans="1:16" ht="18" customHeight="1">
      <c r="A431" s="490"/>
      <c r="B431" s="490"/>
      <c r="C431" s="490"/>
      <c r="D431" s="490"/>
      <c r="E431" s="490"/>
      <c r="F431" s="490"/>
      <c r="G431" s="490"/>
      <c r="H431" s="378">
        <v>2050501</v>
      </c>
      <c r="I431" s="448" t="s">
        <v>387</v>
      </c>
      <c r="J431" s="273"/>
      <c r="K431" s="273"/>
      <c r="L431" s="273">
        <v>0</v>
      </c>
      <c r="M431" s="447"/>
      <c r="N431" s="273">
        <v>0</v>
      </c>
      <c r="O431" s="447"/>
      <c r="P431" s="454"/>
    </row>
    <row r="432" spans="1:16" ht="18" customHeight="1">
      <c r="A432" s="490"/>
      <c r="B432" s="490"/>
      <c r="C432" s="490"/>
      <c r="D432" s="490"/>
      <c r="E432" s="490"/>
      <c r="F432" s="490"/>
      <c r="G432" s="490"/>
      <c r="H432" s="378">
        <v>2050502</v>
      </c>
      <c r="I432" s="449" t="s">
        <v>388</v>
      </c>
      <c r="J432" s="273"/>
      <c r="K432" s="273"/>
      <c r="L432" s="273">
        <v>740</v>
      </c>
      <c r="M432" s="447"/>
      <c r="N432" s="273">
        <v>3387</v>
      </c>
      <c r="O432" s="447">
        <f t="shared" si="8"/>
        <v>-0.78151756716858578</v>
      </c>
      <c r="P432" s="454"/>
    </row>
    <row r="433" spans="1:16" ht="18" customHeight="1">
      <c r="A433" s="490"/>
      <c r="B433" s="490"/>
      <c r="C433" s="490"/>
      <c r="D433" s="490"/>
      <c r="E433" s="490"/>
      <c r="F433" s="490"/>
      <c r="G433" s="490"/>
      <c r="H433" s="378">
        <v>2050599</v>
      </c>
      <c r="I433" s="449" t="s">
        <v>389</v>
      </c>
      <c r="J433" s="273"/>
      <c r="K433" s="273"/>
      <c r="L433" s="273">
        <v>650</v>
      </c>
      <c r="M433" s="447"/>
      <c r="N433" s="273">
        <v>0</v>
      </c>
      <c r="O433" s="447"/>
      <c r="P433" s="454"/>
    </row>
    <row r="434" spans="1:16" ht="18" customHeight="1">
      <c r="A434" s="490"/>
      <c r="B434" s="490"/>
      <c r="C434" s="490"/>
      <c r="D434" s="490"/>
      <c r="E434" s="490"/>
      <c r="F434" s="490"/>
      <c r="G434" s="490"/>
      <c r="H434" s="378">
        <v>20506</v>
      </c>
      <c r="I434" s="449" t="s">
        <v>390</v>
      </c>
      <c r="J434" s="273"/>
      <c r="K434" s="273"/>
      <c r="L434" s="273">
        <v>0</v>
      </c>
      <c r="M434" s="447"/>
      <c r="N434" s="273">
        <v>0</v>
      </c>
      <c r="O434" s="447"/>
      <c r="P434" s="454"/>
    </row>
    <row r="435" spans="1:16" ht="18" customHeight="1">
      <c r="A435" s="490"/>
      <c r="B435" s="490"/>
      <c r="C435" s="490"/>
      <c r="D435" s="490"/>
      <c r="E435" s="490"/>
      <c r="F435" s="490"/>
      <c r="G435" s="490"/>
      <c r="H435" s="378">
        <v>2050601</v>
      </c>
      <c r="I435" s="448" t="s">
        <v>391</v>
      </c>
      <c r="J435" s="273"/>
      <c r="K435" s="273"/>
      <c r="L435" s="273">
        <v>0</v>
      </c>
      <c r="M435" s="447"/>
      <c r="N435" s="273">
        <v>0</v>
      </c>
      <c r="O435" s="447"/>
      <c r="P435" s="454"/>
    </row>
    <row r="436" spans="1:16" ht="18" customHeight="1">
      <c r="A436" s="490"/>
      <c r="B436" s="490"/>
      <c r="C436" s="490"/>
      <c r="D436" s="490"/>
      <c r="E436" s="490"/>
      <c r="F436" s="490"/>
      <c r="G436" s="490"/>
      <c r="H436" s="378">
        <v>2050602</v>
      </c>
      <c r="I436" s="448" t="s">
        <v>392</v>
      </c>
      <c r="J436" s="273"/>
      <c r="K436" s="273"/>
      <c r="L436" s="273">
        <v>0</v>
      </c>
      <c r="M436" s="447"/>
      <c r="N436" s="273">
        <v>8</v>
      </c>
      <c r="O436" s="447">
        <f t="shared" si="8"/>
        <v>-1</v>
      </c>
      <c r="P436" s="454"/>
    </row>
    <row r="437" spans="1:16" ht="18" customHeight="1">
      <c r="A437" s="490"/>
      <c r="B437" s="490"/>
      <c r="C437" s="490"/>
      <c r="D437" s="490"/>
      <c r="E437" s="490"/>
      <c r="F437" s="490"/>
      <c r="G437" s="490"/>
      <c r="H437" s="378">
        <v>2050699</v>
      </c>
      <c r="I437" s="448" t="s">
        <v>393</v>
      </c>
      <c r="J437" s="273">
        <v>152</v>
      </c>
      <c r="K437" s="273"/>
      <c r="L437" s="273">
        <v>62</v>
      </c>
      <c r="M437" s="447"/>
      <c r="N437" s="273">
        <v>30001</v>
      </c>
      <c r="O437" s="447">
        <f t="shared" si="8"/>
        <v>-0.99793340221992599</v>
      </c>
      <c r="P437" s="454"/>
    </row>
    <row r="438" spans="1:16" ht="18" customHeight="1">
      <c r="A438" s="490"/>
      <c r="B438" s="490"/>
      <c r="C438" s="490"/>
      <c r="D438" s="490"/>
      <c r="E438" s="490"/>
      <c r="F438" s="490"/>
      <c r="G438" s="490"/>
      <c r="H438" s="378">
        <v>20507</v>
      </c>
      <c r="I438" s="451" t="s">
        <v>394</v>
      </c>
      <c r="J438" s="273">
        <v>1900</v>
      </c>
      <c r="K438" s="273">
        <v>5990</v>
      </c>
      <c r="L438" s="273">
        <v>5800</v>
      </c>
      <c r="M438" s="447">
        <f>L438/K438</f>
        <v>0.96828046744574292</v>
      </c>
      <c r="N438" s="273">
        <v>7986</v>
      </c>
      <c r="O438" s="447">
        <f t="shared" si="8"/>
        <v>-0.27372902579514147</v>
      </c>
      <c r="P438" s="454"/>
    </row>
    <row r="439" spans="1:16" ht="18" customHeight="1">
      <c r="A439" s="490"/>
      <c r="B439" s="490"/>
      <c r="C439" s="490"/>
      <c r="D439" s="490"/>
      <c r="E439" s="490"/>
      <c r="F439" s="490"/>
      <c r="G439" s="490"/>
      <c r="H439" s="378">
        <v>2050701</v>
      </c>
      <c r="I439" s="449" t="s">
        <v>386</v>
      </c>
      <c r="J439" s="273"/>
      <c r="K439" s="273"/>
      <c r="L439" s="273">
        <v>0</v>
      </c>
      <c r="M439" s="447"/>
      <c r="N439" s="273">
        <v>0</v>
      </c>
      <c r="O439" s="447"/>
      <c r="P439" s="454"/>
    </row>
    <row r="440" spans="1:16" ht="18" customHeight="1">
      <c r="A440" s="490"/>
      <c r="B440" s="490"/>
      <c r="C440" s="490"/>
      <c r="D440" s="490"/>
      <c r="E440" s="490"/>
      <c r="F440" s="490"/>
      <c r="G440" s="490"/>
      <c r="H440" s="378">
        <v>2050702</v>
      </c>
      <c r="I440" s="449" t="s">
        <v>395</v>
      </c>
      <c r="J440" s="273"/>
      <c r="K440" s="273"/>
      <c r="L440" s="273">
        <v>452</v>
      </c>
      <c r="M440" s="447"/>
      <c r="N440" s="273">
        <v>3067</v>
      </c>
      <c r="O440" s="447">
        <f t="shared" si="8"/>
        <v>-0.8526247147049234</v>
      </c>
      <c r="P440" s="454"/>
    </row>
    <row r="441" spans="1:16" ht="18" customHeight="1">
      <c r="A441" s="490"/>
      <c r="B441" s="490"/>
      <c r="C441" s="490"/>
      <c r="D441" s="490"/>
      <c r="E441" s="490"/>
      <c r="F441" s="490"/>
      <c r="G441" s="490"/>
      <c r="H441" s="378">
        <v>2050799</v>
      </c>
      <c r="I441" s="344" t="s">
        <v>396</v>
      </c>
      <c r="J441" s="273"/>
      <c r="K441" s="273"/>
      <c r="L441" s="273">
        <v>0</v>
      </c>
      <c r="M441" s="447"/>
      <c r="N441" s="273">
        <v>139</v>
      </c>
      <c r="O441" s="447">
        <f t="shared" si="8"/>
        <v>-1</v>
      </c>
      <c r="P441" s="454"/>
    </row>
    <row r="442" spans="1:16" ht="18" customHeight="1">
      <c r="A442" s="490"/>
      <c r="B442" s="490"/>
      <c r="C442" s="490"/>
      <c r="D442" s="490"/>
      <c r="E442" s="490"/>
      <c r="F442" s="490"/>
      <c r="G442" s="490"/>
      <c r="H442" s="378">
        <v>20508</v>
      </c>
      <c r="I442" s="448" t="s">
        <v>397</v>
      </c>
      <c r="J442" s="273"/>
      <c r="K442" s="273"/>
      <c r="L442" s="273">
        <v>0</v>
      </c>
      <c r="M442" s="447"/>
      <c r="N442" s="273">
        <v>21</v>
      </c>
      <c r="O442" s="447">
        <f t="shared" si="8"/>
        <v>-1</v>
      </c>
      <c r="P442" s="454"/>
    </row>
    <row r="443" spans="1:16" ht="18" customHeight="1">
      <c r="A443" s="490"/>
      <c r="B443" s="490"/>
      <c r="C443" s="490"/>
      <c r="D443" s="490"/>
      <c r="E443" s="490"/>
      <c r="F443" s="490"/>
      <c r="G443" s="490"/>
      <c r="H443" s="378">
        <v>2050801</v>
      </c>
      <c r="I443" s="448" t="s">
        <v>398</v>
      </c>
      <c r="J443" s="273">
        <v>1900</v>
      </c>
      <c r="K443" s="273"/>
      <c r="L443" s="273">
        <v>5348</v>
      </c>
      <c r="M443" s="447"/>
      <c r="N443" s="273">
        <v>4759</v>
      </c>
      <c r="O443" s="447">
        <f t="shared" si="8"/>
        <v>0.12376549695314143</v>
      </c>
      <c r="P443" s="454"/>
    </row>
    <row r="444" spans="1:16" ht="27" customHeight="1">
      <c r="A444" s="490"/>
      <c r="B444" s="490"/>
      <c r="C444" s="490"/>
      <c r="D444" s="490"/>
      <c r="E444" s="490"/>
      <c r="F444" s="490"/>
      <c r="G444" s="490"/>
      <c r="H444" s="378">
        <v>2050802</v>
      </c>
      <c r="I444" s="445" t="s">
        <v>399</v>
      </c>
      <c r="J444" s="273">
        <v>783229</v>
      </c>
      <c r="K444" s="273">
        <v>690882</v>
      </c>
      <c r="L444" s="273">
        <v>668479</v>
      </c>
      <c r="M444" s="447">
        <f>L444/K444</f>
        <v>0.96757333379650934</v>
      </c>
      <c r="N444" s="273">
        <v>406005</v>
      </c>
      <c r="O444" s="447">
        <f t="shared" si="8"/>
        <v>0.64647972315611879</v>
      </c>
      <c r="P444" s="454" t="s">
        <v>400</v>
      </c>
    </row>
    <row r="445" spans="1:16" ht="18" customHeight="1">
      <c r="A445" s="490"/>
      <c r="B445" s="490"/>
      <c r="C445" s="490"/>
      <c r="D445" s="490"/>
      <c r="E445" s="490"/>
      <c r="F445" s="490"/>
      <c r="G445" s="490"/>
      <c r="H445" s="378">
        <v>2050803</v>
      </c>
      <c r="I445" s="449" t="s">
        <v>386</v>
      </c>
      <c r="J445" s="273">
        <v>311</v>
      </c>
      <c r="K445" s="273"/>
      <c r="L445" s="273">
        <v>387</v>
      </c>
      <c r="M445" s="447"/>
      <c r="N445" s="273">
        <v>280</v>
      </c>
      <c r="O445" s="447">
        <f t="shared" si="8"/>
        <v>0.38214285714285712</v>
      </c>
      <c r="P445" s="454"/>
    </row>
    <row r="446" spans="1:16" ht="18" customHeight="1">
      <c r="A446" s="490"/>
      <c r="B446" s="490"/>
      <c r="C446" s="490"/>
      <c r="D446" s="490"/>
      <c r="E446" s="490"/>
      <c r="F446" s="490"/>
      <c r="G446" s="490"/>
      <c r="H446" s="378">
        <v>2050804</v>
      </c>
      <c r="I446" s="449" t="s">
        <v>401</v>
      </c>
      <c r="J446" s="273">
        <v>460</v>
      </c>
      <c r="K446" s="273"/>
      <c r="L446" s="273">
        <v>460</v>
      </c>
      <c r="M446" s="447"/>
      <c r="N446" s="273">
        <v>302</v>
      </c>
      <c r="O446" s="447">
        <f t="shared" si="8"/>
        <v>0.52317880794701987</v>
      </c>
      <c r="P446" s="454"/>
    </row>
    <row r="447" spans="1:16" ht="18" customHeight="1">
      <c r="A447" s="490"/>
      <c r="B447" s="490"/>
      <c r="C447" s="490"/>
      <c r="D447" s="490"/>
      <c r="E447" s="490"/>
      <c r="F447" s="490"/>
      <c r="G447" s="490"/>
      <c r="H447" s="378">
        <v>2050899</v>
      </c>
      <c r="I447" s="449" t="s">
        <v>402</v>
      </c>
      <c r="J447" s="273">
        <v>6731</v>
      </c>
      <c r="K447" s="273"/>
      <c r="L447" s="273">
        <v>2385</v>
      </c>
      <c r="M447" s="447"/>
      <c r="N447" s="273">
        <v>7402</v>
      </c>
      <c r="O447" s="447">
        <f t="shared" si="8"/>
        <v>-0.67778978654417732</v>
      </c>
      <c r="P447" s="454"/>
    </row>
    <row r="448" spans="1:16" ht="18" customHeight="1">
      <c r="A448" s="490"/>
      <c r="B448" s="490"/>
      <c r="C448" s="490"/>
      <c r="D448" s="490"/>
      <c r="E448" s="490"/>
      <c r="F448" s="490"/>
      <c r="G448" s="490"/>
      <c r="H448" s="378">
        <v>20509</v>
      </c>
      <c r="I448" s="448" t="s">
        <v>403</v>
      </c>
      <c r="J448" s="273"/>
      <c r="K448" s="273"/>
      <c r="L448" s="273">
        <v>0</v>
      </c>
      <c r="M448" s="447"/>
      <c r="N448" s="273">
        <v>0</v>
      </c>
      <c r="O448" s="447"/>
      <c r="P448" s="454"/>
    </row>
    <row r="449" spans="1:16" ht="18" customHeight="1">
      <c r="A449" s="490"/>
      <c r="B449" s="490"/>
      <c r="C449" s="490"/>
      <c r="D449" s="490"/>
      <c r="E449" s="490"/>
      <c r="F449" s="490"/>
      <c r="G449" s="490"/>
      <c r="H449" s="378">
        <v>2050901</v>
      </c>
      <c r="I449" s="448" t="s">
        <v>404</v>
      </c>
      <c r="J449" s="273">
        <v>775727</v>
      </c>
      <c r="K449" s="273"/>
      <c r="L449" s="273">
        <v>665247</v>
      </c>
      <c r="M449" s="447"/>
      <c r="N449" s="273">
        <v>398021</v>
      </c>
      <c r="O449" s="447">
        <f t="shared" ref="O449:O512" si="9">L449/N449-1</f>
        <v>0.67138668562714021</v>
      </c>
      <c r="P449" s="454"/>
    </row>
    <row r="450" spans="1:16" ht="33.950000000000003" customHeight="1">
      <c r="A450" s="490"/>
      <c r="B450" s="490"/>
      <c r="C450" s="490"/>
      <c r="D450" s="490"/>
      <c r="E450" s="490"/>
      <c r="F450" s="490"/>
      <c r="G450" s="490"/>
      <c r="H450" s="378">
        <v>2050902</v>
      </c>
      <c r="I450" s="445" t="s">
        <v>405</v>
      </c>
      <c r="J450" s="273">
        <v>34265</v>
      </c>
      <c r="K450" s="273">
        <v>24618</v>
      </c>
      <c r="L450" s="273">
        <v>22202</v>
      </c>
      <c r="M450" s="447">
        <f>L450/K450</f>
        <v>0.90186042732959626</v>
      </c>
      <c r="N450" s="273">
        <v>81037</v>
      </c>
      <c r="O450" s="447">
        <f t="shared" si="9"/>
        <v>-0.72602638301022981</v>
      </c>
      <c r="P450" s="454" t="s">
        <v>406</v>
      </c>
    </row>
    <row r="451" spans="1:16" ht="18" customHeight="1">
      <c r="A451" s="490"/>
      <c r="B451" s="490"/>
      <c r="C451" s="490"/>
      <c r="D451" s="490"/>
      <c r="E451" s="490"/>
      <c r="F451" s="490"/>
      <c r="G451" s="490"/>
      <c r="H451" s="378">
        <v>2050903</v>
      </c>
      <c r="I451" s="449" t="s">
        <v>386</v>
      </c>
      <c r="J451" s="273">
        <v>4416</v>
      </c>
      <c r="K451" s="273"/>
      <c r="L451" s="273">
        <v>4213</v>
      </c>
      <c r="M451" s="447"/>
      <c r="N451" s="273">
        <v>4218</v>
      </c>
      <c r="O451" s="447">
        <f t="shared" si="9"/>
        <v>-1.1853959222379862E-3</v>
      </c>
      <c r="P451" s="454"/>
    </row>
    <row r="452" spans="1:16" ht="18" customHeight="1">
      <c r="A452" s="500"/>
      <c r="B452" s="500"/>
      <c r="C452" s="500"/>
      <c r="D452" s="500"/>
      <c r="E452" s="500"/>
      <c r="F452" s="500"/>
      <c r="G452" s="500"/>
      <c r="H452" s="378">
        <v>2050904</v>
      </c>
      <c r="I452" s="449" t="s">
        <v>407</v>
      </c>
      <c r="J452" s="273">
        <v>3259</v>
      </c>
      <c r="K452" s="273"/>
      <c r="L452" s="273">
        <v>2696</v>
      </c>
      <c r="M452" s="447"/>
      <c r="N452" s="273">
        <v>1790</v>
      </c>
      <c r="O452" s="447">
        <f t="shared" si="9"/>
        <v>0.50614525139664801</v>
      </c>
      <c r="P452" s="454"/>
    </row>
    <row r="453" spans="1:16" ht="18" customHeight="1">
      <c r="A453" s="490"/>
      <c r="B453" s="490"/>
      <c r="C453" s="490"/>
      <c r="D453" s="490"/>
      <c r="E453" s="490"/>
      <c r="F453" s="490"/>
      <c r="G453" s="490"/>
      <c r="H453" s="378">
        <v>2050905</v>
      </c>
      <c r="I453" s="449" t="s">
        <v>408</v>
      </c>
      <c r="J453" s="273"/>
      <c r="K453" s="273"/>
      <c r="L453" s="273">
        <v>0</v>
      </c>
      <c r="M453" s="447"/>
      <c r="N453" s="273">
        <v>4190</v>
      </c>
      <c r="O453" s="447">
        <f t="shared" si="9"/>
        <v>-1</v>
      </c>
      <c r="P453" s="457"/>
    </row>
    <row r="454" spans="1:16" ht="18" customHeight="1">
      <c r="A454" s="490"/>
      <c r="B454" s="490"/>
      <c r="C454" s="490"/>
      <c r="D454" s="490"/>
      <c r="E454" s="490"/>
      <c r="F454" s="490"/>
      <c r="G454" s="490"/>
      <c r="H454" s="378">
        <v>2050999</v>
      </c>
      <c r="I454" s="344" t="s">
        <v>409</v>
      </c>
      <c r="J454" s="273">
        <v>26590</v>
      </c>
      <c r="K454" s="273"/>
      <c r="L454" s="273">
        <v>15293</v>
      </c>
      <c r="M454" s="447"/>
      <c r="N454" s="273">
        <v>70839</v>
      </c>
      <c r="O454" s="447">
        <f t="shared" si="9"/>
        <v>-0.78411609424187245</v>
      </c>
      <c r="P454" s="454"/>
    </row>
    <row r="455" spans="1:16" ht="38.1" customHeight="1">
      <c r="A455" s="490"/>
      <c r="B455" s="490"/>
      <c r="C455" s="490"/>
      <c r="D455" s="490"/>
      <c r="E455" s="490"/>
      <c r="F455" s="490"/>
      <c r="G455" s="490"/>
      <c r="H455" s="378">
        <v>20599</v>
      </c>
      <c r="I455" s="445" t="s">
        <v>410</v>
      </c>
      <c r="J455" s="273">
        <v>6517</v>
      </c>
      <c r="K455" s="273">
        <v>32155</v>
      </c>
      <c r="L455" s="273">
        <v>31875</v>
      </c>
      <c r="M455" s="447">
        <f>L455/K455</f>
        <v>0.99129217851034057</v>
      </c>
      <c r="N455" s="273">
        <v>18968</v>
      </c>
      <c r="O455" s="447">
        <f t="shared" si="9"/>
        <v>0.68046183045128639</v>
      </c>
      <c r="P455" s="454" t="s">
        <v>411</v>
      </c>
    </row>
    <row r="456" spans="1:16" ht="18" customHeight="1">
      <c r="A456" s="490"/>
      <c r="B456" s="490"/>
      <c r="C456" s="490"/>
      <c r="D456" s="490"/>
      <c r="E456" s="490"/>
      <c r="F456" s="490"/>
      <c r="G456" s="490"/>
      <c r="H456" s="378">
        <v>2059999</v>
      </c>
      <c r="I456" s="448" t="s">
        <v>412</v>
      </c>
      <c r="J456" s="273">
        <v>1751</v>
      </c>
      <c r="K456" s="273"/>
      <c r="L456" s="273">
        <v>2146</v>
      </c>
      <c r="M456" s="447"/>
      <c r="N456" s="273">
        <v>1906</v>
      </c>
      <c r="O456" s="447">
        <f t="shared" si="9"/>
        <v>0.12591815320041966</v>
      </c>
      <c r="P456" s="457"/>
    </row>
    <row r="457" spans="1:16" s="428" customFormat="1" ht="18" customHeight="1">
      <c r="A457" s="490"/>
      <c r="B457" s="490"/>
      <c r="C457" s="490"/>
      <c r="D457" s="490"/>
      <c r="E457" s="490"/>
      <c r="F457" s="490"/>
      <c r="G457" s="490"/>
      <c r="H457" s="459">
        <v>206</v>
      </c>
      <c r="I457" s="448" t="s">
        <v>413</v>
      </c>
      <c r="J457" s="273">
        <v>1552</v>
      </c>
      <c r="K457" s="273"/>
      <c r="L457" s="273">
        <v>1272</v>
      </c>
      <c r="M457" s="447"/>
      <c r="N457" s="273">
        <v>1272</v>
      </c>
      <c r="O457" s="447">
        <f t="shared" si="9"/>
        <v>0</v>
      </c>
      <c r="P457" s="454"/>
    </row>
    <row r="458" spans="1:16" ht="18" customHeight="1">
      <c r="A458" s="490"/>
      <c r="B458" s="490"/>
      <c r="C458" s="490"/>
      <c r="D458" s="490"/>
      <c r="E458" s="490"/>
      <c r="F458" s="490"/>
      <c r="G458" s="490"/>
      <c r="H458" s="378">
        <v>20601</v>
      </c>
      <c r="I458" s="449" t="s">
        <v>414</v>
      </c>
      <c r="J458" s="273"/>
      <c r="K458" s="273"/>
      <c r="L458" s="273">
        <v>0</v>
      </c>
      <c r="M458" s="447"/>
      <c r="N458" s="273">
        <v>0</v>
      </c>
      <c r="O458" s="447"/>
      <c r="P458" s="454"/>
    </row>
    <row r="459" spans="1:16" ht="18" customHeight="1">
      <c r="A459" s="490"/>
      <c r="B459" s="490"/>
      <c r="C459" s="490"/>
      <c r="D459" s="490"/>
      <c r="E459" s="490"/>
      <c r="F459" s="490"/>
      <c r="G459" s="490"/>
      <c r="H459" s="378">
        <v>2060101</v>
      </c>
      <c r="I459" s="449" t="s">
        <v>415</v>
      </c>
      <c r="J459" s="273">
        <v>3213</v>
      </c>
      <c r="K459" s="273"/>
      <c r="L459" s="273">
        <v>28457</v>
      </c>
      <c r="M459" s="447"/>
      <c r="N459" s="273">
        <v>15790</v>
      </c>
      <c r="O459" s="447">
        <f t="shared" si="9"/>
        <v>0.80221659278024071</v>
      </c>
      <c r="P459" s="454"/>
    </row>
    <row r="460" spans="1:16" ht="41.1" customHeight="1">
      <c r="A460" s="490"/>
      <c r="B460" s="490"/>
      <c r="C460" s="490"/>
      <c r="D460" s="490"/>
      <c r="E460" s="490"/>
      <c r="F460" s="490"/>
      <c r="G460" s="490"/>
      <c r="H460" s="378">
        <v>2060102</v>
      </c>
      <c r="I460" s="451" t="s">
        <v>416</v>
      </c>
      <c r="J460" s="273">
        <v>7803</v>
      </c>
      <c r="K460" s="273">
        <v>8560</v>
      </c>
      <c r="L460" s="273">
        <v>8473</v>
      </c>
      <c r="M460" s="447">
        <f>L460/K460</f>
        <v>0.9898364485981308</v>
      </c>
      <c r="N460" s="273">
        <v>5122</v>
      </c>
      <c r="O460" s="447">
        <f t="shared" si="9"/>
        <v>0.65423662631784452</v>
      </c>
      <c r="P460" s="454" t="s">
        <v>417</v>
      </c>
    </row>
    <row r="461" spans="1:16" ht="18" customHeight="1">
      <c r="A461" s="490"/>
      <c r="B461" s="490"/>
      <c r="C461" s="490"/>
      <c r="D461" s="490"/>
      <c r="E461" s="490"/>
      <c r="F461" s="490"/>
      <c r="G461" s="490"/>
      <c r="H461" s="378">
        <v>2060103</v>
      </c>
      <c r="I461" s="448" t="s">
        <v>386</v>
      </c>
      <c r="J461" s="273">
        <v>878</v>
      </c>
      <c r="K461" s="273"/>
      <c r="L461" s="273">
        <v>953</v>
      </c>
      <c r="M461" s="447"/>
      <c r="N461" s="273">
        <v>860</v>
      </c>
      <c r="O461" s="447">
        <f t="shared" si="9"/>
        <v>0.10813953488372086</v>
      </c>
      <c r="P461" s="457"/>
    </row>
    <row r="462" spans="1:16" ht="18" customHeight="1">
      <c r="A462" s="490"/>
      <c r="B462" s="490"/>
      <c r="C462" s="490"/>
      <c r="D462" s="490"/>
      <c r="E462" s="490"/>
      <c r="F462" s="490"/>
      <c r="G462" s="490"/>
      <c r="H462" s="378">
        <v>2060199</v>
      </c>
      <c r="I462" s="448" t="s">
        <v>418</v>
      </c>
      <c r="J462" s="273">
        <v>4795</v>
      </c>
      <c r="K462" s="273"/>
      <c r="L462" s="273">
        <v>4450</v>
      </c>
      <c r="M462" s="447"/>
      <c r="N462" s="273">
        <v>1982</v>
      </c>
      <c r="O462" s="447">
        <f t="shared" si="9"/>
        <v>1.2452068617558023</v>
      </c>
      <c r="P462" s="454"/>
    </row>
    <row r="463" spans="1:16" ht="18" customHeight="1">
      <c r="A463" s="490"/>
      <c r="B463" s="490"/>
      <c r="C463" s="490"/>
      <c r="D463" s="490"/>
      <c r="E463" s="490"/>
      <c r="F463" s="490"/>
      <c r="G463" s="490"/>
      <c r="H463" s="378">
        <v>20602</v>
      </c>
      <c r="I463" s="448" t="s">
        <v>419</v>
      </c>
      <c r="J463" s="273">
        <v>829</v>
      </c>
      <c r="K463" s="273"/>
      <c r="L463" s="273">
        <v>929</v>
      </c>
      <c r="M463" s="447"/>
      <c r="N463" s="273">
        <v>1026</v>
      </c>
      <c r="O463" s="447">
        <f t="shared" si="9"/>
        <v>-9.4541910331384038E-2</v>
      </c>
      <c r="P463" s="454"/>
    </row>
    <row r="464" spans="1:16" ht="18" customHeight="1">
      <c r="A464" s="490"/>
      <c r="B464" s="490"/>
      <c r="C464" s="490"/>
      <c r="D464" s="490"/>
      <c r="E464" s="490"/>
      <c r="F464" s="490"/>
      <c r="G464" s="490"/>
      <c r="H464" s="378">
        <v>2060201</v>
      </c>
      <c r="I464" s="449" t="s">
        <v>420</v>
      </c>
      <c r="J464" s="273">
        <v>165</v>
      </c>
      <c r="K464" s="273"/>
      <c r="L464" s="273">
        <v>165</v>
      </c>
      <c r="M464" s="447"/>
      <c r="N464" s="273">
        <v>165</v>
      </c>
      <c r="O464" s="447">
        <f t="shared" si="9"/>
        <v>0</v>
      </c>
      <c r="P464" s="454"/>
    </row>
    <row r="465" spans="1:16" ht="18" customHeight="1">
      <c r="A465" s="490"/>
      <c r="B465" s="490"/>
      <c r="C465" s="490"/>
      <c r="D465" s="490"/>
      <c r="E465" s="490"/>
      <c r="F465" s="490"/>
      <c r="G465" s="490"/>
      <c r="H465" s="378">
        <v>2060202</v>
      </c>
      <c r="I465" s="449" t="s">
        <v>421</v>
      </c>
      <c r="J465" s="273">
        <v>926</v>
      </c>
      <c r="K465" s="273"/>
      <c r="L465" s="273">
        <v>1590</v>
      </c>
      <c r="M465" s="447"/>
      <c r="N465" s="273">
        <v>879</v>
      </c>
      <c r="O465" s="447">
        <f t="shared" si="9"/>
        <v>0.80887372013651881</v>
      </c>
      <c r="P465" s="454"/>
    </row>
    <row r="466" spans="1:16" ht="18" customHeight="1">
      <c r="A466" s="490"/>
      <c r="B466" s="490"/>
      <c r="C466" s="490"/>
      <c r="D466" s="490"/>
      <c r="E466" s="490"/>
      <c r="F466" s="490"/>
      <c r="G466" s="490"/>
      <c r="H466" s="378">
        <v>2060203</v>
      </c>
      <c r="I466" s="449" t="s">
        <v>422</v>
      </c>
      <c r="J466" s="273">
        <v>210</v>
      </c>
      <c r="K466" s="273"/>
      <c r="L466" s="273">
        <v>386</v>
      </c>
      <c r="M466" s="447"/>
      <c r="N466" s="273">
        <v>210</v>
      </c>
      <c r="O466" s="447">
        <f t="shared" si="9"/>
        <v>0.838095238095238</v>
      </c>
      <c r="P466" s="454"/>
    </row>
    <row r="467" spans="1:16" ht="18" customHeight="1">
      <c r="A467" s="490"/>
      <c r="B467" s="490"/>
      <c r="C467" s="490"/>
      <c r="D467" s="490"/>
      <c r="E467" s="490"/>
      <c r="F467" s="490"/>
      <c r="G467" s="490"/>
      <c r="H467" s="378">
        <v>2060204</v>
      </c>
      <c r="I467" s="441" t="s">
        <v>423</v>
      </c>
      <c r="J467" s="273">
        <v>681</v>
      </c>
      <c r="K467" s="273">
        <v>701</v>
      </c>
      <c r="L467" s="273">
        <v>701</v>
      </c>
      <c r="M467" s="447">
        <f>L467/K467</f>
        <v>1</v>
      </c>
      <c r="N467" s="273">
        <v>646</v>
      </c>
      <c r="O467" s="447">
        <f t="shared" si="9"/>
        <v>8.5139318885449011E-2</v>
      </c>
      <c r="P467" s="454"/>
    </row>
    <row r="468" spans="1:16" ht="18" customHeight="1">
      <c r="A468" s="490"/>
      <c r="B468" s="490"/>
      <c r="C468" s="490"/>
      <c r="D468" s="490"/>
      <c r="E468" s="490"/>
      <c r="F468" s="490"/>
      <c r="G468" s="490"/>
      <c r="H468" s="378">
        <v>2060205</v>
      </c>
      <c r="I468" s="449" t="s">
        <v>424</v>
      </c>
      <c r="J468" s="273"/>
      <c r="K468" s="273"/>
      <c r="L468" s="273">
        <v>0</v>
      </c>
      <c r="M468" s="447"/>
      <c r="N468" s="273">
        <v>0</v>
      </c>
      <c r="O468" s="447"/>
      <c r="P468" s="454"/>
    </row>
    <row r="469" spans="1:16" ht="18" customHeight="1">
      <c r="A469" s="490"/>
      <c r="B469" s="490"/>
      <c r="C469" s="490"/>
      <c r="D469" s="490"/>
      <c r="E469" s="490"/>
      <c r="F469" s="490"/>
      <c r="G469" s="490"/>
      <c r="H469" s="378">
        <v>2060206</v>
      </c>
      <c r="I469" s="449" t="s">
        <v>425</v>
      </c>
      <c r="J469" s="273"/>
      <c r="K469" s="273"/>
      <c r="L469" s="273">
        <v>0</v>
      </c>
      <c r="M469" s="447"/>
      <c r="N469" s="273">
        <v>0</v>
      </c>
      <c r="O469" s="447"/>
      <c r="P469" s="454"/>
    </row>
    <row r="470" spans="1:16" ht="18" customHeight="1">
      <c r="A470" s="490"/>
      <c r="B470" s="490"/>
      <c r="C470" s="490"/>
      <c r="D470" s="490"/>
      <c r="E470" s="490"/>
      <c r="F470" s="490"/>
      <c r="G470" s="490"/>
      <c r="H470" s="378">
        <v>2060207</v>
      </c>
      <c r="I470" s="448" t="s">
        <v>426</v>
      </c>
      <c r="J470" s="273">
        <v>681</v>
      </c>
      <c r="K470" s="273"/>
      <c r="L470" s="273">
        <v>701</v>
      </c>
      <c r="M470" s="447"/>
      <c r="N470" s="273">
        <v>646</v>
      </c>
      <c r="O470" s="447">
        <f t="shared" si="9"/>
        <v>8.5139318885449011E-2</v>
      </c>
      <c r="P470" s="457"/>
    </row>
    <row r="471" spans="1:16" ht="18" customHeight="1">
      <c r="A471" s="490"/>
      <c r="B471" s="490"/>
      <c r="C471" s="490"/>
      <c r="D471" s="490"/>
      <c r="E471" s="490"/>
      <c r="F471" s="490"/>
      <c r="G471" s="490"/>
      <c r="H471" s="378">
        <v>2060299</v>
      </c>
      <c r="I471" s="445" t="s">
        <v>427</v>
      </c>
      <c r="J471" s="273">
        <v>179883</v>
      </c>
      <c r="K471" s="273">
        <v>201959</v>
      </c>
      <c r="L471" s="273">
        <v>201918</v>
      </c>
      <c r="M471" s="447">
        <f>L471/K471</f>
        <v>0.99979698849766541</v>
      </c>
      <c r="N471" s="273">
        <v>200348</v>
      </c>
      <c r="O471" s="447">
        <f t="shared" si="9"/>
        <v>7.8363647253778534E-3</v>
      </c>
      <c r="P471" s="454"/>
    </row>
    <row r="472" spans="1:16" ht="18" customHeight="1">
      <c r="A472" s="490"/>
      <c r="B472" s="490"/>
      <c r="C472" s="490"/>
      <c r="D472" s="490"/>
      <c r="E472" s="490"/>
      <c r="F472" s="490"/>
      <c r="G472" s="490"/>
      <c r="H472" s="378">
        <v>20603</v>
      </c>
      <c r="I472" s="449" t="s">
        <v>428</v>
      </c>
      <c r="J472" s="273">
        <v>179883</v>
      </c>
      <c r="K472" s="273"/>
      <c r="L472" s="273">
        <v>201918</v>
      </c>
      <c r="M472" s="447"/>
      <c r="N472" s="273">
        <v>200348</v>
      </c>
      <c r="O472" s="447">
        <f t="shared" si="9"/>
        <v>7.8363647253778534E-3</v>
      </c>
      <c r="P472" s="454"/>
    </row>
    <row r="473" spans="1:16" ht="18" customHeight="1">
      <c r="A473" s="490"/>
      <c r="B473" s="490"/>
      <c r="C473" s="490"/>
      <c r="D473" s="490"/>
      <c r="E473" s="490"/>
      <c r="F473" s="490"/>
      <c r="G473" s="490"/>
      <c r="H473" s="378">
        <v>2060301</v>
      </c>
      <c r="I473" s="449" t="s">
        <v>429</v>
      </c>
      <c r="J473" s="273"/>
      <c r="K473" s="273"/>
      <c r="L473" s="273">
        <v>0</v>
      </c>
      <c r="M473" s="447"/>
      <c r="N473" s="273">
        <v>0</v>
      </c>
      <c r="O473" s="447"/>
      <c r="P473" s="454"/>
    </row>
    <row r="474" spans="1:16" ht="81" customHeight="1">
      <c r="A474" s="490"/>
      <c r="B474" s="490"/>
      <c r="C474" s="490"/>
      <c r="D474" s="490"/>
      <c r="E474" s="490"/>
      <c r="F474" s="490"/>
      <c r="G474" s="490"/>
      <c r="H474" s="378">
        <v>2060302</v>
      </c>
      <c r="I474" s="451" t="s">
        <v>430</v>
      </c>
      <c r="J474" s="273">
        <v>931216</v>
      </c>
      <c r="K474" s="273">
        <v>2951104</v>
      </c>
      <c r="L474" s="273">
        <v>2864946</v>
      </c>
      <c r="M474" s="447">
        <f>L474/K474</f>
        <v>0.97080482422849212</v>
      </c>
      <c r="N474" s="273">
        <v>959437</v>
      </c>
      <c r="O474" s="447">
        <f t="shared" si="9"/>
        <v>1.9860699556093833</v>
      </c>
      <c r="P474" s="455" t="s">
        <v>431</v>
      </c>
    </row>
    <row r="475" spans="1:16" ht="18" customHeight="1">
      <c r="A475" s="490"/>
      <c r="B475" s="490"/>
      <c r="C475" s="490"/>
      <c r="D475" s="490"/>
      <c r="E475" s="490"/>
      <c r="F475" s="490"/>
      <c r="G475" s="490"/>
      <c r="H475" s="378">
        <v>2060303</v>
      </c>
      <c r="I475" s="344" t="s">
        <v>432</v>
      </c>
      <c r="J475" s="273">
        <v>9730</v>
      </c>
      <c r="K475" s="273"/>
      <c r="L475" s="273">
        <v>7290</v>
      </c>
      <c r="M475" s="447"/>
      <c r="N475" s="273">
        <v>11830</v>
      </c>
      <c r="O475" s="447">
        <f t="shared" si="9"/>
        <v>-0.38377007607776836</v>
      </c>
      <c r="P475" s="454"/>
    </row>
    <row r="476" spans="1:16" ht="18" customHeight="1">
      <c r="A476" s="490"/>
      <c r="B476" s="490"/>
      <c r="C476" s="490"/>
      <c r="D476" s="490"/>
      <c r="E476" s="490"/>
      <c r="F476" s="490"/>
      <c r="G476" s="490"/>
      <c r="H476" s="378">
        <v>2060304</v>
      </c>
      <c r="I476" s="344" t="s">
        <v>433</v>
      </c>
      <c r="J476" s="273"/>
      <c r="K476" s="273"/>
      <c r="L476" s="273">
        <v>0</v>
      </c>
      <c r="M476" s="447"/>
      <c r="N476" s="273">
        <v>0</v>
      </c>
      <c r="O476" s="447"/>
      <c r="P476" s="457"/>
    </row>
    <row r="477" spans="1:16" ht="18" customHeight="1">
      <c r="A477" s="490"/>
      <c r="B477" s="490"/>
      <c r="C477" s="490"/>
      <c r="D477" s="490"/>
      <c r="E477" s="490"/>
      <c r="F477" s="490"/>
      <c r="G477" s="490"/>
      <c r="H477" s="378">
        <v>2060399</v>
      </c>
      <c r="I477" s="344" t="s">
        <v>434</v>
      </c>
      <c r="J477" s="273"/>
      <c r="K477" s="273"/>
      <c r="L477" s="273">
        <v>0</v>
      </c>
      <c r="M477" s="447"/>
      <c r="N477" s="273">
        <v>0</v>
      </c>
      <c r="O477" s="447"/>
      <c r="P477" s="454"/>
    </row>
    <row r="478" spans="1:16" ht="18" customHeight="1">
      <c r="A478" s="490"/>
      <c r="B478" s="490"/>
      <c r="C478" s="490"/>
      <c r="D478" s="490"/>
      <c r="E478" s="490"/>
      <c r="F478" s="490"/>
      <c r="G478" s="490"/>
      <c r="H478" s="378">
        <v>20604</v>
      </c>
      <c r="I478" s="344" t="s">
        <v>435</v>
      </c>
      <c r="J478" s="273">
        <v>921486</v>
      </c>
      <c r="K478" s="273"/>
      <c r="L478" s="273">
        <v>2857656</v>
      </c>
      <c r="M478" s="443"/>
      <c r="N478" s="273">
        <v>947607</v>
      </c>
      <c r="O478" s="447">
        <f t="shared" si="9"/>
        <v>2.0156552241593824</v>
      </c>
      <c r="P478" s="454"/>
    </row>
    <row r="479" spans="1:16" ht="18" customHeight="1">
      <c r="A479" s="490"/>
      <c r="B479" s="490"/>
      <c r="C479" s="490"/>
      <c r="D479" s="490"/>
      <c r="E479" s="490"/>
      <c r="F479" s="490"/>
      <c r="G479" s="490"/>
      <c r="H479" s="378">
        <v>2060401</v>
      </c>
      <c r="I479" s="441" t="s">
        <v>36</v>
      </c>
      <c r="J479" s="460">
        <f>J480+J494+J502+J513+J524</f>
        <v>239503</v>
      </c>
      <c r="K479" s="460">
        <f>K480+K494+K502+K513+K524</f>
        <v>258979</v>
      </c>
      <c r="L479" s="460">
        <f>L480+L494+L502+L513+L524</f>
        <v>250235</v>
      </c>
      <c r="M479" s="443">
        <f>L479/K479</f>
        <v>0.96623664467003112</v>
      </c>
      <c r="N479" s="460">
        <f>N480+N494+N502+N513+N524</f>
        <v>201422</v>
      </c>
      <c r="O479" s="443">
        <f t="shared" si="9"/>
        <v>0.24234194874442716</v>
      </c>
      <c r="P479" s="453"/>
    </row>
    <row r="480" spans="1:16" ht="18" customHeight="1">
      <c r="A480" s="490"/>
      <c r="B480" s="490"/>
      <c r="C480" s="490"/>
      <c r="D480" s="490"/>
      <c r="E480" s="490"/>
      <c r="F480" s="490"/>
      <c r="G480" s="490"/>
      <c r="H480" s="378">
        <v>2060402</v>
      </c>
      <c r="I480" s="441" t="s">
        <v>436</v>
      </c>
      <c r="J480" s="273">
        <v>67549</v>
      </c>
      <c r="K480" s="273">
        <v>66909</v>
      </c>
      <c r="L480" s="273">
        <v>63718</v>
      </c>
      <c r="M480" s="447">
        <f>L480/K480</f>
        <v>0.95230835911461831</v>
      </c>
      <c r="N480" s="273">
        <v>80857</v>
      </c>
      <c r="O480" s="447">
        <f t="shared" si="9"/>
        <v>-0.21196680559506287</v>
      </c>
      <c r="P480" s="454"/>
    </row>
    <row r="481" spans="1:16" ht="18" customHeight="1">
      <c r="A481" s="490"/>
      <c r="B481" s="490"/>
      <c r="C481" s="490"/>
      <c r="D481" s="490"/>
      <c r="E481" s="490"/>
      <c r="F481" s="490"/>
      <c r="G481" s="490"/>
      <c r="H481" s="378">
        <v>2060403</v>
      </c>
      <c r="I481" s="344" t="s">
        <v>96</v>
      </c>
      <c r="J481" s="273">
        <v>4748</v>
      </c>
      <c r="K481" s="273"/>
      <c r="L481" s="273">
        <v>6648</v>
      </c>
      <c r="M481" s="447"/>
      <c r="N481" s="273">
        <v>5477</v>
      </c>
      <c r="O481" s="447">
        <f t="shared" si="9"/>
        <v>0.21380317692167239</v>
      </c>
      <c r="P481" s="454"/>
    </row>
    <row r="482" spans="1:16" ht="18" customHeight="1">
      <c r="A482" s="490"/>
      <c r="B482" s="490"/>
      <c r="C482" s="490"/>
      <c r="D482" s="490"/>
      <c r="E482" s="490"/>
      <c r="F482" s="490"/>
      <c r="G482" s="490"/>
      <c r="H482" s="378">
        <v>2060404</v>
      </c>
      <c r="I482" s="344" t="s">
        <v>97</v>
      </c>
      <c r="J482" s="273">
        <v>1640</v>
      </c>
      <c r="K482" s="273"/>
      <c r="L482" s="273">
        <v>1399</v>
      </c>
      <c r="M482" s="447"/>
      <c r="N482" s="273">
        <v>1497</v>
      </c>
      <c r="O482" s="447">
        <f t="shared" si="9"/>
        <v>-6.5464261857047457E-2</v>
      </c>
      <c r="P482" s="454"/>
    </row>
    <row r="483" spans="1:16" ht="18" customHeight="1">
      <c r="A483" s="490"/>
      <c r="B483" s="490"/>
      <c r="C483" s="490"/>
      <c r="D483" s="490"/>
      <c r="E483" s="490"/>
      <c r="F483" s="490"/>
      <c r="G483" s="490"/>
      <c r="H483" s="378">
        <v>2060499</v>
      </c>
      <c r="I483" s="344" t="s">
        <v>98</v>
      </c>
      <c r="J483" s="273"/>
      <c r="K483" s="273"/>
      <c r="L483" s="273">
        <v>0</v>
      </c>
      <c r="M483" s="447"/>
      <c r="N483" s="273">
        <v>0</v>
      </c>
      <c r="O483" s="447"/>
      <c r="P483" s="454"/>
    </row>
    <row r="484" spans="1:16" ht="18" customHeight="1">
      <c r="A484" s="490"/>
      <c r="B484" s="490"/>
      <c r="C484" s="490"/>
      <c r="D484" s="490"/>
      <c r="E484" s="490"/>
      <c r="F484" s="490"/>
      <c r="G484" s="490"/>
      <c r="H484" s="378">
        <v>20605</v>
      </c>
      <c r="I484" s="344" t="s">
        <v>437</v>
      </c>
      <c r="J484" s="273">
        <v>26242</v>
      </c>
      <c r="K484" s="273"/>
      <c r="L484" s="273">
        <v>21428</v>
      </c>
      <c r="M484" s="447"/>
      <c r="N484" s="273">
        <v>19651</v>
      </c>
      <c r="O484" s="447">
        <f t="shared" si="9"/>
        <v>9.0427968042338769E-2</v>
      </c>
      <c r="P484" s="454"/>
    </row>
    <row r="485" spans="1:16" ht="18" customHeight="1">
      <c r="A485" s="490"/>
      <c r="B485" s="490"/>
      <c r="C485" s="490"/>
      <c r="D485" s="490"/>
      <c r="E485" s="490"/>
      <c r="F485" s="490"/>
      <c r="G485" s="490"/>
      <c r="H485" s="378">
        <v>2060501</v>
      </c>
      <c r="I485" s="344" t="s">
        <v>438</v>
      </c>
      <c r="J485" s="273">
        <v>4327</v>
      </c>
      <c r="K485" s="273"/>
      <c r="L485" s="273">
        <v>5286</v>
      </c>
      <c r="M485" s="447"/>
      <c r="N485" s="273">
        <v>4992</v>
      </c>
      <c r="O485" s="447">
        <f t="shared" si="9"/>
        <v>5.8894230769230838E-2</v>
      </c>
      <c r="P485" s="454"/>
    </row>
    <row r="486" spans="1:16" ht="18" customHeight="1">
      <c r="A486" s="490"/>
      <c r="B486" s="490"/>
      <c r="C486" s="490"/>
      <c r="D486" s="490"/>
      <c r="E486" s="490"/>
      <c r="F486" s="490"/>
      <c r="G486" s="490"/>
      <c r="H486" s="378">
        <v>2060502</v>
      </c>
      <c r="I486" s="344" t="s">
        <v>439</v>
      </c>
      <c r="J486" s="273">
        <v>174</v>
      </c>
      <c r="K486" s="273"/>
      <c r="L486" s="273">
        <v>306</v>
      </c>
      <c r="M486" s="447"/>
      <c r="N486" s="273">
        <v>0</v>
      </c>
      <c r="O486" s="447"/>
      <c r="P486" s="454"/>
    </row>
    <row r="487" spans="1:16" ht="18" customHeight="1">
      <c r="A487" s="490"/>
      <c r="B487" s="490"/>
      <c r="C487" s="490"/>
      <c r="D487" s="490"/>
      <c r="E487" s="490"/>
      <c r="F487" s="490"/>
      <c r="G487" s="490"/>
      <c r="H487" s="378">
        <v>2060503</v>
      </c>
      <c r="I487" s="344" t="s">
        <v>440</v>
      </c>
      <c r="J487" s="273">
        <v>3822</v>
      </c>
      <c r="K487" s="273"/>
      <c r="L487" s="273">
        <v>3947</v>
      </c>
      <c r="M487" s="447"/>
      <c r="N487" s="273">
        <v>4257</v>
      </c>
      <c r="O487" s="447">
        <f t="shared" si="9"/>
        <v>-7.2821235611933322E-2</v>
      </c>
      <c r="P487" s="457"/>
    </row>
    <row r="488" spans="1:16" ht="18" customHeight="1">
      <c r="A488" s="490"/>
      <c r="B488" s="490"/>
      <c r="C488" s="490"/>
      <c r="D488" s="490"/>
      <c r="E488" s="490"/>
      <c r="F488" s="490"/>
      <c r="G488" s="490"/>
      <c r="H488" s="378">
        <v>2060599</v>
      </c>
      <c r="I488" s="344" t="s">
        <v>441</v>
      </c>
      <c r="J488" s="273"/>
      <c r="K488" s="273"/>
      <c r="L488" s="273">
        <v>0</v>
      </c>
      <c r="M488" s="447"/>
      <c r="N488" s="273">
        <v>0</v>
      </c>
      <c r="O488" s="447"/>
      <c r="P488" s="454"/>
    </row>
    <row r="489" spans="1:16" ht="18" customHeight="1">
      <c r="A489" s="490"/>
      <c r="B489" s="490"/>
      <c r="C489" s="490"/>
      <c r="D489" s="490"/>
      <c r="E489" s="490"/>
      <c r="F489" s="490"/>
      <c r="G489" s="490"/>
      <c r="H489" s="378">
        <v>20606</v>
      </c>
      <c r="I489" s="344" t="s">
        <v>442</v>
      </c>
      <c r="J489" s="273">
        <v>2890</v>
      </c>
      <c r="K489" s="273"/>
      <c r="L489" s="273">
        <v>3210</v>
      </c>
      <c r="M489" s="447"/>
      <c r="N489" s="273">
        <v>3765</v>
      </c>
      <c r="O489" s="447">
        <f t="shared" si="9"/>
        <v>-0.14741035856573703</v>
      </c>
      <c r="P489" s="454"/>
    </row>
    <row r="490" spans="1:16" ht="18" customHeight="1">
      <c r="A490" s="490"/>
      <c r="B490" s="490"/>
      <c r="C490" s="490"/>
      <c r="D490" s="490"/>
      <c r="E490" s="490"/>
      <c r="F490" s="490"/>
      <c r="G490" s="490"/>
      <c r="H490" s="378">
        <v>2060601</v>
      </c>
      <c r="I490" s="344" t="s">
        <v>443</v>
      </c>
      <c r="J490" s="273">
        <v>197</v>
      </c>
      <c r="K490" s="273"/>
      <c r="L490" s="273">
        <v>181</v>
      </c>
      <c r="M490" s="447"/>
      <c r="N490" s="273">
        <v>189</v>
      </c>
      <c r="O490" s="447">
        <f t="shared" si="9"/>
        <v>-4.2328042328042326E-2</v>
      </c>
      <c r="P490" s="454"/>
    </row>
    <row r="491" spans="1:16" ht="18" customHeight="1">
      <c r="A491" s="490"/>
      <c r="B491" s="490"/>
      <c r="C491" s="490"/>
      <c r="D491" s="490"/>
      <c r="E491" s="490"/>
      <c r="F491" s="490"/>
      <c r="G491" s="490"/>
      <c r="H491" s="378">
        <v>2060602</v>
      </c>
      <c r="I491" s="344" t="s">
        <v>444</v>
      </c>
      <c r="J491" s="273"/>
      <c r="K491" s="273"/>
      <c r="L491" s="273">
        <v>100</v>
      </c>
      <c r="M491" s="447"/>
      <c r="N491" s="273">
        <v>0</v>
      </c>
      <c r="O491" s="447"/>
      <c r="P491" s="454"/>
    </row>
    <row r="492" spans="1:16" ht="18" customHeight="1">
      <c r="A492" s="490"/>
      <c r="B492" s="490"/>
      <c r="C492" s="490"/>
      <c r="D492" s="490"/>
      <c r="E492" s="490"/>
      <c r="F492" s="490"/>
      <c r="G492" s="490"/>
      <c r="H492" s="378">
        <v>2060603</v>
      </c>
      <c r="I492" s="344" t="s">
        <v>445</v>
      </c>
      <c r="J492" s="273">
        <v>1129</v>
      </c>
      <c r="K492" s="273"/>
      <c r="L492" s="273">
        <v>956</v>
      </c>
      <c r="M492" s="447"/>
      <c r="N492" s="273">
        <v>1024</v>
      </c>
      <c r="O492" s="447">
        <f t="shared" si="9"/>
        <v>-6.640625E-2</v>
      </c>
      <c r="P492" s="454"/>
    </row>
    <row r="493" spans="1:16" ht="18" customHeight="1">
      <c r="A493" s="490"/>
      <c r="B493" s="490"/>
      <c r="C493" s="490"/>
      <c r="D493" s="490"/>
      <c r="E493" s="490"/>
      <c r="F493" s="490"/>
      <c r="G493" s="490"/>
      <c r="H493" s="378">
        <v>2060699</v>
      </c>
      <c r="I493" s="344" t="s">
        <v>446</v>
      </c>
      <c r="J493" s="273">
        <v>22381</v>
      </c>
      <c r="K493" s="273"/>
      <c r="L493" s="273">
        <v>20257</v>
      </c>
      <c r="M493" s="447"/>
      <c r="N493" s="273">
        <v>40005</v>
      </c>
      <c r="O493" s="447">
        <f t="shared" si="9"/>
        <v>-0.49363829521309832</v>
      </c>
      <c r="P493" s="454"/>
    </row>
    <row r="494" spans="1:16" ht="18" customHeight="1">
      <c r="A494" s="490"/>
      <c r="B494" s="490"/>
      <c r="C494" s="490"/>
      <c r="D494" s="490"/>
      <c r="E494" s="490"/>
      <c r="F494" s="490"/>
      <c r="G494" s="490"/>
      <c r="H494" s="378">
        <v>20607</v>
      </c>
      <c r="I494" s="441" t="s">
        <v>447</v>
      </c>
      <c r="J494" s="273">
        <v>18800</v>
      </c>
      <c r="K494" s="273">
        <v>35506</v>
      </c>
      <c r="L494" s="273">
        <v>30414</v>
      </c>
      <c r="M494" s="447">
        <f>L494/K494</f>
        <v>0.85658761899397284</v>
      </c>
      <c r="N494" s="273">
        <v>9893</v>
      </c>
      <c r="O494" s="447">
        <f t="shared" si="9"/>
        <v>2.0742949560295156</v>
      </c>
      <c r="P494" s="455" t="s">
        <v>448</v>
      </c>
    </row>
    <row r="495" spans="1:16" ht="18" customHeight="1">
      <c r="A495" s="490"/>
      <c r="B495" s="490"/>
      <c r="C495" s="490"/>
      <c r="D495" s="490"/>
      <c r="E495" s="490"/>
      <c r="F495" s="490"/>
      <c r="G495" s="490"/>
      <c r="H495" s="378">
        <v>2060701</v>
      </c>
      <c r="I495" s="344" t="s">
        <v>96</v>
      </c>
      <c r="J495" s="273">
        <v>187</v>
      </c>
      <c r="K495" s="273"/>
      <c r="L495" s="273">
        <v>211</v>
      </c>
      <c r="M495" s="447"/>
      <c r="N495" s="273">
        <v>253</v>
      </c>
      <c r="O495" s="447">
        <f t="shared" si="9"/>
        <v>-0.16600790513833996</v>
      </c>
      <c r="P495" s="454"/>
    </row>
    <row r="496" spans="1:16" ht="18" customHeight="1">
      <c r="A496" s="490"/>
      <c r="B496" s="490"/>
      <c r="C496" s="490"/>
      <c r="D496" s="490"/>
      <c r="E496" s="490"/>
      <c r="F496" s="490"/>
      <c r="G496" s="490"/>
      <c r="H496" s="378">
        <v>2060702</v>
      </c>
      <c r="I496" s="344" t="s">
        <v>97</v>
      </c>
      <c r="J496" s="273"/>
      <c r="K496" s="273"/>
      <c r="L496" s="273">
        <v>0</v>
      </c>
      <c r="M496" s="447"/>
      <c r="N496" s="273">
        <v>0</v>
      </c>
      <c r="O496" s="447"/>
      <c r="P496" s="454"/>
    </row>
    <row r="497" spans="1:16" ht="18" customHeight="1">
      <c r="A497" s="490"/>
      <c r="B497" s="490"/>
      <c r="C497" s="490"/>
      <c r="D497" s="490"/>
      <c r="E497" s="490"/>
      <c r="F497" s="490"/>
      <c r="G497" s="490"/>
      <c r="H497" s="378">
        <v>2060703</v>
      </c>
      <c r="I497" s="344" t="s">
        <v>98</v>
      </c>
      <c r="J497" s="273"/>
      <c r="K497" s="273"/>
      <c r="L497" s="273">
        <v>0</v>
      </c>
      <c r="M497" s="447"/>
      <c r="N497" s="273">
        <v>0</v>
      </c>
      <c r="O497" s="447"/>
      <c r="P497" s="454"/>
    </row>
    <row r="498" spans="1:16" ht="18" customHeight="1">
      <c r="A498" s="490"/>
      <c r="B498" s="490"/>
      <c r="C498" s="490"/>
      <c r="D498" s="490"/>
      <c r="E498" s="490"/>
      <c r="F498" s="490"/>
      <c r="G498" s="490"/>
      <c r="H498" s="378">
        <v>2060704</v>
      </c>
      <c r="I498" s="344" t="s">
        <v>449</v>
      </c>
      <c r="J498" s="273">
        <v>568</v>
      </c>
      <c r="K498" s="273"/>
      <c r="L498" s="273">
        <v>248</v>
      </c>
      <c r="M498" s="447"/>
      <c r="N498" s="273">
        <v>107</v>
      </c>
      <c r="O498" s="447">
        <f t="shared" si="9"/>
        <v>1.3177570093457942</v>
      </c>
      <c r="P498" s="454"/>
    </row>
    <row r="499" spans="1:16" ht="18" customHeight="1">
      <c r="A499" s="490"/>
      <c r="B499" s="490"/>
      <c r="C499" s="490"/>
      <c r="D499" s="490"/>
      <c r="E499" s="490"/>
      <c r="F499" s="490"/>
      <c r="G499" s="490"/>
      <c r="H499" s="378">
        <v>2060705</v>
      </c>
      <c r="I499" s="344" t="s">
        <v>450</v>
      </c>
      <c r="J499" s="273">
        <v>17515</v>
      </c>
      <c r="K499" s="273"/>
      <c r="L499" s="273">
        <v>29336</v>
      </c>
      <c r="M499" s="447"/>
      <c r="N499" s="273">
        <v>8786</v>
      </c>
      <c r="O499" s="447">
        <f t="shared" si="9"/>
        <v>2.3389483268836786</v>
      </c>
      <c r="P499" s="454"/>
    </row>
    <row r="500" spans="1:16" ht="18" customHeight="1">
      <c r="A500" s="490"/>
      <c r="B500" s="490"/>
      <c r="C500" s="490"/>
      <c r="D500" s="490"/>
      <c r="E500" s="490"/>
      <c r="F500" s="490"/>
      <c r="G500" s="490"/>
      <c r="H500" s="378">
        <v>2060799</v>
      </c>
      <c r="I500" s="344" t="s">
        <v>451</v>
      </c>
      <c r="J500" s="273"/>
      <c r="K500" s="273"/>
      <c r="L500" s="273">
        <v>0</v>
      </c>
      <c r="M500" s="447"/>
      <c r="N500" s="273">
        <v>0</v>
      </c>
      <c r="O500" s="447"/>
      <c r="P500" s="454"/>
    </row>
    <row r="501" spans="1:16" ht="18" customHeight="1">
      <c r="A501" s="490"/>
      <c r="B501" s="490"/>
      <c r="C501" s="490"/>
      <c r="D501" s="490"/>
      <c r="E501" s="490"/>
      <c r="F501" s="490"/>
      <c r="G501" s="490"/>
      <c r="H501" s="378">
        <v>20608</v>
      </c>
      <c r="I501" s="344" t="s">
        <v>452</v>
      </c>
      <c r="J501" s="273">
        <v>530</v>
      </c>
      <c r="K501" s="273"/>
      <c r="L501" s="273">
        <v>619</v>
      </c>
      <c r="M501" s="447"/>
      <c r="N501" s="273">
        <v>747</v>
      </c>
      <c r="O501" s="447">
        <f t="shared" si="9"/>
        <v>-0.17135207496653282</v>
      </c>
      <c r="P501" s="454"/>
    </row>
    <row r="502" spans="1:16" ht="18" customHeight="1">
      <c r="A502" s="490"/>
      <c r="B502" s="490"/>
      <c r="C502" s="490"/>
      <c r="D502" s="490"/>
      <c r="E502" s="490"/>
      <c r="F502" s="490"/>
      <c r="G502" s="490"/>
      <c r="H502" s="378">
        <v>2060801</v>
      </c>
      <c r="I502" s="441" t="s">
        <v>453</v>
      </c>
      <c r="J502" s="273">
        <v>36812</v>
      </c>
      <c r="K502" s="273">
        <v>33408</v>
      </c>
      <c r="L502" s="273">
        <v>33142</v>
      </c>
      <c r="M502" s="447">
        <f>L502/K502</f>
        <v>0.9920378352490421</v>
      </c>
      <c r="N502" s="273">
        <v>28364</v>
      </c>
      <c r="O502" s="447">
        <f t="shared" si="9"/>
        <v>0.16845296855168534</v>
      </c>
      <c r="P502" s="454"/>
    </row>
    <row r="503" spans="1:16" ht="18" customHeight="1">
      <c r="A503" s="490"/>
      <c r="B503" s="490"/>
      <c r="C503" s="490"/>
      <c r="D503" s="490"/>
      <c r="E503" s="490"/>
      <c r="F503" s="490"/>
      <c r="G503" s="490"/>
      <c r="H503" s="378">
        <v>2060802</v>
      </c>
      <c r="I503" s="344" t="s">
        <v>96</v>
      </c>
      <c r="J503" s="273"/>
      <c r="K503" s="273"/>
      <c r="L503" s="273">
        <v>0</v>
      </c>
      <c r="M503" s="447"/>
      <c r="N503" s="273">
        <v>0</v>
      </c>
      <c r="O503" s="447"/>
      <c r="P503" s="457"/>
    </row>
    <row r="504" spans="1:16" ht="18" customHeight="1">
      <c r="A504" s="490"/>
      <c r="B504" s="490"/>
      <c r="C504" s="490"/>
      <c r="D504" s="490"/>
      <c r="E504" s="490"/>
      <c r="F504" s="490"/>
      <c r="G504" s="490"/>
      <c r="H504" s="378">
        <v>2060899</v>
      </c>
      <c r="I504" s="344" t="s">
        <v>97</v>
      </c>
      <c r="J504" s="273"/>
      <c r="K504" s="273"/>
      <c r="L504" s="273">
        <v>238</v>
      </c>
      <c r="M504" s="447"/>
      <c r="N504" s="273">
        <v>102</v>
      </c>
      <c r="O504" s="447">
        <f t="shared" si="9"/>
        <v>1.3333333333333335</v>
      </c>
      <c r="P504" s="454"/>
    </row>
    <row r="505" spans="1:16" ht="18" customHeight="1">
      <c r="A505" s="490"/>
      <c r="B505" s="490"/>
      <c r="C505" s="490"/>
      <c r="D505" s="490"/>
      <c r="E505" s="490"/>
      <c r="F505" s="490"/>
      <c r="G505" s="490"/>
      <c r="H505" s="378">
        <v>20609</v>
      </c>
      <c r="I505" s="344" t="s">
        <v>98</v>
      </c>
      <c r="J505" s="273"/>
      <c r="K505" s="273"/>
      <c r="L505" s="273">
        <v>0</v>
      </c>
      <c r="M505" s="447"/>
      <c r="N505" s="273">
        <v>0</v>
      </c>
      <c r="O505" s="447"/>
      <c r="P505" s="457"/>
    </row>
    <row r="506" spans="1:16" ht="18" customHeight="1">
      <c r="A506" s="490"/>
      <c r="B506" s="490"/>
      <c r="C506" s="490"/>
      <c r="D506" s="490"/>
      <c r="E506" s="490"/>
      <c r="F506" s="490"/>
      <c r="G506" s="490"/>
      <c r="H506" s="378">
        <v>2060901</v>
      </c>
      <c r="I506" s="344" t="s">
        <v>454</v>
      </c>
      <c r="J506" s="273">
        <v>9331</v>
      </c>
      <c r="K506" s="273"/>
      <c r="L506" s="273">
        <v>10352</v>
      </c>
      <c r="M506" s="447"/>
      <c r="N506" s="273">
        <v>9547</v>
      </c>
      <c r="O506" s="447">
        <f t="shared" si="9"/>
        <v>8.4319681575363958E-2</v>
      </c>
      <c r="P506" s="454"/>
    </row>
    <row r="507" spans="1:16" ht="18" customHeight="1">
      <c r="A507" s="500"/>
      <c r="B507" s="500"/>
      <c r="C507" s="500"/>
      <c r="D507" s="500"/>
      <c r="E507" s="500"/>
      <c r="F507" s="500"/>
      <c r="G507" s="500"/>
      <c r="H507" s="378">
        <v>20699</v>
      </c>
      <c r="I507" s="344" t="s">
        <v>455</v>
      </c>
      <c r="J507" s="273">
        <v>1346</v>
      </c>
      <c r="K507" s="273"/>
      <c r="L507" s="273">
        <v>625</v>
      </c>
      <c r="M507" s="447"/>
      <c r="N507" s="273">
        <v>787</v>
      </c>
      <c r="O507" s="447">
        <f t="shared" si="9"/>
        <v>-0.20584498094027959</v>
      </c>
      <c r="P507" s="454"/>
    </row>
    <row r="508" spans="1:16" ht="18" customHeight="1">
      <c r="A508" s="490"/>
      <c r="B508" s="490"/>
      <c r="C508" s="490"/>
      <c r="D508" s="490"/>
      <c r="E508" s="490"/>
      <c r="F508" s="490"/>
      <c r="G508" s="490"/>
      <c r="H508" s="378">
        <v>2069901</v>
      </c>
      <c r="I508" s="344" t="s">
        <v>456</v>
      </c>
      <c r="J508" s="273">
        <v>986</v>
      </c>
      <c r="K508" s="273"/>
      <c r="L508" s="273">
        <v>936</v>
      </c>
      <c r="M508" s="447"/>
      <c r="N508" s="273">
        <v>901</v>
      </c>
      <c r="O508" s="447">
        <f t="shared" si="9"/>
        <v>3.8845726970033301E-2</v>
      </c>
      <c r="P508" s="454"/>
    </row>
    <row r="509" spans="1:16" ht="18" customHeight="1">
      <c r="A509" s="490"/>
      <c r="B509" s="490"/>
      <c r="C509" s="490"/>
      <c r="D509" s="490"/>
      <c r="E509" s="490"/>
      <c r="F509" s="490"/>
      <c r="G509" s="490"/>
      <c r="H509" s="378">
        <v>2069902</v>
      </c>
      <c r="I509" s="461" t="s">
        <v>457</v>
      </c>
      <c r="J509" s="273">
        <v>590</v>
      </c>
      <c r="K509" s="273"/>
      <c r="L509" s="273">
        <v>510</v>
      </c>
      <c r="M509" s="447"/>
      <c r="N509" s="273">
        <v>86</v>
      </c>
      <c r="O509" s="447">
        <f t="shared" si="9"/>
        <v>4.9302325581395348</v>
      </c>
      <c r="P509" s="454"/>
    </row>
    <row r="510" spans="1:16" ht="18" customHeight="1">
      <c r="A510" s="490"/>
      <c r="B510" s="490"/>
      <c r="C510" s="490"/>
      <c r="D510" s="490"/>
      <c r="E510" s="490"/>
      <c r="F510" s="490"/>
      <c r="G510" s="490"/>
      <c r="H510" s="378">
        <v>2069903</v>
      </c>
      <c r="I510" s="344" t="s">
        <v>458</v>
      </c>
      <c r="J510" s="273">
        <v>3676</v>
      </c>
      <c r="K510" s="273"/>
      <c r="L510" s="273">
        <v>48</v>
      </c>
      <c r="M510" s="447"/>
      <c r="N510" s="273">
        <v>145</v>
      </c>
      <c r="O510" s="447">
        <f t="shared" si="9"/>
        <v>-0.66896551724137931</v>
      </c>
      <c r="P510" s="454"/>
    </row>
    <row r="511" spans="1:16" ht="18" customHeight="1">
      <c r="A511" s="490"/>
      <c r="B511" s="490"/>
      <c r="C511" s="490"/>
      <c r="D511" s="490"/>
      <c r="E511" s="490"/>
      <c r="F511" s="490"/>
      <c r="G511" s="490"/>
      <c r="H511" s="378">
        <v>2069999</v>
      </c>
      <c r="I511" s="344" t="s">
        <v>459</v>
      </c>
      <c r="J511" s="273"/>
      <c r="K511" s="273"/>
      <c r="L511" s="273">
        <v>0</v>
      </c>
      <c r="M511" s="447"/>
      <c r="N511" s="273">
        <v>1085</v>
      </c>
      <c r="O511" s="447">
        <f t="shared" si="9"/>
        <v>-1</v>
      </c>
      <c r="P511" s="457"/>
    </row>
    <row r="512" spans="1:16" s="428" customFormat="1" ht="18" customHeight="1">
      <c r="A512" s="490"/>
      <c r="B512" s="490"/>
      <c r="C512" s="490"/>
      <c r="D512" s="490"/>
      <c r="E512" s="490"/>
      <c r="F512" s="490"/>
      <c r="G512" s="490"/>
      <c r="H512" s="459">
        <v>207</v>
      </c>
      <c r="I512" s="344" t="s">
        <v>460</v>
      </c>
      <c r="J512" s="273">
        <v>20883</v>
      </c>
      <c r="K512" s="273"/>
      <c r="L512" s="273">
        <v>20433</v>
      </c>
      <c r="M512" s="447"/>
      <c r="N512" s="273">
        <v>15711</v>
      </c>
      <c r="O512" s="447">
        <f t="shared" si="9"/>
        <v>0.30055375214817648</v>
      </c>
      <c r="P512" s="454"/>
    </row>
    <row r="513" spans="1:16" ht="18" customHeight="1">
      <c r="A513" s="490"/>
      <c r="B513" s="490"/>
      <c r="C513" s="490"/>
      <c r="D513" s="490"/>
      <c r="E513" s="490"/>
      <c r="F513" s="490"/>
      <c r="G513" s="490"/>
      <c r="H513" s="378">
        <v>20701</v>
      </c>
      <c r="I513" s="441" t="s">
        <v>461</v>
      </c>
      <c r="J513" s="273">
        <v>8661</v>
      </c>
      <c r="K513" s="273">
        <v>10386</v>
      </c>
      <c r="L513" s="273">
        <v>10195</v>
      </c>
      <c r="M513" s="447">
        <f>L513/K513</f>
        <v>0.98160985942615053</v>
      </c>
      <c r="N513" s="273">
        <v>4910</v>
      </c>
      <c r="O513" s="447">
        <f t="shared" ref="O513:O576" si="10">L513/N513-1</f>
        <v>1.0763747454175152</v>
      </c>
      <c r="P513" s="455" t="s">
        <v>448</v>
      </c>
    </row>
    <row r="514" spans="1:16" ht="18" customHeight="1">
      <c r="A514" s="490"/>
      <c r="B514" s="490"/>
      <c r="C514" s="490"/>
      <c r="D514" s="490"/>
      <c r="E514" s="490"/>
      <c r="F514" s="490"/>
      <c r="G514" s="490"/>
      <c r="H514" s="378">
        <v>2070101</v>
      </c>
      <c r="I514" s="344" t="s">
        <v>96</v>
      </c>
      <c r="J514" s="273"/>
      <c r="K514" s="273"/>
      <c r="L514" s="273">
        <v>0</v>
      </c>
      <c r="M514" s="447"/>
      <c r="N514" s="273">
        <v>0</v>
      </c>
      <c r="O514" s="447"/>
      <c r="P514" s="454"/>
    </row>
    <row r="515" spans="1:16" ht="18" customHeight="1">
      <c r="A515" s="490"/>
      <c r="B515" s="490"/>
      <c r="C515" s="490"/>
      <c r="D515" s="490"/>
      <c r="E515" s="490"/>
      <c r="F515" s="490"/>
      <c r="G515" s="490"/>
      <c r="H515" s="378">
        <v>2070102</v>
      </c>
      <c r="I515" s="344" t="s">
        <v>97</v>
      </c>
      <c r="J515" s="273"/>
      <c r="K515" s="273"/>
      <c r="L515" s="273">
        <v>0</v>
      </c>
      <c r="M515" s="447"/>
      <c r="N515" s="273">
        <v>68</v>
      </c>
      <c r="O515" s="447">
        <f t="shared" si="10"/>
        <v>-1</v>
      </c>
      <c r="P515" s="454"/>
    </row>
    <row r="516" spans="1:16" ht="18" customHeight="1">
      <c r="A516" s="490"/>
      <c r="B516" s="490"/>
      <c r="C516" s="490"/>
      <c r="D516" s="490"/>
      <c r="E516" s="490"/>
      <c r="F516" s="490"/>
      <c r="G516" s="490"/>
      <c r="H516" s="378">
        <v>2070103</v>
      </c>
      <c r="I516" s="344" t="s">
        <v>98</v>
      </c>
      <c r="J516" s="273"/>
      <c r="K516" s="273"/>
      <c r="L516" s="273">
        <v>0</v>
      </c>
      <c r="M516" s="447"/>
      <c r="N516" s="273">
        <v>0</v>
      </c>
      <c r="O516" s="447"/>
      <c r="P516" s="454"/>
    </row>
    <row r="517" spans="1:16" ht="18" customHeight="1">
      <c r="A517" s="490"/>
      <c r="B517" s="490"/>
      <c r="C517" s="490"/>
      <c r="D517" s="490"/>
      <c r="E517" s="490"/>
      <c r="F517" s="490"/>
      <c r="G517" s="490"/>
      <c r="H517" s="378">
        <v>2070104</v>
      </c>
      <c r="I517" s="344" t="s">
        <v>462</v>
      </c>
      <c r="J517" s="273">
        <v>4452</v>
      </c>
      <c r="K517" s="273"/>
      <c r="L517" s="273">
        <v>2380</v>
      </c>
      <c r="M517" s="447"/>
      <c r="N517" s="273">
        <v>2393</v>
      </c>
      <c r="O517" s="447">
        <f t="shared" si="10"/>
        <v>-5.4325114918511996E-3</v>
      </c>
      <c r="P517" s="454"/>
    </row>
    <row r="518" spans="1:16" ht="18" customHeight="1">
      <c r="A518" s="490"/>
      <c r="B518" s="490"/>
      <c r="C518" s="490"/>
      <c r="D518" s="490"/>
      <c r="E518" s="490"/>
      <c r="F518" s="490"/>
      <c r="G518" s="490"/>
      <c r="H518" s="378">
        <v>2070105</v>
      </c>
      <c r="I518" s="344" t="s">
        <v>463</v>
      </c>
      <c r="J518" s="273"/>
      <c r="K518" s="273"/>
      <c r="L518" s="273">
        <v>0</v>
      </c>
      <c r="M518" s="447"/>
      <c r="N518" s="273">
        <v>0</v>
      </c>
      <c r="O518" s="447"/>
      <c r="P518" s="454"/>
    </row>
    <row r="519" spans="1:16" ht="18" customHeight="1">
      <c r="A519" s="490"/>
      <c r="B519" s="490"/>
      <c r="C519" s="490"/>
      <c r="D519" s="490"/>
      <c r="E519" s="490"/>
      <c r="F519" s="490"/>
      <c r="G519" s="490"/>
      <c r="H519" s="378">
        <v>2070106</v>
      </c>
      <c r="I519" s="344" t="s">
        <v>464</v>
      </c>
      <c r="J519" s="273"/>
      <c r="K519" s="273"/>
      <c r="L519" s="273">
        <v>0</v>
      </c>
      <c r="M519" s="447"/>
      <c r="N519" s="273">
        <v>0</v>
      </c>
      <c r="O519" s="447"/>
      <c r="P519" s="454"/>
    </row>
    <row r="520" spans="1:16" ht="18" customHeight="1">
      <c r="A520" s="490"/>
      <c r="B520" s="490"/>
      <c r="C520" s="490"/>
      <c r="D520" s="490"/>
      <c r="E520" s="490"/>
      <c r="F520" s="490"/>
      <c r="G520" s="490"/>
      <c r="H520" s="378">
        <v>2070107</v>
      </c>
      <c r="I520" s="344" t="s">
        <v>465</v>
      </c>
      <c r="J520" s="273"/>
      <c r="K520" s="273"/>
      <c r="L520" s="273">
        <v>0</v>
      </c>
      <c r="M520" s="447"/>
      <c r="N520" s="273">
        <v>0</v>
      </c>
      <c r="O520" s="447"/>
      <c r="P520" s="454"/>
    </row>
    <row r="521" spans="1:16" ht="18" customHeight="1">
      <c r="A521" s="490"/>
      <c r="B521" s="490"/>
      <c r="C521" s="490"/>
      <c r="D521" s="490"/>
      <c r="E521" s="490"/>
      <c r="F521" s="490"/>
      <c r="G521" s="490"/>
      <c r="H521" s="378">
        <v>2070108</v>
      </c>
      <c r="I521" s="344" t="s">
        <v>466</v>
      </c>
      <c r="J521" s="273"/>
      <c r="K521" s="273"/>
      <c r="L521" s="273">
        <v>0</v>
      </c>
      <c r="M521" s="447"/>
      <c r="N521" s="273">
        <v>0</v>
      </c>
      <c r="O521" s="447"/>
      <c r="P521" s="454"/>
    </row>
    <row r="522" spans="1:16" ht="18" customHeight="1">
      <c r="A522" s="490"/>
      <c r="B522" s="490"/>
      <c r="C522" s="490"/>
      <c r="D522" s="490"/>
      <c r="E522" s="490"/>
      <c r="F522" s="490"/>
      <c r="G522" s="490"/>
      <c r="H522" s="378">
        <v>2070109</v>
      </c>
      <c r="I522" s="344" t="s">
        <v>467</v>
      </c>
      <c r="J522" s="273"/>
      <c r="K522" s="273"/>
      <c r="L522" s="273">
        <v>0</v>
      </c>
      <c r="M522" s="447"/>
      <c r="N522" s="273">
        <v>0</v>
      </c>
      <c r="O522" s="447"/>
      <c r="P522" s="454"/>
    </row>
    <row r="523" spans="1:16" ht="18" customHeight="1">
      <c r="A523" s="490"/>
      <c r="B523" s="490"/>
      <c r="C523" s="490"/>
      <c r="D523" s="490"/>
      <c r="E523" s="490"/>
      <c r="F523" s="490"/>
      <c r="G523" s="490"/>
      <c r="H523" s="378">
        <v>2070110</v>
      </c>
      <c r="I523" s="344" t="s">
        <v>468</v>
      </c>
      <c r="J523" s="273">
        <v>4209</v>
      </c>
      <c r="K523" s="273"/>
      <c r="L523" s="273">
        <v>7815</v>
      </c>
      <c r="M523" s="447"/>
      <c r="N523" s="273">
        <v>2449</v>
      </c>
      <c r="O523" s="447">
        <f t="shared" si="10"/>
        <v>2.1910984075132709</v>
      </c>
      <c r="P523" s="454"/>
    </row>
    <row r="524" spans="1:16" ht="71.099999999999994" customHeight="1">
      <c r="A524" s="490"/>
      <c r="B524" s="490"/>
      <c r="C524" s="490"/>
      <c r="D524" s="490"/>
      <c r="E524" s="490"/>
      <c r="F524" s="490"/>
      <c r="G524" s="490"/>
      <c r="H524" s="378">
        <v>2070111</v>
      </c>
      <c r="I524" s="441" t="s">
        <v>469</v>
      </c>
      <c r="J524" s="273">
        <v>107681</v>
      </c>
      <c r="K524" s="273">
        <v>112770</v>
      </c>
      <c r="L524" s="273">
        <v>112766</v>
      </c>
      <c r="M524" s="447">
        <f t="shared" ref="M524:M529" si="11">L524/K524</f>
        <v>0.99996452957346815</v>
      </c>
      <c r="N524" s="273">
        <v>77398</v>
      </c>
      <c r="O524" s="447">
        <f t="shared" si="10"/>
        <v>0.4569627122147859</v>
      </c>
      <c r="P524" s="455" t="s">
        <v>470</v>
      </c>
    </row>
    <row r="525" spans="1:16" ht="18" customHeight="1">
      <c r="A525" s="490"/>
      <c r="B525" s="490"/>
      <c r="C525" s="490"/>
      <c r="D525" s="490"/>
      <c r="E525" s="490"/>
      <c r="F525" s="490"/>
      <c r="G525" s="490"/>
      <c r="H525" s="378">
        <v>2070112</v>
      </c>
      <c r="I525" s="344" t="s">
        <v>471</v>
      </c>
      <c r="J525" s="273">
        <v>52030</v>
      </c>
      <c r="K525" s="273"/>
      <c r="L525" s="273">
        <v>48209</v>
      </c>
      <c r="M525" s="447"/>
      <c r="N525" s="273">
        <v>39676</v>
      </c>
      <c r="O525" s="447">
        <f t="shared" si="10"/>
        <v>0.21506704304869451</v>
      </c>
      <c r="P525" s="454"/>
    </row>
    <row r="526" spans="1:16" ht="18" customHeight="1">
      <c r="A526" s="490"/>
      <c r="B526" s="490"/>
      <c r="C526" s="490"/>
      <c r="D526" s="490"/>
      <c r="E526" s="490"/>
      <c r="F526" s="490"/>
      <c r="G526" s="490"/>
      <c r="H526" s="378">
        <v>2070199</v>
      </c>
      <c r="I526" s="344" t="s">
        <v>472</v>
      </c>
      <c r="J526" s="273">
        <v>26440</v>
      </c>
      <c r="K526" s="273"/>
      <c r="L526" s="273">
        <v>21235</v>
      </c>
      <c r="M526" s="443"/>
      <c r="N526" s="273">
        <v>13612</v>
      </c>
      <c r="O526" s="447">
        <f t="shared" si="10"/>
        <v>0.56002057008521899</v>
      </c>
      <c r="P526" s="454"/>
    </row>
    <row r="527" spans="1:16" ht="18" customHeight="1">
      <c r="A527" s="490"/>
      <c r="B527" s="490"/>
      <c r="C527" s="490"/>
      <c r="D527" s="490"/>
      <c r="E527" s="490"/>
      <c r="F527" s="490"/>
      <c r="G527" s="490"/>
      <c r="H527" s="378">
        <v>20702</v>
      </c>
      <c r="I527" s="344" t="s">
        <v>473</v>
      </c>
      <c r="J527" s="273">
        <v>29210</v>
      </c>
      <c r="K527" s="273"/>
      <c r="L527" s="273">
        <v>43322</v>
      </c>
      <c r="M527" s="443"/>
      <c r="N527" s="273">
        <v>24110</v>
      </c>
      <c r="O527" s="447">
        <f t="shared" si="10"/>
        <v>0.79684778100373288</v>
      </c>
      <c r="P527" s="454"/>
    </row>
    <row r="528" spans="1:16" ht="18" customHeight="1">
      <c r="A528" s="490"/>
      <c r="B528" s="490"/>
      <c r="C528" s="490"/>
      <c r="D528" s="490"/>
      <c r="E528" s="490"/>
      <c r="F528" s="490"/>
      <c r="G528" s="490"/>
      <c r="H528" s="378">
        <v>2070201</v>
      </c>
      <c r="I528" s="441" t="s">
        <v>38</v>
      </c>
      <c r="J528" s="462">
        <v>588737</v>
      </c>
      <c r="K528" s="462">
        <f>K529+K543+K554+K567+K578+K586+K592+K599+K608+K613+K621+K624+K628</f>
        <v>744297</v>
      </c>
      <c r="L528" s="462">
        <f>L529+L543+L554+L567+L578+L586+L592+L599+L608+L613+L621+L624+L628</f>
        <v>734120</v>
      </c>
      <c r="M528" s="443">
        <f t="shared" si="11"/>
        <v>0.9863266948543391</v>
      </c>
      <c r="N528" s="462">
        <f>SUM(N529,N543,N554,N567,N578,N586,N592,N599,N608,N613,N621,N624,N626,N628)</f>
        <v>925959</v>
      </c>
      <c r="O528" s="443">
        <f t="shared" si="10"/>
        <v>-0.20717871957613676</v>
      </c>
      <c r="P528" s="453"/>
    </row>
    <row r="529" spans="1:16" ht="50.1" customHeight="1">
      <c r="A529" s="490"/>
      <c r="B529" s="490"/>
      <c r="C529" s="490"/>
      <c r="D529" s="490"/>
      <c r="E529" s="490"/>
      <c r="F529" s="490"/>
      <c r="G529" s="490"/>
      <c r="H529" s="378">
        <v>2070202</v>
      </c>
      <c r="I529" s="441" t="s">
        <v>474</v>
      </c>
      <c r="J529" s="273">
        <v>83451</v>
      </c>
      <c r="K529" s="273">
        <v>171376</v>
      </c>
      <c r="L529" s="273">
        <v>166779</v>
      </c>
      <c r="M529" s="447">
        <f t="shared" si="11"/>
        <v>0.97317594062179069</v>
      </c>
      <c r="N529" s="273">
        <v>87767</v>
      </c>
      <c r="O529" s="447">
        <f t="shared" si="10"/>
        <v>0.90024724554787117</v>
      </c>
      <c r="P529" s="455" t="s">
        <v>475</v>
      </c>
    </row>
    <row r="530" spans="1:16" ht="18" customHeight="1">
      <c r="A530" s="490"/>
      <c r="B530" s="490"/>
      <c r="C530" s="490"/>
      <c r="D530" s="490"/>
      <c r="E530" s="490"/>
      <c r="F530" s="490"/>
      <c r="G530" s="490"/>
      <c r="H530" s="378">
        <v>2070203</v>
      </c>
      <c r="I530" s="344" t="s">
        <v>96</v>
      </c>
      <c r="J530" s="273">
        <v>9260</v>
      </c>
      <c r="K530" s="273"/>
      <c r="L530" s="273">
        <v>8638</v>
      </c>
      <c r="M530" s="447"/>
      <c r="N530" s="273">
        <v>9146</v>
      </c>
      <c r="O530" s="447">
        <f t="shared" si="10"/>
        <v>-5.554340695385962E-2</v>
      </c>
      <c r="P530" s="454"/>
    </row>
    <row r="531" spans="1:16" ht="18" customHeight="1">
      <c r="A531" s="490"/>
      <c r="B531" s="490"/>
      <c r="C531" s="490"/>
      <c r="D531" s="490"/>
      <c r="E531" s="490"/>
      <c r="F531" s="490"/>
      <c r="G531" s="490"/>
      <c r="H531" s="378">
        <v>2070204</v>
      </c>
      <c r="I531" s="344" t="s">
        <v>97</v>
      </c>
      <c r="J531" s="273">
        <v>572</v>
      </c>
      <c r="K531" s="273"/>
      <c r="L531" s="273">
        <v>3595</v>
      </c>
      <c r="M531" s="447"/>
      <c r="N531" s="273">
        <v>2557</v>
      </c>
      <c r="O531" s="447">
        <f t="shared" si="10"/>
        <v>0.40594446617129454</v>
      </c>
      <c r="P531" s="454"/>
    </row>
    <row r="532" spans="1:16" ht="18" customHeight="1">
      <c r="A532" s="490"/>
      <c r="B532" s="490"/>
      <c r="C532" s="490"/>
      <c r="D532" s="490"/>
      <c r="E532" s="490"/>
      <c r="F532" s="490"/>
      <c r="G532" s="490"/>
      <c r="H532" s="378">
        <v>2070205</v>
      </c>
      <c r="I532" s="344" t="s">
        <v>98</v>
      </c>
      <c r="J532" s="273"/>
      <c r="K532" s="273"/>
      <c r="L532" s="273">
        <v>0</v>
      </c>
      <c r="M532" s="447"/>
      <c r="N532" s="273">
        <v>0</v>
      </c>
      <c r="O532" s="447"/>
      <c r="P532" s="454"/>
    </row>
    <row r="533" spans="1:16" ht="18" customHeight="1">
      <c r="A533" s="490"/>
      <c r="B533" s="490"/>
      <c r="C533" s="490"/>
      <c r="D533" s="490"/>
      <c r="E533" s="490"/>
      <c r="F533" s="490"/>
      <c r="G533" s="490"/>
      <c r="H533" s="378">
        <v>2070206</v>
      </c>
      <c r="I533" s="344" t="s">
        <v>476</v>
      </c>
      <c r="J533" s="273">
        <v>98</v>
      </c>
      <c r="K533" s="273"/>
      <c r="L533" s="273">
        <v>96</v>
      </c>
      <c r="M533" s="447"/>
      <c r="N533" s="273">
        <v>95</v>
      </c>
      <c r="O533" s="447">
        <f t="shared" si="10"/>
        <v>1.0526315789473717E-2</v>
      </c>
      <c r="P533" s="457"/>
    </row>
    <row r="534" spans="1:16" ht="18" customHeight="1">
      <c r="A534" s="490"/>
      <c r="B534" s="490"/>
      <c r="C534" s="490"/>
      <c r="D534" s="490"/>
      <c r="E534" s="490"/>
      <c r="F534" s="490"/>
      <c r="G534" s="490"/>
      <c r="H534" s="378">
        <v>2070299</v>
      </c>
      <c r="I534" s="344" t="s">
        <v>477</v>
      </c>
      <c r="J534" s="273">
        <v>39</v>
      </c>
      <c r="K534" s="273"/>
      <c r="L534" s="273">
        <v>37</v>
      </c>
      <c r="M534" s="447"/>
      <c r="N534" s="273">
        <v>32</v>
      </c>
      <c r="O534" s="447">
        <f t="shared" si="10"/>
        <v>0.15625</v>
      </c>
      <c r="P534" s="454"/>
    </row>
    <row r="535" spans="1:16" ht="18" customHeight="1">
      <c r="A535" s="490"/>
      <c r="B535" s="490"/>
      <c r="C535" s="490"/>
      <c r="D535" s="490"/>
      <c r="E535" s="490"/>
      <c r="F535" s="490"/>
      <c r="G535" s="490"/>
      <c r="H535" s="378">
        <v>20703</v>
      </c>
      <c r="I535" s="344" t="s">
        <v>478</v>
      </c>
      <c r="J535" s="273">
        <v>3089</v>
      </c>
      <c r="K535" s="273"/>
      <c r="L535" s="273">
        <v>3458</v>
      </c>
      <c r="M535" s="447"/>
      <c r="N535" s="273">
        <v>2259</v>
      </c>
      <c r="O535" s="447">
        <f t="shared" si="10"/>
        <v>0.53076582558654262</v>
      </c>
      <c r="P535" s="454"/>
    </row>
    <row r="536" spans="1:16" ht="18" customHeight="1">
      <c r="A536" s="490"/>
      <c r="B536" s="490"/>
      <c r="C536" s="490"/>
      <c r="D536" s="490"/>
      <c r="E536" s="490"/>
      <c r="F536" s="490"/>
      <c r="G536" s="490"/>
      <c r="H536" s="378">
        <v>2070301</v>
      </c>
      <c r="I536" s="344" t="s">
        <v>479</v>
      </c>
      <c r="J536" s="273">
        <v>1078</v>
      </c>
      <c r="K536" s="273"/>
      <c r="L536" s="273">
        <v>1039</v>
      </c>
      <c r="M536" s="447"/>
      <c r="N536" s="273">
        <v>955</v>
      </c>
      <c r="O536" s="447">
        <f t="shared" si="10"/>
        <v>8.7958115183246033E-2</v>
      </c>
      <c r="P536" s="454"/>
    </row>
    <row r="537" spans="1:16" ht="18" customHeight="1">
      <c r="A537" s="490"/>
      <c r="B537" s="490"/>
      <c r="C537" s="490"/>
      <c r="D537" s="490"/>
      <c r="E537" s="490"/>
      <c r="F537" s="490"/>
      <c r="G537" s="490"/>
      <c r="H537" s="378">
        <v>2070302</v>
      </c>
      <c r="I537" s="344" t="s">
        <v>141</v>
      </c>
      <c r="J537" s="273"/>
      <c r="K537" s="273"/>
      <c r="L537" s="273">
        <v>0</v>
      </c>
      <c r="M537" s="447"/>
      <c r="N537" s="273">
        <v>0</v>
      </c>
      <c r="O537" s="447"/>
      <c r="P537" s="454"/>
    </row>
    <row r="538" spans="1:16" ht="18" customHeight="1">
      <c r="A538" s="490"/>
      <c r="B538" s="490"/>
      <c r="C538" s="490"/>
      <c r="D538" s="490"/>
      <c r="E538" s="490"/>
      <c r="F538" s="490"/>
      <c r="G538" s="490"/>
      <c r="H538" s="378">
        <v>2070303</v>
      </c>
      <c r="I538" s="344" t="s">
        <v>480</v>
      </c>
      <c r="J538" s="273">
        <v>49624</v>
      </c>
      <c r="K538" s="273"/>
      <c r="L538" s="273">
        <v>51297</v>
      </c>
      <c r="M538" s="447"/>
      <c r="N538" s="273">
        <v>48136</v>
      </c>
      <c r="O538" s="447">
        <f t="shared" si="10"/>
        <v>6.5668107030081524E-2</v>
      </c>
      <c r="P538" s="454"/>
    </row>
    <row r="539" spans="1:16" ht="18" customHeight="1">
      <c r="A539" s="490"/>
      <c r="B539" s="490"/>
      <c r="C539" s="490"/>
      <c r="D539" s="490"/>
      <c r="E539" s="490"/>
      <c r="F539" s="490"/>
      <c r="G539" s="490"/>
      <c r="H539" s="378">
        <v>2070304</v>
      </c>
      <c r="I539" s="344" t="s">
        <v>481</v>
      </c>
      <c r="J539" s="273">
        <v>2253</v>
      </c>
      <c r="K539" s="273"/>
      <c r="L539" s="273">
        <v>82200</v>
      </c>
      <c r="M539" s="447"/>
      <c r="N539" s="273">
        <v>8437</v>
      </c>
      <c r="O539" s="447">
        <f t="shared" si="10"/>
        <v>8.7427995733080479</v>
      </c>
      <c r="P539" s="454"/>
    </row>
    <row r="540" spans="1:16" ht="18" customHeight="1">
      <c r="A540" s="490"/>
      <c r="B540" s="490"/>
      <c r="C540" s="490"/>
      <c r="D540" s="490"/>
      <c r="E540" s="490"/>
      <c r="F540" s="490"/>
      <c r="G540" s="490"/>
      <c r="H540" s="378">
        <v>2070305</v>
      </c>
      <c r="I540" s="344" t="s">
        <v>482</v>
      </c>
      <c r="J540" s="273">
        <v>2610</v>
      </c>
      <c r="K540" s="273"/>
      <c r="L540" s="273">
        <v>2455</v>
      </c>
      <c r="M540" s="447"/>
      <c r="N540" s="273">
        <v>1674</v>
      </c>
      <c r="O540" s="447">
        <f t="shared" si="10"/>
        <v>0.46654719235364395</v>
      </c>
      <c r="P540" s="454"/>
    </row>
    <row r="541" spans="1:16" ht="18" customHeight="1">
      <c r="A541" s="490"/>
      <c r="B541" s="490"/>
      <c r="C541" s="490"/>
      <c r="D541" s="490"/>
      <c r="E541" s="490"/>
      <c r="F541" s="490"/>
      <c r="G541" s="490"/>
      <c r="H541" s="378">
        <v>2070306</v>
      </c>
      <c r="I541" s="344" t="s">
        <v>483</v>
      </c>
      <c r="J541" s="273">
        <v>1024</v>
      </c>
      <c r="K541" s="273"/>
      <c r="L541" s="273">
        <v>1021</v>
      </c>
      <c r="M541" s="447"/>
      <c r="N541" s="273">
        <v>816</v>
      </c>
      <c r="O541" s="447">
        <f t="shared" si="10"/>
        <v>0.25122549019607843</v>
      </c>
      <c r="P541" s="454"/>
    </row>
    <row r="542" spans="1:16" ht="18" customHeight="1">
      <c r="A542" s="490"/>
      <c r="B542" s="490"/>
      <c r="C542" s="490"/>
      <c r="D542" s="490"/>
      <c r="E542" s="490"/>
      <c r="F542" s="490"/>
      <c r="G542" s="490"/>
      <c r="H542" s="378">
        <v>2070307</v>
      </c>
      <c r="I542" s="344" t="s">
        <v>484</v>
      </c>
      <c r="J542" s="273">
        <v>13804</v>
      </c>
      <c r="K542" s="273"/>
      <c r="L542" s="273">
        <v>12943</v>
      </c>
      <c r="M542" s="447"/>
      <c r="N542" s="273">
        <v>13660</v>
      </c>
      <c r="O542" s="447">
        <f t="shared" si="10"/>
        <v>-5.2489019033674977E-2</v>
      </c>
      <c r="P542" s="454"/>
    </row>
    <row r="543" spans="1:16" ht="18" customHeight="1">
      <c r="A543" s="490"/>
      <c r="B543" s="490"/>
      <c r="C543" s="490"/>
      <c r="D543" s="490"/>
      <c r="E543" s="490"/>
      <c r="F543" s="490"/>
      <c r="G543" s="490"/>
      <c r="H543" s="378">
        <v>2070308</v>
      </c>
      <c r="I543" s="441" t="s">
        <v>485</v>
      </c>
      <c r="J543" s="273">
        <v>19377</v>
      </c>
      <c r="K543" s="273">
        <v>19827</v>
      </c>
      <c r="L543" s="273">
        <v>19304</v>
      </c>
      <c r="M543" s="447">
        <f>L543/K543</f>
        <v>0.97362182881928683</v>
      </c>
      <c r="N543" s="273">
        <v>16086</v>
      </c>
      <c r="O543" s="447">
        <f t="shared" si="10"/>
        <v>0.20004973268680848</v>
      </c>
      <c r="P543" s="454"/>
    </row>
    <row r="544" spans="1:16" ht="18" customHeight="1">
      <c r="A544" s="490"/>
      <c r="B544" s="490"/>
      <c r="C544" s="490"/>
      <c r="D544" s="490"/>
      <c r="E544" s="490"/>
      <c r="F544" s="490"/>
      <c r="G544" s="490"/>
      <c r="H544" s="378">
        <v>2070309</v>
      </c>
      <c r="I544" s="344" t="s">
        <v>96</v>
      </c>
      <c r="J544" s="273">
        <v>1478</v>
      </c>
      <c r="K544" s="273"/>
      <c r="L544" s="273">
        <v>2247</v>
      </c>
      <c r="M544" s="447"/>
      <c r="N544" s="273">
        <v>1925</v>
      </c>
      <c r="O544" s="447">
        <f t="shared" si="10"/>
        <v>0.16727272727272724</v>
      </c>
      <c r="P544" s="457"/>
    </row>
    <row r="545" spans="1:16" ht="18" customHeight="1">
      <c r="A545" s="490"/>
      <c r="B545" s="490"/>
      <c r="C545" s="490"/>
      <c r="D545" s="490"/>
      <c r="E545" s="490"/>
      <c r="F545" s="490"/>
      <c r="G545" s="490"/>
      <c r="H545" s="378">
        <v>2070399</v>
      </c>
      <c r="I545" s="344" t="s">
        <v>97</v>
      </c>
      <c r="J545" s="273"/>
      <c r="K545" s="273"/>
      <c r="L545" s="273">
        <v>0</v>
      </c>
      <c r="M545" s="447"/>
      <c r="N545" s="273">
        <v>955</v>
      </c>
      <c r="O545" s="447">
        <f t="shared" si="10"/>
        <v>-1</v>
      </c>
      <c r="P545" s="454"/>
    </row>
    <row r="546" spans="1:16" ht="18" customHeight="1">
      <c r="A546" s="490"/>
      <c r="B546" s="490"/>
      <c r="C546" s="490"/>
      <c r="D546" s="490"/>
      <c r="E546" s="490"/>
      <c r="F546" s="490"/>
      <c r="G546" s="490"/>
      <c r="H546" s="378">
        <v>20704</v>
      </c>
      <c r="I546" s="344" t="s">
        <v>98</v>
      </c>
      <c r="J546" s="273">
        <v>296</v>
      </c>
      <c r="K546" s="273"/>
      <c r="L546" s="273">
        <v>311</v>
      </c>
      <c r="M546" s="447"/>
      <c r="N546" s="273">
        <v>1375</v>
      </c>
      <c r="O546" s="447">
        <f t="shared" si="10"/>
        <v>-0.77381818181818185</v>
      </c>
      <c r="P546" s="454"/>
    </row>
    <row r="547" spans="1:16" ht="18" customHeight="1">
      <c r="A547" s="490"/>
      <c r="B547" s="490"/>
      <c r="C547" s="490"/>
      <c r="D547" s="490"/>
      <c r="E547" s="490"/>
      <c r="F547" s="490"/>
      <c r="G547" s="490"/>
      <c r="H547" s="378">
        <v>2070401</v>
      </c>
      <c r="I547" s="344" t="s">
        <v>486</v>
      </c>
      <c r="J547" s="273">
        <v>1568</v>
      </c>
      <c r="K547" s="273"/>
      <c r="L547" s="273">
        <v>1719</v>
      </c>
      <c r="M547" s="447"/>
      <c r="N547" s="273">
        <v>1469</v>
      </c>
      <c r="O547" s="447">
        <f t="shared" si="10"/>
        <v>0.17018379850238263</v>
      </c>
      <c r="P547" s="454"/>
    </row>
    <row r="548" spans="1:16" ht="18" customHeight="1">
      <c r="A548" s="490"/>
      <c r="B548" s="490"/>
      <c r="C548" s="490"/>
      <c r="D548" s="490"/>
      <c r="E548" s="490"/>
      <c r="F548" s="490"/>
      <c r="G548" s="490"/>
      <c r="H548" s="378">
        <v>2070402</v>
      </c>
      <c r="I548" s="344" t="s">
        <v>487</v>
      </c>
      <c r="J548" s="273">
        <v>398</v>
      </c>
      <c r="K548" s="273"/>
      <c r="L548" s="273">
        <v>429</v>
      </c>
      <c r="M548" s="447"/>
      <c r="N548" s="273">
        <v>413</v>
      </c>
      <c r="O548" s="447">
        <f t="shared" si="10"/>
        <v>3.874092009685226E-2</v>
      </c>
      <c r="P548" s="454"/>
    </row>
    <row r="549" spans="1:16" ht="18" customHeight="1">
      <c r="A549" s="490"/>
      <c r="B549" s="490"/>
      <c r="C549" s="490"/>
      <c r="D549" s="490"/>
      <c r="E549" s="490"/>
      <c r="F549" s="490"/>
      <c r="G549" s="490"/>
      <c r="H549" s="378">
        <v>2070403</v>
      </c>
      <c r="I549" s="344" t="s">
        <v>488</v>
      </c>
      <c r="J549" s="273">
        <v>2965</v>
      </c>
      <c r="K549" s="273"/>
      <c r="L549" s="273">
        <v>3178</v>
      </c>
      <c r="M549" s="447"/>
      <c r="N549" s="273">
        <v>2404</v>
      </c>
      <c r="O549" s="447">
        <f t="shared" si="10"/>
        <v>0.321963394342762</v>
      </c>
      <c r="P549" s="454"/>
    </row>
    <row r="550" spans="1:16" ht="18" customHeight="1">
      <c r="A550" s="490"/>
      <c r="B550" s="490"/>
      <c r="C550" s="490"/>
      <c r="D550" s="490"/>
      <c r="E550" s="490"/>
      <c r="F550" s="490"/>
      <c r="G550" s="490"/>
      <c r="H550" s="378">
        <v>2070404</v>
      </c>
      <c r="I550" s="344" t="s">
        <v>489</v>
      </c>
      <c r="J550" s="273"/>
      <c r="K550" s="273"/>
      <c r="L550" s="273">
        <v>58</v>
      </c>
      <c r="M550" s="447"/>
      <c r="N550" s="273">
        <v>296</v>
      </c>
      <c r="O550" s="447">
        <f t="shared" si="10"/>
        <v>-0.80405405405405406</v>
      </c>
      <c r="P550" s="454"/>
    </row>
    <row r="551" spans="1:16" ht="18" customHeight="1">
      <c r="A551" s="490"/>
      <c r="B551" s="490"/>
      <c r="C551" s="490"/>
      <c r="D551" s="490"/>
      <c r="E551" s="490"/>
      <c r="F551" s="490"/>
      <c r="G551" s="490"/>
      <c r="H551" s="378">
        <v>2070405</v>
      </c>
      <c r="I551" s="344" t="s">
        <v>490</v>
      </c>
      <c r="J551" s="273">
        <v>871</v>
      </c>
      <c r="K551" s="273"/>
      <c r="L551" s="273">
        <v>615</v>
      </c>
      <c r="M551" s="447"/>
      <c r="N551" s="273">
        <v>232</v>
      </c>
      <c r="O551" s="447">
        <f t="shared" si="10"/>
        <v>1.6508620689655173</v>
      </c>
      <c r="P551" s="454"/>
    </row>
    <row r="552" spans="1:16" ht="18" customHeight="1">
      <c r="A552" s="490"/>
      <c r="B552" s="490"/>
      <c r="C552" s="490"/>
      <c r="D552" s="490"/>
      <c r="E552" s="490"/>
      <c r="F552" s="490"/>
      <c r="G552" s="490"/>
      <c r="H552" s="378">
        <v>2070406</v>
      </c>
      <c r="I552" s="344" t="s">
        <v>491</v>
      </c>
      <c r="J552" s="273">
        <v>1056</v>
      </c>
      <c r="K552" s="273"/>
      <c r="L552" s="273">
        <v>1113</v>
      </c>
      <c r="M552" s="447"/>
      <c r="N552" s="273">
        <v>974</v>
      </c>
      <c r="O552" s="447">
        <f t="shared" si="10"/>
        <v>0.1427104722792607</v>
      </c>
      <c r="P552" s="454"/>
    </row>
    <row r="553" spans="1:16" ht="18" customHeight="1">
      <c r="A553" s="490"/>
      <c r="B553" s="490"/>
      <c r="C553" s="490"/>
      <c r="D553" s="490"/>
      <c r="E553" s="490"/>
      <c r="F553" s="490"/>
      <c r="G553" s="490"/>
      <c r="H553" s="378">
        <v>2070407</v>
      </c>
      <c r="I553" s="344" t="s">
        <v>492</v>
      </c>
      <c r="J553" s="273">
        <v>10745</v>
      </c>
      <c r="K553" s="273"/>
      <c r="L553" s="273">
        <v>9634</v>
      </c>
      <c r="M553" s="447"/>
      <c r="N553" s="273">
        <v>6043</v>
      </c>
      <c r="O553" s="447">
        <f t="shared" si="10"/>
        <v>0.59424127089194112</v>
      </c>
      <c r="P553" s="454"/>
    </row>
    <row r="554" spans="1:16" ht="36.950000000000003" customHeight="1">
      <c r="A554" s="500"/>
      <c r="B554" s="500"/>
      <c r="C554" s="500"/>
      <c r="D554" s="500"/>
      <c r="E554" s="500"/>
      <c r="F554" s="500"/>
      <c r="G554" s="500"/>
      <c r="H554" s="378">
        <v>2070499</v>
      </c>
      <c r="I554" s="441" t="s">
        <v>493</v>
      </c>
      <c r="J554" s="273">
        <v>312007</v>
      </c>
      <c r="K554" s="273">
        <v>400085</v>
      </c>
      <c r="L554" s="273">
        <v>400085</v>
      </c>
      <c r="M554" s="447">
        <f>L554/K554</f>
        <v>1</v>
      </c>
      <c r="N554" s="273">
        <v>712360</v>
      </c>
      <c r="O554" s="447">
        <f t="shared" si="10"/>
        <v>-0.43836683699253187</v>
      </c>
      <c r="P554" s="455" t="s">
        <v>494</v>
      </c>
    </row>
    <row r="555" spans="1:16" ht="18" customHeight="1">
      <c r="A555" s="490"/>
      <c r="B555" s="490"/>
      <c r="C555" s="490"/>
      <c r="D555" s="490"/>
      <c r="E555" s="490"/>
      <c r="F555" s="490"/>
      <c r="G555" s="490"/>
      <c r="H555" s="378">
        <v>20705</v>
      </c>
      <c r="I555" s="344" t="s">
        <v>495</v>
      </c>
      <c r="J555" s="273">
        <v>15306</v>
      </c>
      <c r="K555" s="273"/>
      <c r="L555" s="273">
        <v>65399</v>
      </c>
      <c r="M555" s="447"/>
      <c r="N555" s="273">
        <v>38188</v>
      </c>
      <c r="O555" s="447">
        <f t="shared" si="10"/>
        <v>0.7125536817848539</v>
      </c>
      <c r="P555" s="454"/>
    </row>
    <row r="556" spans="1:16" ht="18" customHeight="1">
      <c r="A556" s="490"/>
      <c r="B556" s="490"/>
      <c r="C556" s="490"/>
      <c r="D556" s="490"/>
      <c r="E556" s="490"/>
      <c r="F556" s="490"/>
      <c r="G556" s="490"/>
      <c r="H556" s="378">
        <v>2079902</v>
      </c>
      <c r="I556" s="344" t="s">
        <v>496</v>
      </c>
      <c r="J556" s="273">
        <v>41626</v>
      </c>
      <c r="K556" s="273"/>
      <c r="L556" s="273">
        <v>117110</v>
      </c>
      <c r="M556" s="447"/>
      <c r="N556" s="273">
        <v>174540</v>
      </c>
      <c r="O556" s="447">
        <f t="shared" si="10"/>
        <v>-0.32903632405179328</v>
      </c>
      <c r="P556" s="454"/>
    </row>
    <row r="557" spans="1:16" ht="18" customHeight="1">
      <c r="A557" s="490"/>
      <c r="B557" s="490"/>
      <c r="C557" s="490"/>
      <c r="D557" s="490"/>
      <c r="E557" s="490"/>
      <c r="F557" s="490"/>
      <c r="G557" s="490"/>
      <c r="H557" s="378">
        <v>2079903</v>
      </c>
      <c r="I557" s="344" t="s">
        <v>497</v>
      </c>
      <c r="J557" s="273"/>
      <c r="K557" s="273"/>
      <c r="L557" s="273">
        <v>0</v>
      </c>
      <c r="M557" s="447"/>
      <c r="N557" s="273">
        <v>0</v>
      </c>
      <c r="O557" s="447"/>
      <c r="P557" s="454"/>
    </row>
    <row r="558" spans="1:16" ht="18" customHeight="1">
      <c r="A558" s="490"/>
      <c r="B558" s="490"/>
      <c r="C558" s="490"/>
      <c r="D558" s="490"/>
      <c r="E558" s="490"/>
      <c r="F558" s="490"/>
      <c r="G558" s="490"/>
      <c r="H558" s="378">
        <v>2079999</v>
      </c>
      <c r="I558" s="344" t="s">
        <v>498</v>
      </c>
      <c r="J558" s="273"/>
      <c r="K558" s="273"/>
      <c r="L558" s="273">
        <v>0</v>
      </c>
      <c r="M558" s="447"/>
      <c r="N558" s="273">
        <v>0</v>
      </c>
      <c r="O558" s="447"/>
      <c r="P558" s="454"/>
    </row>
    <row r="559" spans="1:16" s="428" customFormat="1" ht="18" customHeight="1">
      <c r="A559" s="490"/>
      <c r="B559" s="490"/>
      <c r="C559" s="490"/>
      <c r="D559" s="490"/>
      <c r="E559" s="490"/>
      <c r="F559" s="490"/>
      <c r="G559" s="490"/>
      <c r="H559" s="459">
        <v>208</v>
      </c>
      <c r="I559" s="344" t="s">
        <v>499</v>
      </c>
      <c r="J559" s="273">
        <v>198545</v>
      </c>
      <c r="K559" s="273"/>
      <c r="L559" s="273">
        <v>160364</v>
      </c>
      <c r="M559" s="447"/>
      <c r="N559" s="273">
        <v>359465</v>
      </c>
      <c r="O559" s="447">
        <f t="shared" si="10"/>
        <v>-0.55388146272933381</v>
      </c>
      <c r="P559" s="454"/>
    </row>
    <row r="560" spans="1:16" ht="18" customHeight="1">
      <c r="A560" s="490"/>
      <c r="B560" s="490"/>
      <c r="C560" s="490"/>
      <c r="D560" s="490"/>
      <c r="E560" s="490"/>
      <c r="F560" s="490"/>
      <c r="G560" s="490"/>
      <c r="H560" s="378">
        <v>20801</v>
      </c>
      <c r="I560" s="344" t="s">
        <v>500</v>
      </c>
      <c r="J560" s="273">
        <v>56306</v>
      </c>
      <c r="K560" s="273"/>
      <c r="L560" s="273">
        <v>54312</v>
      </c>
      <c r="M560" s="447"/>
      <c r="N560" s="273">
        <v>137592</v>
      </c>
      <c r="O560" s="447">
        <f t="shared" si="10"/>
        <v>-0.60526774812489093</v>
      </c>
      <c r="P560" s="454"/>
    </row>
    <row r="561" spans="1:16" ht="18" customHeight="1">
      <c r="A561" s="490"/>
      <c r="B561" s="490"/>
      <c r="C561" s="490"/>
      <c r="D561" s="490"/>
      <c r="E561" s="490"/>
      <c r="F561" s="490"/>
      <c r="G561" s="490"/>
      <c r="H561" s="378">
        <v>2080101</v>
      </c>
      <c r="I561" s="344" t="s">
        <v>501</v>
      </c>
      <c r="J561" s="273"/>
      <c r="K561" s="273"/>
      <c r="L561" s="273">
        <v>0</v>
      </c>
      <c r="M561" s="447"/>
      <c r="N561" s="273">
        <v>0</v>
      </c>
      <c r="O561" s="447"/>
      <c r="P561" s="454"/>
    </row>
    <row r="562" spans="1:16" ht="18" customHeight="1">
      <c r="A562" s="490"/>
      <c r="B562" s="490"/>
      <c r="C562" s="490"/>
      <c r="D562" s="490"/>
      <c r="E562" s="490"/>
      <c r="F562" s="490"/>
      <c r="G562" s="490"/>
      <c r="H562" s="378">
        <v>2080102</v>
      </c>
      <c r="I562" s="344" t="s">
        <v>502</v>
      </c>
      <c r="J562" s="273">
        <v>224</v>
      </c>
      <c r="K562" s="273"/>
      <c r="L562" s="273">
        <v>2900</v>
      </c>
      <c r="M562" s="447"/>
      <c r="N562" s="273">
        <v>2575</v>
      </c>
      <c r="O562" s="447">
        <f t="shared" si="10"/>
        <v>0.12621359223300965</v>
      </c>
      <c r="P562" s="454"/>
    </row>
    <row r="563" spans="1:16" ht="18" customHeight="1">
      <c r="A563" s="490"/>
      <c r="B563" s="490"/>
      <c r="C563" s="490"/>
      <c r="D563" s="490"/>
      <c r="E563" s="490"/>
      <c r="F563" s="490"/>
      <c r="G563" s="490"/>
      <c r="H563" s="378">
        <v>2080103</v>
      </c>
      <c r="I563" s="441" t="s">
        <v>503</v>
      </c>
      <c r="J563" s="273"/>
      <c r="K563" s="273"/>
      <c r="L563" s="273">
        <v>0</v>
      </c>
      <c r="M563" s="447"/>
      <c r="N563" s="273">
        <v>0</v>
      </c>
      <c r="O563" s="447"/>
      <c r="P563" s="454"/>
    </row>
    <row r="564" spans="1:16" ht="18" customHeight="1">
      <c r="A564" s="490"/>
      <c r="B564" s="490"/>
      <c r="C564" s="490"/>
      <c r="D564" s="490"/>
      <c r="E564" s="490"/>
      <c r="F564" s="490"/>
      <c r="G564" s="490"/>
      <c r="H564" s="378">
        <v>2080104</v>
      </c>
      <c r="I564" s="344" t="s">
        <v>504</v>
      </c>
      <c r="J564" s="273"/>
      <c r="K564" s="273"/>
      <c r="L564" s="273">
        <v>0</v>
      </c>
      <c r="M564" s="447"/>
      <c r="N564" s="273">
        <v>0</v>
      </c>
      <c r="O564" s="447"/>
      <c r="P564" s="454"/>
    </row>
    <row r="565" spans="1:16" ht="18" customHeight="1">
      <c r="A565" s="490"/>
      <c r="B565" s="490"/>
      <c r="C565" s="490"/>
      <c r="D565" s="490"/>
      <c r="E565" s="490"/>
      <c r="F565" s="490"/>
      <c r="G565" s="490"/>
      <c r="H565" s="378">
        <v>2080105</v>
      </c>
      <c r="I565" s="344" t="s">
        <v>505</v>
      </c>
      <c r="J565" s="273"/>
      <c r="K565" s="273"/>
      <c r="L565" s="273">
        <v>0</v>
      </c>
      <c r="M565" s="447"/>
      <c r="N565" s="273">
        <v>0</v>
      </c>
      <c r="O565" s="447"/>
      <c r="P565" s="454"/>
    </row>
    <row r="566" spans="1:16" ht="18" customHeight="1">
      <c r="A566" s="490"/>
      <c r="B566" s="490"/>
      <c r="C566" s="490"/>
      <c r="D566" s="490"/>
      <c r="E566" s="490"/>
      <c r="F566" s="490"/>
      <c r="G566" s="490"/>
      <c r="H566" s="378">
        <v>2080106</v>
      </c>
      <c r="I566" s="344" t="s">
        <v>506</v>
      </c>
      <c r="J566" s="273"/>
      <c r="K566" s="273"/>
      <c r="L566" s="273">
        <v>0</v>
      </c>
      <c r="M566" s="447"/>
      <c r="N566" s="273">
        <v>0</v>
      </c>
      <c r="O566" s="447"/>
      <c r="P566" s="454"/>
    </row>
    <row r="567" spans="1:16" ht="62.1" customHeight="1">
      <c r="A567" s="490"/>
      <c r="B567" s="490"/>
      <c r="C567" s="490"/>
      <c r="D567" s="490"/>
      <c r="E567" s="490"/>
      <c r="F567" s="490"/>
      <c r="G567" s="490"/>
      <c r="H567" s="378">
        <v>2080107</v>
      </c>
      <c r="I567" s="441" t="s">
        <v>507</v>
      </c>
      <c r="J567" s="273">
        <v>12763</v>
      </c>
      <c r="K567" s="273">
        <v>11339</v>
      </c>
      <c r="L567" s="273">
        <v>11023</v>
      </c>
      <c r="M567" s="447">
        <f>L567/K567</f>
        <v>0.97213158126818944</v>
      </c>
      <c r="N567" s="273">
        <v>16182</v>
      </c>
      <c r="O567" s="447">
        <f t="shared" si="10"/>
        <v>-0.31881102459522925</v>
      </c>
      <c r="P567" s="455" t="s">
        <v>508</v>
      </c>
    </row>
    <row r="568" spans="1:16" ht="18" customHeight="1">
      <c r="A568" s="490"/>
      <c r="B568" s="490"/>
      <c r="C568" s="490"/>
      <c r="D568" s="490"/>
      <c r="E568" s="490"/>
      <c r="F568" s="490"/>
      <c r="G568" s="490"/>
      <c r="H568" s="378">
        <v>2080108</v>
      </c>
      <c r="I568" s="344" t="s">
        <v>509</v>
      </c>
      <c r="J568" s="273"/>
      <c r="K568" s="273"/>
      <c r="L568" s="273">
        <v>67</v>
      </c>
      <c r="M568" s="447"/>
      <c r="N568" s="273">
        <v>331</v>
      </c>
      <c r="O568" s="447">
        <f t="shared" si="10"/>
        <v>-0.797583081570997</v>
      </c>
      <c r="P568" s="454"/>
    </row>
    <row r="569" spans="1:16" ht="18" customHeight="1">
      <c r="A569" s="490"/>
      <c r="B569" s="490"/>
      <c r="C569" s="490"/>
      <c r="D569" s="490"/>
      <c r="E569" s="490"/>
      <c r="F569" s="490"/>
      <c r="G569" s="490"/>
      <c r="H569" s="378">
        <v>2080109</v>
      </c>
      <c r="I569" s="344" t="s">
        <v>510</v>
      </c>
      <c r="J569" s="273">
        <v>9604</v>
      </c>
      <c r="K569" s="273"/>
      <c r="L569" s="273">
        <v>7974</v>
      </c>
      <c r="M569" s="447"/>
      <c r="N569" s="273">
        <v>15061</v>
      </c>
      <c r="O569" s="447">
        <f t="shared" si="10"/>
        <v>-0.47055308412456009</v>
      </c>
      <c r="P569" s="454"/>
    </row>
    <row r="570" spans="1:16" ht="18" customHeight="1">
      <c r="A570" s="490"/>
      <c r="B570" s="490"/>
      <c r="C570" s="490"/>
      <c r="D570" s="490"/>
      <c r="E570" s="490"/>
      <c r="F570" s="490"/>
      <c r="G570" s="490"/>
      <c r="H570" s="378">
        <v>2080110</v>
      </c>
      <c r="I570" s="344" t="s">
        <v>511</v>
      </c>
      <c r="J570" s="273"/>
      <c r="K570" s="273"/>
      <c r="L570" s="273">
        <v>0</v>
      </c>
      <c r="M570" s="447"/>
      <c r="N570" s="273">
        <v>0</v>
      </c>
      <c r="O570" s="447"/>
      <c r="P570" s="454"/>
    </row>
    <row r="571" spans="1:16" ht="18" customHeight="1">
      <c r="A571" s="490"/>
      <c r="B571" s="490"/>
      <c r="C571" s="490"/>
      <c r="D571" s="490"/>
      <c r="E571" s="490"/>
      <c r="F571" s="490"/>
      <c r="G571" s="490"/>
      <c r="H571" s="378">
        <v>2080111</v>
      </c>
      <c r="I571" s="344" t="s">
        <v>512</v>
      </c>
      <c r="J571" s="273"/>
      <c r="K571" s="273"/>
      <c r="L571" s="273">
        <v>0</v>
      </c>
      <c r="M571" s="447"/>
      <c r="N571" s="273">
        <v>0</v>
      </c>
      <c r="O571" s="447"/>
      <c r="P571" s="454"/>
    </row>
    <row r="572" spans="1:16" ht="18" customHeight="1">
      <c r="A572" s="490"/>
      <c r="B572" s="490"/>
      <c r="C572" s="490"/>
      <c r="D572" s="490"/>
      <c r="E572" s="490"/>
      <c r="F572" s="490"/>
      <c r="G572" s="490"/>
      <c r="H572" s="378">
        <v>2080112</v>
      </c>
      <c r="I572" s="344" t="s">
        <v>513</v>
      </c>
      <c r="J572" s="273"/>
      <c r="K572" s="273"/>
      <c r="L572" s="273">
        <v>0</v>
      </c>
      <c r="M572" s="447"/>
      <c r="N572" s="273">
        <v>0</v>
      </c>
      <c r="O572" s="447"/>
      <c r="P572" s="457"/>
    </row>
    <row r="573" spans="1:16" ht="18" customHeight="1">
      <c r="A573" s="490"/>
      <c r="B573" s="490"/>
      <c r="C573" s="490"/>
      <c r="D573" s="490"/>
      <c r="E573" s="490"/>
      <c r="F573" s="490"/>
      <c r="G573" s="490"/>
      <c r="H573" s="378">
        <v>2080199</v>
      </c>
      <c r="I573" s="344" t="s">
        <v>514</v>
      </c>
      <c r="J573" s="463"/>
      <c r="K573" s="463"/>
      <c r="L573" s="463"/>
      <c r="M573" s="447"/>
      <c r="N573" s="463">
        <f>SUM(N6:N16)</f>
        <v>5668</v>
      </c>
      <c r="O573" s="447">
        <f t="shared" si="10"/>
        <v>-1</v>
      </c>
      <c r="P573" s="454"/>
    </row>
    <row r="574" spans="1:16" ht="18" customHeight="1">
      <c r="A574" s="490"/>
      <c r="B574" s="490"/>
      <c r="C574" s="490"/>
      <c r="D574" s="490"/>
      <c r="E574" s="490"/>
      <c r="F574" s="490"/>
      <c r="G574" s="490"/>
      <c r="H574" s="378">
        <v>20802</v>
      </c>
      <c r="I574" s="344" t="s">
        <v>515</v>
      </c>
      <c r="J574" s="273"/>
      <c r="K574" s="273"/>
      <c r="L574" s="273">
        <v>0</v>
      </c>
      <c r="M574" s="447"/>
      <c r="N574" s="273">
        <v>0</v>
      </c>
      <c r="O574" s="447"/>
      <c r="P574" s="454"/>
    </row>
    <row r="575" spans="1:16" ht="18" customHeight="1">
      <c r="A575" s="490"/>
      <c r="B575" s="490"/>
      <c r="C575" s="490"/>
      <c r="D575" s="490"/>
      <c r="E575" s="490"/>
      <c r="F575" s="490"/>
      <c r="G575" s="490"/>
      <c r="H575" s="378">
        <v>2080201</v>
      </c>
      <c r="I575" s="344" t="s">
        <v>516</v>
      </c>
      <c r="J575" s="273">
        <v>1820</v>
      </c>
      <c r="K575" s="273"/>
      <c r="L575" s="273">
        <v>1830</v>
      </c>
      <c r="M575" s="447"/>
      <c r="N575" s="273">
        <v>0</v>
      </c>
      <c r="O575" s="447"/>
      <c r="P575" s="454"/>
    </row>
    <row r="576" spans="1:16" ht="18" customHeight="1">
      <c r="A576" s="490"/>
      <c r="B576" s="490"/>
      <c r="C576" s="490"/>
      <c r="D576" s="490"/>
      <c r="E576" s="490"/>
      <c r="F576" s="490"/>
      <c r="G576" s="490"/>
      <c r="H576" s="378">
        <v>2080202</v>
      </c>
      <c r="I576" s="344" t="s">
        <v>517</v>
      </c>
      <c r="J576" s="273">
        <v>105</v>
      </c>
      <c r="K576" s="273"/>
      <c r="L576" s="273">
        <v>95</v>
      </c>
      <c r="M576" s="447"/>
      <c r="N576" s="273">
        <v>167</v>
      </c>
      <c r="O576" s="447">
        <f t="shared" si="10"/>
        <v>-0.43113772455089816</v>
      </c>
      <c r="P576" s="454"/>
    </row>
    <row r="577" spans="1:16" ht="18" customHeight="1">
      <c r="A577" s="490"/>
      <c r="B577" s="490"/>
      <c r="C577" s="490"/>
      <c r="D577" s="490"/>
      <c r="E577" s="490"/>
      <c r="F577" s="490"/>
      <c r="G577" s="490"/>
      <c r="H577" s="378">
        <v>2080203</v>
      </c>
      <c r="I577" s="344" t="s">
        <v>518</v>
      </c>
      <c r="J577" s="273">
        <v>1234</v>
      </c>
      <c r="K577" s="273"/>
      <c r="L577" s="273">
        <v>1057</v>
      </c>
      <c r="M577" s="447"/>
      <c r="N577" s="273">
        <v>623</v>
      </c>
      <c r="O577" s="447">
        <f t="shared" ref="O577:O640" si="12">L577/N577-1</f>
        <v>0.69662921348314599</v>
      </c>
      <c r="P577" s="454"/>
    </row>
    <row r="578" spans="1:16" ht="18" customHeight="1">
      <c r="A578" s="490"/>
      <c r="B578" s="490"/>
      <c r="C578" s="490"/>
      <c r="D578" s="490"/>
      <c r="E578" s="490"/>
      <c r="F578" s="490"/>
      <c r="G578" s="490"/>
      <c r="H578" s="378">
        <v>2080204</v>
      </c>
      <c r="I578" s="441" t="s">
        <v>519</v>
      </c>
      <c r="J578" s="273">
        <v>344</v>
      </c>
      <c r="K578" s="273">
        <v>723</v>
      </c>
      <c r="L578" s="273">
        <v>723</v>
      </c>
      <c r="M578" s="447">
        <f>L578/K578</f>
        <v>1</v>
      </c>
      <c r="N578" s="273">
        <v>1473</v>
      </c>
      <c r="O578" s="447">
        <f t="shared" si="12"/>
        <v>-0.50916496945010181</v>
      </c>
      <c r="P578" s="455" t="s">
        <v>520</v>
      </c>
    </row>
    <row r="579" spans="1:16" ht="18" customHeight="1">
      <c r="A579" s="490"/>
      <c r="B579" s="490"/>
      <c r="C579" s="490"/>
      <c r="D579" s="490"/>
      <c r="E579" s="490"/>
      <c r="F579" s="490"/>
      <c r="G579" s="490"/>
      <c r="H579" s="378">
        <v>2080205</v>
      </c>
      <c r="I579" s="344" t="s">
        <v>521</v>
      </c>
      <c r="J579" s="273">
        <v>16</v>
      </c>
      <c r="K579" s="273"/>
      <c r="L579" s="273">
        <v>310</v>
      </c>
      <c r="M579" s="447"/>
      <c r="N579" s="273">
        <v>1056</v>
      </c>
      <c r="O579" s="447">
        <f t="shared" si="12"/>
        <v>-0.70643939393939392</v>
      </c>
      <c r="P579" s="454"/>
    </row>
    <row r="580" spans="1:16" ht="18" customHeight="1">
      <c r="A580" s="490"/>
      <c r="B580" s="490"/>
      <c r="C580" s="490"/>
      <c r="D580" s="490"/>
      <c r="E580" s="490"/>
      <c r="F580" s="490"/>
      <c r="G580" s="490"/>
      <c r="H580" s="378">
        <v>2080206</v>
      </c>
      <c r="I580" s="344" t="s">
        <v>522</v>
      </c>
      <c r="J580" s="273"/>
      <c r="K580" s="273"/>
      <c r="L580" s="273">
        <v>0</v>
      </c>
      <c r="M580" s="447"/>
      <c r="N580" s="273">
        <v>151</v>
      </c>
      <c r="O580" s="447">
        <f t="shared" si="12"/>
        <v>-1</v>
      </c>
      <c r="P580" s="454"/>
    </row>
    <row r="581" spans="1:16" ht="18" customHeight="1">
      <c r="A581" s="490"/>
      <c r="B581" s="490"/>
      <c r="C581" s="490"/>
      <c r="D581" s="490"/>
      <c r="E581" s="490"/>
      <c r="F581" s="490"/>
      <c r="G581" s="490"/>
      <c r="H581" s="378">
        <v>2080207</v>
      </c>
      <c r="I581" s="344" t="s">
        <v>523</v>
      </c>
      <c r="J581" s="273"/>
      <c r="K581" s="273"/>
      <c r="L581" s="273">
        <v>0</v>
      </c>
      <c r="M581" s="447"/>
      <c r="N581" s="273">
        <v>0</v>
      </c>
      <c r="O581" s="447"/>
      <c r="P581" s="454"/>
    </row>
    <row r="582" spans="1:16" ht="18" customHeight="1">
      <c r="A582" s="490"/>
      <c r="B582" s="490"/>
      <c r="C582" s="490"/>
      <c r="D582" s="490"/>
      <c r="E582" s="490"/>
      <c r="F582" s="490"/>
      <c r="G582" s="490"/>
      <c r="H582" s="378">
        <v>2080208</v>
      </c>
      <c r="I582" s="344" t="s">
        <v>524</v>
      </c>
      <c r="J582" s="273">
        <v>277</v>
      </c>
      <c r="K582" s="273"/>
      <c r="L582" s="273">
        <v>362</v>
      </c>
      <c r="M582" s="447"/>
      <c r="N582" s="273">
        <v>226</v>
      </c>
      <c r="O582" s="447">
        <f t="shared" si="12"/>
        <v>0.60176991150442483</v>
      </c>
      <c r="P582" s="454"/>
    </row>
    <row r="583" spans="1:16" ht="18" customHeight="1">
      <c r="A583" s="490"/>
      <c r="B583" s="490"/>
      <c r="C583" s="490"/>
      <c r="D583" s="490"/>
      <c r="E583" s="490"/>
      <c r="F583" s="490"/>
      <c r="G583" s="490"/>
      <c r="H583" s="378">
        <v>2080209</v>
      </c>
      <c r="I583" s="344" t="s">
        <v>525</v>
      </c>
      <c r="J583" s="273"/>
      <c r="K583" s="273"/>
      <c r="L583" s="273">
        <v>0</v>
      </c>
      <c r="M583" s="447"/>
      <c r="N583" s="273">
        <v>0</v>
      </c>
      <c r="O583" s="447"/>
      <c r="P583" s="456"/>
    </row>
    <row r="584" spans="1:16" ht="18" customHeight="1">
      <c r="A584" s="490"/>
      <c r="B584" s="490"/>
      <c r="C584" s="490"/>
      <c r="D584" s="490"/>
      <c r="E584" s="490"/>
      <c r="F584" s="490"/>
      <c r="G584" s="490"/>
      <c r="H584" s="378">
        <v>2080299</v>
      </c>
      <c r="I584" s="344" t="s">
        <v>526</v>
      </c>
      <c r="J584" s="273"/>
      <c r="K584" s="273"/>
      <c r="L584" s="273">
        <v>0</v>
      </c>
      <c r="M584" s="447"/>
      <c r="N584" s="273">
        <v>0</v>
      </c>
      <c r="O584" s="447"/>
      <c r="P584" s="454"/>
    </row>
    <row r="585" spans="1:16" ht="18" customHeight="1">
      <c r="A585" s="490"/>
      <c r="B585" s="490"/>
      <c r="C585" s="490"/>
      <c r="D585" s="490"/>
      <c r="E585" s="490"/>
      <c r="F585" s="490"/>
      <c r="G585" s="490"/>
      <c r="H585" s="378">
        <v>20803</v>
      </c>
      <c r="I585" s="344" t="s">
        <v>527</v>
      </c>
      <c r="J585" s="273">
        <v>52</v>
      </c>
      <c r="K585" s="273"/>
      <c r="L585" s="273">
        <v>51</v>
      </c>
      <c r="M585" s="447"/>
      <c r="N585" s="273">
        <v>40</v>
      </c>
      <c r="O585" s="447">
        <f t="shared" si="12"/>
        <v>0.27499999999999991</v>
      </c>
      <c r="P585" s="454"/>
    </row>
    <row r="586" spans="1:16" ht="38.1" customHeight="1">
      <c r="A586" s="490"/>
      <c r="B586" s="490"/>
      <c r="C586" s="490"/>
      <c r="D586" s="490"/>
      <c r="E586" s="490"/>
      <c r="F586" s="490"/>
      <c r="G586" s="490"/>
      <c r="H586" s="378">
        <v>2080301</v>
      </c>
      <c r="I586" s="441" t="s">
        <v>528</v>
      </c>
      <c r="J586" s="273">
        <v>33124</v>
      </c>
      <c r="K586" s="273">
        <v>44431</v>
      </c>
      <c r="L586" s="273">
        <v>40721</v>
      </c>
      <c r="M586" s="447">
        <f>L586/K586</f>
        <v>0.91649974117170441</v>
      </c>
      <c r="N586" s="273">
        <v>26074</v>
      </c>
      <c r="O586" s="447">
        <f t="shared" si="12"/>
        <v>0.56174733450947301</v>
      </c>
      <c r="P586" s="455" t="s">
        <v>529</v>
      </c>
    </row>
    <row r="587" spans="1:16" ht="18" customHeight="1">
      <c r="A587" s="490"/>
      <c r="B587" s="490"/>
      <c r="C587" s="490"/>
      <c r="D587" s="490"/>
      <c r="E587" s="490"/>
      <c r="F587" s="490"/>
      <c r="G587" s="490"/>
      <c r="H587" s="378">
        <v>2080302</v>
      </c>
      <c r="I587" s="344" t="s">
        <v>530</v>
      </c>
      <c r="J587" s="273"/>
      <c r="K587" s="273"/>
      <c r="L587" s="273">
        <v>0</v>
      </c>
      <c r="M587" s="447"/>
      <c r="N587" s="273">
        <v>0</v>
      </c>
      <c r="O587" s="447"/>
      <c r="P587" s="454"/>
    </row>
    <row r="588" spans="1:16" ht="18" customHeight="1">
      <c r="A588" s="490"/>
      <c r="B588" s="490"/>
      <c r="C588" s="490"/>
      <c r="D588" s="490"/>
      <c r="E588" s="490"/>
      <c r="F588" s="490"/>
      <c r="G588" s="490"/>
      <c r="H588" s="378">
        <v>2080303</v>
      </c>
      <c r="I588" s="344" t="s">
        <v>531</v>
      </c>
      <c r="J588" s="273">
        <v>15604</v>
      </c>
      <c r="K588" s="273"/>
      <c r="L588" s="273">
        <v>17519</v>
      </c>
      <c r="M588" s="447"/>
      <c r="N588" s="273">
        <v>11418</v>
      </c>
      <c r="O588" s="447">
        <f t="shared" si="12"/>
        <v>0.53433175687510959</v>
      </c>
      <c r="P588" s="454"/>
    </row>
    <row r="589" spans="1:16" ht="18" customHeight="1">
      <c r="A589" s="490"/>
      <c r="B589" s="490"/>
      <c r="C589" s="490"/>
      <c r="D589" s="490"/>
      <c r="E589" s="490"/>
      <c r="F589" s="490"/>
      <c r="G589" s="490"/>
      <c r="H589" s="378">
        <v>2080304</v>
      </c>
      <c r="I589" s="344" t="s">
        <v>532</v>
      </c>
      <c r="J589" s="273">
        <v>4648</v>
      </c>
      <c r="K589" s="273"/>
      <c r="L589" s="273">
        <v>2646</v>
      </c>
      <c r="M589" s="447"/>
      <c r="N589" s="273">
        <v>2302</v>
      </c>
      <c r="O589" s="447">
        <f t="shared" si="12"/>
        <v>0.14943527367506526</v>
      </c>
      <c r="P589" s="454"/>
    </row>
    <row r="590" spans="1:16" ht="18" customHeight="1">
      <c r="A590" s="490"/>
      <c r="B590" s="490"/>
      <c r="C590" s="490"/>
      <c r="D590" s="490"/>
      <c r="E590" s="490"/>
      <c r="F590" s="490"/>
      <c r="G590" s="490"/>
      <c r="H590" s="378">
        <v>2080305</v>
      </c>
      <c r="I590" s="344" t="s">
        <v>533</v>
      </c>
      <c r="J590" s="273"/>
      <c r="K590" s="273"/>
      <c r="L590" s="273">
        <v>26</v>
      </c>
      <c r="M590" s="447"/>
      <c r="N590" s="273">
        <v>0</v>
      </c>
      <c r="O590" s="447"/>
      <c r="P590" s="454"/>
    </row>
    <row r="591" spans="1:16" ht="18" customHeight="1">
      <c r="A591" s="490"/>
      <c r="B591" s="490"/>
      <c r="C591" s="490"/>
      <c r="D591" s="490"/>
      <c r="E591" s="490"/>
      <c r="F591" s="490"/>
      <c r="G591" s="490"/>
      <c r="H591" s="378">
        <v>2080308</v>
      </c>
      <c r="I591" s="344" t="s">
        <v>534</v>
      </c>
      <c r="J591" s="273">
        <v>12873</v>
      </c>
      <c r="K591" s="273"/>
      <c r="L591" s="273">
        <v>20530</v>
      </c>
      <c r="M591" s="447"/>
      <c r="N591" s="273">
        <v>12354</v>
      </c>
      <c r="O591" s="447">
        <f t="shared" si="12"/>
        <v>0.66180994010037231</v>
      </c>
      <c r="P591" s="454"/>
    </row>
    <row r="592" spans="1:16" ht="18" customHeight="1">
      <c r="A592" s="490"/>
      <c r="B592" s="490"/>
      <c r="C592" s="490"/>
      <c r="D592" s="490"/>
      <c r="E592" s="490"/>
      <c r="F592" s="490"/>
      <c r="G592" s="490"/>
      <c r="H592" s="378">
        <v>2080399</v>
      </c>
      <c r="I592" s="441" t="s">
        <v>535</v>
      </c>
      <c r="J592" s="273">
        <v>18123</v>
      </c>
      <c r="K592" s="273">
        <v>22669</v>
      </c>
      <c r="L592" s="273">
        <v>22575</v>
      </c>
      <c r="M592" s="447">
        <f>L592/K592</f>
        <v>0.99585336803564339</v>
      </c>
      <c r="N592" s="273">
        <v>18589</v>
      </c>
      <c r="O592" s="447">
        <f t="shared" si="12"/>
        <v>0.21442788746032604</v>
      </c>
      <c r="P592" s="454"/>
    </row>
    <row r="593" spans="1:16" ht="18" customHeight="1">
      <c r="A593" s="490"/>
      <c r="B593" s="490"/>
      <c r="C593" s="490"/>
      <c r="D593" s="490"/>
      <c r="E593" s="490"/>
      <c r="F593" s="490"/>
      <c r="G593" s="490"/>
      <c r="H593" s="378">
        <v>20804</v>
      </c>
      <c r="I593" s="344" t="s">
        <v>536</v>
      </c>
      <c r="J593" s="273">
        <v>5809</v>
      </c>
      <c r="K593" s="273"/>
      <c r="L593" s="273">
        <v>6237</v>
      </c>
      <c r="M593" s="447"/>
      <c r="N593" s="273">
        <v>5267</v>
      </c>
      <c r="O593" s="447">
        <f t="shared" si="12"/>
        <v>0.18416555914182653</v>
      </c>
      <c r="P593" s="454"/>
    </row>
    <row r="594" spans="1:16" ht="18" customHeight="1">
      <c r="A594" s="490"/>
      <c r="B594" s="490"/>
      <c r="C594" s="490"/>
      <c r="D594" s="490"/>
      <c r="E594" s="490"/>
      <c r="F594" s="490"/>
      <c r="G594" s="490"/>
      <c r="H594" s="378">
        <v>2080402</v>
      </c>
      <c r="I594" s="344" t="s">
        <v>537</v>
      </c>
      <c r="J594" s="273">
        <v>2353</v>
      </c>
      <c r="K594" s="273"/>
      <c r="L594" s="273">
        <v>6367</v>
      </c>
      <c r="M594" s="447"/>
      <c r="N594" s="273">
        <v>1585</v>
      </c>
      <c r="O594" s="447">
        <f t="shared" si="12"/>
        <v>3.0170347003154578</v>
      </c>
      <c r="P594" s="454"/>
    </row>
    <row r="595" spans="1:16" ht="18" customHeight="1">
      <c r="A595" s="490"/>
      <c r="B595" s="490"/>
      <c r="C595" s="490"/>
      <c r="D595" s="490"/>
      <c r="E595" s="490"/>
      <c r="F595" s="490"/>
      <c r="G595" s="490"/>
      <c r="H595" s="378">
        <v>20805</v>
      </c>
      <c r="I595" s="344" t="s">
        <v>538</v>
      </c>
      <c r="J595" s="273"/>
      <c r="K595" s="273"/>
      <c r="L595" s="273">
        <v>0</v>
      </c>
      <c r="M595" s="447"/>
      <c r="N595" s="273">
        <v>0</v>
      </c>
      <c r="O595" s="447"/>
      <c r="P595" s="454"/>
    </row>
    <row r="596" spans="1:16" ht="18" customHeight="1">
      <c r="A596" s="490"/>
      <c r="B596" s="490"/>
      <c r="C596" s="490"/>
      <c r="D596" s="490"/>
      <c r="E596" s="490"/>
      <c r="F596" s="490"/>
      <c r="G596" s="490"/>
      <c r="H596" s="378"/>
      <c r="I596" s="344" t="s">
        <v>539</v>
      </c>
      <c r="J596" s="273">
        <v>5499</v>
      </c>
      <c r="K596" s="273"/>
      <c r="L596" s="273">
        <v>4849</v>
      </c>
      <c r="M596" s="447"/>
      <c r="N596" s="273">
        <v>6160</v>
      </c>
      <c r="O596" s="447">
        <f t="shared" si="12"/>
        <v>-0.21282467532467531</v>
      </c>
      <c r="P596" s="454"/>
    </row>
    <row r="597" spans="1:16" ht="18" customHeight="1">
      <c r="A597" s="490"/>
      <c r="B597" s="490"/>
      <c r="C597" s="490"/>
      <c r="D597" s="490"/>
      <c r="E597" s="490"/>
      <c r="F597" s="490"/>
      <c r="G597" s="490"/>
      <c r="H597" s="378"/>
      <c r="I597" s="344" t="s">
        <v>540</v>
      </c>
      <c r="J597" s="273">
        <v>3918</v>
      </c>
      <c r="K597" s="273"/>
      <c r="L597" s="273">
        <v>4875</v>
      </c>
      <c r="M597" s="447"/>
      <c r="N597" s="273">
        <v>4699</v>
      </c>
      <c r="O597" s="447">
        <f t="shared" si="12"/>
        <v>3.7454777612258017E-2</v>
      </c>
      <c r="P597" s="454"/>
    </row>
    <row r="598" spans="1:16" ht="18" customHeight="1">
      <c r="A598" s="490"/>
      <c r="B598" s="490"/>
      <c r="C598" s="490"/>
      <c r="D598" s="490"/>
      <c r="E598" s="490"/>
      <c r="F598" s="490"/>
      <c r="G598" s="490"/>
      <c r="H598" s="378"/>
      <c r="I598" s="344" t="s">
        <v>541</v>
      </c>
      <c r="J598" s="273">
        <v>544</v>
      </c>
      <c r="K598" s="273"/>
      <c r="L598" s="273">
        <v>247</v>
      </c>
      <c r="M598" s="447"/>
      <c r="N598" s="273">
        <v>878</v>
      </c>
      <c r="O598" s="447">
        <f t="shared" si="12"/>
        <v>-0.71867881548974943</v>
      </c>
      <c r="P598" s="454"/>
    </row>
    <row r="599" spans="1:16" ht="18" customHeight="1">
      <c r="A599" s="490"/>
      <c r="B599" s="490"/>
      <c r="C599" s="490"/>
      <c r="D599" s="490"/>
      <c r="E599" s="490"/>
      <c r="F599" s="490"/>
      <c r="G599" s="490"/>
      <c r="H599" s="378">
        <v>2080501</v>
      </c>
      <c r="I599" s="441" t="s">
        <v>542</v>
      </c>
      <c r="J599" s="273">
        <v>15867</v>
      </c>
      <c r="K599" s="273">
        <v>13726</v>
      </c>
      <c r="L599" s="273">
        <v>13402</v>
      </c>
      <c r="M599" s="447">
        <f>L599/K599</f>
        <v>0.97639516246539415</v>
      </c>
      <c r="N599" s="273">
        <v>12803</v>
      </c>
      <c r="O599" s="447">
        <f t="shared" si="12"/>
        <v>4.6785909552448546E-2</v>
      </c>
      <c r="P599" s="454"/>
    </row>
    <row r="600" spans="1:16" ht="18" customHeight="1">
      <c r="A600" s="490"/>
      <c r="B600" s="490"/>
      <c r="C600" s="490"/>
      <c r="D600" s="490"/>
      <c r="E600" s="490"/>
      <c r="F600" s="490"/>
      <c r="G600" s="490"/>
      <c r="H600" s="378">
        <v>2080502</v>
      </c>
      <c r="I600" s="344" t="s">
        <v>96</v>
      </c>
      <c r="J600" s="273">
        <v>743</v>
      </c>
      <c r="K600" s="273"/>
      <c r="L600" s="273">
        <v>728</v>
      </c>
      <c r="M600" s="447"/>
      <c r="N600" s="273">
        <v>838</v>
      </c>
      <c r="O600" s="447">
        <f t="shared" si="12"/>
        <v>-0.13126491646778038</v>
      </c>
      <c r="P600" s="454"/>
    </row>
    <row r="601" spans="1:16" ht="18" customHeight="1">
      <c r="A601" s="490"/>
      <c r="B601" s="490"/>
      <c r="C601" s="490"/>
      <c r="D601" s="490"/>
      <c r="E601" s="490"/>
      <c r="F601" s="490"/>
      <c r="G601" s="490"/>
      <c r="H601" s="378">
        <v>2080503</v>
      </c>
      <c r="I601" s="344" t="s">
        <v>97</v>
      </c>
      <c r="J601" s="273"/>
      <c r="K601" s="273"/>
      <c r="L601" s="273">
        <v>0</v>
      </c>
      <c r="M601" s="447"/>
      <c r="N601" s="273">
        <v>0</v>
      </c>
      <c r="O601" s="447"/>
      <c r="P601" s="457"/>
    </row>
    <row r="602" spans="1:16" ht="18" customHeight="1">
      <c r="A602" s="490"/>
      <c r="B602" s="490"/>
      <c r="C602" s="490"/>
      <c r="D602" s="490"/>
      <c r="E602" s="490"/>
      <c r="F602" s="490"/>
      <c r="G602" s="490"/>
      <c r="H602" s="378">
        <v>2080504</v>
      </c>
      <c r="I602" s="344" t="s">
        <v>98</v>
      </c>
      <c r="J602" s="273"/>
      <c r="K602" s="273"/>
      <c r="L602" s="273">
        <v>0</v>
      </c>
      <c r="M602" s="447"/>
      <c r="N602" s="273">
        <v>0</v>
      </c>
      <c r="O602" s="447"/>
      <c r="P602" s="454"/>
    </row>
    <row r="603" spans="1:16" ht="18" customHeight="1">
      <c r="A603" s="490"/>
      <c r="B603" s="490"/>
      <c r="C603" s="490"/>
      <c r="D603" s="490"/>
      <c r="E603" s="490"/>
      <c r="F603" s="490"/>
      <c r="G603" s="490"/>
      <c r="H603" s="378">
        <v>2080599</v>
      </c>
      <c r="I603" s="344" t="s">
        <v>543</v>
      </c>
      <c r="J603" s="273">
        <v>6523</v>
      </c>
      <c r="K603" s="273"/>
      <c r="L603" s="273">
        <v>5708</v>
      </c>
      <c r="M603" s="447"/>
      <c r="N603" s="273">
        <v>5691</v>
      </c>
      <c r="O603" s="447">
        <f t="shared" si="12"/>
        <v>2.9871727288701688E-3</v>
      </c>
      <c r="P603" s="454"/>
    </row>
    <row r="604" spans="1:16" ht="18" customHeight="1">
      <c r="A604" s="490"/>
      <c r="B604" s="490"/>
      <c r="C604" s="490"/>
      <c r="D604" s="490"/>
      <c r="E604" s="490"/>
      <c r="F604" s="490"/>
      <c r="G604" s="490"/>
      <c r="H604" s="378">
        <v>20806</v>
      </c>
      <c r="I604" s="344" t="s">
        <v>544</v>
      </c>
      <c r="J604" s="273">
        <v>5286</v>
      </c>
      <c r="K604" s="273"/>
      <c r="L604" s="273">
        <v>4903</v>
      </c>
      <c r="M604" s="447"/>
      <c r="N604" s="273">
        <v>4669</v>
      </c>
      <c r="O604" s="447">
        <f t="shared" si="12"/>
        <v>5.0117798243735301E-2</v>
      </c>
      <c r="P604" s="454"/>
    </row>
    <row r="605" spans="1:16" ht="18" customHeight="1">
      <c r="A605" s="490"/>
      <c r="B605" s="490"/>
      <c r="C605" s="490"/>
      <c r="D605" s="490"/>
      <c r="E605" s="490"/>
      <c r="F605" s="490"/>
      <c r="G605" s="490"/>
      <c r="H605" s="378">
        <v>2080601</v>
      </c>
      <c r="I605" s="344" t="s">
        <v>545</v>
      </c>
      <c r="J605" s="273">
        <v>479</v>
      </c>
      <c r="K605" s="273"/>
      <c r="L605" s="273">
        <v>472</v>
      </c>
      <c r="M605" s="447"/>
      <c r="N605" s="273">
        <v>205</v>
      </c>
      <c r="O605" s="447">
        <f t="shared" si="12"/>
        <v>1.3024390243902437</v>
      </c>
      <c r="P605" s="454"/>
    </row>
    <row r="606" spans="1:16" ht="18" customHeight="1">
      <c r="A606" s="490"/>
      <c r="B606" s="490"/>
      <c r="C606" s="490"/>
      <c r="D606" s="490"/>
      <c r="E606" s="490"/>
      <c r="F606" s="490"/>
      <c r="G606" s="490"/>
      <c r="H606" s="378">
        <v>2080602</v>
      </c>
      <c r="I606" s="344" t="s">
        <v>546</v>
      </c>
      <c r="J606" s="273"/>
      <c r="K606" s="273"/>
      <c r="L606" s="273">
        <v>0</v>
      </c>
      <c r="M606" s="447"/>
      <c r="N606" s="273">
        <v>0</v>
      </c>
      <c r="O606" s="447"/>
      <c r="P606" s="454"/>
    </row>
    <row r="607" spans="1:16" ht="18" customHeight="1">
      <c r="A607" s="490"/>
      <c r="B607" s="490"/>
      <c r="C607" s="490"/>
      <c r="D607" s="490"/>
      <c r="E607" s="490"/>
      <c r="F607" s="490"/>
      <c r="G607" s="490"/>
      <c r="H607" s="378">
        <v>2080699</v>
      </c>
      <c r="I607" s="344" t="s">
        <v>547</v>
      </c>
      <c r="J607" s="273">
        <v>2837</v>
      </c>
      <c r="K607" s="273"/>
      <c r="L607" s="273">
        <v>1591</v>
      </c>
      <c r="M607" s="447"/>
      <c r="N607" s="273">
        <v>1400</v>
      </c>
      <c r="O607" s="447">
        <f t="shared" si="12"/>
        <v>0.13642857142857134</v>
      </c>
      <c r="P607" s="454"/>
    </row>
    <row r="608" spans="1:16" ht="18" customHeight="1">
      <c r="A608" s="490"/>
      <c r="B608" s="490"/>
      <c r="C608" s="490"/>
      <c r="D608" s="490"/>
      <c r="E608" s="490"/>
      <c r="F608" s="490"/>
      <c r="G608" s="490"/>
      <c r="H608" s="378">
        <v>20807</v>
      </c>
      <c r="I608" s="441" t="s">
        <v>548</v>
      </c>
      <c r="J608" s="273"/>
      <c r="K608" s="273">
        <v>304</v>
      </c>
      <c r="L608" s="273">
        <v>304</v>
      </c>
      <c r="M608" s="447">
        <f>L608/K608</f>
        <v>1</v>
      </c>
      <c r="N608" s="273">
        <v>444</v>
      </c>
      <c r="O608" s="447">
        <f t="shared" si="12"/>
        <v>-0.31531531531531531</v>
      </c>
      <c r="P608" s="455"/>
    </row>
    <row r="609" spans="1:16" ht="18" customHeight="1">
      <c r="A609" s="490"/>
      <c r="B609" s="490"/>
      <c r="C609" s="490"/>
      <c r="D609" s="490"/>
      <c r="E609" s="490"/>
      <c r="F609" s="490"/>
      <c r="G609" s="490"/>
      <c r="H609" s="378">
        <v>2080701</v>
      </c>
      <c r="I609" s="344" t="s">
        <v>549</v>
      </c>
      <c r="J609" s="273"/>
      <c r="K609" s="273"/>
      <c r="L609" s="273">
        <v>0</v>
      </c>
      <c r="M609" s="447"/>
      <c r="N609" s="273">
        <v>0</v>
      </c>
      <c r="O609" s="447"/>
      <c r="P609" s="454"/>
    </row>
    <row r="610" spans="1:16" ht="18" customHeight="1">
      <c r="A610" s="490"/>
      <c r="B610" s="490"/>
      <c r="C610" s="490"/>
      <c r="D610" s="490"/>
      <c r="E610" s="490"/>
      <c r="F610" s="490"/>
      <c r="G610" s="490"/>
      <c r="H610" s="378">
        <v>2080702</v>
      </c>
      <c r="I610" s="344" t="s">
        <v>550</v>
      </c>
      <c r="J610" s="273"/>
      <c r="K610" s="273"/>
      <c r="L610" s="273">
        <v>0</v>
      </c>
      <c r="M610" s="447"/>
      <c r="N610" s="273">
        <v>0</v>
      </c>
      <c r="O610" s="447"/>
      <c r="P610" s="454"/>
    </row>
    <row r="611" spans="1:16" ht="18" customHeight="1">
      <c r="A611" s="490"/>
      <c r="B611" s="490"/>
      <c r="C611" s="490"/>
      <c r="D611" s="490"/>
      <c r="E611" s="490"/>
      <c r="F611" s="490"/>
      <c r="G611" s="490"/>
      <c r="H611" s="378">
        <v>2080703</v>
      </c>
      <c r="I611" s="344" t="s">
        <v>551</v>
      </c>
      <c r="J611" s="273"/>
      <c r="K611" s="273"/>
      <c r="L611" s="273">
        <v>0</v>
      </c>
      <c r="M611" s="447"/>
      <c r="N611" s="273">
        <v>0</v>
      </c>
      <c r="O611" s="447"/>
      <c r="P611" s="454"/>
    </row>
    <row r="612" spans="1:16" ht="18" customHeight="1">
      <c r="A612" s="490"/>
      <c r="B612" s="490"/>
      <c r="C612" s="490"/>
      <c r="D612" s="490"/>
      <c r="E612" s="490"/>
      <c r="F612" s="490"/>
      <c r="G612" s="490"/>
      <c r="H612" s="378">
        <v>2080704</v>
      </c>
      <c r="I612" s="344" t="s">
        <v>552</v>
      </c>
      <c r="J612" s="273"/>
      <c r="K612" s="273"/>
      <c r="L612" s="273">
        <v>304</v>
      </c>
      <c r="M612" s="447"/>
      <c r="N612" s="273">
        <v>444</v>
      </c>
      <c r="O612" s="447">
        <f t="shared" si="12"/>
        <v>-0.31531531531531531</v>
      </c>
      <c r="P612" s="454"/>
    </row>
    <row r="613" spans="1:16" ht="18" customHeight="1">
      <c r="A613" s="490"/>
      <c r="B613" s="490"/>
      <c r="C613" s="490"/>
      <c r="D613" s="490"/>
      <c r="E613" s="490"/>
      <c r="F613" s="490"/>
      <c r="G613" s="490"/>
      <c r="H613" s="378">
        <v>2080705</v>
      </c>
      <c r="I613" s="441" t="s">
        <v>553</v>
      </c>
      <c r="J613" s="273">
        <v>840</v>
      </c>
      <c r="K613" s="273">
        <v>810</v>
      </c>
      <c r="L613" s="273">
        <v>484</v>
      </c>
      <c r="M613" s="447">
        <f>L613/K613</f>
        <v>0.59753086419753088</v>
      </c>
      <c r="N613" s="273">
        <v>494</v>
      </c>
      <c r="O613" s="447">
        <f t="shared" si="12"/>
        <v>-2.0242914979757054E-2</v>
      </c>
      <c r="P613" s="454"/>
    </row>
    <row r="614" spans="1:16" ht="18" customHeight="1">
      <c r="A614" s="490"/>
      <c r="B614" s="490"/>
      <c r="C614" s="490"/>
      <c r="D614" s="490"/>
      <c r="E614" s="490"/>
      <c r="F614" s="490"/>
      <c r="G614" s="490"/>
      <c r="H614" s="378">
        <v>2080706</v>
      </c>
      <c r="I614" s="344" t="s">
        <v>96</v>
      </c>
      <c r="J614" s="273">
        <v>250</v>
      </c>
      <c r="K614" s="273"/>
      <c r="L614" s="273">
        <v>194</v>
      </c>
      <c r="M614" s="447"/>
      <c r="N614" s="273">
        <v>182</v>
      </c>
      <c r="O614" s="447">
        <f t="shared" si="12"/>
        <v>6.5934065934065922E-2</v>
      </c>
      <c r="P614" s="457"/>
    </row>
    <row r="615" spans="1:16" ht="18" customHeight="1">
      <c r="A615" s="490"/>
      <c r="B615" s="490"/>
      <c r="C615" s="490"/>
      <c r="D615" s="490"/>
      <c r="E615" s="490"/>
      <c r="F615" s="490"/>
      <c r="G615" s="490"/>
      <c r="H615" s="378">
        <v>2080707</v>
      </c>
      <c r="I615" s="344" t="s">
        <v>97</v>
      </c>
      <c r="J615" s="273">
        <v>590</v>
      </c>
      <c r="K615" s="273"/>
      <c r="L615" s="273">
        <v>290</v>
      </c>
      <c r="M615" s="447"/>
      <c r="N615" s="273">
        <v>312</v>
      </c>
      <c r="O615" s="447">
        <f t="shared" si="12"/>
        <v>-7.0512820512820484E-2</v>
      </c>
      <c r="P615" s="454"/>
    </row>
    <row r="616" spans="1:16" ht="18" customHeight="1">
      <c r="A616" s="490"/>
      <c r="B616" s="490"/>
      <c r="C616" s="490"/>
      <c r="D616" s="490"/>
      <c r="E616" s="490"/>
      <c r="F616" s="490"/>
      <c r="G616" s="490"/>
      <c r="H616" s="378">
        <v>2080709</v>
      </c>
      <c r="I616" s="344" t="s">
        <v>98</v>
      </c>
      <c r="J616" s="273"/>
      <c r="K616" s="273"/>
      <c r="L616" s="273">
        <v>0</v>
      </c>
      <c r="M616" s="447"/>
      <c r="N616" s="273">
        <v>0</v>
      </c>
      <c r="O616" s="447"/>
      <c r="P616" s="454"/>
    </row>
    <row r="617" spans="1:16" ht="18" customHeight="1">
      <c r="A617" s="490"/>
      <c r="B617" s="490"/>
      <c r="C617" s="490"/>
      <c r="D617" s="490"/>
      <c r="E617" s="490"/>
      <c r="F617" s="490"/>
      <c r="G617" s="490"/>
      <c r="H617" s="378">
        <v>2080710</v>
      </c>
      <c r="I617" s="344" t="s">
        <v>554</v>
      </c>
      <c r="J617" s="273"/>
      <c r="K617" s="273"/>
      <c r="L617" s="273">
        <v>0</v>
      </c>
      <c r="M617" s="447"/>
      <c r="N617" s="273">
        <v>0</v>
      </c>
      <c r="O617" s="447"/>
      <c r="P617" s="454"/>
    </row>
    <row r="618" spans="1:16" ht="18" customHeight="1">
      <c r="A618" s="490"/>
      <c r="B618" s="490"/>
      <c r="C618" s="490"/>
      <c r="D618" s="490"/>
      <c r="E618" s="490"/>
      <c r="F618" s="490"/>
      <c r="G618" s="490"/>
      <c r="H618" s="378">
        <v>2080711</v>
      </c>
      <c r="I618" s="441" t="s">
        <v>555</v>
      </c>
      <c r="J618" s="273"/>
      <c r="K618" s="273"/>
      <c r="L618" s="273">
        <v>0</v>
      </c>
      <c r="M618" s="447"/>
      <c r="N618" s="273">
        <v>0</v>
      </c>
      <c r="O618" s="447"/>
      <c r="P618" s="454"/>
    </row>
    <row r="619" spans="1:16" ht="18" customHeight="1">
      <c r="A619" s="490"/>
      <c r="B619" s="490"/>
      <c r="C619" s="490"/>
      <c r="D619" s="490"/>
      <c r="E619" s="490"/>
      <c r="F619" s="490"/>
      <c r="G619" s="490"/>
      <c r="H619" s="378">
        <v>2080712</v>
      </c>
      <c r="I619" s="344" t="s">
        <v>556</v>
      </c>
      <c r="J619" s="273"/>
      <c r="K619" s="273"/>
      <c r="L619" s="273">
        <v>0</v>
      </c>
      <c r="M619" s="447"/>
      <c r="N619" s="273">
        <v>0</v>
      </c>
      <c r="O619" s="447"/>
      <c r="P619" s="454"/>
    </row>
    <row r="620" spans="1:16" ht="18" customHeight="1">
      <c r="A620" s="490"/>
      <c r="B620" s="490"/>
      <c r="C620" s="490"/>
      <c r="D620" s="490"/>
      <c r="E620" s="490"/>
      <c r="F620" s="490"/>
      <c r="G620" s="490"/>
      <c r="H620" s="378">
        <v>2080713</v>
      </c>
      <c r="I620" s="344" t="s">
        <v>557</v>
      </c>
      <c r="J620" s="273"/>
      <c r="K620" s="273"/>
      <c r="L620" s="273">
        <v>0</v>
      </c>
      <c r="M620" s="447"/>
      <c r="N620" s="273">
        <v>0</v>
      </c>
      <c r="O620" s="447"/>
      <c r="P620" s="454"/>
    </row>
    <row r="621" spans="1:16" ht="33.950000000000003" customHeight="1">
      <c r="A621" s="490"/>
      <c r="B621" s="490"/>
      <c r="C621" s="490"/>
      <c r="D621" s="490"/>
      <c r="E621" s="490"/>
      <c r="F621" s="490"/>
      <c r="G621" s="490"/>
      <c r="H621" s="378">
        <v>2080799</v>
      </c>
      <c r="I621" s="441" t="s">
        <v>558</v>
      </c>
      <c r="J621" s="273">
        <v>14071</v>
      </c>
      <c r="K621" s="273">
        <v>41487</v>
      </c>
      <c r="L621" s="273">
        <v>41212</v>
      </c>
      <c r="M621" s="447">
        <f>L621/K621</f>
        <v>0.99337141755248637</v>
      </c>
      <c r="N621" s="273">
        <v>14162</v>
      </c>
      <c r="O621" s="447">
        <f t="shared" si="12"/>
        <v>1.9100409546674197</v>
      </c>
      <c r="P621" s="455" t="s">
        <v>559</v>
      </c>
    </row>
    <row r="622" spans="1:16" ht="18" customHeight="1">
      <c r="A622" s="490"/>
      <c r="B622" s="490"/>
      <c r="C622" s="490"/>
      <c r="D622" s="490"/>
      <c r="E622" s="490"/>
      <c r="F622" s="490"/>
      <c r="G622" s="490"/>
      <c r="H622" s="378">
        <v>20808</v>
      </c>
      <c r="I622" s="344" t="s">
        <v>560</v>
      </c>
      <c r="J622" s="273"/>
      <c r="K622" s="273"/>
      <c r="L622" s="273">
        <v>26200</v>
      </c>
      <c r="M622" s="447"/>
      <c r="N622" s="273">
        <v>0</v>
      </c>
      <c r="O622" s="447"/>
      <c r="P622" s="454"/>
    </row>
    <row r="623" spans="1:16" ht="18" customHeight="1">
      <c r="A623" s="490"/>
      <c r="B623" s="490"/>
      <c r="C623" s="490"/>
      <c r="D623" s="490"/>
      <c r="E623" s="490"/>
      <c r="F623" s="490"/>
      <c r="G623" s="490"/>
      <c r="H623" s="378">
        <v>2080801</v>
      </c>
      <c r="I623" s="344" t="s">
        <v>561</v>
      </c>
      <c r="J623" s="273">
        <v>14071</v>
      </c>
      <c r="K623" s="273"/>
      <c r="L623" s="273">
        <v>15012</v>
      </c>
      <c r="M623" s="447"/>
      <c r="N623" s="273">
        <v>14162</v>
      </c>
      <c r="O623" s="447">
        <f t="shared" si="12"/>
        <v>6.0019771218754459E-2</v>
      </c>
      <c r="P623" s="454"/>
    </row>
    <row r="624" spans="1:16" ht="18" customHeight="1">
      <c r="A624" s="490"/>
      <c r="B624" s="490"/>
      <c r="C624" s="490"/>
      <c r="D624" s="490"/>
      <c r="E624" s="490"/>
      <c r="F624" s="490"/>
      <c r="G624" s="490"/>
      <c r="H624" s="378">
        <v>2080802</v>
      </c>
      <c r="I624" s="441" t="s">
        <v>562</v>
      </c>
      <c r="J624" s="273">
        <v>2459</v>
      </c>
      <c r="K624" s="273">
        <v>2841</v>
      </c>
      <c r="L624" s="273">
        <v>2841</v>
      </c>
      <c r="M624" s="447">
        <f>L624/K624</f>
        <v>1</v>
      </c>
      <c r="N624" s="273">
        <v>2086</v>
      </c>
      <c r="O624" s="447">
        <f t="shared" si="12"/>
        <v>0.3619367209971236</v>
      </c>
      <c r="P624" s="454"/>
    </row>
    <row r="625" spans="1:16" ht="18" customHeight="1">
      <c r="A625" s="490"/>
      <c r="B625" s="490"/>
      <c r="C625" s="490"/>
      <c r="D625" s="490"/>
      <c r="E625" s="490"/>
      <c r="F625" s="490"/>
      <c r="G625" s="490"/>
      <c r="H625" s="378">
        <v>2080803</v>
      </c>
      <c r="I625" s="344" t="s">
        <v>563</v>
      </c>
      <c r="J625" s="273">
        <v>2459</v>
      </c>
      <c r="K625" s="273"/>
      <c r="L625" s="273">
        <v>2841</v>
      </c>
      <c r="M625" s="447"/>
      <c r="N625" s="273">
        <v>2086</v>
      </c>
      <c r="O625" s="447">
        <f t="shared" si="12"/>
        <v>0.3619367209971236</v>
      </c>
      <c r="P625" s="454"/>
    </row>
    <row r="626" spans="1:16" ht="18" customHeight="1">
      <c r="A626" s="490"/>
      <c r="B626" s="490"/>
      <c r="C626" s="490"/>
      <c r="D626" s="490"/>
      <c r="E626" s="490"/>
      <c r="F626" s="490"/>
      <c r="G626" s="490"/>
      <c r="H626" s="378">
        <v>2080804</v>
      </c>
      <c r="I626" s="441" t="s">
        <v>564</v>
      </c>
      <c r="J626" s="273">
        <v>4974</v>
      </c>
      <c r="K626" s="273">
        <v>0</v>
      </c>
      <c r="L626" s="273">
        <v>0</v>
      </c>
      <c r="M626" s="447"/>
      <c r="N626" s="273">
        <v>1873</v>
      </c>
      <c r="O626" s="447">
        <f t="shared" si="12"/>
        <v>-1</v>
      </c>
      <c r="P626" s="455"/>
    </row>
    <row r="627" spans="1:16" ht="18" customHeight="1">
      <c r="A627" s="490"/>
      <c r="B627" s="490"/>
      <c r="C627" s="490"/>
      <c r="D627" s="490"/>
      <c r="E627" s="490"/>
      <c r="F627" s="490"/>
      <c r="G627" s="490"/>
      <c r="H627" s="378">
        <v>20810</v>
      </c>
      <c r="I627" s="344" t="s">
        <v>565</v>
      </c>
      <c r="J627" s="273">
        <v>4974</v>
      </c>
      <c r="K627" s="273"/>
      <c r="L627" s="273">
        <v>0</v>
      </c>
      <c r="M627" s="447"/>
      <c r="N627" s="273">
        <v>1873</v>
      </c>
      <c r="O627" s="447">
        <f t="shared" si="12"/>
        <v>-1</v>
      </c>
      <c r="P627" s="454"/>
    </row>
    <row r="628" spans="1:16" ht="18" customHeight="1">
      <c r="A628" s="490"/>
      <c r="B628" s="490"/>
      <c r="C628" s="490"/>
      <c r="D628" s="490"/>
      <c r="E628" s="490"/>
      <c r="F628" s="490"/>
      <c r="G628" s="490"/>
      <c r="H628" s="378">
        <v>2081001</v>
      </c>
      <c r="I628" s="441" t="s">
        <v>566</v>
      </c>
      <c r="J628" s="273">
        <v>71336</v>
      </c>
      <c r="K628" s="273">
        <v>14679</v>
      </c>
      <c r="L628" s="273">
        <v>14667</v>
      </c>
      <c r="M628" s="447">
        <f>L628/K628</f>
        <v>0.99918250562027389</v>
      </c>
      <c r="N628" s="273">
        <v>15566</v>
      </c>
      <c r="O628" s="447">
        <f t="shared" si="12"/>
        <v>-5.7754079403828817E-2</v>
      </c>
      <c r="P628" s="454"/>
    </row>
    <row r="629" spans="1:16" ht="18" customHeight="1">
      <c r="A629" s="490"/>
      <c r="B629" s="490"/>
      <c r="C629" s="490"/>
      <c r="D629" s="490"/>
      <c r="E629" s="490"/>
      <c r="F629" s="490"/>
      <c r="G629" s="490"/>
      <c r="H629" s="378">
        <v>2081002</v>
      </c>
      <c r="I629" s="344" t="s">
        <v>567</v>
      </c>
      <c r="J629" s="273">
        <v>71336</v>
      </c>
      <c r="K629" s="273"/>
      <c r="L629" s="273">
        <v>14667</v>
      </c>
      <c r="M629" s="447"/>
      <c r="N629" s="273">
        <v>15566</v>
      </c>
      <c r="O629" s="447">
        <f t="shared" si="12"/>
        <v>-5.7754079403828817E-2</v>
      </c>
      <c r="P629" s="454"/>
    </row>
    <row r="630" spans="1:16" ht="18" customHeight="1">
      <c r="A630" s="490"/>
      <c r="B630" s="490"/>
      <c r="C630" s="490"/>
      <c r="D630" s="490"/>
      <c r="E630" s="490"/>
      <c r="F630" s="490"/>
      <c r="G630" s="490"/>
      <c r="H630" s="378">
        <v>2081003</v>
      </c>
      <c r="I630" s="441" t="s">
        <v>40</v>
      </c>
      <c r="J630" s="462">
        <v>1261176</v>
      </c>
      <c r="K630" s="462">
        <f>SUM(K631,K636,K649,K653,K665,K668,K672,K682,K687,K700)</f>
        <v>1178569</v>
      </c>
      <c r="L630" s="462">
        <f>SUM(L631,L636,L649,L653,L665,L668,L672,L682,L687,L700)</f>
        <v>1130130</v>
      </c>
      <c r="M630" s="443">
        <f>L630/K630</f>
        <v>0.95890015773365833</v>
      </c>
      <c r="N630" s="462">
        <f>SUM(N631,N636,N649,N653,N665,N668,N672,N682,N687,N700)</f>
        <v>945184</v>
      </c>
      <c r="O630" s="443">
        <f t="shared" si="12"/>
        <v>0.19567195382063174</v>
      </c>
      <c r="P630" s="453"/>
    </row>
    <row r="631" spans="1:16" ht="59.1" customHeight="1">
      <c r="A631" s="490"/>
      <c r="B631" s="490"/>
      <c r="C631" s="490"/>
      <c r="D631" s="490"/>
      <c r="E631" s="490"/>
      <c r="F631" s="490"/>
      <c r="G631" s="490"/>
      <c r="H631" s="378">
        <v>2081004</v>
      </c>
      <c r="I631" s="441" t="s">
        <v>568</v>
      </c>
      <c r="J631" s="273">
        <v>20413</v>
      </c>
      <c r="K631" s="273">
        <v>29162</v>
      </c>
      <c r="L631" s="273">
        <v>29118</v>
      </c>
      <c r="M631" s="447">
        <f>L631/K631</f>
        <v>0.99849118716137442</v>
      </c>
      <c r="N631" s="273">
        <v>15146</v>
      </c>
      <c r="O631" s="447">
        <f t="shared" si="12"/>
        <v>0.92248778555394173</v>
      </c>
      <c r="P631" s="455" t="s">
        <v>569</v>
      </c>
    </row>
    <row r="632" spans="1:16" ht="18" customHeight="1">
      <c r="A632" s="490"/>
      <c r="B632" s="490"/>
      <c r="C632" s="490"/>
      <c r="D632" s="490"/>
      <c r="E632" s="490"/>
      <c r="F632" s="490"/>
      <c r="G632" s="490"/>
      <c r="H632" s="378">
        <v>2081005</v>
      </c>
      <c r="I632" s="344" t="s">
        <v>96</v>
      </c>
      <c r="J632" s="273">
        <v>3852</v>
      </c>
      <c r="K632" s="273"/>
      <c r="L632" s="273">
        <v>4622</v>
      </c>
      <c r="M632" s="447"/>
      <c r="N632" s="273">
        <v>4626</v>
      </c>
      <c r="O632" s="447">
        <f t="shared" si="12"/>
        <v>-8.6467790747946083E-4</v>
      </c>
      <c r="P632" s="454"/>
    </row>
    <row r="633" spans="1:16" ht="18" customHeight="1">
      <c r="A633" s="490"/>
      <c r="B633" s="490"/>
      <c r="C633" s="490"/>
      <c r="D633" s="490"/>
      <c r="E633" s="490"/>
      <c r="F633" s="490"/>
      <c r="G633" s="490"/>
      <c r="H633" s="378">
        <v>2081099</v>
      </c>
      <c r="I633" s="344" t="s">
        <v>97</v>
      </c>
      <c r="J633" s="273">
        <v>4792</v>
      </c>
      <c r="K633" s="273"/>
      <c r="L633" s="273">
        <v>4335</v>
      </c>
      <c r="M633" s="447"/>
      <c r="N633" s="273">
        <v>4146</v>
      </c>
      <c r="O633" s="447">
        <f t="shared" si="12"/>
        <v>4.5586107091172279E-2</v>
      </c>
      <c r="P633" s="454"/>
    </row>
    <row r="634" spans="1:16" ht="18" customHeight="1">
      <c r="A634" s="490"/>
      <c r="B634" s="490"/>
      <c r="C634" s="490"/>
      <c r="D634" s="490"/>
      <c r="E634" s="490"/>
      <c r="F634" s="490"/>
      <c r="G634" s="490"/>
      <c r="H634" s="378">
        <v>20811</v>
      </c>
      <c r="I634" s="344" t="s">
        <v>98</v>
      </c>
      <c r="J634" s="273"/>
      <c r="K634" s="273"/>
      <c r="L634" s="273">
        <v>0</v>
      </c>
      <c r="M634" s="447"/>
      <c r="N634" s="273">
        <v>0</v>
      </c>
      <c r="O634" s="447"/>
      <c r="P634" s="454"/>
    </row>
    <row r="635" spans="1:16" ht="18" customHeight="1">
      <c r="A635" s="490"/>
      <c r="B635" s="490"/>
      <c r="C635" s="490"/>
      <c r="D635" s="490"/>
      <c r="E635" s="490"/>
      <c r="F635" s="490"/>
      <c r="G635" s="490"/>
      <c r="H635" s="378">
        <v>2081101</v>
      </c>
      <c r="I635" s="344" t="s">
        <v>570</v>
      </c>
      <c r="J635" s="273">
        <v>11769</v>
      </c>
      <c r="K635" s="273"/>
      <c r="L635" s="273">
        <v>20161</v>
      </c>
      <c r="M635" s="447"/>
      <c r="N635" s="273">
        <v>6374</v>
      </c>
      <c r="O635" s="447">
        <f t="shared" si="12"/>
        <v>2.1630059617194854</v>
      </c>
      <c r="P635" s="454"/>
    </row>
    <row r="636" spans="1:16" ht="54.95" customHeight="1">
      <c r="A636" s="490"/>
      <c r="B636" s="490"/>
      <c r="C636" s="490"/>
      <c r="D636" s="490"/>
      <c r="E636" s="490"/>
      <c r="F636" s="490"/>
      <c r="G636" s="490"/>
      <c r="H636" s="378">
        <v>2081102</v>
      </c>
      <c r="I636" s="441" t="s">
        <v>571</v>
      </c>
      <c r="J636" s="273">
        <v>681071</v>
      </c>
      <c r="K636" s="273">
        <v>678634</v>
      </c>
      <c r="L636" s="273">
        <v>639400</v>
      </c>
      <c r="M636" s="447">
        <f>L636/K636</f>
        <v>0.94218680466937998</v>
      </c>
      <c r="N636" s="273">
        <v>495999</v>
      </c>
      <c r="O636" s="447">
        <f t="shared" si="12"/>
        <v>0.2891155022489964</v>
      </c>
      <c r="P636" s="454" t="s">
        <v>572</v>
      </c>
    </row>
    <row r="637" spans="1:16" ht="18" customHeight="1">
      <c r="A637" s="490"/>
      <c r="B637" s="490"/>
      <c r="C637" s="490"/>
      <c r="D637" s="490"/>
      <c r="E637" s="490"/>
      <c r="F637" s="490"/>
      <c r="G637" s="490"/>
      <c r="H637" s="378">
        <v>20812</v>
      </c>
      <c r="I637" s="344" t="s">
        <v>573</v>
      </c>
      <c r="J637" s="273">
        <v>385470</v>
      </c>
      <c r="K637" s="273"/>
      <c r="L637" s="273">
        <v>333360</v>
      </c>
      <c r="M637" s="447"/>
      <c r="N637" s="273">
        <v>282181</v>
      </c>
      <c r="O637" s="447">
        <f t="shared" si="12"/>
        <v>0.18136940474376373</v>
      </c>
      <c r="P637" s="454"/>
    </row>
    <row r="638" spans="1:16" ht="18" customHeight="1">
      <c r="A638" s="490"/>
      <c r="B638" s="490"/>
      <c r="C638" s="490"/>
      <c r="D638" s="490"/>
      <c r="E638" s="490"/>
      <c r="F638" s="490"/>
      <c r="G638" s="490"/>
      <c r="H638" s="378">
        <v>2081201</v>
      </c>
      <c r="I638" s="344" t="s">
        <v>574</v>
      </c>
      <c r="J638" s="273">
        <v>59788</v>
      </c>
      <c r="K638" s="273"/>
      <c r="L638" s="273">
        <v>42777</v>
      </c>
      <c r="M638" s="447"/>
      <c r="N638" s="273">
        <v>40041</v>
      </c>
      <c r="O638" s="447">
        <f t="shared" si="12"/>
        <v>6.8329961789166171E-2</v>
      </c>
      <c r="P638" s="454"/>
    </row>
    <row r="639" spans="1:16" ht="18" customHeight="1">
      <c r="A639" s="490"/>
      <c r="B639" s="490"/>
      <c r="C639" s="490"/>
      <c r="D639" s="490"/>
      <c r="E639" s="490"/>
      <c r="F639" s="490"/>
      <c r="G639" s="490"/>
      <c r="H639" s="378">
        <v>2081202</v>
      </c>
      <c r="I639" s="344" t="s">
        <v>575</v>
      </c>
      <c r="J639" s="273">
        <v>32472</v>
      </c>
      <c r="K639" s="273"/>
      <c r="L639" s="273">
        <v>26472</v>
      </c>
      <c r="M639" s="447"/>
      <c r="N639" s="273">
        <v>11269</v>
      </c>
      <c r="O639" s="447">
        <f t="shared" si="12"/>
        <v>1.3490992989617534</v>
      </c>
      <c r="P639" s="454"/>
    </row>
    <row r="640" spans="1:16" ht="18" customHeight="1">
      <c r="A640" s="490"/>
      <c r="B640" s="490"/>
      <c r="C640" s="490"/>
      <c r="D640" s="490"/>
      <c r="E640" s="490"/>
      <c r="F640" s="490"/>
      <c r="G640" s="490"/>
      <c r="H640" s="378">
        <v>20813</v>
      </c>
      <c r="I640" s="344" t="s">
        <v>576</v>
      </c>
      <c r="J640" s="273">
        <v>14849</v>
      </c>
      <c r="K640" s="273"/>
      <c r="L640" s="273">
        <v>12621</v>
      </c>
      <c r="M640" s="447"/>
      <c r="N640" s="273">
        <v>8247</v>
      </c>
      <c r="O640" s="447">
        <f t="shared" si="12"/>
        <v>0.53037468170243729</v>
      </c>
      <c r="P640" s="454"/>
    </row>
    <row r="641" spans="1:16" ht="18" customHeight="1">
      <c r="A641" s="490"/>
      <c r="B641" s="490"/>
      <c r="C641" s="490"/>
      <c r="D641" s="490"/>
      <c r="E641" s="490"/>
      <c r="F641" s="490"/>
      <c r="G641" s="490"/>
      <c r="H641" s="378">
        <v>2081301</v>
      </c>
      <c r="I641" s="344" t="s">
        <v>577</v>
      </c>
      <c r="J641" s="273">
        <v>34751</v>
      </c>
      <c r="K641" s="273"/>
      <c r="L641" s="273">
        <v>49766</v>
      </c>
      <c r="M641" s="447"/>
      <c r="N641" s="273">
        <v>47783</v>
      </c>
      <c r="O641" s="447">
        <f t="shared" ref="O641:O705" si="13">L641/N641-1</f>
        <v>4.1500115103697999E-2</v>
      </c>
      <c r="P641" s="454"/>
    </row>
    <row r="642" spans="1:16" ht="18" customHeight="1">
      <c r="A642" s="490"/>
      <c r="B642" s="490"/>
      <c r="C642" s="490"/>
      <c r="D642" s="490"/>
      <c r="E642" s="490"/>
      <c r="F642" s="490"/>
      <c r="G642" s="490"/>
      <c r="H642" s="378">
        <v>2081399</v>
      </c>
      <c r="I642" s="344" t="s">
        <v>578</v>
      </c>
      <c r="J642" s="273">
        <v>29244</v>
      </c>
      <c r="K642" s="273"/>
      <c r="L642" s="273">
        <v>9048</v>
      </c>
      <c r="M642" s="447"/>
      <c r="N642" s="273">
        <v>13074</v>
      </c>
      <c r="O642" s="447">
        <f t="shared" si="13"/>
        <v>-0.30793942175309774</v>
      </c>
      <c r="P642" s="454"/>
    </row>
    <row r="643" spans="1:16" ht="18" customHeight="1">
      <c r="A643" s="490"/>
      <c r="B643" s="490"/>
      <c r="C643" s="490"/>
      <c r="D643" s="490"/>
      <c r="E643" s="490"/>
      <c r="F643" s="490"/>
      <c r="G643" s="490"/>
      <c r="H643" s="378">
        <v>20815</v>
      </c>
      <c r="I643" s="344" t="s">
        <v>579</v>
      </c>
      <c r="J643" s="273">
        <v>19616</v>
      </c>
      <c r="K643" s="273"/>
      <c r="L643" s="273">
        <v>26053</v>
      </c>
      <c r="M643" s="447"/>
      <c r="N643" s="273">
        <v>17592</v>
      </c>
      <c r="O643" s="447">
        <f t="shared" si="13"/>
        <v>0.48095725329695327</v>
      </c>
      <c r="P643" s="454"/>
    </row>
    <row r="644" spans="1:16" ht="18" customHeight="1">
      <c r="A644" s="490"/>
      <c r="B644" s="490"/>
      <c r="C644" s="490"/>
      <c r="D644" s="490"/>
      <c r="E644" s="490"/>
      <c r="F644" s="490"/>
      <c r="G644" s="490"/>
      <c r="H644" s="378">
        <v>2081501</v>
      </c>
      <c r="I644" s="344" t="s">
        <v>580</v>
      </c>
      <c r="J644" s="273">
        <v>91694</v>
      </c>
      <c r="K644" s="273"/>
      <c r="L644" s="273">
        <v>84569</v>
      </c>
      <c r="M644" s="447"/>
      <c r="N644" s="273">
        <v>44753</v>
      </c>
      <c r="O644" s="447">
        <f t="shared" si="13"/>
        <v>0.88968337318168622</v>
      </c>
      <c r="P644" s="454"/>
    </row>
    <row r="645" spans="1:16" ht="18" customHeight="1">
      <c r="A645" s="490"/>
      <c r="B645" s="490"/>
      <c r="C645" s="490"/>
      <c r="D645" s="490"/>
      <c r="E645" s="490"/>
      <c r="F645" s="490"/>
      <c r="G645" s="490"/>
      <c r="H645" s="378">
        <v>2081502</v>
      </c>
      <c r="I645" s="344" t="s">
        <v>581</v>
      </c>
      <c r="J645" s="273"/>
      <c r="K645" s="273"/>
      <c r="L645" s="273">
        <v>0</v>
      </c>
      <c r="M645" s="447"/>
      <c r="N645" s="273">
        <v>0</v>
      </c>
      <c r="O645" s="447"/>
      <c r="P645" s="454"/>
    </row>
    <row r="646" spans="1:16" ht="18" customHeight="1">
      <c r="A646" s="490"/>
      <c r="B646" s="490"/>
      <c r="C646" s="490"/>
      <c r="D646" s="490"/>
      <c r="E646" s="490"/>
      <c r="F646" s="490"/>
      <c r="G646" s="490"/>
      <c r="H646" s="378">
        <v>2081503</v>
      </c>
      <c r="I646" s="344" t="s">
        <v>582</v>
      </c>
      <c r="J646" s="273"/>
      <c r="K646" s="273"/>
      <c r="L646" s="273">
        <v>2929</v>
      </c>
      <c r="M646" s="447"/>
      <c r="N646" s="273">
        <v>0</v>
      </c>
      <c r="O646" s="447"/>
      <c r="P646" s="454"/>
    </row>
    <row r="647" spans="1:16" ht="18" customHeight="1">
      <c r="A647" s="490"/>
      <c r="B647" s="490"/>
      <c r="C647" s="490"/>
      <c r="D647" s="490"/>
      <c r="E647" s="490"/>
      <c r="F647" s="490"/>
      <c r="G647" s="490"/>
      <c r="H647" s="378">
        <v>2081599</v>
      </c>
      <c r="I647" s="344" t="s">
        <v>583</v>
      </c>
      <c r="J647" s="273"/>
      <c r="K647" s="273"/>
      <c r="L647" s="273">
        <v>0</v>
      </c>
      <c r="M647" s="447"/>
      <c r="N647" s="273">
        <v>0</v>
      </c>
      <c r="O647" s="447"/>
      <c r="P647" s="454"/>
    </row>
    <row r="648" spans="1:16" ht="18" customHeight="1">
      <c r="A648" s="490"/>
      <c r="B648" s="490"/>
      <c r="C648" s="490"/>
      <c r="D648" s="490"/>
      <c r="E648" s="490"/>
      <c r="F648" s="490"/>
      <c r="G648" s="490"/>
      <c r="H648" s="378">
        <v>2081103</v>
      </c>
      <c r="I648" s="344" t="s">
        <v>584</v>
      </c>
      <c r="J648" s="273">
        <v>13187</v>
      </c>
      <c r="K648" s="273"/>
      <c r="L648" s="273">
        <v>51805</v>
      </c>
      <c r="M648" s="447"/>
      <c r="N648" s="273">
        <v>31059</v>
      </c>
      <c r="O648" s="447">
        <f t="shared" si="13"/>
        <v>0.66795453813709393</v>
      </c>
      <c r="P648" s="454"/>
    </row>
    <row r="649" spans="1:16" ht="18" customHeight="1">
      <c r="A649" s="490"/>
      <c r="B649" s="490"/>
      <c r="C649" s="490"/>
      <c r="D649" s="490"/>
      <c r="E649" s="490"/>
      <c r="F649" s="490"/>
      <c r="G649" s="490"/>
      <c r="H649" s="378">
        <v>2081104</v>
      </c>
      <c r="I649" s="441" t="s">
        <v>585</v>
      </c>
      <c r="J649" s="273">
        <v>13267</v>
      </c>
      <c r="K649" s="273">
        <v>12655</v>
      </c>
      <c r="L649" s="273">
        <v>10659</v>
      </c>
      <c r="M649" s="447">
        <f>L649/K649</f>
        <v>0.84227578032398265</v>
      </c>
      <c r="N649" s="273">
        <v>10091</v>
      </c>
      <c r="O649" s="447">
        <f t="shared" si="13"/>
        <v>5.6287781191160402E-2</v>
      </c>
      <c r="P649" s="454"/>
    </row>
    <row r="650" spans="1:16" ht="18" customHeight="1">
      <c r="A650" s="490"/>
      <c r="B650" s="490"/>
      <c r="C650" s="490"/>
      <c r="D650" s="490"/>
      <c r="E650" s="490"/>
      <c r="F650" s="490"/>
      <c r="G650" s="490"/>
      <c r="H650" s="378">
        <v>2081105</v>
      </c>
      <c r="I650" s="344" t="s">
        <v>586</v>
      </c>
      <c r="J650" s="273">
        <v>10466</v>
      </c>
      <c r="K650" s="273"/>
      <c r="L650" s="273">
        <v>9077</v>
      </c>
      <c r="M650" s="447"/>
      <c r="N650" s="273">
        <v>10091</v>
      </c>
      <c r="O650" s="447">
        <f t="shared" si="13"/>
        <v>-0.10048558121098006</v>
      </c>
      <c r="P650" s="454"/>
    </row>
    <row r="651" spans="1:16" ht="18" customHeight="1">
      <c r="A651" s="490"/>
      <c r="B651" s="490"/>
      <c r="C651" s="490"/>
      <c r="D651" s="490"/>
      <c r="E651" s="490"/>
      <c r="F651" s="490"/>
      <c r="G651" s="490"/>
      <c r="H651" s="378">
        <v>20816</v>
      </c>
      <c r="I651" s="344" t="s">
        <v>587</v>
      </c>
      <c r="J651" s="273"/>
      <c r="K651" s="273"/>
      <c r="L651" s="273">
        <v>0</v>
      </c>
      <c r="M651" s="447"/>
      <c r="N651" s="273">
        <v>0</v>
      </c>
      <c r="O651" s="447"/>
      <c r="P651" s="454"/>
    </row>
    <row r="652" spans="1:16" ht="18" customHeight="1">
      <c r="A652" s="490"/>
      <c r="B652" s="490"/>
      <c r="C652" s="490"/>
      <c r="D652" s="490"/>
      <c r="E652" s="490"/>
      <c r="F652" s="490"/>
      <c r="G652" s="490"/>
      <c r="H652" s="378">
        <v>2081601</v>
      </c>
      <c r="I652" s="344" t="s">
        <v>588</v>
      </c>
      <c r="J652" s="273">
        <v>2801</v>
      </c>
      <c r="K652" s="273"/>
      <c r="L652" s="273">
        <v>1582</v>
      </c>
      <c r="M652" s="447"/>
      <c r="N652" s="273">
        <v>0</v>
      </c>
      <c r="O652" s="447"/>
      <c r="P652" s="454"/>
    </row>
    <row r="653" spans="1:16" ht="18" customHeight="1">
      <c r="A653" s="490"/>
      <c r="B653" s="490"/>
      <c r="C653" s="490"/>
      <c r="D653" s="490"/>
      <c r="E653" s="490"/>
      <c r="F653" s="490"/>
      <c r="G653" s="490"/>
      <c r="H653" s="378">
        <v>2081602</v>
      </c>
      <c r="I653" s="441" t="s">
        <v>589</v>
      </c>
      <c r="J653" s="273">
        <v>118909</v>
      </c>
      <c r="K653" s="273">
        <v>111790</v>
      </c>
      <c r="L653" s="273">
        <v>108843</v>
      </c>
      <c r="M653" s="447">
        <f>L653/K653</f>
        <v>0.97363807138384473</v>
      </c>
      <c r="N653" s="273">
        <v>86321</v>
      </c>
      <c r="O653" s="447">
        <f t="shared" si="13"/>
        <v>0.26090985970968816</v>
      </c>
      <c r="P653" s="454"/>
    </row>
    <row r="654" spans="1:16" ht="18" customHeight="1">
      <c r="A654" s="490"/>
      <c r="B654" s="490"/>
      <c r="C654" s="490"/>
      <c r="D654" s="490"/>
      <c r="E654" s="490"/>
      <c r="F654" s="490"/>
      <c r="G654" s="490"/>
      <c r="H654" s="378"/>
      <c r="I654" s="344" t="s">
        <v>590</v>
      </c>
      <c r="J654" s="273">
        <v>24945</v>
      </c>
      <c r="K654" s="273"/>
      <c r="L654" s="273">
        <v>23498</v>
      </c>
      <c r="M654" s="447"/>
      <c r="N654" s="273">
        <v>21816</v>
      </c>
      <c r="O654" s="447">
        <f t="shared" si="13"/>
        <v>7.7099376604327086E-2</v>
      </c>
      <c r="P654" s="454"/>
    </row>
    <row r="655" spans="1:16" ht="18" customHeight="1">
      <c r="A655" s="490"/>
      <c r="B655" s="490"/>
      <c r="C655" s="490"/>
      <c r="D655" s="490"/>
      <c r="E655" s="490"/>
      <c r="F655" s="490"/>
      <c r="G655" s="490"/>
      <c r="H655" s="378"/>
      <c r="I655" s="344" t="s">
        <v>591</v>
      </c>
      <c r="J655" s="273">
        <v>5884</v>
      </c>
      <c r="K655" s="273"/>
      <c r="L655" s="273">
        <v>6401</v>
      </c>
      <c r="M655" s="447"/>
      <c r="N655" s="273">
        <v>5324</v>
      </c>
      <c r="O655" s="447">
        <f t="shared" si="13"/>
        <v>0.20229151014274982</v>
      </c>
      <c r="P655" s="454"/>
    </row>
    <row r="656" spans="1:16" ht="18" customHeight="1">
      <c r="A656" s="490"/>
      <c r="B656" s="490"/>
      <c r="C656" s="490"/>
      <c r="D656" s="490"/>
      <c r="E656" s="490"/>
      <c r="F656" s="490"/>
      <c r="G656" s="490"/>
      <c r="H656" s="378">
        <v>20817</v>
      </c>
      <c r="I656" s="344" t="s">
        <v>592</v>
      </c>
      <c r="J656" s="273">
        <v>1143</v>
      </c>
      <c r="K656" s="273"/>
      <c r="L656" s="273">
        <v>11733</v>
      </c>
      <c r="M656" s="447"/>
      <c r="N656" s="273">
        <v>6683</v>
      </c>
      <c r="O656" s="447">
        <f t="shared" si="13"/>
        <v>0.75564866078108639</v>
      </c>
      <c r="P656" s="454"/>
    </row>
    <row r="657" spans="1:16" ht="18" customHeight="1">
      <c r="A657" s="490"/>
      <c r="B657" s="490"/>
      <c r="C657" s="490"/>
      <c r="D657" s="490"/>
      <c r="E657" s="490"/>
      <c r="F657" s="490"/>
      <c r="G657" s="490"/>
      <c r="H657" s="378">
        <v>2081701</v>
      </c>
      <c r="I657" s="344" t="s">
        <v>593</v>
      </c>
      <c r="J657" s="273">
        <v>1441</v>
      </c>
      <c r="K657" s="273"/>
      <c r="L657" s="273">
        <v>1520</v>
      </c>
      <c r="M657" s="447"/>
      <c r="N657" s="273">
        <v>1456</v>
      </c>
      <c r="O657" s="447">
        <f t="shared" si="13"/>
        <v>4.3956043956044022E-2</v>
      </c>
      <c r="P657" s="454"/>
    </row>
    <row r="658" spans="1:16" ht="18" customHeight="1">
      <c r="A658" s="490"/>
      <c r="B658" s="490"/>
      <c r="C658" s="490"/>
      <c r="D658" s="490"/>
      <c r="E658" s="490"/>
      <c r="F658" s="490"/>
      <c r="G658" s="490"/>
      <c r="H658" s="378">
        <v>2081702</v>
      </c>
      <c r="I658" s="344" t="s">
        <v>594</v>
      </c>
      <c r="J658" s="273">
        <v>18272</v>
      </c>
      <c r="K658" s="273"/>
      <c r="L658" s="273">
        <v>18274</v>
      </c>
      <c r="M658" s="447"/>
      <c r="N658" s="273">
        <v>7816</v>
      </c>
      <c r="O658" s="447">
        <f t="shared" si="13"/>
        <v>1.3380245649948823</v>
      </c>
      <c r="P658" s="454"/>
    </row>
    <row r="659" spans="1:16" ht="18" customHeight="1">
      <c r="A659" s="490"/>
      <c r="B659" s="490"/>
      <c r="C659" s="490"/>
      <c r="D659" s="490"/>
      <c r="E659" s="490"/>
      <c r="F659" s="490"/>
      <c r="G659" s="490"/>
      <c r="H659" s="378">
        <v>20818</v>
      </c>
      <c r="I659" s="344" t="s">
        <v>595</v>
      </c>
      <c r="J659" s="273">
        <v>11394</v>
      </c>
      <c r="K659" s="273"/>
      <c r="L659" s="273">
        <v>11358</v>
      </c>
      <c r="M659" s="447"/>
      <c r="N659" s="273">
        <v>11829</v>
      </c>
      <c r="O659" s="447">
        <f t="shared" si="13"/>
        <v>-3.9817397920365205E-2</v>
      </c>
      <c r="P659" s="454"/>
    </row>
    <row r="660" spans="1:16" ht="18" customHeight="1">
      <c r="A660" s="490"/>
      <c r="B660" s="490"/>
      <c r="C660" s="490"/>
      <c r="D660" s="490"/>
      <c r="E660" s="490"/>
      <c r="F660" s="490"/>
      <c r="G660" s="490"/>
      <c r="H660" s="378"/>
      <c r="I660" s="344" t="s">
        <v>596</v>
      </c>
      <c r="J660" s="273">
        <v>121</v>
      </c>
      <c r="K660" s="273"/>
      <c r="L660" s="273">
        <v>141</v>
      </c>
      <c r="M660" s="447"/>
      <c r="N660" s="273">
        <v>702</v>
      </c>
      <c r="O660" s="447">
        <f t="shared" si="13"/>
        <v>-0.79914529914529919</v>
      </c>
      <c r="P660" s="454"/>
    </row>
    <row r="661" spans="1:16" ht="18" customHeight="1">
      <c r="A661" s="490"/>
      <c r="B661" s="490"/>
      <c r="C661" s="490"/>
      <c r="D661" s="490"/>
      <c r="E661" s="490"/>
      <c r="F661" s="490"/>
      <c r="G661" s="490"/>
      <c r="H661" s="378"/>
      <c r="I661" s="344" t="s">
        <v>597</v>
      </c>
      <c r="J661" s="273">
        <v>6950</v>
      </c>
      <c r="K661" s="273"/>
      <c r="L661" s="273">
        <v>5685</v>
      </c>
      <c r="M661" s="447"/>
      <c r="N661" s="273">
        <v>5732</v>
      </c>
      <c r="O661" s="447">
        <f t="shared" si="13"/>
        <v>-8.1995812979762661E-3</v>
      </c>
      <c r="P661" s="454"/>
    </row>
    <row r="662" spans="1:16" ht="18" customHeight="1">
      <c r="A662" s="490"/>
      <c r="B662" s="490"/>
      <c r="C662" s="490"/>
      <c r="D662" s="490"/>
      <c r="E662" s="490"/>
      <c r="F662" s="490"/>
      <c r="G662" s="490"/>
      <c r="H662" s="378"/>
      <c r="I662" s="344" t="s">
        <v>598</v>
      </c>
      <c r="J662" s="273">
        <v>11676</v>
      </c>
      <c r="K662" s="273"/>
      <c r="L662" s="273">
        <v>9227</v>
      </c>
      <c r="M662" s="447"/>
      <c r="N662" s="273">
        <v>10646</v>
      </c>
      <c r="O662" s="447">
        <f t="shared" si="13"/>
        <v>-0.13328949840315607</v>
      </c>
      <c r="P662" s="454"/>
    </row>
    <row r="663" spans="1:16" ht="18" customHeight="1">
      <c r="A663" s="490"/>
      <c r="B663" s="490"/>
      <c r="C663" s="490"/>
      <c r="D663" s="490"/>
      <c r="E663" s="490"/>
      <c r="F663" s="490"/>
      <c r="G663" s="490"/>
      <c r="H663" s="378"/>
      <c r="I663" s="344" t="s">
        <v>599</v>
      </c>
      <c r="J663" s="273">
        <v>1170</v>
      </c>
      <c r="K663" s="273"/>
      <c r="L663" s="273">
        <v>1115</v>
      </c>
      <c r="M663" s="447"/>
      <c r="N663" s="273">
        <v>1328</v>
      </c>
      <c r="O663" s="447">
        <f t="shared" si="13"/>
        <v>-0.16039156626506024</v>
      </c>
      <c r="P663" s="454"/>
    </row>
    <row r="664" spans="1:16" ht="18" customHeight="1">
      <c r="A664" s="490"/>
      <c r="B664" s="490"/>
      <c r="C664" s="490"/>
      <c r="D664" s="490"/>
      <c r="E664" s="490"/>
      <c r="F664" s="490"/>
      <c r="G664" s="490"/>
      <c r="H664" s="378"/>
      <c r="I664" s="344" t="s">
        <v>600</v>
      </c>
      <c r="J664" s="273">
        <v>35913</v>
      </c>
      <c r="K664" s="273"/>
      <c r="L664" s="273">
        <v>19891</v>
      </c>
      <c r="M664" s="447"/>
      <c r="N664" s="273">
        <v>12989</v>
      </c>
      <c r="O664" s="447">
        <f t="shared" si="13"/>
        <v>0.53137269997690351</v>
      </c>
      <c r="P664" s="457"/>
    </row>
    <row r="665" spans="1:16" ht="18" customHeight="1">
      <c r="A665" s="490"/>
      <c r="B665" s="490"/>
      <c r="C665" s="490"/>
      <c r="D665" s="490"/>
      <c r="E665" s="490"/>
      <c r="F665" s="490"/>
      <c r="G665" s="490"/>
      <c r="H665" s="378"/>
      <c r="I665" s="441" t="s">
        <v>601</v>
      </c>
      <c r="J665" s="273">
        <v>1719</v>
      </c>
      <c r="K665" s="273">
        <v>1128</v>
      </c>
      <c r="L665" s="273">
        <v>987</v>
      </c>
      <c r="M665" s="447">
        <f>L665/K665</f>
        <v>0.875</v>
      </c>
      <c r="N665" s="273">
        <v>933</v>
      </c>
      <c r="O665" s="447">
        <f t="shared" si="13"/>
        <v>5.7877813504823239E-2</v>
      </c>
      <c r="P665" s="454"/>
    </row>
    <row r="666" spans="1:16" ht="18" customHeight="1">
      <c r="A666" s="490"/>
      <c r="B666" s="490"/>
      <c r="C666" s="490"/>
      <c r="D666" s="490"/>
      <c r="E666" s="490"/>
      <c r="F666" s="490"/>
      <c r="G666" s="490"/>
      <c r="H666" s="378"/>
      <c r="I666" s="344" t="s">
        <v>602</v>
      </c>
      <c r="J666" s="273">
        <v>1719</v>
      </c>
      <c r="K666" s="273"/>
      <c r="L666" s="273">
        <v>987</v>
      </c>
      <c r="M666" s="447"/>
      <c r="N666" s="273">
        <v>933</v>
      </c>
      <c r="O666" s="447">
        <f t="shared" si="13"/>
        <v>5.7877813504823239E-2</v>
      </c>
      <c r="P666" s="454"/>
    </row>
    <row r="667" spans="1:16" ht="18" customHeight="1">
      <c r="A667" s="490"/>
      <c r="B667" s="490"/>
      <c r="C667" s="490"/>
      <c r="D667" s="490"/>
      <c r="E667" s="490"/>
      <c r="F667" s="490"/>
      <c r="G667" s="490"/>
      <c r="H667" s="378">
        <v>2081801</v>
      </c>
      <c r="I667" s="344" t="s">
        <v>603</v>
      </c>
      <c r="J667" s="273"/>
      <c r="K667" s="273"/>
      <c r="L667" s="273">
        <v>0</v>
      </c>
      <c r="M667" s="447"/>
      <c r="N667" s="273">
        <v>0</v>
      </c>
      <c r="O667" s="447"/>
      <c r="P667" s="454"/>
    </row>
    <row r="668" spans="1:16" ht="18" customHeight="1">
      <c r="A668" s="490"/>
      <c r="B668" s="490"/>
      <c r="C668" s="490"/>
      <c r="D668" s="490"/>
      <c r="E668" s="490"/>
      <c r="F668" s="490"/>
      <c r="G668" s="490"/>
      <c r="H668" s="378">
        <v>2081899</v>
      </c>
      <c r="I668" s="441" t="s">
        <v>604</v>
      </c>
      <c r="J668" s="273">
        <v>7405</v>
      </c>
      <c r="K668" s="273">
        <v>6510</v>
      </c>
      <c r="L668" s="273">
        <v>6442</v>
      </c>
      <c r="M668" s="447">
        <f>L668/K668</f>
        <v>0.98955453149001538</v>
      </c>
      <c r="N668" s="273">
        <v>7139</v>
      </c>
      <c r="O668" s="447">
        <f t="shared" si="13"/>
        <v>-9.7632721669701605E-2</v>
      </c>
      <c r="P668" s="454"/>
    </row>
    <row r="669" spans="1:16" ht="18" customHeight="1">
      <c r="A669" s="500"/>
      <c r="B669" s="500"/>
      <c r="C669" s="500"/>
      <c r="D669" s="500"/>
      <c r="E669" s="500"/>
      <c r="F669" s="500"/>
      <c r="G669" s="500"/>
      <c r="H669" s="378">
        <v>20824</v>
      </c>
      <c r="I669" s="344" t="s">
        <v>605</v>
      </c>
      <c r="J669" s="273">
        <v>130</v>
      </c>
      <c r="K669" s="273"/>
      <c r="L669" s="273">
        <v>193</v>
      </c>
      <c r="M669" s="447"/>
      <c r="N669" s="273">
        <v>797</v>
      </c>
      <c r="O669" s="447">
        <f t="shared" si="13"/>
        <v>-0.75784190715181932</v>
      </c>
      <c r="P669" s="454"/>
    </row>
    <row r="670" spans="1:16" ht="18" customHeight="1">
      <c r="A670" s="490"/>
      <c r="B670" s="490"/>
      <c r="C670" s="490"/>
      <c r="D670" s="490"/>
      <c r="E670" s="490"/>
      <c r="F670" s="490"/>
      <c r="G670" s="490"/>
      <c r="H670" s="378">
        <v>2082401</v>
      </c>
      <c r="I670" s="344" t="s">
        <v>606</v>
      </c>
      <c r="J670" s="273">
        <v>4742</v>
      </c>
      <c r="K670" s="273"/>
      <c r="L670" s="273">
        <v>4469</v>
      </c>
      <c r="M670" s="447"/>
      <c r="N670" s="273">
        <v>4385</v>
      </c>
      <c r="O670" s="447">
        <f t="shared" si="13"/>
        <v>1.9156214367160862E-2</v>
      </c>
      <c r="P670" s="454"/>
    </row>
    <row r="671" spans="1:16" ht="18" customHeight="1">
      <c r="A671" s="490"/>
      <c r="B671" s="490"/>
      <c r="C671" s="490"/>
      <c r="D671" s="490"/>
      <c r="E671" s="490"/>
      <c r="F671" s="490"/>
      <c r="G671" s="490"/>
      <c r="H671" s="378">
        <v>2082402</v>
      </c>
      <c r="I671" s="344" t="s">
        <v>607</v>
      </c>
      <c r="J671" s="273">
        <v>2533</v>
      </c>
      <c r="K671" s="273"/>
      <c r="L671" s="273">
        <v>1780</v>
      </c>
      <c r="M671" s="447"/>
      <c r="N671" s="273">
        <v>1957</v>
      </c>
      <c r="O671" s="447">
        <f t="shared" si="13"/>
        <v>-9.0444557996934072E-2</v>
      </c>
      <c r="P671" s="454"/>
    </row>
    <row r="672" spans="1:16" ht="18" customHeight="1">
      <c r="A672" s="490"/>
      <c r="B672" s="490"/>
      <c r="C672" s="490"/>
      <c r="D672" s="490"/>
      <c r="E672" s="490"/>
      <c r="F672" s="490"/>
      <c r="G672" s="490"/>
      <c r="H672" s="378">
        <v>20899</v>
      </c>
      <c r="I672" s="441" t="s">
        <v>608</v>
      </c>
      <c r="J672" s="273">
        <v>53077</v>
      </c>
      <c r="K672" s="273">
        <v>53500</v>
      </c>
      <c r="L672" s="273">
        <v>53200</v>
      </c>
      <c r="M672" s="447">
        <f>L672/K672</f>
        <v>0.99439252336448603</v>
      </c>
      <c r="N672" s="273">
        <v>46774</v>
      </c>
      <c r="O672" s="447">
        <f t="shared" si="13"/>
        <v>0.13738401676144862</v>
      </c>
      <c r="P672" s="457"/>
    </row>
    <row r="673" spans="1:16" ht="18" customHeight="1">
      <c r="A673" s="490"/>
      <c r="B673" s="490"/>
      <c r="C673" s="490"/>
      <c r="D673" s="490"/>
      <c r="E673" s="490"/>
      <c r="F673" s="490"/>
      <c r="G673" s="490"/>
      <c r="H673" s="378">
        <v>2089901</v>
      </c>
      <c r="I673" s="344" t="s">
        <v>96</v>
      </c>
      <c r="J673" s="273"/>
      <c r="K673" s="273"/>
      <c r="L673" s="273">
        <v>0</v>
      </c>
      <c r="M673" s="447"/>
      <c r="N673" s="273">
        <v>0</v>
      </c>
      <c r="O673" s="447"/>
      <c r="P673" s="454"/>
    </row>
    <row r="674" spans="1:16" s="428" customFormat="1" ht="18" customHeight="1">
      <c r="A674" s="490"/>
      <c r="B674" s="490"/>
      <c r="C674" s="490"/>
      <c r="D674" s="490"/>
      <c r="E674" s="490"/>
      <c r="F674" s="490"/>
      <c r="G674" s="490"/>
      <c r="H674" s="459">
        <v>210</v>
      </c>
      <c r="I674" s="344" t="s">
        <v>97</v>
      </c>
      <c r="J674" s="273"/>
      <c r="K674" s="273"/>
      <c r="L674" s="273">
        <v>0</v>
      </c>
      <c r="M674" s="447"/>
      <c r="N674" s="273">
        <v>19</v>
      </c>
      <c r="O674" s="447">
        <f t="shared" si="13"/>
        <v>-1</v>
      </c>
      <c r="P674" s="454"/>
    </row>
    <row r="675" spans="1:16" ht="18" customHeight="1">
      <c r="A675" s="490"/>
      <c r="B675" s="490"/>
      <c r="C675" s="490"/>
      <c r="D675" s="490"/>
      <c r="E675" s="490"/>
      <c r="F675" s="490"/>
      <c r="G675" s="490"/>
      <c r="H675" s="378">
        <v>21001</v>
      </c>
      <c r="I675" s="344" t="s">
        <v>98</v>
      </c>
      <c r="J675" s="273"/>
      <c r="K675" s="273"/>
      <c r="L675" s="273">
        <v>0</v>
      </c>
      <c r="M675" s="447"/>
      <c r="N675" s="273">
        <v>0</v>
      </c>
      <c r="O675" s="447"/>
      <c r="P675" s="454"/>
    </row>
    <row r="676" spans="1:16" ht="18" customHeight="1">
      <c r="A676" s="490"/>
      <c r="B676" s="490"/>
      <c r="C676" s="490"/>
      <c r="D676" s="490"/>
      <c r="E676" s="490"/>
      <c r="F676" s="490"/>
      <c r="G676" s="490"/>
      <c r="H676" s="378">
        <v>2100101</v>
      </c>
      <c r="I676" s="344" t="s">
        <v>609</v>
      </c>
      <c r="J676" s="273">
        <v>6786</v>
      </c>
      <c r="K676" s="273"/>
      <c r="L676" s="273">
        <v>6697</v>
      </c>
      <c r="M676" s="447"/>
      <c r="N676" s="273">
        <v>5107</v>
      </c>
      <c r="O676" s="447">
        <f t="shared" si="13"/>
        <v>0.3113373800665753</v>
      </c>
      <c r="P676" s="454"/>
    </row>
    <row r="677" spans="1:16" ht="18" customHeight="1">
      <c r="A677" s="490"/>
      <c r="B677" s="490"/>
      <c r="C677" s="490"/>
      <c r="D677" s="490"/>
      <c r="E677" s="490"/>
      <c r="F677" s="490"/>
      <c r="G677" s="490"/>
      <c r="H677" s="378">
        <v>2100102</v>
      </c>
      <c r="I677" s="344" t="s">
        <v>610</v>
      </c>
      <c r="J677" s="273">
        <v>187</v>
      </c>
      <c r="K677" s="273"/>
      <c r="L677" s="273">
        <v>186</v>
      </c>
      <c r="M677" s="447"/>
      <c r="N677" s="273">
        <v>144</v>
      </c>
      <c r="O677" s="447">
        <f t="shared" si="13"/>
        <v>0.29166666666666674</v>
      </c>
      <c r="P677" s="454"/>
    </row>
    <row r="678" spans="1:16" ht="18" customHeight="1">
      <c r="A678" s="490"/>
      <c r="B678" s="490"/>
      <c r="C678" s="490"/>
      <c r="D678" s="490"/>
      <c r="E678" s="490"/>
      <c r="F678" s="490"/>
      <c r="G678" s="490"/>
      <c r="H678" s="378">
        <v>2100103</v>
      </c>
      <c r="I678" s="344" t="s">
        <v>611</v>
      </c>
      <c r="J678" s="273">
        <v>2300</v>
      </c>
      <c r="K678" s="273"/>
      <c r="L678" s="273">
        <v>1890</v>
      </c>
      <c r="M678" s="447"/>
      <c r="N678" s="273">
        <v>1145</v>
      </c>
      <c r="O678" s="447">
        <f t="shared" si="13"/>
        <v>0.65065502183406121</v>
      </c>
      <c r="P678" s="454"/>
    </row>
    <row r="679" spans="1:16" ht="18" customHeight="1">
      <c r="A679" s="490"/>
      <c r="B679" s="490"/>
      <c r="C679" s="490"/>
      <c r="D679" s="490"/>
      <c r="E679" s="490"/>
      <c r="F679" s="490"/>
      <c r="G679" s="490"/>
      <c r="H679" s="378">
        <v>2100199</v>
      </c>
      <c r="I679" s="344" t="s">
        <v>612</v>
      </c>
      <c r="J679" s="273">
        <v>35054</v>
      </c>
      <c r="K679" s="273"/>
      <c r="L679" s="273">
        <v>35464</v>
      </c>
      <c r="M679" s="447"/>
      <c r="N679" s="273">
        <v>31407</v>
      </c>
      <c r="O679" s="447">
        <f t="shared" si="13"/>
        <v>0.12917502467602771</v>
      </c>
      <c r="P679" s="454"/>
    </row>
    <row r="680" spans="1:16" ht="18" customHeight="1">
      <c r="A680" s="490"/>
      <c r="B680" s="490"/>
      <c r="C680" s="490"/>
      <c r="D680" s="490"/>
      <c r="E680" s="490"/>
      <c r="F680" s="490"/>
      <c r="G680" s="490"/>
      <c r="H680" s="378">
        <v>21002</v>
      </c>
      <c r="I680" s="344" t="s">
        <v>105</v>
      </c>
      <c r="J680" s="273">
        <v>8439</v>
      </c>
      <c r="K680" s="273"/>
      <c r="L680" s="273">
        <v>8718</v>
      </c>
      <c r="M680" s="447"/>
      <c r="N680" s="273">
        <v>8735</v>
      </c>
      <c r="O680" s="447">
        <f t="shared" si="13"/>
        <v>-1.9461934745277354E-3</v>
      </c>
      <c r="P680" s="454"/>
    </row>
    <row r="681" spans="1:16" ht="18" customHeight="1">
      <c r="A681" s="490"/>
      <c r="B681" s="490"/>
      <c r="C681" s="490"/>
      <c r="D681" s="490"/>
      <c r="E681" s="490"/>
      <c r="F681" s="490"/>
      <c r="G681" s="490"/>
      <c r="H681" s="378">
        <v>2100201</v>
      </c>
      <c r="I681" s="344" t="s">
        <v>613</v>
      </c>
      <c r="J681" s="273">
        <v>311</v>
      </c>
      <c r="K681" s="273"/>
      <c r="L681" s="273">
        <v>245</v>
      </c>
      <c r="M681" s="447"/>
      <c r="N681" s="273">
        <v>217</v>
      </c>
      <c r="O681" s="447">
        <f t="shared" si="13"/>
        <v>0.12903225806451624</v>
      </c>
      <c r="P681" s="454"/>
    </row>
    <row r="682" spans="1:16" ht="18" customHeight="1">
      <c r="A682" s="490"/>
      <c r="B682" s="490"/>
      <c r="C682" s="490"/>
      <c r="D682" s="490"/>
      <c r="E682" s="490"/>
      <c r="F682" s="490"/>
      <c r="G682" s="490"/>
      <c r="H682" s="378">
        <v>2100202</v>
      </c>
      <c r="I682" s="441" t="s">
        <v>614</v>
      </c>
      <c r="J682" s="273">
        <v>34266</v>
      </c>
      <c r="K682" s="273">
        <v>30784</v>
      </c>
      <c r="L682" s="273">
        <v>30784</v>
      </c>
      <c r="M682" s="447">
        <f>L682/K682</f>
        <v>1</v>
      </c>
      <c r="N682" s="273">
        <v>31676</v>
      </c>
      <c r="O682" s="447">
        <f t="shared" si="13"/>
        <v>-2.8160121227427726E-2</v>
      </c>
      <c r="P682" s="454"/>
    </row>
    <row r="683" spans="1:16" ht="18" customHeight="1">
      <c r="A683" s="490"/>
      <c r="B683" s="490"/>
      <c r="C683" s="490"/>
      <c r="D683" s="490"/>
      <c r="E683" s="490"/>
      <c r="F683" s="490"/>
      <c r="G683" s="490"/>
      <c r="H683" s="378">
        <v>2100203</v>
      </c>
      <c r="I683" s="344" t="s">
        <v>615</v>
      </c>
      <c r="J683" s="273">
        <v>17175</v>
      </c>
      <c r="K683" s="273"/>
      <c r="L683" s="273">
        <v>14141</v>
      </c>
      <c r="M683" s="447"/>
      <c r="N683" s="273">
        <v>16623</v>
      </c>
      <c r="O683" s="447">
        <f t="shared" si="13"/>
        <v>-0.14931119533176929</v>
      </c>
      <c r="P683" s="454"/>
    </row>
    <row r="684" spans="1:16" ht="18" customHeight="1">
      <c r="A684" s="490"/>
      <c r="B684" s="490"/>
      <c r="C684" s="490"/>
      <c r="D684" s="490"/>
      <c r="E684" s="490"/>
      <c r="F684" s="490"/>
      <c r="G684" s="490"/>
      <c r="H684" s="378">
        <v>2100204</v>
      </c>
      <c r="I684" s="344" t="s">
        <v>616</v>
      </c>
      <c r="J684" s="273">
        <v>11365</v>
      </c>
      <c r="K684" s="273"/>
      <c r="L684" s="273">
        <v>10918</v>
      </c>
      <c r="M684" s="447"/>
      <c r="N684" s="273">
        <v>9654</v>
      </c>
      <c r="O684" s="447">
        <f t="shared" si="13"/>
        <v>0.13093018437953186</v>
      </c>
      <c r="P684" s="454"/>
    </row>
    <row r="685" spans="1:16" ht="18" customHeight="1">
      <c r="A685" s="490"/>
      <c r="B685" s="490"/>
      <c r="C685" s="490"/>
      <c r="D685" s="490"/>
      <c r="E685" s="490"/>
      <c r="F685" s="490"/>
      <c r="G685" s="490"/>
      <c r="H685" s="378">
        <v>2100205</v>
      </c>
      <c r="I685" s="344" t="s">
        <v>617</v>
      </c>
      <c r="J685" s="273">
        <v>1000</v>
      </c>
      <c r="K685" s="273"/>
      <c r="L685" s="273">
        <v>1000</v>
      </c>
      <c r="M685" s="447"/>
      <c r="N685" s="273">
        <v>1004</v>
      </c>
      <c r="O685" s="447">
        <f t="shared" si="13"/>
        <v>-3.9840637450199168E-3</v>
      </c>
      <c r="P685" s="457"/>
    </row>
    <row r="686" spans="1:16" ht="18" customHeight="1">
      <c r="A686" s="490"/>
      <c r="B686" s="490"/>
      <c r="C686" s="490"/>
      <c r="D686" s="490"/>
      <c r="E686" s="490"/>
      <c r="F686" s="490"/>
      <c r="G686" s="490"/>
      <c r="H686" s="378">
        <v>2100206</v>
      </c>
      <c r="I686" s="344" t="s">
        <v>618</v>
      </c>
      <c r="J686" s="273">
        <v>4725</v>
      </c>
      <c r="K686" s="273"/>
      <c r="L686" s="273">
        <v>4725</v>
      </c>
      <c r="M686" s="447"/>
      <c r="N686" s="273">
        <v>4395</v>
      </c>
      <c r="O686" s="447">
        <f t="shared" si="13"/>
        <v>7.5085324232081918E-2</v>
      </c>
      <c r="P686" s="454"/>
    </row>
    <row r="687" spans="1:16" ht="18" customHeight="1">
      <c r="A687" s="490"/>
      <c r="B687" s="490"/>
      <c r="C687" s="490"/>
      <c r="D687" s="490"/>
      <c r="E687" s="490"/>
      <c r="F687" s="490"/>
      <c r="G687" s="490"/>
      <c r="H687" s="378">
        <v>2100207</v>
      </c>
      <c r="I687" s="441" t="s">
        <v>619</v>
      </c>
      <c r="J687" s="273">
        <v>130146</v>
      </c>
      <c r="K687" s="273">
        <v>132993</v>
      </c>
      <c r="L687" s="273">
        <v>132993</v>
      </c>
      <c r="M687" s="447">
        <f>L687/K687</f>
        <v>1</v>
      </c>
      <c r="N687" s="273">
        <v>106429</v>
      </c>
      <c r="O687" s="447">
        <f t="shared" si="13"/>
        <v>0.24959362579748001</v>
      </c>
      <c r="P687" s="454"/>
    </row>
    <row r="688" spans="1:16" ht="18" customHeight="1">
      <c r="A688" s="490"/>
      <c r="B688" s="490"/>
      <c r="C688" s="490"/>
      <c r="D688" s="490"/>
      <c r="E688" s="490"/>
      <c r="F688" s="490"/>
      <c r="G688" s="490"/>
      <c r="H688" s="378">
        <v>2100208</v>
      </c>
      <c r="I688" s="344" t="s">
        <v>620</v>
      </c>
      <c r="J688" s="273">
        <v>18000</v>
      </c>
      <c r="K688" s="273"/>
      <c r="L688" s="273">
        <v>0</v>
      </c>
      <c r="M688" s="447"/>
      <c r="N688" s="273">
        <v>0</v>
      </c>
      <c r="O688" s="447"/>
      <c r="P688" s="454"/>
    </row>
    <row r="689" spans="1:16" ht="18" customHeight="1">
      <c r="A689" s="490"/>
      <c r="B689" s="490"/>
      <c r="C689" s="490"/>
      <c r="D689" s="490"/>
      <c r="E689" s="490"/>
      <c r="F689" s="490"/>
      <c r="G689" s="490"/>
      <c r="H689" s="378">
        <v>2100209</v>
      </c>
      <c r="I689" s="344" t="s">
        <v>621</v>
      </c>
      <c r="J689" s="273">
        <v>100360</v>
      </c>
      <c r="K689" s="273"/>
      <c r="L689" s="273">
        <v>132993</v>
      </c>
      <c r="M689" s="447"/>
      <c r="N689" s="273">
        <v>106429</v>
      </c>
      <c r="O689" s="447">
        <f t="shared" si="13"/>
        <v>0.24959362579748001</v>
      </c>
      <c r="P689" s="454"/>
    </row>
    <row r="690" spans="1:16" ht="18" customHeight="1">
      <c r="A690" s="490"/>
      <c r="B690" s="490"/>
      <c r="C690" s="490"/>
      <c r="D690" s="490"/>
      <c r="E690" s="490"/>
      <c r="F690" s="490"/>
      <c r="G690" s="490"/>
      <c r="H690" s="378">
        <v>2100210</v>
      </c>
      <c r="I690" s="344" t="s">
        <v>622</v>
      </c>
      <c r="J690" s="273"/>
      <c r="K690" s="273"/>
      <c r="L690" s="273">
        <v>0</v>
      </c>
      <c r="M690" s="447"/>
      <c r="N690" s="273">
        <v>0</v>
      </c>
      <c r="O690" s="447"/>
      <c r="P690" s="454"/>
    </row>
    <row r="691" spans="1:16" ht="18" customHeight="1">
      <c r="A691" s="490"/>
      <c r="B691" s="490"/>
      <c r="C691" s="490"/>
      <c r="D691" s="490"/>
      <c r="E691" s="490"/>
      <c r="F691" s="490"/>
      <c r="G691" s="490"/>
      <c r="H691" s="378">
        <v>2100211</v>
      </c>
      <c r="I691" s="344" t="s">
        <v>623</v>
      </c>
      <c r="J691" s="273">
        <v>11786</v>
      </c>
      <c r="K691" s="273"/>
      <c r="L691" s="273">
        <v>0</v>
      </c>
      <c r="M691" s="447"/>
      <c r="N691" s="273">
        <v>0</v>
      </c>
      <c r="O691" s="447"/>
      <c r="P691" s="454"/>
    </row>
    <row r="692" spans="1:16" ht="18" customHeight="1">
      <c r="A692" s="490"/>
      <c r="B692" s="490"/>
      <c r="C692" s="490"/>
      <c r="D692" s="490"/>
      <c r="E692" s="490"/>
      <c r="F692" s="490"/>
      <c r="G692" s="490"/>
      <c r="H692" s="378">
        <v>2100299</v>
      </c>
      <c r="I692" s="344" t="s">
        <v>624</v>
      </c>
      <c r="J692" s="273"/>
      <c r="K692" s="273"/>
      <c r="L692" s="273">
        <v>0</v>
      </c>
      <c r="M692" s="447"/>
      <c r="N692" s="273">
        <v>0</v>
      </c>
      <c r="O692" s="447"/>
      <c r="P692" s="454"/>
    </row>
    <row r="693" spans="1:16" ht="18" customHeight="1">
      <c r="A693" s="490"/>
      <c r="B693" s="490"/>
      <c r="C693" s="490"/>
      <c r="D693" s="490"/>
      <c r="E693" s="490"/>
      <c r="F693" s="490"/>
      <c r="G693" s="490"/>
      <c r="H693" s="378">
        <v>21003</v>
      </c>
      <c r="I693" s="441" t="s">
        <v>625</v>
      </c>
      <c r="J693" s="273"/>
      <c r="K693" s="273"/>
      <c r="L693" s="273">
        <v>0</v>
      </c>
      <c r="M693" s="447"/>
      <c r="N693" s="273">
        <v>0</v>
      </c>
      <c r="O693" s="447"/>
      <c r="P693" s="454"/>
    </row>
    <row r="694" spans="1:16" ht="18" customHeight="1">
      <c r="A694" s="490"/>
      <c r="B694" s="490"/>
      <c r="C694" s="490"/>
      <c r="D694" s="490"/>
      <c r="E694" s="490"/>
      <c r="F694" s="490"/>
      <c r="G694" s="490"/>
      <c r="H694" s="378">
        <v>2100301</v>
      </c>
      <c r="I694" s="344" t="s">
        <v>626</v>
      </c>
      <c r="J694" s="273"/>
      <c r="K694" s="273"/>
      <c r="L694" s="273">
        <v>0</v>
      </c>
      <c r="M694" s="447"/>
      <c r="N694" s="273">
        <v>0</v>
      </c>
      <c r="O694" s="447"/>
      <c r="P694" s="454"/>
    </row>
    <row r="695" spans="1:16" ht="18" customHeight="1">
      <c r="A695" s="490"/>
      <c r="B695" s="490"/>
      <c r="C695" s="490"/>
      <c r="D695" s="490"/>
      <c r="E695" s="490"/>
      <c r="F695" s="490"/>
      <c r="G695" s="490"/>
      <c r="H695" s="378">
        <v>2100302</v>
      </c>
      <c r="I695" s="344" t="s">
        <v>627</v>
      </c>
      <c r="J695" s="273"/>
      <c r="K695" s="273"/>
      <c r="L695" s="273">
        <v>0</v>
      </c>
      <c r="M695" s="447"/>
      <c r="N695" s="273">
        <v>0</v>
      </c>
      <c r="O695" s="447"/>
      <c r="P695" s="454"/>
    </row>
    <row r="696" spans="1:16" ht="18" customHeight="1">
      <c r="A696" s="490"/>
      <c r="B696" s="490"/>
      <c r="C696" s="490"/>
      <c r="D696" s="490"/>
      <c r="E696" s="490"/>
      <c r="F696" s="490"/>
      <c r="G696" s="490"/>
      <c r="H696" s="378">
        <v>2100399</v>
      </c>
      <c r="I696" s="344" t="s">
        <v>628</v>
      </c>
      <c r="J696" s="273"/>
      <c r="K696" s="273"/>
      <c r="L696" s="273">
        <v>0</v>
      </c>
      <c r="M696" s="447"/>
      <c r="N696" s="273">
        <v>0</v>
      </c>
      <c r="O696" s="447"/>
      <c r="P696" s="454"/>
    </row>
    <row r="697" spans="1:16" ht="18" customHeight="1">
      <c r="A697" s="490"/>
      <c r="B697" s="490"/>
      <c r="C697" s="490"/>
      <c r="D697" s="490"/>
      <c r="E697" s="490"/>
      <c r="F697" s="490"/>
      <c r="G697" s="490"/>
      <c r="H697" s="378">
        <v>21004</v>
      </c>
      <c r="I697" s="441" t="s">
        <v>629</v>
      </c>
      <c r="J697" s="273"/>
      <c r="K697" s="273"/>
      <c r="L697" s="273">
        <v>0</v>
      </c>
      <c r="M697" s="447"/>
      <c r="N697" s="273">
        <v>0</v>
      </c>
      <c r="O697" s="447"/>
      <c r="P697" s="454"/>
    </row>
    <row r="698" spans="1:16" ht="18" customHeight="1">
      <c r="A698" s="490"/>
      <c r="B698" s="490"/>
      <c r="C698" s="490"/>
      <c r="D698" s="490"/>
      <c r="E698" s="490"/>
      <c r="F698" s="490"/>
      <c r="G698" s="490"/>
      <c r="H698" s="378">
        <v>2100401</v>
      </c>
      <c r="I698" s="344" t="s">
        <v>630</v>
      </c>
      <c r="J698" s="273"/>
      <c r="K698" s="273"/>
      <c r="L698" s="273">
        <v>0</v>
      </c>
      <c r="M698" s="447"/>
      <c r="N698" s="273">
        <v>0</v>
      </c>
      <c r="O698" s="447"/>
      <c r="P698" s="454"/>
    </row>
    <row r="699" spans="1:16" ht="18" customHeight="1">
      <c r="A699" s="490"/>
      <c r="B699" s="490"/>
      <c r="C699" s="490"/>
      <c r="D699" s="490"/>
      <c r="E699" s="490"/>
      <c r="F699" s="490"/>
      <c r="G699" s="490"/>
      <c r="H699" s="378">
        <v>2100402</v>
      </c>
      <c r="I699" s="344" t="s">
        <v>631</v>
      </c>
      <c r="J699" s="273"/>
      <c r="K699" s="273"/>
      <c r="L699" s="273">
        <v>0</v>
      </c>
      <c r="M699" s="447"/>
      <c r="N699" s="273">
        <v>0</v>
      </c>
      <c r="O699" s="447"/>
      <c r="P699" s="454"/>
    </row>
    <row r="700" spans="1:16" ht="18" customHeight="1">
      <c r="A700" s="490"/>
      <c r="B700" s="490"/>
      <c r="C700" s="490"/>
      <c r="D700" s="490"/>
      <c r="E700" s="490"/>
      <c r="F700" s="490"/>
      <c r="G700" s="490"/>
      <c r="H700" s="378">
        <v>2100403</v>
      </c>
      <c r="I700" s="441" t="s">
        <v>632</v>
      </c>
      <c r="J700" s="273">
        <v>200904</v>
      </c>
      <c r="K700" s="273">
        <v>121413</v>
      </c>
      <c r="L700" s="273">
        <v>117704</v>
      </c>
      <c r="M700" s="447">
        <f>L700/K700</f>
        <v>0.96945137670595405</v>
      </c>
      <c r="N700" s="273">
        <v>144676</v>
      </c>
      <c r="O700" s="447">
        <f t="shared" si="13"/>
        <v>-0.18643036854765127</v>
      </c>
      <c r="P700" s="454"/>
    </row>
    <row r="701" spans="1:16" ht="18" customHeight="1">
      <c r="A701" s="490"/>
      <c r="B701" s="490"/>
      <c r="C701" s="490"/>
      <c r="D701" s="490"/>
      <c r="E701" s="490"/>
      <c r="F701" s="490"/>
      <c r="G701" s="490"/>
      <c r="H701" s="378">
        <v>2100404</v>
      </c>
      <c r="I701" s="344" t="s">
        <v>633</v>
      </c>
      <c r="J701" s="273">
        <v>200904</v>
      </c>
      <c r="K701" s="273"/>
      <c r="L701" s="273">
        <v>117704</v>
      </c>
      <c r="M701" s="447"/>
      <c r="N701" s="273">
        <v>144676</v>
      </c>
      <c r="O701" s="447">
        <f t="shared" si="13"/>
        <v>-0.18643036854765127</v>
      </c>
      <c r="P701" s="457"/>
    </row>
    <row r="702" spans="1:16" ht="18" customHeight="1">
      <c r="A702" s="490"/>
      <c r="B702" s="490"/>
      <c r="C702" s="490"/>
      <c r="D702" s="490"/>
      <c r="E702" s="490"/>
      <c r="F702" s="490"/>
      <c r="G702" s="490"/>
      <c r="H702" s="378">
        <v>2100405</v>
      </c>
      <c r="I702" s="441" t="s">
        <v>42</v>
      </c>
      <c r="J702" s="462">
        <v>652172</v>
      </c>
      <c r="K702" s="462">
        <f>SUM(K703,K712,K716,K725,K750,K751,K757:K758,K774)</f>
        <v>639181</v>
      </c>
      <c r="L702" s="462">
        <f>SUM(L703,L712,L716,L725,L750,L751,L757:L758,L774)</f>
        <v>627186</v>
      </c>
      <c r="M702" s="443">
        <f>L702/K702</f>
        <v>0.98123379762539875</v>
      </c>
      <c r="N702" s="462">
        <f>SUM(N703,N712,N716,N725,N750,N751,N757:N759,N774)</f>
        <v>1049637</v>
      </c>
      <c r="O702" s="443">
        <f t="shared" si="13"/>
        <v>-0.40247342652745666</v>
      </c>
      <c r="P702" s="464"/>
    </row>
    <row r="703" spans="1:16" ht="18" customHeight="1">
      <c r="A703" s="490"/>
      <c r="B703" s="490"/>
      <c r="C703" s="490"/>
      <c r="D703" s="490"/>
      <c r="E703" s="490"/>
      <c r="F703" s="490"/>
      <c r="G703" s="490"/>
      <c r="H703" s="378">
        <v>2100406</v>
      </c>
      <c r="I703" s="441" t="s">
        <v>634</v>
      </c>
      <c r="J703" s="273">
        <v>22200</v>
      </c>
      <c r="K703" s="273">
        <v>20503</v>
      </c>
      <c r="L703" s="273">
        <v>13799</v>
      </c>
      <c r="M703" s="447">
        <f>L703/K703</f>
        <v>0.67302345998146618</v>
      </c>
      <c r="N703" s="273">
        <v>13566</v>
      </c>
      <c r="O703" s="447">
        <f t="shared" si="13"/>
        <v>1.7175291169099216E-2</v>
      </c>
      <c r="P703" s="454"/>
    </row>
    <row r="704" spans="1:16" ht="18" customHeight="1">
      <c r="A704" s="490"/>
      <c r="B704" s="490"/>
      <c r="C704" s="490"/>
      <c r="D704" s="490"/>
      <c r="E704" s="490"/>
      <c r="F704" s="490"/>
      <c r="G704" s="490"/>
      <c r="H704" s="378"/>
      <c r="I704" s="344" t="s">
        <v>96</v>
      </c>
      <c r="J704" s="273">
        <v>2700</v>
      </c>
      <c r="K704" s="273"/>
      <c r="L704" s="273">
        <v>3450</v>
      </c>
      <c r="M704" s="447"/>
      <c r="N704" s="273">
        <v>3142</v>
      </c>
      <c r="O704" s="447">
        <f t="shared" si="13"/>
        <v>9.802673456397204E-2</v>
      </c>
      <c r="P704" s="454"/>
    </row>
    <row r="705" spans="1:16" ht="18" customHeight="1">
      <c r="A705" s="490"/>
      <c r="B705" s="490"/>
      <c r="C705" s="490"/>
      <c r="D705" s="490"/>
      <c r="E705" s="490"/>
      <c r="F705" s="490"/>
      <c r="G705" s="490"/>
      <c r="H705" s="378"/>
      <c r="I705" s="344" t="s">
        <v>97</v>
      </c>
      <c r="J705" s="273">
        <v>1118</v>
      </c>
      <c r="K705" s="273"/>
      <c r="L705" s="273">
        <v>1133</v>
      </c>
      <c r="M705" s="447"/>
      <c r="N705" s="273">
        <v>512</v>
      </c>
      <c r="O705" s="447">
        <f t="shared" si="13"/>
        <v>1.212890625</v>
      </c>
      <c r="P705" s="454"/>
    </row>
    <row r="706" spans="1:16" ht="18" customHeight="1">
      <c r="A706" s="490"/>
      <c r="B706" s="490"/>
      <c r="C706" s="490"/>
      <c r="D706" s="490"/>
      <c r="E706" s="490"/>
      <c r="F706" s="490"/>
      <c r="G706" s="490"/>
      <c r="H706" s="378"/>
      <c r="I706" s="344" t="s">
        <v>98</v>
      </c>
      <c r="J706" s="273"/>
      <c r="K706" s="273"/>
      <c r="L706" s="273">
        <v>0</v>
      </c>
      <c r="M706" s="447"/>
      <c r="N706" s="273">
        <v>0</v>
      </c>
      <c r="O706" s="447"/>
      <c r="P706" s="454"/>
    </row>
    <row r="707" spans="1:16" ht="18" customHeight="1">
      <c r="A707" s="490"/>
      <c r="B707" s="490"/>
      <c r="C707" s="490"/>
      <c r="D707" s="490"/>
      <c r="E707" s="490"/>
      <c r="F707" s="490"/>
      <c r="G707" s="490"/>
      <c r="H707" s="378"/>
      <c r="I707" s="344" t="s">
        <v>635</v>
      </c>
      <c r="J707" s="273">
        <v>887</v>
      </c>
      <c r="K707" s="273"/>
      <c r="L707" s="273">
        <v>878</v>
      </c>
      <c r="M707" s="447"/>
      <c r="N707" s="273">
        <v>883</v>
      </c>
      <c r="O707" s="447">
        <f t="shared" ref="O707:O713" si="14">L707/N707-1</f>
        <v>-5.6625141562853809E-3</v>
      </c>
      <c r="P707" s="454"/>
    </row>
    <row r="708" spans="1:16" ht="18" customHeight="1">
      <c r="A708" s="490"/>
      <c r="B708" s="490"/>
      <c r="C708" s="490"/>
      <c r="D708" s="490"/>
      <c r="E708" s="490"/>
      <c r="F708" s="490"/>
      <c r="G708" s="490"/>
      <c r="H708" s="378"/>
      <c r="I708" s="344" t="s">
        <v>636</v>
      </c>
      <c r="J708" s="273">
        <v>664</v>
      </c>
      <c r="K708" s="273"/>
      <c r="L708" s="273">
        <v>1186</v>
      </c>
      <c r="M708" s="447"/>
      <c r="N708" s="273">
        <v>2649</v>
      </c>
      <c r="O708" s="447">
        <f t="shared" si="14"/>
        <v>-0.55228388070970169</v>
      </c>
      <c r="P708" s="457"/>
    </row>
    <row r="709" spans="1:16" ht="18" customHeight="1">
      <c r="A709" s="490"/>
      <c r="B709" s="490"/>
      <c r="C709" s="490"/>
      <c r="D709" s="490"/>
      <c r="E709" s="490"/>
      <c r="F709" s="490"/>
      <c r="G709" s="490"/>
      <c r="H709" s="378"/>
      <c r="I709" s="344" t="s">
        <v>637</v>
      </c>
      <c r="J709" s="273"/>
      <c r="K709" s="273"/>
      <c r="L709" s="273">
        <v>0</v>
      </c>
      <c r="M709" s="447"/>
      <c r="N709" s="273">
        <v>0</v>
      </c>
      <c r="O709" s="447"/>
      <c r="P709" s="454"/>
    </row>
    <row r="710" spans="1:16" ht="18" customHeight="1">
      <c r="A710" s="490"/>
      <c r="B710" s="490"/>
      <c r="C710" s="490"/>
      <c r="D710" s="490"/>
      <c r="E710" s="490"/>
      <c r="F710" s="490"/>
      <c r="G710" s="490"/>
      <c r="H710" s="378"/>
      <c r="I710" s="344" t="s">
        <v>638</v>
      </c>
      <c r="J710" s="273"/>
      <c r="K710" s="273"/>
      <c r="L710" s="273">
        <v>0</v>
      </c>
      <c r="M710" s="447"/>
      <c r="N710" s="273">
        <v>0</v>
      </c>
      <c r="O710" s="447"/>
      <c r="P710" s="454"/>
    </row>
    <row r="711" spans="1:16" ht="18" customHeight="1">
      <c r="A711" s="490"/>
      <c r="B711" s="490"/>
      <c r="C711" s="490"/>
      <c r="D711" s="490"/>
      <c r="E711" s="490"/>
      <c r="F711" s="490"/>
      <c r="G711" s="490"/>
      <c r="H711" s="378"/>
      <c r="I711" s="344" t="s">
        <v>639</v>
      </c>
      <c r="J711" s="273">
        <v>16831</v>
      </c>
      <c r="K711" s="273"/>
      <c r="L711" s="273">
        <v>7152</v>
      </c>
      <c r="M711" s="447"/>
      <c r="N711" s="273">
        <v>6380</v>
      </c>
      <c r="O711" s="447">
        <f t="shared" si="14"/>
        <v>0.12100313479623814</v>
      </c>
      <c r="P711" s="454"/>
    </row>
    <row r="712" spans="1:16" ht="18" customHeight="1">
      <c r="A712" s="490"/>
      <c r="B712" s="490"/>
      <c r="C712" s="490"/>
      <c r="D712" s="490"/>
      <c r="E712" s="490"/>
      <c r="F712" s="490"/>
      <c r="G712" s="490"/>
      <c r="H712" s="378"/>
      <c r="I712" s="441" t="s">
        <v>640</v>
      </c>
      <c r="J712" s="273">
        <v>1961</v>
      </c>
      <c r="K712" s="273">
        <v>1636</v>
      </c>
      <c r="L712" s="273">
        <v>1636</v>
      </c>
      <c r="M712" s="447">
        <f>L712/K712</f>
        <v>1</v>
      </c>
      <c r="N712" s="273">
        <v>2009</v>
      </c>
      <c r="O712" s="447">
        <f t="shared" si="14"/>
        <v>-0.18566450970632153</v>
      </c>
      <c r="P712" s="454"/>
    </row>
    <row r="713" spans="1:16" ht="18" customHeight="1">
      <c r="A713" s="490"/>
      <c r="B713" s="490"/>
      <c r="C713" s="490"/>
      <c r="D713" s="490"/>
      <c r="E713" s="490"/>
      <c r="F713" s="490"/>
      <c r="G713" s="490"/>
      <c r="H713" s="378"/>
      <c r="I713" s="344" t="s">
        <v>641</v>
      </c>
      <c r="J713" s="273">
        <v>1019</v>
      </c>
      <c r="K713" s="273"/>
      <c r="L713" s="273">
        <v>1117</v>
      </c>
      <c r="M713" s="447"/>
      <c r="N713" s="273">
        <v>1060</v>
      </c>
      <c r="O713" s="447">
        <f t="shared" si="14"/>
        <v>5.3773584905660421E-2</v>
      </c>
      <c r="P713" s="454"/>
    </row>
    <row r="714" spans="1:16" ht="18" customHeight="1">
      <c r="A714" s="490"/>
      <c r="B714" s="490"/>
      <c r="C714" s="490"/>
      <c r="D714" s="490"/>
      <c r="E714" s="490"/>
      <c r="F714" s="490"/>
      <c r="G714" s="490"/>
      <c r="H714" s="378"/>
      <c r="I714" s="344" t="s">
        <v>642</v>
      </c>
      <c r="J714" s="273"/>
      <c r="K714" s="273"/>
      <c r="L714" s="273">
        <v>0</v>
      </c>
      <c r="M714" s="447"/>
      <c r="N714" s="273">
        <v>0</v>
      </c>
      <c r="O714" s="447"/>
      <c r="P714" s="454"/>
    </row>
    <row r="715" spans="1:16" ht="18" customHeight="1">
      <c r="A715" s="490"/>
      <c r="B715" s="490"/>
      <c r="C715" s="490"/>
      <c r="D715" s="490"/>
      <c r="E715" s="490"/>
      <c r="F715" s="490"/>
      <c r="G715" s="490"/>
      <c r="H715" s="378"/>
      <c r="I715" s="344" t="s">
        <v>643</v>
      </c>
      <c r="J715" s="273">
        <v>942</v>
      </c>
      <c r="K715" s="273"/>
      <c r="L715" s="273">
        <v>519</v>
      </c>
      <c r="M715" s="447"/>
      <c r="N715" s="273">
        <v>949</v>
      </c>
      <c r="O715" s="447">
        <f>L715/N715-1</f>
        <v>-0.45310853530031614</v>
      </c>
      <c r="P715" s="454"/>
    </row>
    <row r="716" spans="1:16" ht="53.1" customHeight="1">
      <c r="A716" s="490"/>
      <c r="B716" s="490"/>
      <c r="C716" s="490"/>
      <c r="D716" s="490"/>
      <c r="E716" s="490"/>
      <c r="F716" s="490"/>
      <c r="G716" s="490"/>
      <c r="H716" s="378"/>
      <c r="I716" s="441" t="s">
        <v>644</v>
      </c>
      <c r="J716" s="273">
        <v>272188</v>
      </c>
      <c r="K716" s="273">
        <v>432510</v>
      </c>
      <c r="L716" s="273">
        <v>432510</v>
      </c>
      <c r="M716" s="447">
        <f>L716/K716</f>
        <v>1</v>
      </c>
      <c r="N716" s="273">
        <v>300315</v>
      </c>
      <c r="O716" s="447">
        <f>L716/N716-1</f>
        <v>0.4401878028070525</v>
      </c>
      <c r="P716" s="465" t="s">
        <v>645</v>
      </c>
    </row>
    <row r="717" spans="1:16" ht="18" customHeight="1">
      <c r="A717" s="490"/>
      <c r="B717" s="490"/>
      <c r="C717" s="490"/>
      <c r="D717" s="490"/>
      <c r="E717" s="490"/>
      <c r="F717" s="490"/>
      <c r="G717" s="490"/>
      <c r="H717" s="378"/>
      <c r="I717" s="344" t="s">
        <v>646</v>
      </c>
      <c r="J717" s="273">
        <v>86727</v>
      </c>
      <c r="K717" s="273"/>
      <c r="L717" s="273">
        <v>148631</v>
      </c>
      <c r="M717" s="447"/>
      <c r="N717" s="273">
        <v>7989</v>
      </c>
      <c r="O717" s="447">
        <f>L717/N717-1</f>
        <v>17.604456127174867</v>
      </c>
      <c r="P717" s="454"/>
    </row>
    <row r="718" spans="1:16" ht="18" customHeight="1">
      <c r="A718" s="490"/>
      <c r="B718" s="490"/>
      <c r="C718" s="490"/>
      <c r="D718" s="490"/>
      <c r="E718" s="490"/>
      <c r="F718" s="490"/>
      <c r="G718" s="490"/>
      <c r="H718" s="378"/>
      <c r="I718" s="344" t="s">
        <v>647</v>
      </c>
      <c r="J718" s="273">
        <v>171440</v>
      </c>
      <c r="K718" s="273"/>
      <c r="L718" s="273">
        <v>262178</v>
      </c>
      <c r="M718" s="447"/>
      <c r="N718" s="273">
        <v>276343</v>
      </c>
      <c r="O718" s="447">
        <f>L718/N718-1</f>
        <v>-5.1258761756223237E-2</v>
      </c>
      <c r="P718" s="454"/>
    </row>
    <row r="719" spans="1:16" ht="18" customHeight="1">
      <c r="A719" s="490"/>
      <c r="B719" s="490"/>
      <c r="C719" s="490"/>
      <c r="D719" s="490"/>
      <c r="E719" s="490"/>
      <c r="F719" s="490"/>
      <c r="G719" s="490"/>
      <c r="H719" s="378"/>
      <c r="I719" s="344" t="s">
        <v>648</v>
      </c>
      <c r="J719" s="273"/>
      <c r="K719" s="273"/>
      <c r="L719" s="273">
        <v>0</v>
      </c>
      <c r="M719" s="447"/>
      <c r="N719" s="273">
        <v>0</v>
      </c>
      <c r="O719" s="447"/>
      <c r="P719" s="454"/>
    </row>
    <row r="720" spans="1:16" ht="18" customHeight="1">
      <c r="A720" s="490"/>
      <c r="B720" s="490"/>
      <c r="C720" s="490"/>
      <c r="D720" s="490"/>
      <c r="E720" s="490"/>
      <c r="F720" s="490"/>
      <c r="G720" s="490"/>
      <c r="H720" s="378"/>
      <c r="I720" s="344" t="s">
        <v>649</v>
      </c>
      <c r="J720" s="273">
        <v>4000</v>
      </c>
      <c r="K720" s="273"/>
      <c r="L720" s="273">
        <v>2284</v>
      </c>
      <c r="M720" s="447"/>
      <c r="N720" s="273">
        <v>9183</v>
      </c>
      <c r="O720" s="447">
        <f t="shared" ref="O720:O726" si="15">L720/N720-1</f>
        <v>-0.75127953827725147</v>
      </c>
      <c r="P720" s="454"/>
    </row>
    <row r="721" spans="1:16" ht="18" customHeight="1">
      <c r="A721" s="490"/>
      <c r="B721" s="490"/>
      <c r="C721" s="490"/>
      <c r="D721" s="490"/>
      <c r="E721" s="490"/>
      <c r="F721" s="490"/>
      <c r="G721" s="490"/>
      <c r="H721" s="378"/>
      <c r="I721" s="344" t="s">
        <v>650</v>
      </c>
      <c r="J721" s="273"/>
      <c r="K721" s="273"/>
      <c r="L721" s="273">
        <v>0</v>
      </c>
      <c r="M721" s="447"/>
      <c r="N721" s="273">
        <v>0</v>
      </c>
      <c r="O721" s="447"/>
      <c r="P721" s="454"/>
    </row>
    <row r="722" spans="1:16" ht="18" customHeight="1">
      <c r="A722" s="490"/>
      <c r="B722" s="490"/>
      <c r="C722" s="490"/>
      <c r="D722" s="490"/>
      <c r="E722" s="490"/>
      <c r="F722" s="490"/>
      <c r="G722" s="490"/>
      <c r="H722" s="378">
        <v>2100407</v>
      </c>
      <c r="I722" s="344" t="s">
        <v>651</v>
      </c>
      <c r="J722" s="273"/>
      <c r="K722" s="273"/>
      <c r="L722" s="273">
        <v>0</v>
      </c>
      <c r="M722" s="447"/>
      <c r="N722" s="273">
        <v>0</v>
      </c>
      <c r="O722" s="447"/>
      <c r="P722" s="454"/>
    </row>
    <row r="723" spans="1:16" ht="18" customHeight="1">
      <c r="A723" s="490"/>
      <c r="B723" s="490"/>
      <c r="C723" s="490"/>
      <c r="D723" s="490"/>
      <c r="E723" s="490"/>
      <c r="F723" s="490"/>
      <c r="G723" s="490"/>
      <c r="H723" s="378">
        <v>2100408</v>
      </c>
      <c r="I723" s="344" t="s">
        <v>652</v>
      </c>
      <c r="J723" s="463"/>
      <c r="K723" s="463"/>
      <c r="L723" s="463"/>
      <c r="M723" s="447"/>
      <c r="N723" s="463"/>
      <c r="O723" s="447"/>
      <c r="P723" s="454"/>
    </row>
    <row r="724" spans="1:16" ht="18" customHeight="1">
      <c r="A724" s="490"/>
      <c r="B724" s="490"/>
      <c r="C724" s="490"/>
      <c r="D724" s="490"/>
      <c r="E724" s="490"/>
      <c r="F724" s="490"/>
      <c r="G724" s="490"/>
      <c r="H724" s="378">
        <v>2100409</v>
      </c>
      <c r="I724" s="344" t="s">
        <v>653</v>
      </c>
      <c r="J724" s="273">
        <v>10021</v>
      </c>
      <c r="K724" s="273"/>
      <c r="L724" s="273">
        <v>19417</v>
      </c>
      <c r="M724" s="447"/>
      <c r="N724" s="273">
        <v>6800</v>
      </c>
      <c r="O724" s="447">
        <f t="shared" si="15"/>
        <v>1.8554411764705883</v>
      </c>
      <c r="P724" s="454"/>
    </row>
    <row r="725" spans="1:16" ht="35.1" customHeight="1">
      <c r="A725" s="490"/>
      <c r="B725" s="490"/>
      <c r="C725" s="490"/>
      <c r="D725" s="490"/>
      <c r="E725" s="490"/>
      <c r="F725" s="490"/>
      <c r="G725" s="490"/>
      <c r="H725" s="378">
        <v>2100410</v>
      </c>
      <c r="I725" s="441" t="s">
        <v>654</v>
      </c>
      <c r="J725" s="273">
        <v>2027</v>
      </c>
      <c r="K725" s="273">
        <v>2393</v>
      </c>
      <c r="L725" s="273">
        <v>2393</v>
      </c>
      <c r="M725" s="447">
        <f>L725/K725</f>
        <v>1</v>
      </c>
      <c r="N725" s="273">
        <v>1330</v>
      </c>
      <c r="O725" s="447">
        <f t="shared" si="15"/>
        <v>0.79924812030075199</v>
      </c>
      <c r="P725" s="455" t="s">
        <v>655</v>
      </c>
    </row>
    <row r="726" spans="1:16" ht="18" customHeight="1">
      <c r="A726" s="490"/>
      <c r="B726" s="490"/>
      <c r="C726" s="490"/>
      <c r="D726" s="490"/>
      <c r="E726" s="490"/>
      <c r="F726" s="490"/>
      <c r="G726" s="490"/>
      <c r="H726" s="378">
        <v>2100499</v>
      </c>
      <c r="I726" s="344" t="s">
        <v>656</v>
      </c>
      <c r="J726" s="273">
        <v>1971</v>
      </c>
      <c r="K726" s="273"/>
      <c r="L726" s="273">
        <v>2192</v>
      </c>
      <c r="M726" s="447"/>
      <c r="N726" s="273">
        <v>1295</v>
      </c>
      <c r="O726" s="447">
        <f t="shared" si="15"/>
        <v>0.69266409266409257</v>
      </c>
      <c r="P726" s="454"/>
    </row>
    <row r="727" spans="1:16" ht="18" customHeight="1">
      <c r="A727" s="490"/>
      <c r="B727" s="490"/>
      <c r="C727" s="490"/>
      <c r="D727" s="490"/>
      <c r="E727" s="490"/>
      <c r="F727" s="490"/>
      <c r="G727" s="490"/>
      <c r="H727" s="378">
        <v>21005</v>
      </c>
      <c r="I727" s="344" t="s">
        <v>657</v>
      </c>
      <c r="J727" s="273"/>
      <c r="K727" s="273"/>
      <c r="L727" s="273">
        <v>0</v>
      </c>
      <c r="M727" s="447"/>
      <c r="N727" s="273">
        <v>0</v>
      </c>
      <c r="O727" s="447"/>
      <c r="P727" s="454"/>
    </row>
    <row r="728" spans="1:16" ht="18" customHeight="1">
      <c r="A728" s="490"/>
      <c r="B728" s="490"/>
      <c r="C728" s="490"/>
      <c r="D728" s="490"/>
      <c r="E728" s="490"/>
      <c r="F728" s="490"/>
      <c r="G728" s="490"/>
      <c r="H728" s="378">
        <v>2100501</v>
      </c>
      <c r="I728" s="344" t="s">
        <v>658</v>
      </c>
      <c r="J728" s="273"/>
      <c r="K728" s="273"/>
      <c r="L728" s="273">
        <v>143</v>
      </c>
      <c r="M728" s="447"/>
      <c r="N728" s="273">
        <v>0</v>
      </c>
      <c r="O728" s="447"/>
      <c r="P728" s="466"/>
    </row>
    <row r="729" spans="1:16" ht="18" customHeight="1">
      <c r="A729" s="490"/>
      <c r="B729" s="490"/>
      <c r="C729" s="490"/>
      <c r="D729" s="490"/>
      <c r="E729" s="490"/>
      <c r="F729" s="490"/>
      <c r="G729" s="490"/>
      <c r="H729" s="378">
        <v>2100502</v>
      </c>
      <c r="I729" s="344" t="s">
        <v>659</v>
      </c>
      <c r="J729" s="273"/>
      <c r="K729" s="273"/>
      <c r="L729" s="273">
        <v>0</v>
      </c>
      <c r="M729" s="447"/>
      <c r="N729" s="273">
        <v>0</v>
      </c>
      <c r="O729" s="447"/>
      <c r="P729" s="455"/>
    </row>
    <row r="730" spans="1:16" ht="18" customHeight="1">
      <c r="A730" s="490"/>
      <c r="B730" s="490"/>
      <c r="C730" s="490"/>
      <c r="D730" s="490"/>
      <c r="E730" s="490"/>
      <c r="F730" s="490"/>
      <c r="G730" s="490"/>
      <c r="H730" s="378">
        <v>2100503</v>
      </c>
      <c r="I730" s="344" t="s">
        <v>660</v>
      </c>
      <c r="J730" s="273">
        <v>56</v>
      </c>
      <c r="K730" s="273"/>
      <c r="L730" s="273">
        <v>58</v>
      </c>
      <c r="M730" s="447"/>
      <c r="N730" s="273">
        <v>35</v>
      </c>
      <c r="O730" s="447">
        <f>L730/N730-1</f>
        <v>0.65714285714285725</v>
      </c>
      <c r="P730" s="455"/>
    </row>
    <row r="731" spans="1:16" ht="18" customHeight="1">
      <c r="A731" s="490"/>
      <c r="B731" s="490"/>
      <c r="C731" s="490"/>
      <c r="D731" s="490"/>
      <c r="E731" s="490"/>
      <c r="F731" s="490"/>
      <c r="G731" s="490"/>
      <c r="H731" s="378">
        <v>2100504</v>
      </c>
      <c r="I731" s="441" t="s">
        <v>661</v>
      </c>
      <c r="J731" s="273"/>
      <c r="K731" s="273"/>
      <c r="L731" s="273">
        <v>0</v>
      </c>
      <c r="M731" s="447"/>
      <c r="N731" s="273">
        <v>0</v>
      </c>
      <c r="O731" s="447"/>
      <c r="P731" s="455"/>
    </row>
    <row r="732" spans="1:16" ht="18" customHeight="1">
      <c r="A732" s="490"/>
      <c r="B732" s="490"/>
      <c r="C732" s="490"/>
      <c r="D732" s="490"/>
      <c r="E732" s="490"/>
      <c r="F732" s="490"/>
      <c r="G732" s="490"/>
      <c r="H732" s="378">
        <v>2100506</v>
      </c>
      <c r="I732" s="344" t="s">
        <v>662</v>
      </c>
      <c r="J732" s="273"/>
      <c r="K732" s="273"/>
      <c r="L732" s="273">
        <v>0</v>
      </c>
      <c r="M732" s="447"/>
      <c r="N732" s="273">
        <v>0</v>
      </c>
      <c r="O732" s="447"/>
      <c r="P732" s="455"/>
    </row>
    <row r="733" spans="1:16" ht="18" customHeight="1">
      <c r="A733" s="490"/>
      <c r="B733" s="490"/>
      <c r="C733" s="490"/>
      <c r="D733" s="490"/>
      <c r="E733" s="490"/>
      <c r="F733" s="490"/>
      <c r="G733" s="490"/>
      <c r="H733" s="378">
        <v>2100508</v>
      </c>
      <c r="I733" s="344" t="s">
        <v>663</v>
      </c>
      <c r="J733" s="273"/>
      <c r="K733" s="273"/>
      <c r="L733" s="273">
        <v>0</v>
      </c>
      <c r="M733" s="447"/>
      <c r="N733" s="273">
        <v>0</v>
      </c>
      <c r="O733" s="447"/>
      <c r="P733" s="455"/>
    </row>
    <row r="734" spans="1:16" ht="18" customHeight="1">
      <c r="A734" s="490"/>
      <c r="B734" s="490"/>
      <c r="C734" s="490"/>
      <c r="D734" s="490"/>
      <c r="E734" s="490"/>
      <c r="F734" s="490"/>
      <c r="G734" s="490"/>
      <c r="H734" s="378">
        <v>2100509</v>
      </c>
      <c r="I734" s="344" t="s">
        <v>664</v>
      </c>
      <c r="J734" s="273"/>
      <c r="K734" s="273"/>
      <c r="L734" s="273">
        <v>0</v>
      </c>
      <c r="M734" s="447"/>
      <c r="N734" s="273">
        <v>0</v>
      </c>
      <c r="O734" s="447"/>
      <c r="P734" s="455"/>
    </row>
    <row r="735" spans="1:16" ht="18" customHeight="1">
      <c r="A735" s="490"/>
      <c r="B735" s="490"/>
      <c r="C735" s="490"/>
      <c r="D735" s="490"/>
      <c r="E735" s="490"/>
      <c r="F735" s="490"/>
      <c r="G735" s="490"/>
      <c r="H735" s="378">
        <v>2100510</v>
      </c>
      <c r="I735" s="344" t="s">
        <v>665</v>
      </c>
      <c r="J735" s="273"/>
      <c r="K735" s="273"/>
      <c r="L735" s="273">
        <v>0</v>
      </c>
      <c r="M735" s="447"/>
      <c r="N735" s="273">
        <v>0</v>
      </c>
      <c r="O735" s="447"/>
      <c r="P735" s="455"/>
    </row>
    <row r="736" spans="1:16" ht="18" customHeight="1">
      <c r="A736" s="490"/>
      <c r="B736" s="490"/>
      <c r="C736" s="490"/>
      <c r="D736" s="490"/>
      <c r="E736" s="490"/>
      <c r="F736" s="490"/>
      <c r="G736" s="490"/>
      <c r="H736" s="378">
        <v>2100599</v>
      </c>
      <c r="I736" s="344" t="s">
        <v>666</v>
      </c>
      <c r="J736" s="273"/>
      <c r="K736" s="273"/>
      <c r="L736" s="273">
        <v>0</v>
      </c>
      <c r="M736" s="447"/>
      <c r="N736" s="273">
        <v>0</v>
      </c>
      <c r="O736" s="447"/>
      <c r="P736" s="454"/>
    </row>
    <row r="737" spans="1:16" ht="18" customHeight="1">
      <c r="A737" s="490"/>
      <c r="B737" s="490"/>
      <c r="C737" s="490"/>
      <c r="D737" s="490"/>
      <c r="E737" s="490"/>
      <c r="F737" s="490"/>
      <c r="G737" s="490"/>
      <c r="H737" s="378">
        <v>21006</v>
      </c>
      <c r="I737" s="441" t="s">
        <v>667</v>
      </c>
      <c r="J737" s="273"/>
      <c r="K737" s="273"/>
      <c r="L737" s="273">
        <v>0</v>
      </c>
      <c r="M737" s="447"/>
      <c r="N737" s="273">
        <v>0</v>
      </c>
      <c r="O737" s="447"/>
      <c r="P737" s="454"/>
    </row>
    <row r="738" spans="1:16" ht="18" customHeight="1">
      <c r="A738" s="490"/>
      <c r="B738" s="490"/>
      <c r="C738" s="490"/>
      <c r="D738" s="490"/>
      <c r="E738" s="490"/>
      <c r="F738" s="490"/>
      <c r="G738" s="490"/>
      <c r="H738" s="378">
        <v>2100601</v>
      </c>
      <c r="I738" s="344" t="s">
        <v>668</v>
      </c>
      <c r="J738" s="273"/>
      <c r="K738" s="273"/>
      <c r="L738" s="273">
        <v>0</v>
      </c>
      <c r="M738" s="447"/>
      <c r="N738" s="273">
        <v>0</v>
      </c>
      <c r="O738" s="447"/>
      <c r="P738" s="454"/>
    </row>
    <row r="739" spans="1:16" ht="18" customHeight="1">
      <c r="A739" s="490"/>
      <c r="B739" s="490"/>
      <c r="C739" s="490"/>
      <c r="D739" s="490"/>
      <c r="E739" s="490"/>
      <c r="F739" s="490"/>
      <c r="G739" s="490"/>
      <c r="H739" s="378">
        <v>2100699</v>
      </c>
      <c r="I739" s="344" t="s">
        <v>669</v>
      </c>
      <c r="J739" s="273"/>
      <c r="K739" s="273"/>
      <c r="L739" s="273">
        <v>0</v>
      </c>
      <c r="M739" s="447"/>
      <c r="N739" s="273">
        <v>0</v>
      </c>
      <c r="O739" s="447"/>
      <c r="P739" s="457"/>
    </row>
    <row r="740" spans="1:16" ht="18" customHeight="1">
      <c r="A740" s="490"/>
      <c r="B740" s="490"/>
      <c r="C740" s="490"/>
      <c r="D740" s="490"/>
      <c r="E740" s="490"/>
      <c r="F740" s="490"/>
      <c r="G740" s="490"/>
      <c r="H740" s="378">
        <v>21007</v>
      </c>
      <c r="I740" s="344" t="s">
        <v>670</v>
      </c>
      <c r="J740" s="273"/>
      <c r="K740" s="273"/>
      <c r="L740" s="273">
        <v>0</v>
      </c>
      <c r="M740" s="447"/>
      <c r="N740" s="273">
        <v>0</v>
      </c>
      <c r="O740" s="447"/>
      <c r="P740" s="454"/>
    </row>
    <row r="741" spans="1:16" ht="18" customHeight="1">
      <c r="A741" s="490"/>
      <c r="B741" s="490"/>
      <c r="C741" s="490"/>
      <c r="D741" s="490"/>
      <c r="E741" s="490"/>
      <c r="F741" s="490"/>
      <c r="G741" s="490"/>
      <c r="H741" s="378">
        <v>2100799</v>
      </c>
      <c r="I741" s="344" t="s">
        <v>671</v>
      </c>
      <c r="J741" s="273"/>
      <c r="K741" s="273"/>
      <c r="L741" s="273">
        <v>0</v>
      </c>
      <c r="M741" s="447"/>
      <c r="N741" s="273">
        <v>0</v>
      </c>
      <c r="O741" s="447"/>
      <c r="P741" s="454"/>
    </row>
    <row r="742" spans="1:16" ht="18" customHeight="1">
      <c r="A742" s="490"/>
      <c r="B742" s="490"/>
      <c r="C742" s="490"/>
      <c r="D742" s="490"/>
      <c r="E742" s="490"/>
      <c r="F742" s="490"/>
      <c r="G742" s="490"/>
      <c r="H742" s="378">
        <v>21010</v>
      </c>
      <c r="I742" s="344" t="s">
        <v>672</v>
      </c>
      <c r="J742" s="273"/>
      <c r="K742" s="273"/>
      <c r="L742" s="273">
        <v>0</v>
      </c>
      <c r="M742" s="447"/>
      <c r="N742" s="273">
        <v>0</v>
      </c>
      <c r="O742" s="447"/>
      <c r="P742" s="454"/>
    </row>
    <row r="743" spans="1:16" ht="18" customHeight="1">
      <c r="A743" s="490"/>
      <c r="B743" s="490"/>
      <c r="C743" s="490"/>
      <c r="D743" s="490"/>
      <c r="E743" s="490"/>
      <c r="F743" s="490"/>
      <c r="G743" s="490"/>
      <c r="H743" s="378">
        <v>2101001</v>
      </c>
      <c r="I743" s="441" t="s">
        <v>673</v>
      </c>
      <c r="J743" s="273"/>
      <c r="K743" s="273"/>
      <c r="L743" s="273">
        <v>0</v>
      </c>
      <c r="M743" s="447"/>
      <c r="N743" s="273">
        <v>0</v>
      </c>
      <c r="O743" s="447"/>
      <c r="P743" s="454"/>
    </row>
    <row r="744" spans="1:16" ht="18" customHeight="1">
      <c r="A744" s="490"/>
      <c r="B744" s="490"/>
      <c r="C744" s="490"/>
      <c r="D744" s="490"/>
      <c r="E744" s="490"/>
      <c r="F744" s="490"/>
      <c r="G744" s="490"/>
      <c r="H744" s="378">
        <v>2101002</v>
      </c>
      <c r="I744" s="344" t="s">
        <v>674</v>
      </c>
      <c r="J744" s="273"/>
      <c r="K744" s="273"/>
      <c r="L744" s="273">
        <v>0</v>
      </c>
      <c r="M744" s="447"/>
      <c r="N744" s="273">
        <v>0</v>
      </c>
      <c r="O744" s="447"/>
      <c r="P744" s="454"/>
    </row>
    <row r="745" spans="1:16" ht="18" customHeight="1">
      <c r="A745" s="490"/>
      <c r="B745" s="490"/>
      <c r="C745" s="490"/>
      <c r="D745" s="490"/>
      <c r="E745" s="490"/>
      <c r="F745" s="490"/>
      <c r="G745" s="490"/>
      <c r="H745" s="378">
        <v>2101003</v>
      </c>
      <c r="I745" s="344" t="s">
        <v>675</v>
      </c>
      <c r="J745" s="273"/>
      <c r="K745" s="273"/>
      <c r="L745" s="273">
        <v>0</v>
      </c>
      <c r="M745" s="447"/>
      <c r="N745" s="273">
        <v>0</v>
      </c>
      <c r="O745" s="447"/>
      <c r="P745" s="454"/>
    </row>
    <row r="746" spans="1:16" ht="18" customHeight="1">
      <c r="A746" s="490"/>
      <c r="B746" s="490"/>
      <c r="C746" s="490"/>
      <c r="D746" s="490"/>
      <c r="E746" s="490"/>
      <c r="F746" s="490"/>
      <c r="G746" s="490"/>
      <c r="H746" s="378">
        <v>2101012</v>
      </c>
      <c r="I746" s="441" t="s">
        <v>676</v>
      </c>
      <c r="J746" s="273"/>
      <c r="K746" s="273"/>
      <c r="L746" s="273">
        <v>0</v>
      </c>
      <c r="M746" s="447"/>
      <c r="N746" s="273">
        <v>0</v>
      </c>
      <c r="O746" s="447"/>
      <c r="P746" s="454"/>
    </row>
    <row r="747" spans="1:16" ht="18" customHeight="1">
      <c r="A747" s="490"/>
      <c r="B747" s="490"/>
      <c r="C747" s="490"/>
      <c r="D747" s="490"/>
      <c r="E747" s="490"/>
      <c r="F747" s="490"/>
      <c r="G747" s="490"/>
      <c r="H747" s="378">
        <v>2101014</v>
      </c>
      <c r="I747" s="344" t="s">
        <v>677</v>
      </c>
      <c r="J747" s="273"/>
      <c r="K747" s="273"/>
      <c r="L747" s="273">
        <v>0</v>
      </c>
      <c r="M747" s="447"/>
      <c r="N747" s="273">
        <v>0</v>
      </c>
      <c r="O747" s="447"/>
      <c r="P747" s="454"/>
    </row>
    <row r="748" spans="1:16" ht="18" customHeight="1">
      <c r="A748" s="490"/>
      <c r="B748" s="490"/>
      <c r="C748" s="490"/>
      <c r="D748" s="490"/>
      <c r="E748" s="490"/>
      <c r="F748" s="490"/>
      <c r="G748" s="490"/>
      <c r="H748" s="378">
        <v>2101015</v>
      </c>
      <c r="I748" s="344" t="s">
        <v>678</v>
      </c>
      <c r="J748" s="273"/>
      <c r="K748" s="273"/>
      <c r="L748" s="273">
        <v>0</v>
      </c>
      <c r="M748" s="447"/>
      <c r="N748" s="273">
        <v>0</v>
      </c>
      <c r="O748" s="447"/>
      <c r="P748" s="457"/>
    </row>
    <row r="749" spans="1:16" ht="18" customHeight="1">
      <c r="A749" s="500"/>
      <c r="B749" s="500"/>
      <c r="C749" s="500"/>
      <c r="D749" s="500"/>
      <c r="E749" s="500"/>
      <c r="F749" s="500"/>
      <c r="G749" s="500"/>
      <c r="H749" s="378">
        <v>2101016</v>
      </c>
      <c r="I749" s="441" t="s">
        <v>679</v>
      </c>
      <c r="J749" s="273"/>
      <c r="K749" s="273"/>
      <c r="L749" s="273">
        <v>0</v>
      </c>
      <c r="M749" s="447"/>
      <c r="N749" s="273">
        <v>0</v>
      </c>
      <c r="O749" s="447"/>
      <c r="P749" s="454"/>
    </row>
    <row r="750" spans="1:16" ht="18" customHeight="1">
      <c r="A750" s="490"/>
      <c r="B750" s="490"/>
      <c r="C750" s="490"/>
      <c r="D750" s="490"/>
      <c r="E750" s="490"/>
      <c r="F750" s="490"/>
      <c r="G750" s="490"/>
      <c r="H750" s="378">
        <v>2101050</v>
      </c>
      <c r="I750" s="441" t="s">
        <v>680</v>
      </c>
      <c r="J750" s="273">
        <v>12008</v>
      </c>
      <c r="K750" s="273">
        <v>10066</v>
      </c>
      <c r="L750" s="273">
        <v>10066</v>
      </c>
      <c r="M750" s="447">
        <f>L750/K750</f>
        <v>1</v>
      </c>
      <c r="N750" s="273">
        <v>12439</v>
      </c>
      <c r="O750" s="447">
        <f>L750/N750-1</f>
        <v>-0.19077096229600454</v>
      </c>
      <c r="P750" s="455"/>
    </row>
    <row r="751" spans="1:16" ht="39.950000000000003" customHeight="1">
      <c r="A751" s="490"/>
      <c r="B751" s="490"/>
      <c r="C751" s="490"/>
      <c r="D751" s="490"/>
      <c r="E751" s="490"/>
      <c r="F751" s="490"/>
      <c r="G751" s="490"/>
      <c r="H751" s="378">
        <v>2101099</v>
      </c>
      <c r="I751" s="441" t="s">
        <v>681</v>
      </c>
      <c r="J751" s="273">
        <v>24591</v>
      </c>
      <c r="K751" s="273">
        <v>31574</v>
      </c>
      <c r="L751" s="273">
        <v>30205</v>
      </c>
      <c r="M751" s="447">
        <f>L751/K751</f>
        <v>0.95664154050801298</v>
      </c>
      <c r="N751" s="273">
        <v>21708</v>
      </c>
      <c r="O751" s="447">
        <f>L751/N751-1</f>
        <v>0.39142251704440767</v>
      </c>
      <c r="P751" s="455" t="s">
        <v>682</v>
      </c>
    </row>
    <row r="752" spans="1:16" ht="18" customHeight="1">
      <c r="A752" s="490"/>
      <c r="B752" s="490"/>
      <c r="C752" s="490"/>
      <c r="D752" s="490"/>
      <c r="E752" s="490"/>
      <c r="F752" s="490"/>
      <c r="G752" s="490"/>
      <c r="H752" s="378">
        <v>21099</v>
      </c>
      <c r="I752" s="344" t="s">
        <v>683</v>
      </c>
      <c r="J752" s="273">
        <v>14927</v>
      </c>
      <c r="K752" s="273"/>
      <c r="L752" s="273">
        <v>20287</v>
      </c>
      <c r="M752" s="447"/>
      <c r="N752" s="273">
        <v>15462</v>
      </c>
      <c r="O752" s="447">
        <f>L752/N752-1</f>
        <v>0.31205536153149649</v>
      </c>
      <c r="P752" s="457"/>
    </row>
    <row r="753" spans="1:16" ht="18" customHeight="1">
      <c r="A753" s="490"/>
      <c r="B753" s="490"/>
      <c r="C753" s="490"/>
      <c r="D753" s="490"/>
      <c r="E753" s="490"/>
      <c r="F753" s="490"/>
      <c r="G753" s="490"/>
      <c r="H753" s="378">
        <v>2109901</v>
      </c>
      <c r="I753" s="344" t="s">
        <v>684</v>
      </c>
      <c r="J753" s="273">
        <v>5578</v>
      </c>
      <c r="K753" s="273"/>
      <c r="L753" s="273">
        <v>6016</v>
      </c>
      <c r="M753" s="447"/>
      <c r="N753" s="273">
        <v>4767</v>
      </c>
      <c r="O753" s="447">
        <f>L753/N753-1</f>
        <v>0.26200964967484786</v>
      </c>
      <c r="P753" s="454"/>
    </row>
    <row r="754" spans="1:16" s="428" customFormat="1" ht="18" customHeight="1">
      <c r="A754" s="490"/>
      <c r="B754" s="490"/>
      <c r="C754" s="490"/>
      <c r="D754" s="490"/>
      <c r="E754" s="490"/>
      <c r="F754" s="490"/>
      <c r="G754" s="490"/>
      <c r="H754" s="459">
        <v>211</v>
      </c>
      <c r="I754" s="344" t="s">
        <v>685</v>
      </c>
      <c r="J754" s="273"/>
      <c r="K754" s="273"/>
      <c r="L754" s="273">
        <v>0</v>
      </c>
      <c r="M754" s="447"/>
      <c r="N754" s="273">
        <v>0</v>
      </c>
      <c r="O754" s="447"/>
      <c r="P754" s="454"/>
    </row>
    <row r="755" spans="1:16" ht="18" customHeight="1">
      <c r="A755" s="490"/>
      <c r="B755" s="490"/>
      <c r="C755" s="490"/>
      <c r="D755" s="490"/>
      <c r="E755" s="490"/>
      <c r="F755" s="490"/>
      <c r="G755" s="490"/>
      <c r="H755" s="378">
        <v>21101</v>
      </c>
      <c r="I755" s="344" t="s">
        <v>686</v>
      </c>
      <c r="J755" s="273"/>
      <c r="K755" s="273"/>
      <c r="L755" s="273">
        <v>0</v>
      </c>
      <c r="M755" s="447"/>
      <c r="N755" s="273">
        <v>0</v>
      </c>
      <c r="O755" s="447"/>
      <c r="P755" s="454"/>
    </row>
    <row r="756" spans="1:16" ht="18" customHeight="1">
      <c r="A756" s="490"/>
      <c r="B756" s="490"/>
      <c r="C756" s="490"/>
      <c r="D756" s="490"/>
      <c r="E756" s="490"/>
      <c r="F756" s="490"/>
      <c r="G756" s="490"/>
      <c r="H756" s="378">
        <v>2110101</v>
      </c>
      <c r="I756" s="344" t="s">
        <v>687</v>
      </c>
      <c r="J756" s="273">
        <v>4086</v>
      </c>
      <c r="K756" s="273"/>
      <c r="L756" s="273">
        <v>3902</v>
      </c>
      <c r="M756" s="447"/>
      <c r="N756" s="273">
        <v>1479</v>
      </c>
      <c r="O756" s="447">
        <f>L756/N756-1</f>
        <v>1.638269100743746</v>
      </c>
      <c r="P756" s="454"/>
    </row>
    <row r="757" spans="1:16" ht="33" customHeight="1">
      <c r="A757" s="490"/>
      <c r="B757" s="490"/>
      <c r="C757" s="490"/>
      <c r="D757" s="490"/>
      <c r="E757" s="490"/>
      <c r="F757" s="490"/>
      <c r="G757" s="490"/>
      <c r="H757" s="378">
        <v>2110102</v>
      </c>
      <c r="I757" s="441" t="s">
        <v>688</v>
      </c>
      <c r="J757" s="273">
        <v>8811</v>
      </c>
      <c r="K757" s="273">
        <v>-4319</v>
      </c>
      <c r="L757" s="273">
        <v>-4319</v>
      </c>
      <c r="M757" s="447">
        <f>L757/K757</f>
        <v>1</v>
      </c>
      <c r="N757" s="273">
        <v>9773</v>
      </c>
      <c r="O757" s="447">
        <f>L757/N757-1</f>
        <v>-1.4419318530645655</v>
      </c>
      <c r="P757" s="455" t="s">
        <v>689</v>
      </c>
    </row>
    <row r="758" spans="1:16" ht="33.950000000000003" customHeight="1">
      <c r="A758" s="490"/>
      <c r="B758" s="490"/>
      <c r="C758" s="490"/>
      <c r="D758" s="490"/>
      <c r="E758" s="490"/>
      <c r="F758" s="490"/>
      <c r="G758" s="490"/>
      <c r="H758" s="378">
        <v>2110103</v>
      </c>
      <c r="I758" s="441" t="s">
        <v>690</v>
      </c>
      <c r="J758" s="273">
        <v>910</v>
      </c>
      <c r="K758" s="273">
        <v>1566</v>
      </c>
      <c r="L758" s="273">
        <v>1566</v>
      </c>
      <c r="M758" s="447">
        <f>L758/K758</f>
        <v>1</v>
      </c>
      <c r="N758" s="273">
        <v>47</v>
      </c>
      <c r="O758" s="447">
        <f>L758/N758-1</f>
        <v>32.319148936170215</v>
      </c>
      <c r="P758" s="455" t="s">
        <v>691</v>
      </c>
    </row>
    <row r="759" spans="1:16" ht="18" customHeight="1">
      <c r="A759" s="490"/>
      <c r="B759" s="490"/>
      <c r="C759" s="490"/>
      <c r="D759" s="490"/>
      <c r="E759" s="490"/>
      <c r="F759" s="490"/>
      <c r="G759" s="490"/>
      <c r="H759" s="378">
        <v>2110104</v>
      </c>
      <c r="I759" s="441" t="s">
        <v>692</v>
      </c>
      <c r="J759" s="273"/>
      <c r="K759" s="273"/>
      <c r="L759" s="273">
        <v>0</v>
      </c>
      <c r="M759" s="447"/>
      <c r="N759" s="273">
        <v>29</v>
      </c>
      <c r="O759" s="447">
        <f>L759/N759-1</f>
        <v>-1</v>
      </c>
      <c r="P759" s="455"/>
    </row>
    <row r="760" spans="1:16" ht="18" customHeight="1">
      <c r="A760" s="490"/>
      <c r="B760" s="490"/>
      <c r="C760" s="490"/>
      <c r="D760" s="490"/>
      <c r="E760" s="490"/>
      <c r="F760" s="490"/>
      <c r="G760" s="490"/>
      <c r="H760" s="378">
        <v>2110105</v>
      </c>
      <c r="I760" s="344" t="s">
        <v>96</v>
      </c>
      <c r="J760" s="273"/>
      <c r="K760" s="273"/>
      <c r="L760" s="273">
        <v>0</v>
      </c>
      <c r="M760" s="447"/>
      <c r="N760" s="273">
        <v>0</v>
      </c>
      <c r="O760" s="447"/>
      <c r="P760" s="454"/>
    </row>
    <row r="761" spans="1:16" ht="18" customHeight="1">
      <c r="A761" s="490"/>
      <c r="B761" s="490"/>
      <c r="C761" s="490"/>
      <c r="D761" s="490"/>
      <c r="E761" s="490"/>
      <c r="F761" s="490"/>
      <c r="G761" s="490"/>
      <c r="H761" s="378">
        <v>2110106</v>
      </c>
      <c r="I761" s="344" t="s">
        <v>97</v>
      </c>
      <c r="J761" s="273"/>
      <c r="K761" s="273"/>
      <c r="L761" s="273">
        <v>0</v>
      </c>
      <c r="M761" s="447"/>
      <c r="N761" s="273">
        <v>0</v>
      </c>
      <c r="O761" s="447"/>
      <c r="P761" s="457"/>
    </row>
    <row r="762" spans="1:16" ht="18" customHeight="1">
      <c r="A762" s="490"/>
      <c r="B762" s="490"/>
      <c r="C762" s="490"/>
      <c r="D762" s="490"/>
      <c r="E762" s="490"/>
      <c r="F762" s="490"/>
      <c r="G762" s="490"/>
      <c r="H762" s="378">
        <v>2110107</v>
      </c>
      <c r="I762" s="344" t="s">
        <v>98</v>
      </c>
      <c r="J762" s="273"/>
      <c r="K762" s="273"/>
      <c r="L762" s="273">
        <v>0</v>
      </c>
      <c r="M762" s="447"/>
      <c r="N762" s="273">
        <v>0</v>
      </c>
      <c r="O762" s="447"/>
      <c r="P762" s="454"/>
    </row>
    <row r="763" spans="1:16" ht="18" customHeight="1">
      <c r="A763" s="490"/>
      <c r="B763" s="490"/>
      <c r="C763" s="490"/>
      <c r="D763" s="490"/>
      <c r="E763" s="490"/>
      <c r="F763" s="490"/>
      <c r="G763" s="490"/>
      <c r="H763" s="378">
        <v>2110199</v>
      </c>
      <c r="I763" s="344" t="s">
        <v>693</v>
      </c>
      <c r="J763" s="273"/>
      <c r="K763" s="273"/>
      <c r="L763" s="273">
        <v>0</v>
      </c>
      <c r="M763" s="447"/>
      <c r="N763" s="273">
        <v>0</v>
      </c>
      <c r="O763" s="447"/>
      <c r="P763" s="454"/>
    </row>
    <row r="764" spans="1:16" ht="18" customHeight="1">
      <c r="A764" s="490"/>
      <c r="B764" s="490"/>
      <c r="C764" s="490"/>
      <c r="D764" s="490"/>
      <c r="E764" s="490"/>
      <c r="F764" s="490"/>
      <c r="G764" s="490"/>
      <c r="H764" s="378">
        <v>21102</v>
      </c>
      <c r="I764" s="344" t="s">
        <v>694</v>
      </c>
      <c r="J764" s="273"/>
      <c r="K764" s="273"/>
      <c r="L764" s="273">
        <v>0</v>
      </c>
      <c r="M764" s="447"/>
      <c r="N764" s="273">
        <v>0</v>
      </c>
      <c r="O764" s="447"/>
      <c r="P764" s="454"/>
    </row>
    <row r="765" spans="1:16" ht="18" customHeight="1">
      <c r="A765" s="490"/>
      <c r="B765" s="490"/>
      <c r="C765" s="490"/>
      <c r="D765" s="490"/>
      <c r="E765" s="490"/>
      <c r="F765" s="490"/>
      <c r="G765" s="490"/>
      <c r="H765" s="378">
        <v>2110203</v>
      </c>
      <c r="I765" s="344" t="s">
        <v>695</v>
      </c>
      <c r="J765" s="273"/>
      <c r="K765" s="273"/>
      <c r="L765" s="273">
        <v>0</v>
      </c>
      <c r="M765" s="447"/>
      <c r="N765" s="273">
        <v>0</v>
      </c>
      <c r="O765" s="447"/>
      <c r="P765" s="454"/>
    </row>
    <row r="766" spans="1:16" ht="18" customHeight="1">
      <c r="A766" s="490"/>
      <c r="B766" s="490"/>
      <c r="C766" s="490"/>
      <c r="D766" s="490"/>
      <c r="E766" s="490"/>
      <c r="F766" s="490"/>
      <c r="G766" s="490"/>
      <c r="H766" s="378">
        <v>2110204</v>
      </c>
      <c r="I766" s="344" t="s">
        <v>696</v>
      </c>
      <c r="J766" s="273"/>
      <c r="K766" s="273"/>
      <c r="L766" s="273">
        <v>0</v>
      </c>
      <c r="M766" s="447"/>
      <c r="N766" s="273">
        <v>0</v>
      </c>
      <c r="O766" s="447"/>
      <c r="P766" s="454"/>
    </row>
    <row r="767" spans="1:16" ht="18" customHeight="1">
      <c r="A767" s="490"/>
      <c r="B767" s="490"/>
      <c r="C767" s="490"/>
      <c r="D767" s="490"/>
      <c r="E767" s="490"/>
      <c r="F767" s="490"/>
      <c r="G767" s="490"/>
      <c r="H767" s="378">
        <v>2110299</v>
      </c>
      <c r="I767" s="344" t="s">
        <v>697</v>
      </c>
      <c r="J767" s="273"/>
      <c r="K767" s="273"/>
      <c r="L767" s="273">
        <v>0</v>
      </c>
      <c r="M767" s="447"/>
      <c r="N767" s="273">
        <v>0</v>
      </c>
      <c r="O767" s="447"/>
      <c r="P767" s="454"/>
    </row>
    <row r="768" spans="1:16" ht="18" customHeight="1">
      <c r="A768" s="490"/>
      <c r="B768" s="490"/>
      <c r="C768" s="490"/>
      <c r="D768" s="490"/>
      <c r="E768" s="490"/>
      <c r="F768" s="490"/>
      <c r="G768" s="490"/>
      <c r="H768" s="378">
        <v>21103</v>
      </c>
      <c r="I768" s="344" t="s">
        <v>698</v>
      </c>
      <c r="J768" s="273"/>
      <c r="K768" s="273"/>
      <c r="L768" s="273">
        <v>0</v>
      </c>
      <c r="M768" s="447"/>
      <c r="N768" s="273">
        <v>0</v>
      </c>
      <c r="O768" s="447"/>
      <c r="P768" s="454"/>
    </row>
    <row r="769" spans="1:16" ht="18" customHeight="1">
      <c r="A769" s="490"/>
      <c r="B769" s="490"/>
      <c r="C769" s="490"/>
      <c r="D769" s="490"/>
      <c r="E769" s="490"/>
      <c r="F769" s="490"/>
      <c r="G769" s="490"/>
      <c r="H769" s="378">
        <v>2110301</v>
      </c>
      <c r="I769" s="344" t="s">
        <v>699</v>
      </c>
      <c r="J769" s="273"/>
      <c r="K769" s="273"/>
      <c r="L769" s="273">
        <v>0</v>
      </c>
      <c r="M769" s="447"/>
      <c r="N769" s="273">
        <v>0</v>
      </c>
      <c r="O769" s="447"/>
      <c r="P769" s="454"/>
    </row>
    <row r="770" spans="1:16" ht="18" customHeight="1">
      <c r="A770" s="490"/>
      <c r="B770" s="490"/>
      <c r="C770" s="490"/>
      <c r="D770" s="490"/>
      <c r="E770" s="490"/>
      <c r="F770" s="490"/>
      <c r="G770" s="490"/>
      <c r="H770" s="378">
        <v>2110302</v>
      </c>
      <c r="I770" s="344" t="s">
        <v>141</v>
      </c>
      <c r="J770" s="273"/>
      <c r="K770" s="273"/>
      <c r="L770" s="273">
        <v>0</v>
      </c>
      <c r="M770" s="447"/>
      <c r="N770" s="273">
        <v>0</v>
      </c>
      <c r="O770" s="447"/>
      <c r="P770" s="454"/>
    </row>
    <row r="771" spans="1:16" ht="18" customHeight="1">
      <c r="A771" s="490"/>
      <c r="B771" s="490"/>
      <c r="C771" s="490"/>
      <c r="D771" s="490"/>
      <c r="E771" s="490"/>
      <c r="F771" s="490"/>
      <c r="G771" s="490"/>
      <c r="H771" s="378">
        <v>2110303</v>
      </c>
      <c r="I771" s="344" t="s">
        <v>700</v>
      </c>
      <c r="J771" s="273"/>
      <c r="K771" s="273"/>
      <c r="L771" s="273">
        <v>0</v>
      </c>
      <c r="M771" s="447"/>
      <c r="N771" s="273">
        <v>0</v>
      </c>
      <c r="O771" s="447"/>
      <c r="P771" s="454"/>
    </row>
    <row r="772" spans="1:16" ht="18" customHeight="1">
      <c r="A772" s="490"/>
      <c r="B772" s="490"/>
      <c r="C772" s="490"/>
      <c r="D772" s="490"/>
      <c r="E772" s="490"/>
      <c r="F772" s="490"/>
      <c r="G772" s="490"/>
      <c r="H772" s="378">
        <v>2110304</v>
      </c>
      <c r="I772" s="344" t="s">
        <v>105</v>
      </c>
      <c r="J772" s="273"/>
      <c r="K772" s="273"/>
      <c r="L772" s="273">
        <v>0</v>
      </c>
      <c r="M772" s="447"/>
      <c r="N772" s="273">
        <v>0</v>
      </c>
      <c r="O772" s="447"/>
      <c r="P772" s="454"/>
    </row>
    <row r="773" spans="1:16" ht="18" customHeight="1">
      <c r="A773" s="490"/>
      <c r="B773" s="490"/>
      <c r="C773" s="490"/>
      <c r="D773" s="490"/>
      <c r="E773" s="490"/>
      <c r="F773" s="490"/>
      <c r="G773" s="490"/>
      <c r="H773" s="378">
        <v>2110305</v>
      </c>
      <c r="I773" s="344" t="s">
        <v>701</v>
      </c>
      <c r="J773" s="273"/>
      <c r="K773" s="273"/>
      <c r="L773" s="273">
        <v>0</v>
      </c>
      <c r="M773" s="447"/>
      <c r="N773" s="273">
        <v>29</v>
      </c>
      <c r="O773" s="447">
        <f t="shared" ref="O773:O839" si="16">L773/N773-1</f>
        <v>-1</v>
      </c>
      <c r="P773" s="454"/>
    </row>
    <row r="774" spans="1:16" ht="60.95" customHeight="1">
      <c r="A774" s="490"/>
      <c r="B774" s="490"/>
      <c r="C774" s="490"/>
      <c r="D774" s="490"/>
      <c r="E774" s="490"/>
      <c r="F774" s="490"/>
      <c r="G774" s="490"/>
      <c r="H774" s="378">
        <v>2110306</v>
      </c>
      <c r="I774" s="441" t="s">
        <v>702</v>
      </c>
      <c r="J774" s="273">
        <v>307475</v>
      </c>
      <c r="K774" s="273">
        <v>143252</v>
      </c>
      <c r="L774" s="273">
        <v>139330</v>
      </c>
      <c r="M774" s="447">
        <f>L774/K774</f>
        <v>0.97262167369391006</v>
      </c>
      <c r="N774" s="273">
        <v>688421</v>
      </c>
      <c r="O774" s="447">
        <f t="shared" si="16"/>
        <v>-0.79760931174383121</v>
      </c>
      <c r="P774" s="455" t="s">
        <v>703</v>
      </c>
    </row>
    <row r="775" spans="1:16" ht="18" customHeight="1">
      <c r="A775" s="490"/>
      <c r="B775" s="490"/>
      <c r="C775" s="490"/>
      <c r="D775" s="490"/>
      <c r="E775" s="490"/>
      <c r="F775" s="490"/>
      <c r="G775" s="490"/>
      <c r="H775" s="378">
        <v>2110307</v>
      </c>
      <c r="I775" s="344" t="s">
        <v>704</v>
      </c>
      <c r="J775" s="273">
        <v>307475</v>
      </c>
      <c r="K775" s="273"/>
      <c r="L775" s="273">
        <v>139330</v>
      </c>
      <c r="M775" s="447"/>
      <c r="N775" s="273">
        <v>688421</v>
      </c>
      <c r="O775" s="447">
        <f t="shared" si="16"/>
        <v>-0.79760931174383121</v>
      </c>
      <c r="P775" s="454"/>
    </row>
    <row r="776" spans="1:16" ht="35.1" customHeight="1">
      <c r="A776" s="490"/>
      <c r="B776" s="490"/>
      <c r="C776" s="490"/>
      <c r="D776" s="490"/>
      <c r="E776" s="490"/>
      <c r="F776" s="490"/>
      <c r="G776" s="490"/>
      <c r="H776" s="378">
        <v>2110399</v>
      </c>
      <c r="I776" s="441" t="s">
        <v>44</v>
      </c>
      <c r="J776" s="458">
        <v>4103518</v>
      </c>
      <c r="K776" s="458">
        <f>SUM(K777,K789,K791,K794,K796:K797)</f>
        <v>3744168</v>
      </c>
      <c r="L776" s="458">
        <f>SUM(L777,L789,L791,L794,L796:L797)</f>
        <v>3620575</v>
      </c>
      <c r="M776" s="443">
        <f>L776/K776</f>
        <v>0.96699053033945059</v>
      </c>
      <c r="N776" s="458">
        <f>SUM(N777,N789,N791,N794,N796:N797)</f>
        <v>4977089</v>
      </c>
      <c r="O776" s="443">
        <f t="shared" si="16"/>
        <v>-0.272551686337134</v>
      </c>
      <c r="P776" s="454"/>
    </row>
    <row r="777" spans="1:16" ht="18" customHeight="1">
      <c r="A777" s="490"/>
      <c r="B777" s="490"/>
      <c r="C777" s="490"/>
      <c r="D777" s="490"/>
      <c r="E777" s="490"/>
      <c r="F777" s="490"/>
      <c r="G777" s="490"/>
      <c r="H777" s="378">
        <v>21104</v>
      </c>
      <c r="I777" s="441" t="s">
        <v>705</v>
      </c>
      <c r="J777" s="273">
        <v>49977</v>
      </c>
      <c r="K777" s="273">
        <v>43744</v>
      </c>
      <c r="L777" s="273">
        <v>41873</v>
      </c>
      <c r="M777" s="447">
        <f>L777/K777</f>
        <v>0.957228419897586</v>
      </c>
      <c r="N777" s="273">
        <v>38594</v>
      </c>
      <c r="O777" s="447">
        <f t="shared" si="16"/>
        <v>8.4961392962636717E-2</v>
      </c>
      <c r="P777" s="454"/>
    </row>
    <row r="778" spans="1:16" ht="18" customHeight="1">
      <c r="A778" s="490"/>
      <c r="B778" s="490"/>
      <c r="C778" s="490"/>
      <c r="D778" s="490"/>
      <c r="E778" s="490"/>
      <c r="F778" s="490"/>
      <c r="G778" s="490"/>
      <c r="H778" s="378">
        <v>2110401</v>
      </c>
      <c r="I778" s="344" t="s">
        <v>706</v>
      </c>
      <c r="J778" s="273">
        <v>9328</v>
      </c>
      <c r="K778" s="273"/>
      <c r="L778" s="273">
        <v>9802</v>
      </c>
      <c r="M778" s="447"/>
      <c r="N778" s="273">
        <v>9778</v>
      </c>
      <c r="O778" s="447">
        <f t="shared" si="16"/>
        <v>2.454489670689286E-3</v>
      </c>
      <c r="P778" s="454"/>
    </row>
    <row r="779" spans="1:16" ht="18" customHeight="1">
      <c r="A779" s="490"/>
      <c r="B779" s="490"/>
      <c r="C779" s="490"/>
      <c r="D779" s="490"/>
      <c r="E779" s="490"/>
      <c r="F779" s="490"/>
      <c r="G779" s="490"/>
      <c r="H779" s="378">
        <v>2110402</v>
      </c>
      <c r="I779" s="344" t="s">
        <v>707</v>
      </c>
      <c r="J779" s="273">
        <v>1345</v>
      </c>
      <c r="K779" s="273"/>
      <c r="L779" s="273">
        <v>2145</v>
      </c>
      <c r="M779" s="447"/>
      <c r="N779" s="273">
        <v>2093</v>
      </c>
      <c r="O779" s="447">
        <f t="shared" si="16"/>
        <v>2.4844720496894457E-2</v>
      </c>
      <c r="P779" s="454"/>
    </row>
    <row r="780" spans="1:16" ht="18" customHeight="1">
      <c r="A780" s="490"/>
      <c r="B780" s="490"/>
      <c r="C780" s="490"/>
      <c r="D780" s="490"/>
      <c r="E780" s="490"/>
      <c r="F780" s="490"/>
      <c r="G780" s="490"/>
      <c r="H780" s="378">
        <v>2110403</v>
      </c>
      <c r="I780" s="344" t="s">
        <v>708</v>
      </c>
      <c r="J780" s="273"/>
      <c r="K780" s="273"/>
      <c r="L780" s="273">
        <v>0</v>
      </c>
      <c r="M780" s="447"/>
      <c r="N780" s="273">
        <v>0</v>
      </c>
      <c r="O780" s="447"/>
      <c r="P780" s="454"/>
    </row>
    <row r="781" spans="1:16" ht="18" customHeight="1">
      <c r="A781" s="490"/>
      <c r="B781" s="490"/>
      <c r="C781" s="490"/>
      <c r="D781" s="490"/>
      <c r="E781" s="490"/>
      <c r="F781" s="490"/>
      <c r="G781" s="490"/>
      <c r="H781" s="378">
        <v>2110404</v>
      </c>
      <c r="I781" s="344" t="s">
        <v>709</v>
      </c>
      <c r="J781" s="273">
        <v>3317</v>
      </c>
      <c r="K781" s="273"/>
      <c r="L781" s="273">
        <v>3404</v>
      </c>
      <c r="M781" s="447"/>
      <c r="N781" s="273">
        <v>3885</v>
      </c>
      <c r="O781" s="447">
        <f t="shared" si="16"/>
        <v>-0.12380952380952381</v>
      </c>
      <c r="P781" s="454"/>
    </row>
    <row r="782" spans="1:16" ht="18" customHeight="1">
      <c r="A782" s="490"/>
      <c r="B782" s="490"/>
      <c r="C782" s="490"/>
      <c r="D782" s="490"/>
      <c r="E782" s="490"/>
      <c r="F782" s="490"/>
      <c r="G782" s="490"/>
      <c r="H782" s="378">
        <v>2110405</v>
      </c>
      <c r="I782" s="344" t="s">
        <v>710</v>
      </c>
      <c r="J782" s="273">
        <v>1569</v>
      </c>
      <c r="K782" s="273"/>
      <c r="L782" s="273">
        <v>1557</v>
      </c>
      <c r="M782" s="447"/>
      <c r="N782" s="273">
        <v>1497</v>
      </c>
      <c r="O782" s="447">
        <f t="shared" si="16"/>
        <v>4.0080160320641323E-2</v>
      </c>
      <c r="P782" s="454"/>
    </row>
    <row r="783" spans="1:16" ht="18" customHeight="1">
      <c r="A783" s="490"/>
      <c r="B783" s="490"/>
      <c r="C783" s="490"/>
      <c r="D783" s="490"/>
      <c r="E783" s="490"/>
      <c r="F783" s="490"/>
      <c r="G783" s="490"/>
      <c r="H783" s="378">
        <v>2110499</v>
      </c>
      <c r="I783" s="344" t="s">
        <v>711</v>
      </c>
      <c r="J783" s="273">
        <v>1530</v>
      </c>
      <c r="K783" s="273"/>
      <c r="L783" s="273">
        <v>1624</v>
      </c>
      <c r="M783" s="447"/>
      <c r="N783" s="273">
        <v>1048</v>
      </c>
      <c r="O783" s="447">
        <f t="shared" si="16"/>
        <v>0.54961832061068705</v>
      </c>
      <c r="P783" s="454"/>
    </row>
    <row r="784" spans="1:16" ht="18" customHeight="1">
      <c r="A784" s="490"/>
      <c r="B784" s="490"/>
      <c r="C784" s="490"/>
      <c r="D784" s="490"/>
      <c r="E784" s="490"/>
      <c r="F784" s="490"/>
      <c r="G784" s="490"/>
      <c r="H784" s="378">
        <v>21105</v>
      </c>
      <c r="I784" s="344" t="s">
        <v>712</v>
      </c>
      <c r="J784" s="273">
        <v>904</v>
      </c>
      <c r="K784" s="273"/>
      <c r="L784" s="273">
        <v>1030</v>
      </c>
      <c r="M784" s="447"/>
      <c r="N784" s="273">
        <v>932</v>
      </c>
      <c r="O784" s="447">
        <f t="shared" si="16"/>
        <v>0.10515021459227469</v>
      </c>
      <c r="P784" s="454"/>
    </row>
    <row r="785" spans="1:16" ht="18" customHeight="1">
      <c r="A785" s="490"/>
      <c r="B785" s="490"/>
      <c r="C785" s="490"/>
      <c r="D785" s="490"/>
      <c r="E785" s="490"/>
      <c r="F785" s="490"/>
      <c r="G785" s="490"/>
      <c r="H785" s="378">
        <v>2110501</v>
      </c>
      <c r="I785" s="344" t="s">
        <v>713</v>
      </c>
      <c r="J785" s="273">
        <v>4924</v>
      </c>
      <c r="K785" s="273"/>
      <c r="L785" s="273">
        <v>5651</v>
      </c>
      <c r="M785" s="447"/>
      <c r="N785" s="273">
        <v>5490</v>
      </c>
      <c r="O785" s="447">
        <f t="shared" si="16"/>
        <v>2.9326047358834151E-2</v>
      </c>
      <c r="P785" s="454"/>
    </row>
    <row r="786" spans="1:16" ht="18" customHeight="1">
      <c r="A786" s="490"/>
      <c r="B786" s="490"/>
      <c r="C786" s="490"/>
      <c r="D786" s="490"/>
      <c r="E786" s="490"/>
      <c r="F786" s="490"/>
      <c r="G786" s="490"/>
      <c r="H786" s="378">
        <v>2110502</v>
      </c>
      <c r="I786" s="344" t="s">
        <v>714</v>
      </c>
      <c r="J786" s="273">
        <v>2736</v>
      </c>
      <c r="K786" s="273"/>
      <c r="L786" s="273">
        <v>2673</v>
      </c>
      <c r="M786" s="447"/>
      <c r="N786" s="273">
        <v>1142</v>
      </c>
      <c r="O786" s="447">
        <f t="shared" si="16"/>
        <v>1.3406304728546408</v>
      </c>
      <c r="P786" s="454"/>
    </row>
    <row r="787" spans="1:16" ht="18" customHeight="1">
      <c r="A787" s="490"/>
      <c r="B787" s="490"/>
      <c r="C787" s="490"/>
      <c r="D787" s="490"/>
      <c r="E787" s="490"/>
      <c r="F787" s="490"/>
      <c r="G787" s="490"/>
      <c r="H787" s="378">
        <v>2110503</v>
      </c>
      <c r="I787" s="344" t="s">
        <v>715</v>
      </c>
      <c r="J787" s="273"/>
      <c r="K787" s="273"/>
      <c r="L787" s="273">
        <v>0</v>
      </c>
      <c r="M787" s="447"/>
      <c r="N787" s="273">
        <v>0</v>
      </c>
      <c r="O787" s="447"/>
      <c r="P787" s="457"/>
    </row>
    <row r="788" spans="1:16" ht="18" customHeight="1">
      <c r="A788" s="490"/>
      <c r="B788" s="490"/>
      <c r="C788" s="490"/>
      <c r="D788" s="490"/>
      <c r="E788" s="490"/>
      <c r="F788" s="490"/>
      <c r="G788" s="490"/>
      <c r="H788" s="378">
        <v>2110506</v>
      </c>
      <c r="I788" s="344" t="s">
        <v>716</v>
      </c>
      <c r="J788" s="273">
        <v>24323</v>
      </c>
      <c r="K788" s="273"/>
      <c r="L788" s="273">
        <v>13987</v>
      </c>
      <c r="M788" s="447"/>
      <c r="N788" s="273">
        <v>12729</v>
      </c>
      <c r="O788" s="447">
        <f t="shared" si="16"/>
        <v>9.8829444575379011E-2</v>
      </c>
      <c r="P788" s="454"/>
    </row>
    <row r="789" spans="1:16" ht="18" customHeight="1">
      <c r="A789" s="490"/>
      <c r="B789" s="490"/>
      <c r="C789" s="490"/>
      <c r="D789" s="490"/>
      <c r="E789" s="490"/>
      <c r="F789" s="490"/>
      <c r="G789" s="490"/>
      <c r="H789" s="378">
        <v>2110599</v>
      </c>
      <c r="I789" s="441" t="s">
        <v>717</v>
      </c>
      <c r="J789" s="273">
        <v>4494</v>
      </c>
      <c r="K789" s="273">
        <v>4292</v>
      </c>
      <c r="L789" s="273">
        <v>4292</v>
      </c>
      <c r="M789" s="447">
        <f t="shared" ref="M789:M794" si="17">L789/K789</f>
        <v>1</v>
      </c>
      <c r="N789" s="273">
        <v>5533</v>
      </c>
      <c r="O789" s="447">
        <f t="shared" si="16"/>
        <v>-0.2242906199168625</v>
      </c>
      <c r="P789" s="454"/>
    </row>
    <row r="790" spans="1:16" ht="18" customHeight="1">
      <c r="A790" s="490"/>
      <c r="B790" s="490"/>
      <c r="C790" s="490"/>
      <c r="D790" s="490"/>
      <c r="E790" s="490"/>
      <c r="F790" s="490"/>
      <c r="G790" s="490"/>
      <c r="H790" s="378"/>
      <c r="I790" s="344" t="s">
        <v>718</v>
      </c>
      <c r="J790" s="273">
        <v>4494</v>
      </c>
      <c r="K790" s="273"/>
      <c r="L790" s="273">
        <v>4292</v>
      </c>
      <c r="M790" s="447"/>
      <c r="N790" s="273">
        <v>5533</v>
      </c>
      <c r="O790" s="447">
        <f t="shared" si="16"/>
        <v>-0.2242906199168625</v>
      </c>
      <c r="P790" s="454"/>
    </row>
    <row r="791" spans="1:16" ht="54.95" customHeight="1">
      <c r="A791" s="490"/>
      <c r="B791" s="490"/>
      <c r="C791" s="490"/>
      <c r="D791" s="490"/>
      <c r="E791" s="490"/>
      <c r="F791" s="490"/>
      <c r="G791" s="490"/>
      <c r="H791" s="378"/>
      <c r="I791" s="441" t="s">
        <v>719</v>
      </c>
      <c r="J791" s="273">
        <v>2936807</v>
      </c>
      <c r="K791" s="273">
        <v>3193725</v>
      </c>
      <c r="L791" s="273">
        <v>3095620</v>
      </c>
      <c r="M791" s="447">
        <f t="shared" si="17"/>
        <v>0.96928195132642914</v>
      </c>
      <c r="N791" s="273">
        <v>2241518</v>
      </c>
      <c r="O791" s="447">
        <f t="shared" si="16"/>
        <v>0.38103731489106929</v>
      </c>
      <c r="P791" s="455" t="s">
        <v>720</v>
      </c>
    </row>
    <row r="792" spans="1:16" ht="18" customHeight="1">
      <c r="A792" s="490"/>
      <c r="B792" s="490"/>
      <c r="C792" s="490"/>
      <c r="D792" s="490"/>
      <c r="E792" s="490"/>
      <c r="F792" s="490"/>
      <c r="G792" s="490"/>
      <c r="H792" s="378">
        <v>2110604</v>
      </c>
      <c r="I792" s="344" t="s">
        <v>721</v>
      </c>
      <c r="J792" s="273">
        <v>152636</v>
      </c>
      <c r="K792" s="273"/>
      <c r="L792" s="273">
        <v>1586117</v>
      </c>
      <c r="M792" s="447"/>
      <c r="N792" s="273">
        <v>1670460</v>
      </c>
      <c r="O792" s="447">
        <f t="shared" si="16"/>
        <v>-5.0490882750859001E-2</v>
      </c>
      <c r="P792" s="454"/>
    </row>
    <row r="793" spans="1:16" ht="18" customHeight="1">
      <c r="A793" s="490"/>
      <c r="B793" s="490"/>
      <c r="C793" s="490"/>
      <c r="D793" s="490"/>
      <c r="E793" s="490"/>
      <c r="F793" s="490"/>
      <c r="G793" s="490"/>
      <c r="H793" s="378">
        <v>2110605</v>
      </c>
      <c r="I793" s="344" t="s">
        <v>722</v>
      </c>
      <c r="J793" s="273">
        <v>2784170</v>
      </c>
      <c r="K793" s="273"/>
      <c r="L793" s="273">
        <v>1509503</v>
      </c>
      <c r="M793" s="447"/>
      <c r="N793" s="273">
        <v>571058</v>
      </c>
      <c r="O793" s="447">
        <f t="shared" si="16"/>
        <v>1.6433444588815846</v>
      </c>
      <c r="P793" s="454"/>
    </row>
    <row r="794" spans="1:16" ht="18" customHeight="1">
      <c r="A794" s="490"/>
      <c r="B794" s="490"/>
      <c r="C794" s="490"/>
      <c r="D794" s="490"/>
      <c r="E794" s="490"/>
      <c r="F794" s="490"/>
      <c r="G794" s="490"/>
      <c r="H794" s="378">
        <v>2110699</v>
      </c>
      <c r="I794" s="441" t="s">
        <v>723</v>
      </c>
      <c r="J794" s="273">
        <v>263215</v>
      </c>
      <c r="K794" s="273">
        <v>188081</v>
      </c>
      <c r="L794" s="273">
        <v>166220</v>
      </c>
      <c r="M794" s="447">
        <f t="shared" si="17"/>
        <v>0.88376816371669653</v>
      </c>
      <c r="N794" s="273">
        <v>141915</v>
      </c>
      <c r="O794" s="447">
        <f t="shared" si="16"/>
        <v>0.17126448930697946</v>
      </c>
      <c r="P794" s="454"/>
    </row>
    <row r="795" spans="1:16" ht="18" customHeight="1">
      <c r="A795" s="490"/>
      <c r="B795" s="490"/>
      <c r="C795" s="490"/>
      <c r="D795" s="490"/>
      <c r="E795" s="490"/>
      <c r="F795" s="490"/>
      <c r="G795" s="490"/>
      <c r="H795" s="378">
        <v>21107</v>
      </c>
      <c r="I795" s="344" t="s">
        <v>724</v>
      </c>
      <c r="J795" s="273">
        <v>263215</v>
      </c>
      <c r="K795" s="273"/>
      <c r="L795" s="273">
        <v>166220</v>
      </c>
      <c r="M795" s="447"/>
      <c r="N795" s="273">
        <v>141915</v>
      </c>
      <c r="O795" s="447">
        <f t="shared" si="16"/>
        <v>0.17126448930697946</v>
      </c>
      <c r="P795" s="457"/>
    </row>
    <row r="796" spans="1:16" ht="18" customHeight="1">
      <c r="A796" s="490"/>
      <c r="B796" s="490"/>
      <c r="C796" s="490"/>
      <c r="D796" s="490"/>
      <c r="E796" s="490"/>
      <c r="F796" s="490"/>
      <c r="G796" s="490"/>
      <c r="H796" s="378">
        <v>2110704</v>
      </c>
      <c r="I796" s="441" t="s">
        <v>725</v>
      </c>
      <c r="J796" s="273">
        <v>7838</v>
      </c>
      <c r="K796" s="273">
        <v>9377</v>
      </c>
      <c r="L796" s="273">
        <v>9353</v>
      </c>
      <c r="M796" s="447">
        <f>L796/K796</f>
        <v>0.99744054601684973</v>
      </c>
      <c r="N796" s="273">
        <v>7534</v>
      </c>
      <c r="O796" s="447">
        <f t="shared" si="16"/>
        <v>0.24143881072471474</v>
      </c>
      <c r="P796" s="455"/>
    </row>
    <row r="797" spans="1:16" ht="33" customHeight="1">
      <c r="A797" s="490"/>
      <c r="B797" s="490"/>
      <c r="C797" s="490"/>
      <c r="D797" s="490"/>
      <c r="E797" s="490"/>
      <c r="F797" s="490"/>
      <c r="G797" s="490"/>
      <c r="H797" s="378">
        <v>2110799</v>
      </c>
      <c r="I797" s="441" t="s">
        <v>726</v>
      </c>
      <c r="J797" s="273">
        <v>841188</v>
      </c>
      <c r="K797" s="273">
        <v>304949</v>
      </c>
      <c r="L797" s="273">
        <v>303217</v>
      </c>
      <c r="M797" s="447">
        <f>L797/K797</f>
        <v>0.99432036176540994</v>
      </c>
      <c r="N797" s="273">
        <v>2541995</v>
      </c>
      <c r="O797" s="447">
        <f t="shared" si="16"/>
        <v>-0.88071691722446344</v>
      </c>
      <c r="P797" s="455" t="s">
        <v>727</v>
      </c>
    </row>
    <row r="798" spans="1:16" ht="18" customHeight="1">
      <c r="A798" s="490"/>
      <c r="B798" s="490"/>
      <c r="C798" s="490"/>
      <c r="D798" s="490"/>
      <c r="E798" s="490"/>
      <c r="F798" s="490"/>
      <c r="G798" s="490"/>
      <c r="H798" s="378">
        <v>21108</v>
      </c>
      <c r="I798" s="344" t="s">
        <v>728</v>
      </c>
      <c r="J798" s="273">
        <v>841188</v>
      </c>
      <c r="K798" s="273"/>
      <c r="L798" s="273">
        <v>303217</v>
      </c>
      <c r="M798" s="447"/>
      <c r="N798" s="273">
        <v>2541995</v>
      </c>
      <c r="O798" s="447">
        <f t="shared" si="16"/>
        <v>-0.88071691722446344</v>
      </c>
      <c r="P798" s="454"/>
    </row>
    <row r="799" spans="1:16" ht="18" customHeight="1">
      <c r="A799" s="490"/>
      <c r="B799" s="490"/>
      <c r="C799" s="490"/>
      <c r="D799" s="490"/>
      <c r="E799" s="490"/>
      <c r="F799" s="490"/>
      <c r="G799" s="490"/>
      <c r="H799" s="378">
        <v>2110804</v>
      </c>
      <c r="I799" s="441" t="s">
        <v>46</v>
      </c>
      <c r="J799" s="462">
        <f>SUM(J800,J826,J854,J882,J893,J900)</f>
        <v>578190</v>
      </c>
      <c r="K799" s="462">
        <f>SUM(K800,K826,K854,K882,K893,K900)</f>
        <v>426191</v>
      </c>
      <c r="L799" s="462">
        <f>SUM(L800,L826,L854,L882,L893,L900)</f>
        <v>415887</v>
      </c>
      <c r="M799" s="443">
        <f>L799/K799</f>
        <v>0.97582304647446805</v>
      </c>
      <c r="N799" s="462">
        <f>SUM(N800,N826,N854,N882,N893,N900)</f>
        <v>311468</v>
      </c>
      <c r="O799" s="443">
        <f t="shared" si="16"/>
        <v>0.33524792274005666</v>
      </c>
      <c r="P799" s="464"/>
    </row>
    <row r="800" spans="1:16" ht="32.1" customHeight="1">
      <c r="A800" s="490"/>
      <c r="B800" s="490"/>
      <c r="C800" s="490"/>
      <c r="D800" s="490"/>
      <c r="E800" s="490"/>
      <c r="F800" s="490"/>
      <c r="G800" s="490"/>
      <c r="H800" s="378"/>
      <c r="I800" s="441" t="s">
        <v>729</v>
      </c>
      <c r="J800" s="273">
        <v>29975</v>
      </c>
      <c r="K800" s="273">
        <v>36646</v>
      </c>
      <c r="L800" s="273">
        <v>32970</v>
      </c>
      <c r="M800" s="447">
        <f>L800/K800</f>
        <v>0.89968891557059438</v>
      </c>
      <c r="N800" s="273">
        <v>15082</v>
      </c>
      <c r="O800" s="447">
        <f t="shared" si="16"/>
        <v>1.1860495955443575</v>
      </c>
      <c r="P800" s="467" t="s">
        <v>730</v>
      </c>
    </row>
    <row r="801" spans="1:16" ht="18" customHeight="1">
      <c r="A801" s="490"/>
      <c r="B801" s="490"/>
      <c r="C801" s="490"/>
      <c r="D801" s="490"/>
      <c r="E801" s="490"/>
      <c r="F801" s="490"/>
      <c r="G801" s="490"/>
      <c r="H801" s="378"/>
      <c r="I801" s="344" t="s">
        <v>706</v>
      </c>
      <c r="J801" s="273">
        <v>1690</v>
      </c>
      <c r="K801" s="273"/>
      <c r="L801" s="273">
        <v>1623</v>
      </c>
      <c r="M801" s="447"/>
      <c r="N801" s="273">
        <v>1573</v>
      </c>
      <c r="O801" s="447">
        <f t="shared" si="16"/>
        <v>3.1786395422759073E-2</v>
      </c>
      <c r="P801" s="454"/>
    </row>
    <row r="802" spans="1:16" ht="18" customHeight="1">
      <c r="A802" s="490"/>
      <c r="B802" s="490"/>
      <c r="C802" s="490"/>
      <c r="D802" s="490"/>
      <c r="E802" s="490"/>
      <c r="F802" s="490"/>
      <c r="G802" s="490"/>
      <c r="H802" s="378">
        <v>2111001</v>
      </c>
      <c r="I802" s="344" t="s">
        <v>707</v>
      </c>
      <c r="J802" s="273">
        <v>156</v>
      </c>
      <c r="K802" s="273"/>
      <c r="L802" s="273">
        <v>236</v>
      </c>
      <c r="M802" s="447"/>
      <c r="N802" s="273">
        <v>99</v>
      </c>
      <c r="O802" s="447">
        <f t="shared" si="16"/>
        <v>1.3838383838383836</v>
      </c>
      <c r="P802" s="454"/>
    </row>
    <row r="803" spans="1:16" ht="18" customHeight="1">
      <c r="A803" s="490"/>
      <c r="B803" s="490"/>
      <c r="C803" s="490"/>
      <c r="D803" s="490"/>
      <c r="E803" s="490"/>
      <c r="F803" s="490"/>
      <c r="G803" s="490"/>
      <c r="H803" s="378">
        <v>21111</v>
      </c>
      <c r="I803" s="344" t="s">
        <v>708</v>
      </c>
      <c r="J803" s="273"/>
      <c r="K803" s="273"/>
      <c r="L803" s="273">
        <v>0</v>
      </c>
      <c r="M803" s="447"/>
      <c r="N803" s="273">
        <v>0</v>
      </c>
      <c r="O803" s="447"/>
      <c r="P803" s="454"/>
    </row>
    <row r="804" spans="1:16" ht="18" customHeight="1">
      <c r="A804" s="490"/>
      <c r="B804" s="490"/>
      <c r="C804" s="490"/>
      <c r="D804" s="490"/>
      <c r="E804" s="490"/>
      <c r="F804" s="490"/>
      <c r="G804" s="490"/>
      <c r="H804" s="378">
        <v>2111101</v>
      </c>
      <c r="I804" s="344" t="s">
        <v>731</v>
      </c>
      <c r="J804" s="273">
        <v>2262</v>
      </c>
      <c r="K804" s="273"/>
      <c r="L804" s="273">
        <v>2120</v>
      </c>
      <c r="M804" s="447"/>
      <c r="N804" s="273">
        <v>1887</v>
      </c>
      <c r="O804" s="447">
        <f t="shared" si="16"/>
        <v>0.12347641759406458</v>
      </c>
      <c r="P804" s="454"/>
    </row>
    <row r="805" spans="1:16" ht="18" customHeight="1">
      <c r="A805" s="490"/>
      <c r="B805" s="490"/>
      <c r="C805" s="490"/>
      <c r="D805" s="490"/>
      <c r="E805" s="490"/>
      <c r="F805" s="490"/>
      <c r="G805" s="490"/>
      <c r="H805" s="378">
        <v>2111102</v>
      </c>
      <c r="I805" s="344" t="s">
        <v>732</v>
      </c>
      <c r="J805" s="273"/>
      <c r="K805" s="273"/>
      <c r="L805" s="273">
        <v>0</v>
      </c>
      <c r="M805" s="447"/>
      <c r="N805" s="273">
        <v>0</v>
      </c>
      <c r="O805" s="447"/>
      <c r="P805" s="454"/>
    </row>
    <row r="806" spans="1:16" ht="18" customHeight="1">
      <c r="A806" s="490"/>
      <c r="B806" s="490"/>
      <c r="C806" s="490"/>
      <c r="D806" s="490"/>
      <c r="E806" s="490"/>
      <c r="F806" s="490"/>
      <c r="G806" s="490"/>
      <c r="H806" s="378">
        <v>2111103</v>
      </c>
      <c r="I806" s="344" t="s">
        <v>733</v>
      </c>
      <c r="J806" s="273">
        <v>583</v>
      </c>
      <c r="K806" s="273"/>
      <c r="L806" s="273">
        <v>572</v>
      </c>
      <c r="M806" s="447"/>
      <c r="N806" s="273">
        <v>644</v>
      </c>
      <c r="O806" s="447">
        <f t="shared" si="16"/>
        <v>-0.11180124223602483</v>
      </c>
      <c r="P806" s="454"/>
    </row>
    <row r="807" spans="1:16" ht="18" customHeight="1">
      <c r="A807" s="490"/>
      <c r="B807" s="490"/>
      <c r="C807" s="490"/>
      <c r="D807" s="490"/>
      <c r="E807" s="490"/>
      <c r="F807" s="490"/>
      <c r="G807" s="490"/>
      <c r="H807" s="378">
        <v>2111104</v>
      </c>
      <c r="I807" s="344" t="s">
        <v>734</v>
      </c>
      <c r="J807" s="273">
        <v>2124</v>
      </c>
      <c r="K807" s="273"/>
      <c r="L807" s="273">
        <v>1881</v>
      </c>
      <c r="M807" s="447"/>
      <c r="N807" s="273">
        <v>2080</v>
      </c>
      <c r="O807" s="447">
        <f t="shared" si="16"/>
        <v>-9.5673076923076916E-2</v>
      </c>
      <c r="P807" s="454"/>
    </row>
    <row r="808" spans="1:16" ht="18" customHeight="1">
      <c r="A808" s="490"/>
      <c r="B808" s="490"/>
      <c r="C808" s="490"/>
      <c r="D808" s="490"/>
      <c r="E808" s="490"/>
      <c r="F808" s="490"/>
      <c r="G808" s="490"/>
      <c r="H808" s="378">
        <v>2111199</v>
      </c>
      <c r="I808" s="344" t="s">
        <v>735</v>
      </c>
      <c r="J808" s="273">
        <v>501</v>
      </c>
      <c r="K808" s="273"/>
      <c r="L808" s="273">
        <v>495</v>
      </c>
      <c r="M808" s="447"/>
      <c r="N808" s="273">
        <v>1221</v>
      </c>
      <c r="O808" s="447">
        <f t="shared" si="16"/>
        <v>-0.59459459459459452</v>
      </c>
      <c r="P808" s="454"/>
    </row>
    <row r="809" spans="1:16" ht="18" customHeight="1">
      <c r="A809" s="490"/>
      <c r="B809" s="490"/>
      <c r="C809" s="490"/>
      <c r="D809" s="490"/>
      <c r="E809" s="490"/>
      <c r="F809" s="490"/>
      <c r="G809" s="490"/>
      <c r="H809" s="378">
        <v>21112</v>
      </c>
      <c r="I809" s="344" t="s">
        <v>736</v>
      </c>
      <c r="J809" s="273">
        <v>199</v>
      </c>
      <c r="K809" s="273"/>
      <c r="L809" s="273">
        <v>171</v>
      </c>
      <c r="M809" s="447"/>
      <c r="N809" s="273">
        <v>111</v>
      </c>
      <c r="O809" s="447">
        <f t="shared" si="16"/>
        <v>0.54054054054054057</v>
      </c>
      <c r="P809" s="454"/>
    </row>
    <row r="810" spans="1:16" ht="18" customHeight="1">
      <c r="A810" s="490"/>
      <c r="B810" s="490"/>
      <c r="C810" s="490"/>
      <c r="D810" s="490"/>
      <c r="E810" s="490"/>
      <c r="F810" s="490"/>
      <c r="G810" s="490"/>
      <c r="H810" s="378">
        <v>2111201</v>
      </c>
      <c r="I810" s="344" t="s">
        <v>737</v>
      </c>
      <c r="J810" s="273">
        <v>167</v>
      </c>
      <c r="K810" s="273"/>
      <c r="L810" s="273">
        <v>152</v>
      </c>
      <c r="M810" s="447"/>
      <c r="N810" s="273">
        <v>154</v>
      </c>
      <c r="O810" s="447">
        <f t="shared" si="16"/>
        <v>-1.2987012987012991E-2</v>
      </c>
      <c r="P810" s="454"/>
    </row>
    <row r="811" spans="1:16" ht="18" customHeight="1">
      <c r="A811" s="490"/>
      <c r="B811" s="490"/>
      <c r="C811" s="490"/>
      <c r="D811" s="490"/>
      <c r="E811" s="490"/>
      <c r="F811" s="490"/>
      <c r="G811" s="490"/>
      <c r="H811" s="378">
        <v>21113</v>
      </c>
      <c r="I811" s="344" t="s">
        <v>738</v>
      </c>
      <c r="J811" s="273">
        <v>220</v>
      </c>
      <c r="K811" s="273"/>
      <c r="L811" s="273">
        <v>220</v>
      </c>
      <c r="M811" s="447"/>
      <c r="N811" s="273">
        <v>217</v>
      </c>
      <c r="O811" s="447">
        <f t="shared" si="16"/>
        <v>1.3824884792626779E-2</v>
      </c>
      <c r="P811" s="454"/>
    </row>
    <row r="812" spans="1:16" ht="18" customHeight="1">
      <c r="A812" s="490"/>
      <c r="B812" s="490"/>
      <c r="C812" s="490"/>
      <c r="D812" s="490"/>
      <c r="E812" s="490"/>
      <c r="F812" s="490"/>
      <c r="G812" s="490"/>
      <c r="H812" s="378">
        <v>2111301</v>
      </c>
      <c r="I812" s="344" t="s">
        <v>739</v>
      </c>
      <c r="J812" s="273"/>
      <c r="K812" s="273"/>
      <c r="L812" s="273">
        <v>0</v>
      </c>
      <c r="M812" s="447"/>
      <c r="N812" s="273">
        <v>0</v>
      </c>
      <c r="O812" s="447"/>
      <c r="P812" s="454"/>
    </row>
    <row r="813" spans="1:16" ht="18" customHeight="1">
      <c r="A813" s="490"/>
      <c r="B813" s="490"/>
      <c r="C813" s="490"/>
      <c r="D813" s="490"/>
      <c r="E813" s="490"/>
      <c r="F813" s="490"/>
      <c r="G813" s="490"/>
      <c r="H813" s="378"/>
      <c r="I813" s="344" t="s">
        <v>740</v>
      </c>
      <c r="J813" s="273"/>
      <c r="K813" s="273"/>
      <c r="L813" s="273">
        <v>0</v>
      </c>
      <c r="M813" s="447"/>
      <c r="N813" s="273">
        <v>0</v>
      </c>
      <c r="O813" s="447"/>
      <c r="P813" s="454"/>
    </row>
    <row r="814" spans="1:16" ht="18" customHeight="1">
      <c r="A814" s="490"/>
      <c r="B814" s="490"/>
      <c r="C814" s="490"/>
      <c r="D814" s="490"/>
      <c r="E814" s="490"/>
      <c r="F814" s="490"/>
      <c r="G814" s="490"/>
      <c r="H814" s="378"/>
      <c r="I814" s="344" t="s">
        <v>741</v>
      </c>
      <c r="J814" s="273">
        <v>10</v>
      </c>
      <c r="K814" s="273"/>
      <c r="L814" s="273">
        <v>217</v>
      </c>
      <c r="M814" s="447"/>
      <c r="N814" s="273">
        <v>0</v>
      </c>
      <c r="O814" s="447"/>
      <c r="P814" s="457"/>
    </row>
    <row r="815" spans="1:16" ht="18" customHeight="1">
      <c r="A815" s="490"/>
      <c r="B815" s="490"/>
      <c r="C815" s="490"/>
      <c r="D815" s="490"/>
      <c r="E815" s="490"/>
      <c r="F815" s="490"/>
      <c r="G815" s="490"/>
      <c r="H815" s="378">
        <v>21114</v>
      </c>
      <c r="I815" s="344" t="s">
        <v>742</v>
      </c>
      <c r="J815" s="273"/>
      <c r="K815" s="273"/>
      <c r="L815" s="273">
        <v>0</v>
      </c>
      <c r="M815" s="447"/>
      <c r="N815" s="273">
        <v>0</v>
      </c>
      <c r="O815" s="447"/>
      <c r="P815" s="454"/>
    </row>
    <row r="816" spans="1:16" ht="18" customHeight="1">
      <c r="A816" s="490"/>
      <c r="B816" s="490"/>
      <c r="C816" s="490"/>
      <c r="D816" s="490"/>
      <c r="E816" s="490"/>
      <c r="F816" s="490"/>
      <c r="G816" s="490"/>
      <c r="H816" s="378">
        <v>2111401</v>
      </c>
      <c r="I816" s="344" t="s">
        <v>743</v>
      </c>
      <c r="J816" s="273"/>
      <c r="K816" s="273"/>
      <c r="L816" s="273">
        <v>0</v>
      </c>
      <c r="M816" s="447"/>
      <c r="N816" s="273">
        <v>0</v>
      </c>
      <c r="O816" s="447"/>
      <c r="P816" s="454"/>
    </row>
    <row r="817" spans="1:16" ht="18" customHeight="1">
      <c r="A817" s="490"/>
      <c r="B817" s="490"/>
      <c r="C817" s="490"/>
      <c r="D817" s="490"/>
      <c r="E817" s="490"/>
      <c r="F817" s="490"/>
      <c r="G817" s="490"/>
      <c r="H817" s="378">
        <v>2111403</v>
      </c>
      <c r="I817" s="344" t="s">
        <v>744</v>
      </c>
      <c r="J817" s="273">
        <v>4837</v>
      </c>
      <c r="K817" s="273"/>
      <c r="L817" s="273">
        <v>4789</v>
      </c>
      <c r="M817" s="447"/>
      <c r="N817" s="273">
        <v>316</v>
      </c>
      <c r="O817" s="447">
        <f t="shared" si="16"/>
        <v>14.155063291139241</v>
      </c>
      <c r="P817" s="457"/>
    </row>
    <row r="818" spans="1:16" ht="18" customHeight="1">
      <c r="A818" s="490"/>
      <c r="B818" s="490"/>
      <c r="C818" s="490"/>
      <c r="D818" s="490"/>
      <c r="E818" s="490"/>
      <c r="F818" s="490"/>
      <c r="G818" s="490"/>
      <c r="H818" s="378">
        <v>2111404</v>
      </c>
      <c r="I818" s="344" t="s">
        <v>745</v>
      </c>
      <c r="J818" s="273"/>
      <c r="K818" s="273"/>
      <c r="L818" s="273">
        <v>0</v>
      </c>
      <c r="M818" s="447"/>
      <c r="N818" s="273">
        <v>0</v>
      </c>
      <c r="O818" s="447"/>
      <c r="P818" s="454"/>
    </row>
    <row r="819" spans="1:16" ht="18" customHeight="1">
      <c r="A819" s="490"/>
      <c r="B819" s="490"/>
      <c r="C819" s="490"/>
      <c r="D819" s="490"/>
      <c r="E819" s="490"/>
      <c r="F819" s="490"/>
      <c r="G819" s="490"/>
      <c r="H819" s="378">
        <v>2111405</v>
      </c>
      <c r="I819" s="344" t="s">
        <v>746</v>
      </c>
      <c r="J819" s="273"/>
      <c r="K819" s="273"/>
      <c r="L819" s="273">
        <v>0</v>
      </c>
      <c r="M819" s="447"/>
      <c r="N819" s="273">
        <v>0</v>
      </c>
      <c r="O819" s="447"/>
      <c r="P819" s="454"/>
    </row>
    <row r="820" spans="1:16" ht="18" customHeight="1">
      <c r="A820" s="490"/>
      <c r="B820" s="490"/>
      <c r="C820" s="490"/>
      <c r="D820" s="490"/>
      <c r="E820" s="490"/>
      <c r="F820" s="490"/>
      <c r="G820" s="490"/>
      <c r="H820" s="378">
        <v>2111406</v>
      </c>
      <c r="I820" s="344" t="s">
        <v>747</v>
      </c>
      <c r="J820" s="273"/>
      <c r="K820" s="273"/>
      <c r="L820" s="273"/>
      <c r="M820" s="447"/>
      <c r="N820" s="273">
        <v>0</v>
      </c>
      <c r="O820" s="447"/>
      <c r="P820" s="454"/>
    </row>
    <row r="821" spans="1:16" ht="18" customHeight="1">
      <c r="A821" s="490"/>
      <c r="B821" s="490"/>
      <c r="C821" s="490"/>
      <c r="D821" s="490"/>
      <c r="E821" s="490"/>
      <c r="F821" s="490"/>
      <c r="G821" s="490"/>
      <c r="H821" s="378">
        <v>2111407</v>
      </c>
      <c r="I821" s="344" t="s">
        <v>748</v>
      </c>
      <c r="J821" s="273">
        <v>136</v>
      </c>
      <c r="K821" s="273"/>
      <c r="L821" s="273">
        <v>136</v>
      </c>
      <c r="M821" s="447"/>
      <c r="N821" s="273">
        <v>108</v>
      </c>
      <c r="O821" s="447">
        <f t="shared" si="16"/>
        <v>0.2592592592592593</v>
      </c>
      <c r="P821" s="454"/>
    </row>
    <row r="822" spans="1:16" ht="18" customHeight="1">
      <c r="A822" s="490"/>
      <c r="B822" s="490"/>
      <c r="C822" s="490"/>
      <c r="D822" s="490"/>
      <c r="E822" s="490"/>
      <c r="F822" s="490"/>
      <c r="G822" s="490"/>
      <c r="H822" s="378">
        <v>2111408</v>
      </c>
      <c r="I822" s="344" t="s">
        <v>749</v>
      </c>
      <c r="J822" s="273"/>
      <c r="K822" s="273"/>
      <c r="L822" s="273">
        <v>0</v>
      </c>
      <c r="M822" s="447"/>
      <c r="N822" s="273">
        <v>0</v>
      </c>
      <c r="O822" s="447"/>
      <c r="P822" s="454"/>
    </row>
    <row r="823" spans="1:16" ht="18" customHeight="1">
      <c r="A823" s="490"/>
      <c r="B823" s="490"/>
      <c r="C823" s="490"/>
      <c r="D823" s="490"/>
      <c r="E823" s="490"/>
      <c r="F823" s="490"/>
      <c r="G823" s="490"/>
      <c r="H823" s="378">
        <v>2111409</v>
      </c>
      <c r="I823" s="344" t="s">
        <v>750</v>
      </c>
      <c r="J823" s="273">
        <v>2344</v>
      </c>
      <c r="K823" s="273"/>
      <c r="L823" s="273">
        <v>1182</v>
      </c>
      <c r="M823" s="447"/>
      <c r="N823" s="273">
        <v>3684</v>
      </c>
      <c r="O823" s="447">
        <f t="shared" si="16"/>
        <v>-0.6791530944625408</v>
      </c>
      <c r="P823" s="454"/>
    </row>
    <row r="824" spans="1:16" ht="18" customHeight="1">
      <c r="A824" s="490"/>
      <c r="B824" s="490"/>
      <c r="C824" s="490"/>
      <c r="D824" s="490"/>
      <c r="E824" s="490"/>
      <c r="F824" s="490"/>
      <c r="G824" s="490"/>
      <c r="H824" s="378">
        <v>2111410</v>
      </c>
      <c r="I824" s="344" t="s">
        <v>751</v>
      </c>
      <c r="J824" s="273"/>
      <c r="K824" s="273"/>
      <c r="L824" s="273">
        <v>0</v>
      </c>
      <c r="M824" s="447"/>
      <c r="N824" s="273">
        <v>0</v>
      </c>
      <c r="O824" s="447"/>
      <c r="P824" s="454"/>
    </row>
    <row r="825" spans="1:16" ht="18" customHeight="1">
      <c r="A825" s="490"/>
      <c r="B825" s="490"/>
      <c r="C825" s="490"/>
      <c r="D825" s="490"/>
      <c r="E825" s="490"/>
      <c r="F825" s="490"/>
      <c r="G825" s="490"/>
      <c r="H825" s="378">
        <v>2111411</v>
      </c>
      <c r="I825" s="344" t="s">
        <v>752</v>
      </c>
      <c r="J825" s="273">
        <v>14747</v>
      </c>
      <c r="K825" s="273"/>
      <c r="L825" s="273">
        <v>19176</v>
      </c>
      <c r="M825" s="447"/>
      <c r="N825" s="273">
        <v>2988</v>
      </c>
      <c r="O825" s="447">
        <f t="shared" si="16"/>
        <v>5.4176706827309236</v>
      </c>
      <c r="P825" s="454"/>
    </row>
    <row r="826" spans="1:16" ht="42" customHeight="1">
      <c r="A826" s="490"/>
      <c r="B826" s="490"/>
      <c r="C826" s="490"/>
      <c r="D826" s="490"/>
      <c r="E826" s="490"/>
      <c r="F826" s="490"/>
      <c r="G826" s="490"/>
      <c r="H826" s="378">
        <v>2111412</v>
      </c>
      <c r="I826" s="441" t="s">
        <v>753</v>
      </c>
      <c r="J826" s="273">
        <v>12153</v>
      </c>
      <c r="K826" s="273">
        <v>20618</v>
      </c>
      <c r="L826" s="273">
        <v>14826</v>
      </c>
      <c r="M826" s="447">
        <f>L826/K826</f>
        <v>0.71908041517120957</v>
      </c>
      <c r="N826" s="273">
        <v>11224</v>
      </c>
      <c r="O826" s="447">
        <f t="shared" si="16"/>
        <v>0.320919458303635</v>
      </c>
      <c r="P826" s="455" t="s">
        <v>754</v>
      </c>
    </row>
    <row r="827" spans="1:16" ht="18" customHeight="1">
      <c r="A827" s="500"/>
      <c r="B827" s="500"/>
      <c r="C827" s="500"/>
      <c r="D827" s="500"/>
      <c r="E827" s="500"/>
      <c r="F827" s="500"/>
      <c r="G827" s="500"/>
      <c r="H827" s="378">
        <v>2111413</v>
      </c>
      <c r="I827" s="344" t="s">
        <v>706</v>
      </c>
      <c r="J827" s="273">
        <v>1420</v>
      </c>
      <c r="K827" s="273"/>
      <c r="L827" s="273">
        <v>1648</v>
      </c>
      <c r="M827" s="447"/>
      <c r="N827" s="273">
        <v>1577</v>
      </c>
      <c r="O827" s="447">
        <f t="shared" si="16"/>
        <v>4.5022194039315178E-2</v>
      </c>
      <c r="P827" s="454"/>
    </row>
    <row r="828" spans="1:16" ht="18" customHeight="1">
      <c r="A828" s="490"/>
      <c r="B828" s="490"/>
      <c r="C828" s="490"/>
      <c r="D828" s="490"/>
      <c r="E828" s="490"/>
      <c r="F828" s="490"/>
      <c r="G828" s="490"/>
      <c r="H828" s="378">
        <v>2111450</v>
      </c>
      <c r="I828" s="344" t="s">
        <v>707</v>
      </c>
      <c r="J828" s="273"/>
      <c r="K828" s="273"/>
      <c r="L828" s="273">
        <v>0</v>
      </c>
      <c r="M828" s="447"/>
      <c r="N828" s="273">
        <v>0</v>
      </c>
      <c r="O828" s="447"/>
      <c r="P828" s="454"/>
    </row>
    <row r="829" spans="1:16" ht="18" customHeight="1">
      <c r="A829" s="490"/>
      <c r="B829" s="490"/>
      <c r="C829" s="490"/>
      <c r="D829" s="490"/>
      <c r="E829" s="490"/>
      <c r="F829" s="490"/>
      <c r="G829" s="490"/>
      <c r="H829" s="378">
        <v>2111499</v>
      </c>
      <c r="I829" s="344" t="s">
        <v>708</v>
      </c>
      <c r="J829" s="273"/>
      <c r="K829" s="273"/>
      <c r="L829" s="273">
        <v>0</v>
      </c>
      <c r="M829" s="447"/>
      <c r="N829" s="273">
        <v>0</v>
      </c>
      <c r="O829" s="447"/>
      <c r="P829" s="454"/>
    </row>
    <row r="830" spans="1:16" ht="18" customHeight="1">
      <c r="A830" s="490"/>
      <c r="B830" s="490"/>
      <c r="C830" s="490"/>
      <c r="D830" s="490"/>
      <c r="E830" s="490"/>
      <c r="F830" s="490"/>
      <c r="G830" s="490"/>
      <c r="H830" s="378">
        <v>21199</v>
      </c>
      <c r="I830" s="344" t="s">
        <v>755</v>
      </c>
      <c r="J830" s="273">
        <v>580</v>
      </c>
      <c r="K830" s="273"/>
      <c r="L830" s="273">
        <v>593</v>
      </c>
      <c r="M830" s="447"/>
      <c r="N830" s="273">
        <v>654</v>
      </c>
      <c r="O830" s="447">
        <f t="shared" si="16"/>
        <v>-9.3272171253822589E-2</v>
      </c>
      <c r="P830" s="454"/>
    </row>
    <row r="831" spans="1:16" ht="18" customHeight="1">
      <c r="A831" s="490"/>
      <c r="B831" s="490"/>
      <c r="C831" s="490"/>
      <c r="D831" s="490"/>
      <c r="E831" s="490"/>
      <c r="F831" s="490"/>
      <c r="G831" s="490"/>
      <c r="H831" s="378">
        <v>2119901</v>
      </c>
      <c r="I831" s="344" t="s">
        <v>756</v>
      </c>
      <c r="J831" s="273">
        <v>47</v>
      </c>
      <c r="K831" s="273"/>
      <c r="L831" s="273">
        <v>47</v>
      </c>
      <c r="M831" s="447"/>
      <c r="N831" s="273">
        <v>47</v>
      </c>
      <c r="O831" s="447">
        <f t="shared" si="16"/>
        <v>0</v>
      </c>
      <c r="P831" s="457"/>
    </row>
    <row r="832" spans="1:16" s="428" customFormat="1" ht="18" customHeight="1">
      <c r="A832" s="490"/>
      <c r="B832" s="490"/>
      <c r="C832" s="490"/>
      <c r="D832" s="490"/>
      <c r="E832" s="490"/>
      <c r="F832" s="490"/>
      <c r="G832" s="490"/>
      <c r="H832" s="459">
        <v>212</v>
      </c>
      <c r="I832" s="344" t="s">
        <v>757</v>
      </c>
      <c r="J832" s="273"/>
      <c r="K832" s="273"/>
      <c r="L832" s="273">
        <v>0</v>
      </c>
      <c r="M832" s="447"/>
      <c r="N832" s="273">
        <v>30</v>
      </c>
      <c r="O832" s="447">
        <f t="shared" si="16"/>
        <v>-1</v>
      </c>
      <c r="P832" s="454"/>
    </row>
    <row r="833" spans="1:16" ht="18" customHeight="1">
      <c r="A833" s="490"/>
      <c r="B833" s="490"/>
      <c r="C833" s="490"/>
      <c r="D833" s="490"/>
      <c r="E833" s="490"/>
      <c r="F833" s="490"/>
      <c r="G833" s="490"/>
      <c r="H833" s="378">
        <v>21201</v>
      </c>
      <c r="I833" s="344" t="s">
        <v>758</v>
      </c>
      <c r="J833" s="273">
        <v>1035</v>
      </c>
      <c r="K833" s="273"/>
      <c r="L833" s="273">
        <v>1366</v>
      </c>
      <c r="M833" s="447"/>
      <c r="N833" s="273">
        <v>1461</v>
      </c>
      <c r="O833" s="447">
        <f t="shared" si="16"/>
        <v>-6.5023956194387389E-2</v>
      </c>
      <c r="P833" s="454"/>
    </row>
    <row r="834" spans="1:16" ht="18" customHeight="1">
      <c r="A834" s="490"/>
      <c r="B834" s="490"/>
      <c r="C834" s="490"/>
      <c r="D834" s="490"/>
      <c r="E834" s="490"/>
      <c r="F834" s="490"/>
      <c r="G834" s="490"/>
      <c r="H834" s="378">
        <v>2120101</v>
      </c>
      <c r="I834" s="344" t="s">
        <v>759</v>
      </c>
      <c r="J834" s="273">
        <v>156</v>
      </c>
      <c r="K834" s="273"/>
      <c r="L834" s="273">
        <v>202</v>
      </c>
      <c r="M834" s="447"/>
      <c r="N834" s="273">
        <v>151</v>
      </c>
      <c r="O834" s="447">
        <f t="shared" si="16"/>
        <v>0.33774834437086088</v>
      </c>
      <c r="P834" s="454"/>
    </row>
    <row r="835" spans="1:16" ht="18" customHeight="1">
      <c r="A835" s="490"/>
      <c r="B835" s="490"/>
      <c r="C835" s="490"/>
      <c r="D835" s="490"/>
      <c r="E835" s="490"/>
      <c r="F835" s="490"/>
      <c r="G835" s="490"/>
      <c r="H835" s="378">
        <v>2120102</v>
      </c>
      <c r="I835" s="344" t="s">
        <v>760</v>
      </c>
      <c r="J835" s="273">
        <v>63</v>
      </c>
      <c r="K835" s="273"/>
      <c r="L835" s="273">
        <v>61</v>
      </c>
      <c r="M835" s="447"/>
      <c r="N835" s="273">
        <v>61</v>
      </c>
      <c r="O835" s="447">
        <f t="shared" si="16"/>
        <v>0</v>
      </c>
      <c r="P835" s="454"/>
    </row>
    <row r="836" spans="1:16" ht="18" customHeight="1">
      <c r="A836" s="490"/>
      <c r="B836" s="490"/>
      <c r="C836" s="490"/>
      <c r="D836" s="490"/>
      <c r="E836" s="490"/>
      <c r="F836" s="490"/>
      <c r="G836" s="490"/>
      <c r="H836" s="378">
        <v>2120103</v>
      </c>
      <c r="I836" s="344" t="s">
        <v>761</v>
      </c>
      <c r="J836" s="273">
        <v>5104</v>
      </c>
      <c r="K836" s="273"/>
      <c r="L836" s="273">
        <v>6968</v>
      </c>
      <c r="M836" s="447"/>
      <c r="N836" s="273">
        <v>3442</v>
      </c>
      <c r="O836" s="447">
        <f t="shared" si="16"/>
        <v>1.0244044160371875</v>
      </c>
      <c r="P836" s="454"/>
    </row>
    <row r="837" spans="1:16" ht="18" customHeight="1">
      <c r="A837" s="490"/>
      <c r="B837" s="490"/>
      <c r="C837" s="490"/>
      <c r="D837" s="490"/>
      <c r="E837" s="490"/>
      <c r="F837" s="490"/>
      <c r="G837" s="490"/>
      <c r="H837" s="378">
        <v>2120104</v>
      </c>
      <c r="I837" s="344" t="s">
        <v>762</v>
      </c>
      <c r="J837" s="273">
        <v>757</v>
      </c>
      <c r="K837" s="273"/>
      <c r="L837" s="273">
        <v>770</v>
      </c>
      <c r="M837" s="447"/>
      <c r="N837" s="273">
        <v>944</v>
      </c>
      <c r="O837" s="447">
        <f t="shared" si="16"/>
        <v>-0.18432203389830504</v>
      </c>
      <c r="P837" s="454"/>
    </row>
    <row r="838" spans="1:16" ht="18" customHeight="1">
      <c r="A838" s="490"/>
      <c r="B838" s="490"/>
      <c r="C838" s="490"/>
      <c r="D838" s="490"/>
      <c r="E838" s="490"/>
      <c r="F838" s="490"/>
      <c r="G838" s="490"/>
      <c r="H838" s="378">
        <v>2120105</v>
      </c>
      <c r="I838" s="344" t="s">
        <v>763</v>
      </c>
      <c r="J838" s="273">
        <v>48</v>
      </c>
      <c r="K838" s="273"/>
      <c r="L838" s="273">
        <v>47</v>
      </c>
      <c r="M838" s="447"/>
      <c r="N838" s="273">
        <v>685</v>
      </c>
      <c r="O838" s="447">
        <f t="shared" si="16"/>
        <v>-0.93138686131386861</v>
      </c>
      <c r="P838" s="457"/>
    </row>
    <row r="839" spans="1:16" ht="18" customHeight="1">
      <c r="A839" s="490"/>
      <c r="B839" s="490"/>
      <c r="C839" s="490"/>
      <c r="D839" s="490"/>
      <c r="E839" s="490"/>
      <c r="F839" s="490"/>
      <c r="G839" s="490"/>
      <c r="H839" s="378">
        <v>2120106</v>
      </c>
      <c r="I839" s="344" t="s">
        <v>764</v>
      </c>
      <c r="J839" s="273">
        <v>310</v>
      </c>
      <c r="K839" s="273"/>
      <c r="L839" s="273">
        <v>258</v>
      </c>
      <c r="M839" s="447"/>
      <c r="N839" s="273">
        <v>249</v>
      </c>
      <c r="O839" s="447">
        <f t="shared" si="16"/>
        <v>3.6144578313253017E-2</v>
      </c>
      <c r="P839" s="454"/>
    </row>
    <row r="840" spans="1:16" ht="18" customHeight="1">
      <c r="A840" s="490"/>
      <c r="B840" s="490"/>
      <c r="C840" s="490"/>
      <c r="D840" s="490"/>
      <c r="E840" s="490"/>
      <c r="F840" s="490"/>
      <c r="G840" s="490"/>
      <c r="H840" s="378">
        <v>2120107</v>
      </c>
      <c r="I840" s="344" t="s">
        <v>765</v>
      </c>
      <c r="J840" s="273"/>
      <c r="K840" s="273"/>
      <c r="L840" s="273">
        <v>0</v>
      </c>
      <c r="M840" s="447"/>
      <c r="N840" s="273">
        <v>0</v>
      </c>
      <c r="O840" s="447"/>
      <c r="P840" s="454"/>
    </row>
    <row r="841" spans="1:16" ht="18" customHeight="1">
      <c r="A841" s="490"/>
      <c r="B841" s="490"/>
      <c r="C841" s="490"/>
      <c r="D841" s="490"/>
      <c r="E841" s="490"/>
      <c r="F841" s="490"/>
      <c r="G841" s="490"/>
      <c r="H841" s="378">
        <v>2120108</v>
      </c>
      <c r="I841" s="344" t="s">
        <v>766</v>
      </c>
      <c r="J841" s="273"/>
      <c r="K841" s="273"/>
      <c r="L841" s="273">
        <v>0</v>
      </c>
      <c r="M841" s="447"/>
      <c r="N841" s="273">
        <v>0</v>
      </c>
      <c r="O841" s="447"/>
      <c r="P841" s="454"/>
    </row>
    <row r="842" spans="1:16" ht="18" customHeight="1">
      <c r="A842" s="490"/>
      <c r="B842" s="490"/>
      <c r="C842" s="490"/>
      <c r="D842" s="490"/>
      <c r="E842" s="490"/>
      <c r="F842" s="490"/>
      <c r="G842" s="490"/>
      <c r="H842" s="378">
        <v>2120109</v>
      </c>
      <c r="I842" s="344" t="s">
        <v>767</v>
      </c>
      <c r="J842" s="273"/>
      <c r="K842" s="273"/>
      <c r="L842" s="273">
        <v>0</v>
      </c>
      <c r="M842" s="447"/>
      <c r="N842" s="273">
        <v>0</v>
      </c>
      <c r="O842" s="447"/>
      <c r="P842" s="454"/>
    </row>
    <row r="843" spans="1:16" ht="18" customHeight="1">
      <c r="A843" s="490"/>
      <c r="B843" s="490"/>
      <c r="C843" s="490"/>
      <c r="D843" s="490"/>
      <c r="E843" s="490"/>
      <c r="F843" s="490"/>
      <c r="G843" s="490"/>
      <c r="H843" s="378">
        <v>2120110</v>
      </c>
      <c r="I843" s="344" t="s">
        <v>768</v>
      </c>
      <c r="J843" s="273"/>
      <c r="K843" s="273"/>
      <c r="L843" s="273">
        <v>0</v>
      </c>
      <c r="M843" s="447"/>
      <c r="N843" s="273">
        <v>0</v>
      </c>
      <c r="O843" s="447"/>
      <c r="P843" s="454"/>
    </row>
    <row r="844" spans="1:16" ht="18" customHeight="1">
      <c r="A844" s="490"/>
      <c r="B844" s="490"/>
      <c r="C844" s="490"/>
      <c r="D844" s="490"/>
      <c r="E844" s="490"/>
      <c r="F844" s="490"/>
      <c r="G844" s="490"/>
      <c r="H844" s="378">
        <v>2120199</v>
      </c>
      <c r="I844" s="344" t="s">
        <v>769</v>
      </c>
      <c r="J844" s="273"/>
      <c r="K844" s="273"/>
      <c r="L844" s="273">
        <v>0</v>
      </c>
      <c r="M844" s="447"/>
      <c r="N844" s="273">
        <v>0</v>
      </c>
      <c r="O844" s="447"/>
      <c r="P844" s="454"/>
    </row>
    <row r="845" spans="1:16" ht="18" customHeight="1">
      <c r="A845" s="490"/>
      <c r="B845" s="490"/>
      <c r="C845" s="490"/>
      <c r="D845" s="490"/>
      <c r="E845" s="490"/>
      <c r="F845" s="490"/>
      <c r="G845" s="490"/>
      <c r="H845" s="378">
        <v>21202</v>
      </c>
      <c r="I845" s="344" t="s">
        <v>770</v>
      </c>
      <c r="J845" s="273"/>
      <c r="K845" s="273"/>
      <c r="L845" s="273">
        <v>0</v>
      </c>
      <c r="M845" s="447"/>
      <c r="N845" s="273">
        <v>0</v>
      </c>
      <c r="O845" s="447"/>
      <c r="P845" s="454"/>
    </row>
    <row r="846" spans="1:16" ht="18" customHeight="1">
      <c r="A846" s="490"/>
      <c r="B846" s="490"/>
      <c r="C846" s="490"/>
      <c r="D846" s="490"/>
      <c r="E846" s="490"/>
      <c r="F846" s="490"/>
      <c r="G846" s="490"/>
      <c r="H846" s="378">
        <v>2120201</v>
      </c>
      <c r="I846" s="344" t="s">
        <v>771</v>
      </c>
      <c r="J846" s="273">
        <v>74</v>
      </c>
      <c r="K846" s="273"/>
      <c r="L846" s="273">
        <v>55</v>
      </c>
      <c r="M846" s="447"/>
      <c r="N846" s="273">
        <v>58</v>
      </c>
      <c r="O846" s="447">
        <f>L846/N846-1</f>
        <v>-5.1724137931034475E-2</v>
      </c>
      <c r="P846" s="454"/>
    </row>
    <row r="847" spans="1:16" ht="18" customHeight="1">
      <c r="A847" s="490"/>
      <c r="B847" s="490"/>
      <c r="C847" s="490"/>
      <c r="D847" s="490"/>
      <c r="E847" s="490"/>
      <c r="F847" s="490"/>
      <c r="G847" s="490"/>
      <c r="H847" s="378">
        <v>21203</v>
      </c>
      <c r="I847" s="344" t="s">
        <v>772</v>
      </c>
      <c r="J847" s="273">
        <v>31</v>
      </c>
      <c r="K847" s="273"/>
      <c r="L847" s="273">
        <v>30</v>
      </c>
      <c r="M847" s="447"/>
      <c r="N847" s="273">
        <v>31</v>
      </c>
      <c r="O847" s="447">
        <f>L847/N847-1</f>
        <v>-3.2258064516129004E-2</v>
      </c>
      <c r="P847" s="454"/>
    </row>
    <row r="848" spans="1:16" ht="18" customHeight="1">
      <c r="A848" s="490"/>
      <c r="B848" s="490"/>
      <c r="C848" s="490"/>
      <c r="D848" s="490"/>
      <c r="E848" s="490"/>
      <c r="F848" s="490"/>
      <c r="G848" s="490"/>
      <c r="H848" s="378">
        <v>2120303</v>
      </c>
      <c r="I848" s="344" t="s">
        <v>773</v>
      </c>
      <c r="J848" s="273"/>
      <c r="K848" s="273"/>
      <c r="L848" s="273">
        <v>0</v>
      </c>
      <c r="M848" s="447"/>
      <c r="N848" s="273">
        <v>0</v>
      </c>
      <c r="O848" s="447"/>
      <c r="P848" s="454"/>
    </row>
    <row r="849" spans="1:16" ht="18" customHeight="1">
      <c r="A849" s="490"/>
      <c r="B849" s="490"/>
      <c r="C849" s="490"/>
      <c r="D849" s="490"/>
      <c r="E849" s="490"/>
      <c r="F849" s="490"/>
      <c r="G849" s="490"/>
      <c r="H849" s="378">
        <v>2120399</v>
      </c>
      <c r="I849" s="344" t="s">
        <v>774</v>
      </c>
      <c r="J849" s="273"/>
      <c r="K849" s="273"/>
      <c r="L849" s="273">
        <v>0</v>
      </c>
      <c r="M849" s="447"/>
      <c r="N849" s="273">
        <v>0</v>
      </c>
      <c r="O849" s="447"/>
      <c r="P849" s="454"/>
    </row>
    <row r="850" spans="1:16" ht="18" customHeight="1">
      <c r="A850" s="490"/>
      <c r="B850" s="490"/>
      <c r="C850" s="490"/>
      <c r="D850" s="490"/>
      <c r="E850" s="490"/>
      <c r="F850" s="490"/>
      <c r="G850" s="490"/>
      <c r="H850" s="378">
        <v>21205</v>
      </c>
      <c r="I850" s="344" t="s">
        <v>775</v>
      </c>
      <c r="J850" s="273"/>
      <c r="K850" s="273"/>
      <c r="L850" s="273">
        <v>0</v>
      </c>
      <c r="M850" s="447"/>
      <c r="N850" s="273">
        <v>0</v>
      </c>
      <c r="O850" s="447"/>
      <c r="P850" s="454"/>
    </row>
    <row r="851" spans="1:16" ht="18" customHeight="1">
      <c r="A851" s="500"/>
      <c r="B851" s="500"/>
      <c r="C851" s="500"/>
      <c r="D851" s="500"/>
      <c r="E851" s="500"/>
      <c r="F851" s="500"/>
      <c r="G851" s="500"/>
      <c r="H851" s="378">
        <v>2120501</v>
      </c>
      <c r="I851" s="344" t="s">
        <v>776</v>
      </c>
      <c r="J851" s="273"/>
      <c r="K851" s="273"/>
      <c r="L851" s="273">
        <v>0</v>
      </c>
      <c r="M851" s="447"/>
      <c r="N851" s="273">
        <v>0</v>
      </c>
      <c r="O851" s="447"/>
      <c r="P851" s="454"/>
    </row>
    <row r="852" spans="1:16" ht="18" customHeight="1">
      <c r="A852" s="490"/>
      <c r="B852" s="490"/>
      <c r="C852" s="490"/>
      <c r="D852" s="490"/>
      <c r="E852" s="490"/>
      <c r="F852" s="490"/>
      <c r="G852" s="490"/>
      <c r="H852" s="378">
        <v>21206</v>
      </c>
      <c r="I852" s="344" t="s">
        <v>777</v>
      </c>
      <c r="J852" s="273"/>
      <c r="K852" s="273"/>
      <c r="L852" s="273">
        <v>0</v>
      </c>
      <c r="M852" s="447"/>
      <c r="N852" s="273">
        <v>0</v>
      </c>
      <c r="O852" s="447"/>
      <c r="P852" s="454"/>
    </row>
    <row r="853" spans="1:16" ht="18" customHeight="1">
      <c r="A853" s="490"/>
      <c r="B853" s="490"/>
      <c r="C853" s="490"/>
      <c r="D853" s="490"/>
      <c r="E853" s="490"/>
      <c r="F853" s="490"/>
      <c r="G853" s="490"/>
      <c r="H853" s="378">
        <v>2120601</v>
      </c>
      <c r="I853" s="344" t="s">
        <v>778</v>
      </c>
      <c r="J853" s="273">
        <v>2528</v>
      </c>
      <c r="K853" s="273"/>
      <c r="L853" s="273">
        <v>2781</v>
      </c>
      <c r="M853" s="447"/>
      <c r="N853" s="273">
        <v>1834</v>
      </c>
      <c r="O853" s="447">
        <f>L853/N853-1</f>
        <v>0.51635768811341332</v>
      </c>
      <c r="P853" s="454"/>
    </row>
    <row r="854" spans="1:16" ht="35.1" customHeight="1">
      <c r="A854" s="490"/>
      <c r="B854" s="490"/>
      <c r="C854" s="490"/>
      <c r="D854" s="490"/>
      <c r="E854" s="490"/>
      <c r="F854" s="490"/>
      <c r="G854" s="490"/>
      <c r="H854" s="378">
        <v>21299</v>
      </c>
      <c r="I854" s="441" t="s">
        <v>779</v>
      </c>
      <c r="J854" s="273">
        <v>521383</v>
      </c>
      <c r="K854" s="273">
        <v>352152</v>
      </c>
      <c r="L854" s="273">
        <v>351316</v>
      </c>
      <c r="M854" s="447">
        <f>L854/K854</f>
        <v>0.99762602512551402</v>
      </c>
      <c r="N854" s="273">
        <v>248021</v>
      </c>
      <c r="O854" s="447">
        <f>L854/N854-1</f>
        <v>0.41647683059095808</v>
      </c>
      <c r="P854" s="455" t="s">
        <v>780</v>
      </c>
    </row>
    <row r="855" spans="1:16" ht="18" customHeight="1">
      <c r="A855" s="490"/>
      <c r="B855" s="490"/>
      <c r="C855" s="490"/>
      <c r="D855" s="490"/>
      <c r="E855" s="490"/>
      <c r="F855" s="490"/>
      <c r="G855" s="490"/>
      <c r="H855" s="378">
        <v>2129999</v>
      </c>
      <c r="I855" s="344" t="s">
        <v>706</v>
      </c>
      <c r="J855" s="273">
        <v>2635</v>
      </c>
      <c r="K855" s="273"/>
      <c r="L855" s="273">
        <v>3045</v>
      </c>
      <c r="M855" s="447"/>
      <c r="N855" s="273">
        <v>3037</v>
      </c>
      <c r="O855" s="447">
        <f>L855/N855-1</f>
        <v>2.6341784655909972E-3</v>
      </c>
      <c r="P855" s="454"/>
    </row>
    <row r="856" spans="1:16" s="428" customFormat="1" ht="18" customHeight="1">
      <c r="A856" s="490"/>
      <c r="B856" s="490"/>
      <c r="C856" s="490"/>
      <c r="D856" s="490"/>
      <c r="E856" s="490"/>
      <c r="F856" s="490"/>
      <c r="G856" s="490"/>
      <c r="H856" s="459">
        <v>213</v>
      </c>
      <c r="I856" s="344" t="s">
        <v>707</v>
      </c>
      <c r="J856" s="273"/>
      <c r="K856" s="273"/>
      <c r="L856" s="273">
        <v>0</v>
      </c>
      <c r="M856" s="447"/>
      <c r="N856" s="273">
        <v>2</v>
      </c>
      <c r="O856" s="447">
        <f>L856/N856-1</f>
        <v>-1</v>
      </c>
      <c r="P856" s="454"/>
    </row>
    <row r="857" spans="1:16" ht="18" customHeight="1">
      <c r="A857" s="490"/>
      <c r="B857" s="490"/>
      <c r="C857" s="490"/>
      <c r="D857" s="490"/>
      <c r="E857" s="490"/>
      <c r="F857" s="490"/>
      <c r="G857" s="490"/>
      <c r="H857" s="378">
        <v>21301</v>
      </c>
      <c r="I857" s="344" t="s">
        <v>708</v>
      </c>
      <c r="J857" s="273"/>
      <c r="K857" s="273"/>
      <c r="L857" s="273">
        <v>0</v>
      </c>
      <c r="M857" s="447"/>
      <c r="N857" s="273">
        <v>0</v>
      </c>
      <c r="O857" s="447"/>
      <c r="P857" s="454"/>
    </row>
    <row r="858" spans="1:16" ht="18" customHeight="1">
      <c r="A858" s="490"/>
      <c r="B858" s="490"/>
      <c r="C858" s="490"/>
      <c r="D858" s="490"/>
      <c r="E858" s="490"/>
      <c r="F858" s="490"/>
      <c r="G858" s="490"/>
      <c r="H858" s="378">
        <v>2130101</v>
      </c>
      <c r="I858" s="344" t="s">
        <v>781</v>
      </c>
      <c r="J858" s="273">
        <v>23811</v>
      </c>
      <c r="K858" s="273"/>
      <c r="L858" s="273">
        <v>19976</v>
      </c>
      <c r="M858" s="447"/>
      <c r="N858" s="273">
        <v>23264</v>
      </c>
      <c r="O858" s="447">
        <f>L858/N858-1</f>
        <v>-0.14133425034387892</v>
      </c>
      <c r="P858" s="454"/>
    </row>
    <row r="859" spans="1:16" ht="18" customHeight="1">
      <c r="A859" s="490"/>
      <c r="B859" s="490"/>
      <c r="C859" s="490"/>
      <c r="D859" s="490"/>
      <c r="E859" s="490"/>
      <c r="F859" s="490"/>
      <c r="G859" s="490"/>
      <c r="H859" s="378">
        <v>2130102</v>
      </c>
      <c r="I859" s="344" t="s">
        <v>782</v>
      </c>
      <c r="J859" s="273">
        <v>346266</v>
      </c>
      <c r="K859" s="273"/>
      <c r="L859" s="273">
        <v>155087</v>
      </c>
      <c r="M859" s="447"/>
      <c r="N859" s="273">
        <v>58479</v>
      </c>
      <c r="O859" s="447">
        <f>L859/N859-1</f>
        <v>1.6520118333076832</v>
      </c>
      <c r="P859" s="454"/>
    </row>
    <row r="860" spans="1:16" ht="18" customHeight="1">
      <c r="A860" s="490"/>
      <c r="B860" s="490"/>
      <c r="C860" s="490"/>
      <c r="D860" s="490"/>
      <c r="E860" s="490"/>
      <c r="F860" s="490"/>
      <c r="G860" s="490"/>
      <c r="H860" s="378">
        <v>2130103</v>
      </c>
      <c r="I860" s="344" t="s">
        <v>783</v>
      </c>
      <c r="J860" s="273">
        <v>61353</v>
      </c>
      <c r="K860" s="273"/>
      <c r="L860" s="273">
        <v>63800</v>
      </c>
      <c r="M860" s="447"/>
      <c r="N860" s="273">
        <v>55739</v>
      </c>
      <c r="O860" s="447">
        <f>L860/N860-1</f>
        <v>0.14462046323041311</v>
      </c>
      <c r="P860" s="454"/>
    </row>
    <row r="861" spans="1:16" ht="18" customHeight="1">
      <c r="A861" s="490"/>
      <c r="B861" s="490"/>
      <c r="C861" s="490"/>
      <c r="D861" s="490"/>
      <c r="E861" s="490"/>
      <c r="F861" s="490"/>
      <c r="G861" s="490"/>
      <c r="H861" s="378">
        <v>2130104</v>
      </c>
      <c r="I861" s="344" t="s">
        <v>784</v>
      </c>
      <c r="J861" s="273"/>
      <c r="K861" s="273"/>
      <c r="L861" s="273">
        <v>0</v>
      </c>
      <c r="M861" s="447"/>
      <c r="N861" s="273">
        <v>0</v>
      </c>
      <c r="O861" s="447"/>
      <c r="P861" s="454"/>
    </row>
    <row r="862" spans="1:16" ht="18" customHeight="1">
      <c r="A862" s="490"/>
      <c r="B862" s="490"/>
      <c r="C862" s="490"/>
      <c r="D862" s="490"/>
      <c r="E862" s="490"/>
      <c r="F862" s="490"/>
      <c r="G862" s="490"/>
      <c r="H862" s="378">
        <v>2130105</v>
      </c>
      <c r="I862" s="344" t="s">
        <v>785</v>
      </c>
      <c r="J862" s="273"/>
      <c r="K862" s="273"/>
      <c r="L862" s="273">
        <v>0</v>
      </c>
      <c r="M862" s="447"/>
      <c r="N862" s="273">
        <v>0</v>
      </c>
      <c r="O862" s="447"/>
      <c r="P862" s="454"/>
    </row>
    <row r="863" spans="1:16" ht="18" customHeight="1">
      <c r="A863" s="490"/>
      <c r="B863" s="490"/>
      <c r="C863" s="490"/>
      <c r="D863" s="490"/>
      <c r="E863" s="490"/>
      <c r="F863" s="490"/>
      <c r="G863" s="490"/>
      <c r="H863" s="378">
        <v>2130106</v>
      </c>
      <c r="I863" s="344" t="s">
        <v>786</v>
      </c>
      <c r="J863" s="273"/>
      <c r="K863" s="273"/>
      <c r="L863" s="273">
        <v>0</v>
      </c>
      <c r="M863" s="447"/>
      <c r="N863" s="273">
        <v>0</v>
      </c>
      <c r="O863" s="447"/>
      <c r="P863" s="454"/>
    </row>
    <row r="864" spans="1:16" ht="18" customHeight="1">
      <c r="A864" s="490"/>
      <c r="B864" s="490"/>
      <c r="C864" s="490"/>
      <c r="D864" s="490"/>
      <c r="E864" s="490"/>
      <c r="F864" s="490"/>
      <c r="G864" s="490"/>
      <c r="H864" s="378">
        <v>2130108</v>
      </c>
      <c r="I864" s="344" t="s">
        <v>787</v>
      </c>
      <c r="J864" s="273">
        <v>259</v>
      </c>
      <c r="K864" s="273"/>
      <c r="L864" s="273">
        <v>244</v>
      </c>
      <c r="M864" s="447"/>
      <c r="N864" s="273">
        <v>0</v>
      </c>
      <c r="O864" s="447"/>
      <c r="P864" s="454"/>
    </row>
    <row r="865" spans="1:16" ht="18" customHeight="1">
      <c r="A865" s="490"/>
      <c r="B865" s="490"/>
      <c r="C865" s="490"/>
      <c r="D865" s="490"/>
      <c r="E865" s="490"/>
      <c r="F865" s="490"/>
      <c r="G865" s="490"/>
      <c r="H865" s="378">
        <v>2130109</v>
      </c>
      <c r="I865" s="344" t="s">
        <v>788</v>
      </c>
      <c r="J865" s="273">
        <v>66580</v>
      </c>
      <c r="K865" s="273"/>
      <c r="L865" s="273">
        <v>70448</v>
      </c>
      <c r="M865" s="447"/>
      <c r="N865" s="273">
        <v>65354</v>
      </c>
      <c r="O865" s="447">
        <f>L865/N865-1</f>
        <v>7.7944731768522235E-2</v>
      </c>
      <c r="P865" s="454"/>
    </row>
    <row r="866" spans="1:16" ht="18" customHeight="1">
      <c r="A866" s="490"/>
      <c r="B866" s="490"/>
      <c r="C866" s="490"/>
      <c r="D866" s="490"/>
      <c r="E866" s="490"/>
      <c r="F866" s="490"/>
      <c r="G866" s="490"/>
      <c r="H866" s="378">
        <v>2130110</v>
      </c>
      <c r="I866" s="344" t="s">
        <v>789</v>
      </c>
      <c r="J866" s="273">
        <v>140</v>
      </c>
      <c r="K866" s="273"/>
      <c r="L866" s="273">
        <v>68</v>
      </c>
      <c r="M866" s="447"/>
      <c r="N866" s="273">
        <v>198</v>
      </c>
      <c r="O866" s="447">
        <f>L866/N866-1</f>
        <v>-0.65656565656565657</v>
      </c>
      <c r="P866" s="454"/>
    </row>
    <row r="867" spans="1:16" ht="18" customHeight="1">
      <c r="A867" s="490"/>
      <c r="B867" s="490"/>
      <c r="C867" s="490"/>
      <c r="D867" s="490"/>
      <c r="E867" s="490"/>
      <c r="F867" s="490"/>
      <c r="G867" s="490"/>
      <c r="H867" s="378">
        <v>2130111</v>
      </c>
      <c r="I867" s="344" t="s">
        <v>790</v>
      </c>
      <c r="J867" s="273">
        <v>839</v>
      </c>
      <c r="K867" s="273"/>
      <c r="L867" s="273">
        <v>608</v>
      </c>
      <c r="M867" s="447"/>
      <c r="N867" s="273">
        <v>0</v>
      </c>
      <c r="O867" s="447"/>
      <c r="P867" s="457"/>
    </row>
    <row r="868" spans="1:16" ht="18" customHeight="1">
      <c r="A868" s="490"/>
      <c r="B868" s="490"/>
      <c r="C868" s="490"/>
      <c r="D868" s="490"/>
      <c r="E868" s="490"/>
      <c r="F868" s="490"/>
      <c r="G868" s="490"/>
      <c r="H868" s="378">
        <v>2130112</v>
      </c>
      <c r="I868" s="344" t="s">
        <v>791</v>
      </c>
      <c r="J868" s="273">
        <v>797</v>
      </c>
      <c r="K868" s="273"/>
      <c r="L868" s="273">
        <v>6071</v>
      </c>
      <c r="M868" s="447"/>
      <c r="N868" s="273">
        <v>1029</v>
      </c>
      <c r="O868" s="447">
        <f>L868/N868-1</f>
        <v>4.8999028182701654</v>
      </c>
      <c r="P868" s="454"/>
    </row>
    <row r="869" spans="1:16" ht="18" customHeight="1">
      <c r="A869" s="490"/>
      <c r="B869" s="490"/>
      <c r="C869" s="490"/>
      <c r="D869" s="490"/>
      <c r="E869" s="490"/>
      <c r="F869" s="490"/>
      <c r="G869" s="490"/>
      <c r="H869" s="378">
        <v>2130114</v>
      </c>
      <c r="I869" s="344" t="s">
        <v>792</v>
      </c>
      <c r="J869" s="273"/>
      <c r="K869" s="273"/>
      <c r="L869" s="273">
        <v>0</v>
      </c>
      <c r="M869" s="447"/>
      <c r="N869" s="273">
        <v>0</v>
      </c>
      <c r="O869" s="447"/>
      <c r="P869" s="454"/>
    </row>
    <row r="870" spans="1:16" ht="18" customHeight="1">
      <c r="A870" s="490"/>
      <c r="B870" s="490"/>
      <c r="C870" s="490"/>
      <c r="D870" s="490"/>
      <c r="E870" s="490"/>
      <c r="F870" s="490"/>
      <c r="G870" s="490"/>
      <c r="H870" s="378">
        <v>2130122</v>
      </c>
      <c r="I870" s="344" t="s">
        <v>793</v>
      </c>
      <c r="J870" s="273"/>
      <c r="K870" s="273"/>
      <c r="L870" s="273">
        <v>0</v>
      </c>
      <c r="M870" s="447"/>
      <c r="N870" s="273">
        <v>0</v>
      </c>
      <c r="O870" s="447"/>
      <c r="P870" s="454"/>
    </row>
    <row r="871" spans="1:16" ht="18" customHeight="1">
      <c r="A871" s="490"/>
      <c r="B871" s="490"/>
      <c r="C871" s="490"/>
      <c r="D871" s="490"/>
      <c r="E871" s="490"/>
      <c r="F871" s="490"/>
      <c r="G871" s="490"/>
      <c r="H871" s="378">
        <v>2130123</v>
      </c>
      <c r="I871" s="344" t="s">
        <v>794</v>
      </c>
      <c r="J871" s="273"/>
      <c r="K871" s="273"/>
      <c r="L871" s="273">
        <v>0</v>
      </c>
      <c r="M871" s="447"/>
      <c r="N871" s="273">
        <v>0</v>
      </c>
      <c r="O871" s="447"/>
      <c r="P871" s="454"/>
    </row>
    <row r="872" spans="1:16" ht="18" customHeight="1">
      <c r="A872" s="490"/>
      <c r="B872" s="490"/>
      <c r="C872" s="490"/>
      <c r="D872" s="490"/>
      <c r="E872" s="490"/>
      <c r="F872" s="490"/>
      <c r="G872" s="490"/>
      <c r="H872" s="378">
        <v>2130124</v>
      </c>
      <c r="I872" s="344" t="s">
        <v>795</v>
      </c>
      <c r="J872" s="273"/>
      <c r="K872" s="273"/>
      <c r="L872" s="273">
        <v>0</v>
      </c>
      <c r="M872" s="447"/>
      <c r="N872" s="273">
        <v>0</v>
      </c>
      <c r="O872" s="447"/>
      <c r="P872" s="454"/>
    </row>
    <row r="873" spans="1:16" ht="18" customHeight="1">
      <c r="A873" s="490"/>
      <c r="B873" s="490"/>
      <c r="C873" s="490"/>
      <c r="D873" s="490"/>
      <c r="E873" s="490"/>
      <c r="F873" s="490"/>
      <c r="G873" s="490"/>
      <c r="H873" s="378">
        <v>2130125</v>
      </c>
      <c r="I873" s="344" t="s">
        <v>796</v>
      </c>
      <c r="J873" s="273"/>
      <c r="K873" s="273"/>
      <c r="L873" s="273">
        <v>0</v>
      </c>
      <c r="M873" s="447"/>
      <c r="N873" s="273">
        <v>0</v>
      </c>
      <c r="O873" s="447"/>
      <c r="P873" s="454"/>
    </row>
    <row r="874" spans="1:16" ht="18" customHeight="1">
      <c r="A874" s="490"/>
      <c r="B874" s="490"/>
      <c r="C874" s="490"/>
      <c r="D874" s="490"/>
      <c r="E874" s="490"/>
      <c r="F874" s="490"/>
      <c r="G874" s="490"/>
      <c r="H874" s="378">
        <v>2130126</v>
      </c>
      <c r="I874" s="344" t="s">
        <v>797</v>
      </c>
      <c r="J874" s="273"/>
      <c r="K874" s="273"/>
      <c r="L874" s="273">
        <v>0</v>
      </c>
      <c r="M874" s="447"/>
      <c r="N874" s="273">
        <v>0</v>
      </c>
      <c r="O874" s="447"/>
      <c r="P874" s="454"/>
    </row>
    <row r="875" spans="1:16" ht="18" customHeight="1">
      <c r="A875" s="490"/>
      <c r="B875" s="490"/>
      <c r="C875" s="490"/>
      <c r="D875" s="490"/>
      <c r="E875" s="490"/>
      <c r="F875" s="490"/>
      <c r="G875" s="490"/>
      <c r="H875" s="378">
        <v>2130129</v>
      </c>
      <c r="I875" s="344" t="s">
        <v>798</v>
      </c>
      <c r="J875" s="273"/>
      <c r="K875" s="273"/>
      <c r="L875" s="273">
        <v>0</v>
      </c>
      <c r="M875" s="447"/>
      <c r="N875" s="273">
        <v>0</v>
      </c>
      <c r="O875" s="447"/>
      <c r="P875" s="454"/>
    </row>
    <row r="876" spans="1:16" ht="18" customHeight="1">
      <c r="A876" s="490"/>
      <c r="B876" s="490"/>
      <c r="C876" s="490"/>
      <c r="D876" s="490"/>
      <c r="E876" s="490"/>
      <c r="F876" s="490"/>
      <c r="G876" s="490"/>
      <c r="H876" s="378">
        <v>2130135</v>
      </c>
      <c r="I876" s="344" t="s">
        <v>799</v>
      </c>
      <c r="J876" s="463"/>
      <c r="K876" s="463"/>
      <c r="L876" s="463"/>
      <c r="M876" s="447"/>
      <c r="N876" s="463"/>
      <c r="O876" s="447"/>
      <c r="P876" s="454"/>
    </row>
    <row r="877" spans="1:16" ht="18" customHeight="1">
      <c r="A877" s="490"/>
      <c r="B877" s="490"/>
      <c r="C877" s="490"/>
      <c r="D877" s="490"/>
      <c r="E877" s="490"/>
      <c r="F877" s="490"/>
      <c r="G877" s="490"/>
      <c r="H877" s="378">
        <v>2130142</v>
      </c>
      <c r="I877" s="344" t="s">
        <v>800</v>
      </c>
      <c r="J877" s="273"/>
      <c r="K877" s="273"/>
      <c r="L877" s="273">
        <v>0</v>
      </c>
      <c r="M877" s="447"/>
      <c r="N877" s="273">
        <v>0</v>
      </c>
      <c r="O877" s="447"/>
      <c r="P877" s="454"/>
    </row>
    <row r="878" spans="1:16" ht="18" customHeight="1">
      <c r="A878" s="490"/>
      <c r="B878" s="490"/>
      <c r="C878" s="490"/>
      <c r="D878" s="490"/>
      <c r="E878" s="490"/>
      <c r="F878" s="490"/>
      <c r="G878" s="490"/>
      <c r="H878" s="378">
        <v>2130147</v>
      </c>
      <c r="I878" s="344" t="s">
        <v>771</v>
      </c>
      <c r="J878" s="273"/>
      <c r="K878" s="273"/>
      <c r="L878" s="273">
        <v>0</v>
      </c>
      <c r="M878" s="447"/>
      <c r="N878" s="273">
        <v>0</v>
      </c>
      <c r="O878" s="447"/>
      <c r="P878" s="454"/>
    </row>
    <row r="879" spans="1:16" ht="18" customHeight="1">
      <c r="A879" s="490"/>
      <c r="B879" s="490"/>
      <c r="C879" s="490"/>
      <c r="D879" s="490"/>
      <c r="E879" s="490"/>
      <c r="F879" s="490"/>
      <c r="G879" s="490"/>
      <c r="H879" s="378">
        <v>2130148</v>
      </c>
      <c r="I879" s="344" t="s">
        <v>801</v>
      </c>
      <c r="J879" s="273"/>
      <c r="K879" s="273"/>
      <c r="L879" s="273">
        <v>0</v>
      </c>
      <c r="M879" s="447"/>
      <c r="N879" s="273">
        <v>0</v>
      </c>
      <c r="O879" s="447"/>
      <c r="P879" s="454"/>
    </row>
    <row r="880" spans="1:16" ht="18" customHeight="1">
      <c r="A880" s="490"/>
      <c r="B880" s="490"/>
      <c r="C880" s="490"/>
      <c r="D880" s="490"/>
      <c r="E880" s="490"/>
      <c r="F880" s="490"/>
      <c r="G880" s="490"/>
      <c r="H880" s="378">
        <v>2130152</v>
      </c>
      <c r="I880" s="344" t="s">
        <v>802</v>
      </c>
      <c r="J880" s="273"/>
      <c r="K880" s="273"/>
      <c r="L880" s="273">
        <v>0</v>
      </c>
      <c r="M880" s="447"/>
      <c r="N880" s="273">
        <v>0</v>
      </c>
      <c r="O880" s="447"/>
      <c r="P880" s="454"/>
    </row>
    <row r="881" spans="1:16" ht="18" customHeight="1">
      <c r="A881" s="490"/>
      <c r="B881" s="490"/>
      <c r="C881" s="490"/>
      <c r="D881" s="490"/>
      <c r="E881" s="490"/>
      <c r="F881" s="490"/>
      <c r="G881" s="490"/>
      <c r="H881" s="378">
        <v>2130153</v>
      </c>
      <c r="I881" s="344" t="s">
        <v>803</v>
      </c>
      <c r="J881" s="273">
        <v>18703</v>
      </c>
      <c r="K881" s="273"/>
      <c r="L881" s="273">
        <v>31969</v>
      </c>
      <c r="M881" s="447"/>
      <c r="N881" s="273">
        <v>40919</v>
      </c>
      <c r="O881" s="447">
        <f>L881/N881-1</f>
        <v>-0.21872479777120657</v>
      </c>
      <c r="P881" s="454"/>
    </row>
    <row r="882" spans="1:16" ht="18" customHeight="1">
      <c r="A882" s="490"/>
      <c r="B882" s="490"/>
      <c r="C882" s="490"/>
      <c r="D882" s="490"/>
      <c r="E882" s="490"/>
      <c r="F882" s="490"/>
      <c r="G882" s="490"/>
      <c r="H882" s="378">
        <v>2130199</v>
      </c>
      <c r="I882" s="441" t="s">
        <v>804</v>
      </c>
      <c r="J882" s="273"/>
      <c r="K882" s="273">
        <v>20</v>
      </c>
      <c r="L882" s="273">
        <v>20</v>
      </c>
      <c r="M882" s="447">
        <f>L882/K882</f>
        <v>1</v>
      </c>
      <c r="N882" s="273">
        <v>3</v>
      </c>
      <c r="O882" s="447">
        <f>L882/N882-1</f>
        <v>5.666666666666667</v>
      </c>
      <c r="P882" s="455"/>
    </row>
    <row r="883" spans="1:16" ht="18" customHeight="1">
      <c r="A883" s="490"/>
      <c r="B883" s="490"/>
      <c r="C883" s="490"/>
      <c r="D883" s="490"/>
      <c r="E883" s="490"/>
      <c r="F883" s="490"/>
      <c r="G883" s="490"/>
      <c r="H883" s="378">
        <v>21302</v>
      </c>
      <c r="I883" s="344" t="s">
        <v>706</v>
      </c>
      <c r="J883" s="273"/>
      <c r="K883" s="273"/>
      <c r="L883" s="273">
        <v>0</v>
      </c>
      <c r="M883" s="447"/>
      <c r="N883" s="273">
        <v>0</v>
      </c>
      <c r="O883" s="447"/>
      <c r="P883" s="454"/>
    </row>
    <row r="884" spans="1:16" ht="18" customHeight="1">
      <c r="A884" s="490"/>
      <c r="B884" s="490"/>
      <c r="C884" s="490"/>
      <c r="D884" s="490"/>
      <c r="E884" s="490"/>
      <c r="F884" s="490"/>
      <c r="G884" s="490"/>
      <c r="H884" s="378">
        <v>2130201</v>
      </c>
      <c r="I884" s="344" t="s">
        <v>707</v>
      </c>
      <c r="J884" s="273"/>
      <c r="K884" s="273"/>
      <c r="L884" s="273">
        <v>0</v>
      </c>
      <c r="M884" s="447"/>
      <c r="N884" s="273">
        <v>0</v>
      </c>
      <c r="O884" s="447"/>
      <c r="P884" s="454"/>
    </row>
    <row r="885" spans="1:16" ht="18" customHeight="1">
      <c r="A885" s="490"/>
      <c r="B885" s="490"/>
      <c r="C885" s="490"/>
      <c r="D885" s="490"/>
      <c r="E885" s="490"/>
      <c r="F885" s="490"/>
      <c r="G885" s="490"/>
      <c r="H885" s="378">
        <v>2130213</v>
      </c>
      <c r="I885" s="344" t="s">
        <v>708</v>
      </c>
      <c r="J885" s="273"/>
      <c r="K885" s="273"/>
      <c r="L885" s="273">
        <v>0</v>
      </c>
      <c r="M885" s="447"/>
      <c r="N885" s="273">
        <v>0</v>
      </c>
      <c r="O885" s="447"/>
      <c r="P885" s="454"/>
    </row>
    <row r="886" spans="1:16" ht="18" customHeight="1">
      <c r="A886" s="490"/>
      <c r="B886" s="490"/>
      <c r="C886" s="490"/>
      <c r="D886" s="490"/>
      <c r="E886" s="490"/>
      <c r="F886" s="490"/>
      <c r="G886" s="490"/>
      <c r="H886" s="378">
        <v>2130216</v>
      </c>
      <c r="I886" s="344" t="s">
        <v>805</v>
      </c>
      <c r="J886" s="273"/>
      <c r="K886" s="273"/>
      <c r="L886" s="273">
        <v>0</v>
      </c>
      <c r="M886" s="447"/>
      <c r="N886" s="273">
        <v>0</v>
      </c>
      <c r="O886" s="447"/>
      <c r="P886" s="454"/>
    </row>
    <row r="887" spans="1:16" ht="18" customHeight="1">
      <c r="A887" s="490"/>
      <c r="B887" s="490"/>
      <c r="C887" s="490"/>
      <c r="D887" s="490"/>
      <c r="E887" s="490"/>
      <c r="F887" s="490"/>
      <c r="G887" s="490"/>
      <c r="H887" s="378">
        <v>2130218</v>
      </c>
      <c r="I887" s="344" t="s">
        <v>806</v>
      </c>
      <c r="J887" s="273"/>
      <c r="K887" s="273"/>
      <c r="L887" s="273">
        <v>0</v>
      </c>
      <c r="M887" s="447"/>
      <c r="N887" s="273">
        <v>0</v>
      </c>
      <c r="O887" s="447"/>
      <c r="P887" s="454"/>
    </row>
    <row r="888" spans="1:16" ht="18" customHeight="1">
      <c r="A888" s="490"/>
      <c r="B888" s="490"/>
      <c r="C888" s="490"/>
      <c r="D888" s="490"/>
      <c r="E888" s="490"/>
      <c r="F888" s="490"/>
      <c r="G888" s="490"/>
      <c r="H888" s="378">
        <v>2130219</v>
      </c>
      <c r="I888" s="344" t="s">
        <v>807</v>
      </c>
      <c r="J888" s="273"/>
      <c r="K888" s="273"/>
      <c r="L888" s="273">
        <v>0</v>
      </c>
      <c r="M888" s="447"/>
      <c r="N888" s="273">
        <v>0</v>
      </c>
      <c r="O888" s="447"/>
      <c r="P888" s="454"/>
    </row>
    <row r="889" spans="1:16" ht="18" customHeight="1">
      <c r="A889" s="490"/>
      <c r="B889" s="490"/>
      <c r="C889" s="490"/>
      <c r="D889" s="490"/>
      <c r="E889" s="490"/>
      <c r="F889" s="490"/>
      <c r="G889" s="490"/>
      <c r="H889" s="378">
        <v>2130220</v>
      </c>
      <c r="I889" s="344" t="s">
        <v>808</v>
      </c>
      <c r="J889" s="273"/>
      <c r="K889" s="273"/>
      <c r="L889" s="273">
        <v>0</v>
      </c>
      <c r="M889" s="447"/>
      <c r="N889" s="273">
        <v>0</v>
      </c>
      <c r="O889" s="447"/>
      <c r="P889" s="454"/>
    </row>
    <row r="890" spans="1:16" ht="18" customHeight="1">
      <c r="A890" s="490"/>
      <c r="B890" s="490"/>
      <c r="C890" s="490"/>
      <c r="D890" s="490"/>
      <c r="E890" s="490"/>
      <c r="F890" s="490"/>
      <c r="G890" s="490"/>
      <c r="H890" s="378">
        <v>2130221</v>
      </c>
      <c r="I890" s="344" t="s">
        <v>809</v>
      </c>
      <c r="J890" s="273"/>
      <c r="K890" s="273"/>
      <c r="L890" s="273">
        <v>0</v>
      </c>
      <c r="M890" s="447"/>
      <c r="N890" s="273">
        <v>0</v>
      </c>
      <c r="O890" s="447"/>
      <c r="P890" s="454"/>
    </row>
    <row r="891" spans="1:16" ht="18" customHeight="1">
      <c r="A891" s="490"/>
      <c r="B891" s="490"/>
      <c r="C891" s="490"/>
      <c r="D891" s="490"/>
      <c r="E891" s="490"/>
      <c r="F891" s="490"/>
      <c r="G891" s="490"/>
      <c r="H891" s="378">
        <v>2130223</v>
      </c>
      <c r="I891" s="344" t="s">
        <v>810</v>
      </c>
      <c r="J891" s="273"/>
      <c r="K891" s="273"/>
      <c r="L891" s="273">
        <v>0</v>
      </c>
      <c r="M891" s="447"/>
      <c r="N891" s="273">
        <v>0</v>
      </c>
      <c r="O891" s="447"/>
      <c r="P891" s="454"/>
    </row>
    <row r="892" spans="1:16" ht="18" customHeight="1">
      <c r="A892" s="490"/>
      <c r="B892" s="490"/>
      <c r="C892" s="490"/>
      <c r="D892" s="490"/>
      <c r="E892" s="490"/>
      <c r="F892" s="490"/>
      <c r="G892" s="490"/>
      <c r="H892" s="378">
        <v>2130224</v>
      </c>
      <c r="I892" s="344" t="s">
        <v>811</v>
      </c>
      <c r="J892" s="273"/>
      <c r="K892" s="273"/>
      <c r="L892" s="273">
        <v>20</v>
      </c>
      <c r="M892" s="447"/>
      <c r="N892" s="273">
        <v>3</v>
      </c>
      <c r="O892" s="447">
        <f t="shared" ref="O892:O897" si="18">L892/N892-1</f>
        <v>5.666666666666667</v>
      </c>
      <c r="P892" s="454"/>
    </row>
    <row r="893" spans="1:16" ht="36" customHeight="1">
      <c r="A893" s="490"/>
      <c r="B893" s="490"/>
      <c r="C893" s="490"/>
      <c r="D893" s="490"/>
      <c r="E893" s="490"/>
      <c r="F893" s="490"/>
      <c r="G893" s="490"/>
      <c r="H893" s="378">
        <v>2130225</v>
      </c>
      <c r="I893" s="441" t="s">
        <v>812</v>
      </c>
      <c r="J893" s="273">
        <v>126</v>
      </c>
      <c r="K893" s="273">
        <v>0</v>
      </c>
      <c r="L893" s="273">
        <v>0</v>
      </c>
      <c r="M893" s="447"/>
      <c r="N893" s="273">
        <v>27</v>
      </c>
      <c r="O893" s="447">
        <f t="shared" si="18"/>
        <v>-1</v>
      </c>
      <c r="P893" s="455" t="s">
        <v>813</v>
      </c>
    </row>
    <row r="894" spans="1:16" ht="18" customHeight="1">
      <c r="A894" s="490"/>
      <c r="B894" s="490"/>
      <c r="C894" s="490"/>
      <c r="D894" s="490"/>
      <c r="E894" s="490"/>
      <c r="F894" s="490"/>
      <c r="G894" s="490"/>
      <c r="H894" s="378">
        <v>2130226</v>
      </c>
      <c r="I894" s="344" t="s">
        <v>814</v>
      </c>
      <c r="J894" s="273"/>
      <c r="K894" s="273"/>
      <c r="L894" s="273">
        <v>0</v>
      </c>
      <c r="M894" s="447"/>
      <c r="N894" s="273">
        <v>0</v>
      </c>
      <c r="O894" s="447"/>
      <c r="P894" s="454"/>
    </row>
    <row r="895" spans="1:16" ht="18" customHeight="1">
      <c r="A895" s="490"/>
      <c r="B895" s="490"/>
      <c r="C895" s="490"/>
      <c r="D895" s="490"/>
      <c r="E895" s="490"/>
      <c r="F895" s="490"/>
      <c r="G895" s="490"/>
      <c r="H895" s="378">
        <v>2130227</v>
      </c>
      <c r="I895" s="344" t="s">
        <v>815</v>
      </c>
      <c r="J895" s="273"/>
      <c r="K895" s="273"/>
      <c r="L895" s="273">
        <v>0</v>
      </c>
      <c r="M895" s="447"/>
      <c r="N895" s="273">
        <v>0</v>
      </c>
      <c r="O895" s="447"/>
      <c r="P895" s="454"/>
    </row>
    <row r="896" spans="1:16" ht="18" customHeight="1">
      <c r="A896" s="490"/>
      <c r="B896" s="490"/>
      <c r="C896" s="490"/>
      <c r="D896" s="490"/>
      <c r="E896" s="490"/>
      <c r="F896" s="490"/>
      <c r="G896" s="490"/>
      <c r="H896" s="378">
        <v>2130308</v>
      </c>
      <c r="I896" s="344" t="s">
        <v>816</v>
      </c>
      <c r="J896" s="273"/>
      <c r="K896" s="273"/>
      <c r="L896" s="273">
        <v>0</v>
      </c>
      <c r="M896" s="447"/>
      <c r="N896" s="273">
        <v>0</v>
      </c>
      <c r="O896" s="447"/>
      <c r="P896" s="454"/>
    </row>
    <row r="897" spans="1:16" ht="18" customHeight="1">
      <c r="A897" s="490"/>
      <c r="B897" s="490"/>
      <c r="C897" s="490"/>
      <c r="D897" s="490"/>
      <c r="E897" s="490"/>
      <c r="F897" s="490"/>
      <c r="G897" s="490"/>
      <c r="H897" s="378">
        <v>2130309</v>
      </c>
      <c r="I897" s="344" t="s">
        <v>817</v>
      </c>
      <c r="J897" s="273"/>
      <c r="K897" s="273"/>
      <c r="L897" s="273">
        <v>0</v>
      </c>
      <c r="M897" s="447"/>
      <c r="N897" s="273">
        <v>18</v>
      </c>
      <c r="O897" s="447">
        <f t="shared" si="18"/>
        <v>-1</v>
      </c>
      <c r="P897" s="454"/>
    </row>
    <row r="898" spans="1:16" ht="18" customHeight="1">
      <c r="A898" s="490"/>
      <c r="B898" s="490"/>
      <c r="C898" s="490"/>
      <c r="D898" s="490"/>
      <c r="E898" s="490"/>
      <c r="F898" s="490"/>
      <c r="G898" s="490"/>
      <c r="H898" s="378">
        <v>2130310</v>
      </c>
      <c r="I898" s="344" t="s">
        <v>818</v>
      </c>
      <c r="J898" s="273"/>
      <c r="K898" s="273"/>
      <c r="L898" s="273">
        <v>0</v>
      </c>
      <c r="M898" s="447"/>
      <c r="N898" s="273">
        <v>0</v>
      </c>
      <c r="O898" s="447"/>
      <c r="P898" s="454"/>
    </row>
    <row r="899" spans="1:16" ht="18" customHeight="1">
      <c r="A899" s="490"/>
      <c r="B899" s="490"/>
      <c r="C899" s="490"/>
      <c r="D899" s="490"/>
      <c r="E899" s="490"/>
      <c r="F899" s="490"/>
      <c r="G899" s="490"/>
      <c r="H899" s="378">
        <v>2130311</v>
      </c>
      <c r="I899" s="344" t="s">
        <v>819</v>
      </c>
      <c r="J899" s="273">
        <v>126</v>
      </c>
      <c r="K899" s="273"/>
      <c r="L899" s="273">
        <v>0</v>
      </c>
      <c r="M899" s="447"/>
      <c r="N899" s="273">
        <v>9</v>
      </c>
      <c r="O899" s="447">
        <f t="shared" ref="O899:O905" si="19">L899/N899-1</f>
        <v>-1</v>
      </c>
      <c r="P899" s="454"/>
    </row>
    <row r="900" spans="1:16" ht="30.95" customHeight="1">
      <c r="A900" s="490"/>
      <c r="B900" s="490"/>
      <c r="C900" s="490"/>
      <c r="D900" s="490"/>
      <c r="E900" s="490"/>
      <c r="F900" s="490"/>
      <c r="G900" s="490"/>
      <c r="H900" s="378">
        <v>2130312</v>
      </c>
      <c r="I900" s="441" t="s">
        <v>820</v>
      </c>
      <c r="J900" s="273">
        <v>14553</v>
      </c>
      <c r="K900" s="273">
        <v>16755</v>
      </c>
      <c r="L900" s="273">
        <v>16755</v>
      </c>
      <c r="M900" s="447">
        <f>L900/K900</f>
        <v>1</v>
      </c>
      <c r="N900" s="273">
        <v>37111</v>
      </c>
      <c r="O900" s="447">
        <f t="shared" si="19"/>
        <v>-0.54851661232518656</v>
      </c>
      <c r="P900" s="455" t="s">
        <v>821</v>
      </c>
    </row>
    <row r="901" spans="1:16" ht="18" customHeight="1">
      <c r="A901" s="490"/>
      <c r="B901" s="490"/>
      <c r="C901" s="490"/>
      <c r="D901" s="490"/>
      <c r="E901" s="490"/>
      <c r="F901" s="490"/>
      <c r="G901" s="490"/>
      <c r="H901" s="378">
        <v>2130313</v>
      </c>
      <c r="I901" s="344" t="s">
        <v>822</v>
      </c>
      <c r="J901" s="273"/>
      <c r="K901" s="273"/>
      <c r="L901" s="273">
        <v>0</v>
      </c>
      <c r="M901" s="447"/>
      <c r="N901" s="273">
        <v>0</v>
      </c>
      <c r="O901" s="447"/>
      <c r="P901" s="454"/>
    </row>
    <row r="902" spans="1:16" ht="18" customHeight="1">
      <c r="A902" s="490"/>
      <c r="B902" s="490"/>
      <c r="C902" s="490"/>
      <c r="D902" s="490"/>
      <c r="E902" s="490"/>
      <c r="F902" s="490"/>
      <c r="G902" s="490"/>
      <c r="H902" s="378">
        <v>2130314</v>
      </c>
      <c r="I902" s="344" t="s">
        <v>823</v>
      </c>
      <c r="J902" s="273">
        <v>14553</v>
      </c>
      <c r="K902" s="273"/>
      <c r="L902" s="273">
        <v>16755</v>
      </c>
      <c r="M902" s="443"/>
      <c r="N902" s="273">
        <v>37111</v>
      </c>
      <c r="O902" s="447">
        <f t="shared" si="19"/>
        <v>-0.54851661232518656</v>
      </c>
      <c r="P902" s="454"/>
    </row>
    <row r="903" spans="1:16" ht="18" customHeight="1">
      <c r="A903" s="490"/>
      <c r="B903" s="490"/>
      <c r="C903" s="490"/>
      <c r="D903" s="490"/>
      <c r="E903" s="490"/>
      <c r="F903" s="490"/>
      <c r="G903" s="490"/>
      <c r="H903" s="378">
        <v>2130321</v>
      </c>
      <c r="I903" s="441" t="s">
        <v>48</v>
      </c>
      <c r="J903" s="462">
        <f>SUM(J904,J927,J937,J947,J952,J959,J964)</f>
        <v>2031660</v>
      </c>
      <c r="K903" s="462">
        <f>SUM(K904,K927,K937,K947,K952,K959,K964)</f>
        <v>2322867</v>
      </c>
      <c r="L903" s="462">
        <f>SUM(L904,L927,L937,L947,L952,L959,L964)</f>
        <v>2189790</v>
      </c>
      <c r="M903" s="443">
        <f>L903/K903</f>
        <v>0.94271002171023999</v>
      </c>
      <c r="N903" s="462">
        <f>SUM(N904,N927,N937,N947,N952,N959,N964)</f>
        <v>3024377</v>
      </c>
      <c r="O903" s="443">
        <f t="shared" si="19"/>
        <v>-0.27595336163447881</v>
      </c>
      <c r="P903" s="453"/>
    </row>
    <row r="904" spans="1:16" ht="18" customHeight="1">
      <c r="A904" s="490"/>
      <c r="B904" s="490"/>
      <c r="C904" s="490"/>
      <c r="D904" s="490"/>
      <c r="E904" s="490"/>
      <c r="F904" s="490"/>
      <c r="G904" s="490"/>
      <c r="H904" s="378">
        <v>2130322</v>
      </c>
      <c r="I904" s="441" t="s">
        <v>824</v>
      </c>
      <c r="J904" s="273">
        <v>366062</v>
      </c>
      <c r="K904" s="273">
        <v>519868</v>
      </c>
      <c r="L904" s="273">
        <v>401507</v>
      </c>
      <c r="M904" s="447">
        <f>L904/K904</f>
        <v>0.77232489785868719</v>
      </c>
      <c r="N904" s="273">
        <v>523580</v>
      </c>
      <c r="O904" s="447">
        <f t="shared" si="19"/>
        <v>-0.23315061690668093</v>
      </c>
      <c r="P904" s="455"/>
    </row>
    <row r="905" spans="1:16" ht="18" customHeight="1">
      <c r="A905" s="490"/>
      <c r="B905" s="490"/>
      <c r="C905" s="490"/>
      <c r="D905" s="490"/>
      <c r="E905" s="490"/>
      <c r="F905" s="490"/>
      <c r="G905" s="490"/>
      <c r="H905" s="378">
        <v>2130331</v>
      </c>
      <c r="I905" s="344" t="s">
        <v>706</v>
      </c>
      <c r="J905" s="273">
        <v>45672</v>
      </c>
      <c r="K905" s="273"/>
      <c r="L905" s="273">
        <v>42506</v>
      </c>
      <c r="M905" s="447"/>
      <c r="N905" s="273">
        <v>45551</v>
      </c>
      <c r="O905" s="447">
        <f t="shared" si="19"/>
        <v>-6.6848148229457061E-2</v>
      </c>
      <c r="P905" s="454"/>
    </row>
    <row r="906" spans="1:16" ht="18" customHeight="1">
      <c r="A906" s="490"/>
      <c r="B906" s="490"/>
      <c r="C906" s="490"/>
      <c r="D906" s="490"/>
      <c r="E906" s="490"/>
      <c r="F906" s="490"/>
      <c r="G906" s="490"/>
      <c r="H906" s="378">
        <v>2130332</v>
      </c>
      <c r="I906" s="344" t="s">
        <v>707</v>
      </c>
      <c r="J906" s="273"/>
      <c r="K906" s="273"/>
      <c r="L906" s="273">
        <v>0</v>
      </c>
      <c r="M906" s="447"/>
      <c r="N906" s="273">
        <v>0</v>
      </c>
      <c r="O906" s="447"/>
      <c r="P906" s="454"/>
    </row>
    <row r="907" spans="1:16" ht="18" customHeight="1">
      <c r="A907" s="490"/>
      <c r="B907" s="490"/>
      <c r="C907" s="490"/>
      <c r="D907" s="490"/>
      <c r="E907" s="490"/>
      <c r="F907" s="490"/>
      <c r="G907" s="490"/>
      <c r="H907" s="378">
        <v>2130333</v>
      </c>
      <c r="I907" s="344" t="s">
        <v>708</v>
      </c>
      <c r="J907" s="273"/>
      <c r="K907" s="273"/>
      <c r="L907" s="273">
        <v>0</v>
      </c>
      <c r="M907" s="447"/>
      <c r="N907" s="273">
        <v>0</v>
      </c>
      <c r="O907" s="447"/>
      <c r="P907" s="454"/>
    </row>
    <row r="908" spans="1:16" ht="18" customHeight="1">
      <c r="A908" s="490"/>
      <c r="B908" s="490"/>
      <c r="C908" s="490"/>
      <c r="D908" s="490"/>
      <c r="E908" s="490"/>
      <c r="F908" s="490"/>
      <c r="G908" s="490"/>
      <c r="H908" s="378">
        <v>2130334</v>
      </c>
      <c r="I908" s="344" t="s">
        <v>825</v>
      </c>
      <c r="J908" s="273">
        <v>5515</v>
      </c>
      <c r="K908" s="273"/>
      <c r="L908" s="273">
        <v>10060</v>
      </c>
      <c r="M908" s="447"/>
      <c r="N908" s="273">
        <v>215930</v>
      </c>
      <c r="O908" s="447">
        <f>L908/N908-1</f>
        <v>-0.95341082758301299</v>
      </c>
      <c r="P908" s="454"/>
    </row>
    <row r="909" spans="1:16" ht="18" customHeight="1">
      <c r="A909" s="490"/>
      <c r="B909" s="490"/>
      <c r="C909" s="490"/>
      <c r="D909" s="490"/>
      <c r="E909" s="490"/>
      <c r="F909" s="490"/>
      <c r="G909" s="490"/>
      <c r="H909" s="378">
        <v>2130335</v>
      </c>
      <c r="I909" s="344" t="s">
        <v>826</v>
      </c>
      <c r="J909" s="273">
        <v>147954</v>
      </c>
      <c r="K909" s="273"/>
      <c r="L909" s="273">
        <v>221060</v>
      </c>
      <c r="M909" s="447"/>
      <c r="N909" s="273">
        <v>143691</v>
      </c>
      <c r="O909" s="447">
        <f>L909/N909-1</f>
        <v>0.53844012499043092</v>
      </c>
      <c r="P909" s="454"/>
    </row>
    <row r="910" spans="1:16" ht="18" customHeight="1">
      <c r="A910" s="490"/>
      <c r="B910" s="490"/>
      <c r="C910" s="490"/>
      <c r="D910" s="490"/>
      <c r="E910" s="490"/>
      <c r="F910" s="490"/>
      <c r="G910" s="490"/>
      <c r="H910" s="378">
        <v>2130399</v>
      </c>
      <c r="I910" s="344" t="s">
        <v>827</v>
      </c>
      <c r="J910" s="273">
        <v>3548</v>
      </c>
      <c r="K910" s="273"/>
      <c r="L910" s="273">
        <v>15310</v>
      </c>
      <c r="M910" s="447"/>
      <c r="N910" s="273">
        <v>5952</v>
      </c>
      <c r="O910" s="447">
        <f>L910/N910-1</f>
        <v>1.572244623655914</v>
      </c>
      <c r="P910" s="454"/>
    </row>
    <row r="911" spans="1:16" ht="18" customHeight="1">
      <c r="A911" s="490"/>
      <c r="B911" s="490"/>
      <c r="C911" s="490"/>
      <c r="D911" s="490"/>
      <c r="E911" s="490"/>
      <c r="F911" s="490"/>
      <c r="G911" s="490"/>
      <c r="H911" s="378">
        <v>21304</v>
      </c>
      <c r="I911" s="344" t="s">
        <v>828</v>
      </c>
      <c r="J911" s="273">
        <v>2501</v>
      </c>
      <c r="K911" s="273"/>
      <c r="L911" s="273">
        <v>2064</v>
      </c>
      <c r="M911" s="447"/>
      <c r="N911" s="273">
        <v>1571</v>
      </c>
      <c r="O911" s="447">
        <f>L911/N911-1</f>
        <v>0.31381285805219616</v>
      </c>
      <c r="P911" s="454"/>
    </row>
    <row r="912" spans="1:16" ht="18" customHeight="1">
      <c r="A912" s="490"/>
      <c r="B912" s="490"/>
      <c r="C912" s="490"/>
      <c r="D912" s="490"/>
      <c r="E912" s="490"/>
      <c r="F912" s="490"/>
      <c r="G912" s="490"/>
      <c r="H912" s="378">
        <v>2130401</v>
      </c>
      <c r="I912" s="344" t="s">
        <v>829</v>
      </c>
      <c r="J912" s="273"/>
      <c r="K912" s="273"/>
      <c r="L912" s="273">
        <v>0</v>
      </c>
      <c r="M912" s="447"/>
      <c r="N912" s="273">
        <v>0</v>
      </c>
      <c r="O912" s="447"/>
      <c r="P912" s="454"/>
    </row>
    <row r="913" spans="1:16" ht="18" customHeight="1">
      <c r="A913" s="490"/>
      <c r="B913" s="490"/>
      <c r="C913" s="490"/>
      <c r="D913" s="490"/>
      <c r="E913" s="490"/>
      <c r="F913" s="490"/>
      <c r="G913" s="490"/>
      <c r="H913" s="378">
        <v>2130402</v>
      </c>
      <c r="I913" s="344" t="s">
        <v>830</v>
      </c>
      <c r="J913" s="273">
        <v>35589</v>
      </c>
      <c r="K913" s="273"/>
      <c r="L913" s="273">
        <v>31836</v>
      </c>
      <c r="M913" s="447"/>
      <c r="N913" s="273">
        <v>31130</v>
      </c>
      <c r="O913" s="447">
        <f>L913/N913-1</f>
        <v>2.2679087696755529E-2</v>
      </c>
      <c r="P913" s="454"/>
    </row>
    <row r="914" spans="1:16" ht="18" customHeight="1">
      <c r="A914" s="490"/>
      <c r="B914" s="490"/>
      <c r="C914" s="490"/>
      <c r="D914" s="490"/>
      <c r="E914" s="490"/>
      <c r="F914" s="490"/>
      <c r="G914" s="490"/>
      <c r="H914" s="378">
        <v>2130403</v>
      </c>
      <c r="I914" s="344" t="s">
        <v>831</v>
      </c>
      <c r="J914" s="273">
        <v>2652</v>
      </c>
      <c r="K914" s="273"/>
      <c r="L914" s="273">
        <v>7385</v>
      </c>
      <c r="M914" s="447"/>
      <c r="N914" s="273">
        <v>5299</v>
      </c>
      <c r="O914" s="447">
        <f>L914/N914-1</f>
        <v>0.39365918097754293</v>
      </c>
      <c r="P914" s="454"/>
    </row>
    <row r="915" spans="1:16" ht="18" customHeight="1">
      <c r="A915" s="490"/>
      <c r="B915" s="490"/>
      <c r="C915" s="490"/>
      <c r="D915" s="490"/>
      <c r="E915" s="490"/>
      <c r="F915" s="490"/>
      <c r="G915" s="490"/>
      <c r="H915" s="378">
        <v>2130404</v>
      </c>
      <c r="I915" s="344" t="s">
        <v>832</v>
      </c>
      <c r="J915" s="273"/>
      <c r="K915" s="273"/>
      <c r="L915" s="273">
        <v>0</v>
      </c>
      <c r="M915" s="447"/>
      <c r="N915" s="273">
        <v>0</v>
      </c>
      <c r="O915" s="447"/>
      <c r="P915" s="454"/>
    </row>
    <row r="916" spans="1:16" ht="18" customHeight="1">
      <c r="A916" s="490"/>
      <c r="B916" s="490"/>
      <c r="C916" s="490"/>
      <c r="D916" s="490"/>
      <c r="E916" s="490"/>
      <c r="F916" s="490"/>
      <c r="G916" s="490"/>
      <c r="H916" s="378">
        <v>2130405</v>
      </c>
      <c r="I916" s="344" t="s">
        <v>833</v>
      </c>
      <c r="J916" s="273">
        <v>26000</v>
      </c>
      <c r="K916" s="273"/>
      <c r="L916" s="273">
        <v>25971</v>
      </c>
      <c r="M916" s="447"/>
      <c r="N916" s="273">
        <v>19000</v>
      </c>
      <c r="O916" s="447">
        <f>L916/N916-1</f>
        <v>0.36689473684210516</v>
      </c>
      <c r="P916" s="454"/>
    </row>
    <row r="917" spans="1:16" ht="18" customHeight="1">
      <c r="A917" s="490"/>
      <c r="B917" s="490"/>
      <c r="C917" s="490"/>
      <c r="D917" s="490"/>
      <c r="E917" s="490"/>
      <c r="F917" s="490"/>
      <c r="G917" s="490"/>
      <c r="H917" s="378">
        <v>2130406</v>
      </c>
      <c r="I917" s="344" t="s">
        <v>834</v>
      </c>
      <c r="J917" s="273"/>
      <c r="K917" s="273"/>
      <c r="L917" s="273">
        <v>0</v>
      </c>
      <c r="M917" s="447"/>
      <c r="N917" s="273">
        <v>0</v>
      </c>
      <c r="O917" s="447"/>
      <c r="P917" s="454"/>
    </row>
    <row r="918" spans="1:16" ht="18" customHeight="1">
      <c r="A918" s="490"/>
      <c r="B918" s="490"/>
      <c r="C918" s="490"/>
      <c r="D918" s="490"/>
      <c r="E918" s="490"/>
      <c r="F918" s="490"/>
      <c r="G918" s="490"/>
      <c r="H918" s="378">
        <v>2130407</v>
      </c>
      <c r="I918" s="344" t="s">
        <v>835</v>
      </c>
      <c r="J918" s="273"/>
      <c r="K918" s="273"/>
      <c r="L918" s="273">
        <v>0</v>
      </c>
      <c r="M918" s="447"/>
      <c r="N918" s="273">
        <v>0</v>
      </c>
      <c r="O918" s="447"/>
      <c r="P918" s="454"/>
    </row>
    <row r="919" spans="1:16" ht="18" customHeight="1">
      <c r="A919" s="490"/>
      <c r="B919" s="490"/>
      <c r="C919" s="490"/>
      <c r="D919" s="490"/>
      <c r="E919" s="490"/>
      <c r="F919" s="490"/>
      <c r="G919" s="490"/>
      <c r="H919" s="378">
        <v>2130408</v>
      </c>
      <c r="I919" s="344" t="s">
        <v>836</v>
      </c>
      <c r="J919" s="273"/>
      <c r="K919" s="273"/>
      <c r="L919" s="273">
        <v>0</v>
      </c>
      <c r="M919" s="447"/>
      <c r="N919" s="273">
        <v>0</v>
      </c>
      <c r="O919" s="447"/>
      <c r="P919" s="454"/>
    </row>
    <row r="920" spans="1:16" ht="18" customHeight="1">
      <c r="A920" s="490"/>
      <c r="B920" s="490"/>
      <c r="C920" s="490"/>
      <c r="D920" s="490"/>
      <c r="E920" s="490"/>
      <c r="F920" s="490"/>
      <c r="G920" s="490"/>
      <c r="H920" s="378">
        <v>2130409</v>
      </c>
      <c r="I920" s="344" t="s">
        <v>837</v>
      </c>
      <c r="J920" s="273"/>
      <c r="K920" s="273"/>
      <c r="L920" s="273">
        <v>0</v>
      </c>
      <c r="M920" s="447"/>
      <c r="N920" s="273">
        <v>0</v>
      </c>
      <c r="O920" s="447"/>
      <c r="P920" s="454"/>
    </row>
    <row r="921" spans="1:16" ht="18" customHeight="1">
      <c r="A921" s="490"/>
      <c r="B921" s="490"/>
      <c r="C921" s="490"/>
      <c r="D921" s="490"/>
      <c r="E921" s="490"/>
      <c r="F921" s="490"/>
      <c r="G921" s="490"/>
      <c r="H921" s="378">
        <v>2130499</v>
      </c>
      <c r="I921" s="344" t="s">
        <v>838</v>
      </c>
      <c r="J921" s="273">
        <v>7837</v>
      </c>
      <c r="K921" s="273"/>
      <c r="L921" s="273">
        <v>11324</v>
      </c>
      <c r="M921" s="447"/>
      <c r="N921" s="273">
        <v>4527</v>
      </c>
      <c r="O921" s="447">
        <f>L921/N921-1</f>
        <v>1.5014358294676384</v>
      </c>
      <c r="P921" s="454"/>
    </row>
    <row r="922" spans="1:16" ht="18" customHeight="1">
      <c r="A922" s="490"/>
      <c r="B922" s="490"/>
      <c r="C922" s="490"/>
      <c r="D922" s="490"/>
      <c r="E922" s="490"/>
      <c r="F922" s="490"/>
      <c r="G922" s="490"/>
      <c r="H922" s="378">
        <v>21305</v>
      </c>
      <c r="I922" s="344" t="s">
        <v>839</v>
      </c>
      <c r="J922" s="273"/>
      <c r="K922" s="273"/>
      <c r="L922" s="273">
        <v>0</v>
      </c>
      <c r="M922" s="447"/>
      <c r="N922" s="273">
        <v>0</v>
      </c>
      <c r="O922" s="447"/>
      <c r="P922" s="454"/>
    </row>
    <row r="923" spans="1:16" ht="18" customHeight="1">
      <c r="A923" s="490"/>
      <c r="B923" s="490"/>
      <c r="C923" s="490"/>
      <c r="D923" s="490"/>
      <c r="E923" s="490"/>
      <c r="F923" s="490"/>
      <c r="G923" s="490"/>
      <c r="H923" s="378">
        <v>2130501</v>
      </c>
      <c r="I923" s="344" t="s">
        <v>840</v>
      </c>
      <c r="J923" s="273">
        <v>8875</v>
      </c>
      <c r="K923" s="273"/>
      <c r="L923" s="273">
        <v>4419</v>
      </c>
      <c r="M923" s="447"/>
      <c r="N923" s="273">
        <v>4844</v>
      </c>
      <c r="O923" s="447">
        <f>L923/N923-1</f>
        <v>-8.7737407101568965E-2</v>
      </c>
      <c r="P923" s="454"/>
    </row>
    <row r="924" spans="1:16" ht="18" customHeight="1">
      <c r="A924" s="490"/>
      <c r="B924" s="490"/>
      <c r="C924" s="490"/>
      <c r="D924" s="490"/>
      <c r="E924" s="490"/>
      <c r="F924" s="490"/>
      <c r="G924" s="490"/>
      <c r="H924" s="378">
        <v>2130502</v>
      </c>
      <c r="I924" s="344" t="s">
        <v>841</v>
      </c>
      <c r="J924" s="273">
        <v>66</v>
      </c>
      <c r="K924" s="273"/>
      <c r="L924" s="273">
        <v>1356</v>
      </c>
      <c r="M924" s="447"/>
      <c r="N924" s="273">
        <v>108</v>
      </c>
      <c r="O924" s="447">
        <f>L924/N924-1</f>
        <v>11.555555555555555</v>
      </c>
      <c r="P924" s="454"/>
    </row>
    <row r="925" spans="1:16" ht="18" customHeight="1">
      <c r="A925" s="490"/>
      <c r="B925" s="490"/>
      <c r="C925" s="490"/>
      <c r="D925" s="490"/>
      <c r="E925" s="490"/>
      <c r="F925" s="490"/>
      <c r="G925" s="490"/>
      <c r="H925" s="378">
        <v>2130503</v>
      </c>
      <c r="I925" s="344" t="s">
        <v>842</v>
      </c>
      <c r="J925" s="273"/>
      <c r="K925" s="273"/>
      <c r="L925" s="273">
        <v>0</v>
      </c>
      <c r="M925" s="447"/>
      <c r="N925" s="273">
        <v>0</v>
      </c>
      <c r="O925" s="447"/>
      <c r="P925" s="454"/>
    </row>
    <row r="926" spans="1:16" ht="18" customHeight="1">
      <c r="A926" s="490"/>
      <c r="B926" s="490"/>
      <c r="C926" s="490"/>
      <c r="D926" s="490"/>
      <c r="E926" s="490"/>
      <c r="F926" s="490"/>
      <c r="G926" s="490"/>
      <c r="H926" s="378">
        <v>2130504</v>
      </c>
      <c r="I926" s="344" t="s">
        <v>843</v>
      </c>
      <c r="J926" s="273">
        <v>79852</v>
      </c>
      <c r="K926" s="273"/>
      <c r="L926" s="273">
        <v>28216</v>
      </c>
      <c r="M926" s="447"/>
      <c r="N926" s="273">
        <v>45977</v>
      </c>
      <c r="O926" s="447">
        <f>L926/N926-1</f>
        <v>-0.38630184657546163</v>
      </c>
      <c r="P926" s="454"/>
    </row>
    <row r="927" spans="1:16" ht="30" customHeight="1">
      <c r="A927" s="490"/>
      <c r="B927" s="490"/>
      <c r="C927" s="490"/>
      <c r="D927" s="490"/>
      <c r="E927" s="490"/>
      <c r="F927" s="490"/>
      <c r="G927" s="490"/>
      <c r="H927" s="378">
        <v>2130505</v>
      </c>
      <c r="I927" s="441" t="s">
        <v>844</v>
      </c>
      <c r="J927" s="273"/>
      <c r="K927" s="273">
        <v>133453</v>
      </c>
      <c r="L927" s="273">
        <v>133453</v>
      </c>
      <c r="M927" s="447">
        <f>L927/K927</f>
        <v>1</v>
      </c>
      <c r="N927" s="273">
        <v>0</v>
      </c>
      <c r="O927" s="447"/>
      <c r="P927" s="454" t="s">
        <v>845</v>
      </c>
    </row>
    <row r="928" spans="1:16" ht="18" customHeight="1">
      <c r="A928" s="490"/>
      <c r="B928" s="490"/>
      <c r="C928" s="490"/>
      <c r="D928" s="490"/>
      <c r="E928" s="490"/>
      <c r="F928" s="490"/>
      <c r="G928" s="490"/>
      <c r="H928" s="378">
        <v>2130506</v>
      </c>
      <c r="I928" s="344" t="s">
        <v>706</v>
      </c>
      <c r="J928" s="273"/>
      <c r="K928" s="273"/>
      <c r="L928" s="273">
        <v>0</v>
      </c>
      <c r="M928" s="447"/>
      <c r="N928" s="273">
        <v>0</v>
      </c>
      <c r="O928" s="447"/>
      <c r="P928" s="454"/>
    </row>
    <row r="929" spans="1:16" ht="18" customHeight="1">
      <c r="A929" s="490"/>
      <c r="B929" s="490"/>
      <c r="C929" s="490"/>
      <c r="D929" s="490"/>
      <c r="E929" s="490"/>
      <c r="F929" s="490"/>
      <c r="G929" s="490"/>
      <c r="H929" s="378">
        <v>2130507</v>
      </c>
      <c r="I929" s="344" t="s">
        <v>707</v>
      </c>
      <c r="J929" s="273"/>
      <c r="K929" s="273"/>
      <c r="L929" s="273">
        <v>0</v>
      </c>
      <c r="M929" s="447"/>
      <c r="N929" s="273">
        <v>0</v>
      </c>
      <c r="O929" s="447"/>
      <c r="P929" s="466"/>
    </row>
    <row r="930" spans="1:16" ht="18" customHeight="1">
      <c r="A930" s="490"/>
      <c r="B930" s="490"/>
      <c r="C930" s="490"/>
      <c r="D930" s="490"/>
      <c r="E930" s="490"/>
      <c r="F930" s="490"/>
      <c r="G930" s="490"/>
      <c r="H930" s="378">
        <v>2130508</v>
      </c>
      <c r="I930" s="344" t="s">
        <v>708</v>
      </c>
      <c r="J930" s="273"/>
      <c r="K930" s="273"/>
      <c r="L930" s="273">
        <v>0</v>
      </c>
      <c r="M930" s="447"/>
      <c r="N930" s="273">
        <v>0</v>
      </c>
      <c r="O930" s="447"/>
      <c r="P930" s="454"/>
    </row>
    <row r="931" spans="1:16" ht="18" customHeight="1">
      <c r="A931" s="490"/>
      <c r="B931" s="490"/>
      <c r="C931" s="490"/>
      <c r="D931" s="490"/>
      <c r="E931" s="490"/>
      <c r="F931" s="490"/>
      <c r="G931" s="490"/>
      <c r="H931" s="378">
        <v>2130550</v>
      </c>
      <c r="I931" s="344" t="s">
        <v>846</v>
      </c>
      <c r="J931" s="273"/>
      <c r="K931" s="273"/>
      <c r="L931" s="273">
        <v>133000</v>
      </c>
      <c r="M931" s="447"/>
      <c r="N931" s="273">
        <v>0</v>
      </c>
      <c r="O931" s="447"/>
      <c r="P931" s="454"/>
    </row>
    <row r="932" spans="1:16" ht="18" customHeight="1">
      <c r="A932" s="490"/>
      <c r="B932" s="490"/>
      <c r="C932" s="490"/>
      <c r="D932" s="490"/>
      <c r="E932" s="490"/>
      <c r="F932" s="490"/>
      <c r="G932" s="490"/>
      <c r="H932" s="378">
        <v>2130599</v>
      </c>
      <c r="I932" s="344" t="s">
        <v>847</v>
      </c>
      <c r="J932" s="273"/>
      <c r="K932" s="273"/>
      <c r="L932" s="273">
        <v>0</v>
      </c>
      <c r="M932" s="447"/>
      <c r="N932" s="273">
        <v>0</v>
      </c>
      <c r="O932" s="447"/>
      <c r="P932" s="455"/>
    </row>
    <row r="933" spans="1:16" ht="18" customHeight="1">
      <c r="A933" s="490"/>
      <c r="B933" s="490"/>
      <c r="C933" s="490"/>
      <c r="D933" s="490"/>
      <c r="E933" s="490"/>
      <c r="F933" s="490"/>
      <c r="G933" s="490"/>
      <c r="H933" s="378">
        <v>21306</v>
      </c>
      <c r="I933" s="344" t="s">
        <v>848</v>
      </c>
      <c r="J933" s="273"/>
      <c r="K933" s="273"/>
      <c r="L933" s="273">
        <v>0</v>
      </c>
      <c r="M933" s="447"/>
      <c r="N933" s="273">
        <v>0</v>
      </c>
      <c r="O933" s="447"/>
      <c r="P933" s="454"/>
    </row>
    <row r="934" spans="1:16" ht="18" customHeight="1">
      <c r="A934" s="490"/>
      <c r="B934" s="490"/>
      <c r="C934" s="490"/>
      <c r="D934" s="490"/>
      <c r="E934" s="490"/>
      <c r="F934" s="490"/>
      <c r="G934" s="490"/>
      <c r="H934" s="378">
        <v>2130601</v>
      </c>
      <c r="I934" s="344" t="s">
        <v>849</v>
      </c>
      <c r="J934" s="273"/>
      <c r="K934" s="273"/>
      <c r="L934" s="273">
        <v>0</v>
      </c>
      <c r="M934" s="447"/>
      <c r="N934" s="273">
        <v>0</v>
      </c>
      <c r="O934" s="447"/>
      <c r="P934" s="454"/>
    </row>
    <row r="935" spans="1:16" ht="18" customHeight="1">
      <c r="A935" s="490"/>
      <c r="B935" s="490"/>
      <c r="C935" s="490"/>
      <c r="D935" s="490"/>
      <c r="E935" s="490"/>
      <c r="F935" s="490"/>
      <c r="G935" s="490"/>
      <c r="H935" s="378">
        <v>2130602</v>
      </c>
      <c r="I935" s="344" t="s">
        <v>850</v>
      </c>
      <c r="J935" s="273"/>
      <c r="K935" s="273"/>
      <c r="L935" s="273">
        <v>0</v>
      </c>
      <c r="M935" s="447"/>
      <c r="N935" s="273">
        <v>0</v>
      </c>
      <c r="O935" s="447"/>
      <c r="P935" s="454"/>
    </row>
    <row r="936" spans="1:16" ht="18" customHeight="1">
      <c r="A936" s="490"/>
      <c r="B936" s="490"/>
      <c r="C936" s="490"/>
      <c r="D936" s="490"/>
      <c r="E936" s="490"/>
      <c r="F936" s="490"/>
      <c r="G936" s="490"/>
      <c r="H936" s="378">
        <v>2130603</v>
      </c>
      <c r="I936" s="344" t="s">
        <v>851</v>
      </c>
      <c r="J936" s="273"/>
      <c r="K936" s="273"/>
      <c r="L936" s="273">
        <v>453</v>
      </c>
      <c r="M936" s="447"/>
      <c r="N936" s="273">
        <v>0</v>
      </c>
      <c r="O936" s="447"/>
      <c r="P936" s="454"/>
    </row>
    <row r="937" spans="1:16" ht="51" customHeight="1">
      <c r="A937" s="490"/>
      <c r="B937" s="490"/>
      <c r="C937" s="490"/>
      <c r="D937" s="490"/>
      <c r="E937" s="490"/>
      <c r="F937" s="490"/>
      <c r="G937" s="490"/>
      <c r="H937" s="378"/>
      <c r="I937" s="441" t="s">
        <v>852</v>
      </c>
      <c r="J937" s="273">
        <v>66939</v>
      </c>
      <c r="K937" s="273">
        <v>65940</v>
      </c>
      <c r="L937" s="273">
        <v>65940</v>
      </c>
      <c r="M937" s="447">
        <f>L937/K937</f>
        <v>1</v>
      </c>
      <c r="N937" s="273">
        <v>350</v>
      </c>
      <c r="O937" s="447">
        <f>L937/N937-1</f>
        <v>187.4</v>
      </c>
      <c r="P937" s="455" t="s">
        <v>853</v>
      </c>
    </row>
    <row r="938" spans="1:16" ht="18" customHeight="1">
      <c r="A938" s="490"/>
      <c r="B938" s="490"/>
      <c r="C938" s="490"/>
      <c r="D938" s="490"/>
      <c r="E938" s="490"/>
      <c r="F938" s="490"/>
      <c r="G938" s="490"/>
      <c r="H938" s="378"/>
      <c r="I938" s="344" t="s">
        <v>706</v>
      </c>
      <c r="J938" s="273"/>
      <c r="K938" s="273"/>
      <c r="L938" s="273">
        <v>0</v>
      </c>
      <c r="M938" s="447"/>
      <c r="N938" s="273">
        <v>0</v>
      </c>
      <c r="O938" s="447"/>
      <c r="P938" s="454"/>
    </row>
    <row r="939" spans="1:16" ht="18" customHeight="1">
      <c r="A939" s="490"/>
      <c r="B939" s="490"/>
      <c r="C939" s="490"/>
      <c r="D939" s="490"/>
      <c r="E939" s="490"/>
      <c r="F939" s="490"/>
      <c r="G939" s="490"/>
      <c r="H939" s="378"/>
      <c r="I939" s="344" t="s">
        <v>707</v>
      </c>
      <c r="J939" s="273"/>
      <c r="K939" s="273"/>
      <c r="L939" s="273">
        <v>0</v>
      </c>
      <c r="M939" s="447"/>
      <c r="N939" s="273">
        <v>0</v>
      </c>
      <c r="O939" s="447"/>
      <c r="P939" s="454"/>
    </row>
    <row r="940" spans="1:16" ht="18" customHeight="1">
      <c r="A940" s="490"/>
      <c r="B940" s="490"/>
      <c r="C940" s="490"/>
      <c r="D940" s="490"/>
      <c r="E940" s="490"/>
      <c r="F940" s="490"/>
      <c r="G940" s="490"/>
      <c r="H940" s="378"/>
      <c r="I940" s="344" t="s">
        <v>708</v>
      </c>
      <c r="J940" s="273"/>
      <c r="K940" s="273"/>
      <c r="L940" s="273">
        <v>0</v>
      </c>
      <c r="M940" s="447"/>
      <c r="N940" s="273">
        <v>0</v>
      </c>
      <c r="O940" s="447"/>
      <c r="P940" s="454"/>
    </row>
    <row r="941" spans="1:16" ht="18" customHeight="1">
      <c r="A941" s="490"/>
      <c r="B941" s="490"/>
      <c r="C941" s="490"/>
      <c r="D941" s="490"/>
      <c r="E941" s="490"/>
      <c r="F941" s="490"/>
      <c r="G941" s="490"/>
      <c r="H941" s="378"/>
      <c r="I941" s="344" t="s">
        <v>854</v>
      </c>
      <c r="J941" s="273"/>
      <c r="K941" s="273"/>
      <c r="L941" s="273">
        <v>0</v>
      </c>
      <c r="M941" s="447"/>
      <c r="N941" s="273">
        <v>0</v>
      </c>
      <c r="O941" s="447"/>
      <c r="P941" s="468"/>
    </row>
    <row r="942" spans="1:16" ht="18" customHeight="1">
      <c r="A942" s="490"/>
      <c r="B942" s="490"/>
      <c r="C942" s="490"/>
      <c r="D942" s="490"/>
      <c r="E942" s="490"/>
      <c r="F942" s="490"/>
      <c r="G942" s="490"/>
      <c r="H942" s="378"/>
      <c r="I942" s="344" t="s">
        <v>855</v>
      </c>
      <c r="J942" s="273"/>
      <c r="K942" s="273"/>
      <c r="L942" s="273">
        <v>0</v>
      </c>
      <c r="M942" s="447"/>
      <c r="N942" s="273">
        <v>0</v>
      </c>
      <c r="O942" s="447"/>
      <c r="P942" s="454"/>
    </row>
    <row r="943" spans="1:16" ht="18" customHeight="1">
      <c r="A943" s="490"/>
      <c r="B943" s="490"/>
      <c r="C943" s="490"/>
      <c r="D943" s="490"/>
      <c r="E943" s="490"/>
      <c r="F943" s="490"/>
      <c r="G943" s="490"/>
      <c r="H943" s="378"/>
      <c r="I943" s="344" t="s">
        <v>856</v>
      </c>
      <c r="J943" s="273"/>
      <c r="K943" s="273"/>
      <c r="L943" s="273">
        <v>0</v>
      </c>
      <c r="M943" s="447"/>
      <c r="N943" s="273">
        <v>0</v>
      </c>
      <c r="O943" s="447"/>
      <c r="P943" s="454"/>
    </row>
    <row r="944" spans="1:16" ht="18" customHeight="1">
      <c r="A944" s="490"/>
      <c r="B944" s="490"/>
      <c r="C944" s="490"/>
      <c r="D944" s="490"/>
      <c r="E944" s="490"/>
      <c r="F944" s="490"/>
      <c r="G944" s="490"/>
      <c r="H944" s="378">
        <v>2130604</v>
      </c>
      <c r="I944" s="344" t="s">
        <v>857</v>
      </c>
      <c r="J944" s="273"/>
      <c r="K944" s="273"/>
      <c r="L944" s="273">
        <v>0</v>
      </c>
      <c r="M944" s="447"/>
      <c r="N944" s="273">
        <v>0</v>
      </c>
      <c r="O944" s="447"/>
      <c r="P944" s="454"/>
    </row>
    <row r="945" spans="1:16" ht="18" customHeight="1">
      <c r="A945" s="490"/>
      <c r="B945" s="490"/>
      <c r="C945" s="490"/>
      <c r="D945" s="490"/>
      <c r="E945" s="490"/>
      <c r="F945" s="490"/>
      <c r="G945" s="490"/>
      <c r="H945" s="378">
        <v>2130699</v>
      </c>
      <c r="I945" s="344" t="s">
        <v>858</v>
      </c>
      <c r="J945" s="273"/>
      <c r="K945" s="273"/>
      <c r="L945" s="273">
        <v>0</v>
      </c>
      <c r="M945" s="447"/>
      <c r="N945" s="273">
        <v>0</v>
      </c>
      <c r="O945" s="447"/>
      <c r="P945" s="454"/>
    </row>
    <row r="946" spans="1:16" ht="18" customHeight="1">
      <c r="A946" s="490"/>
      <c r="B946" s="490"/>
      <c r="C946" s="490"/>
      <c r="D946" s="490"/>
      <c r="E946" s="490"/>
      <c r="F946" s="490"/>
      <c r="G946" s="490"/>
      <c r="H946" s="378">
        <v>21307</v>
      </c>
      <c r="I946" s="344" t="s">
        <v>859</v>
      </c>
      <c r="J946" s="273">
        <v>66939</v>
      </c>
      <c r="K946" s="273"/>
      <c r="L946" s="273">
        <v>65940</v>
      </c>
      <c r="M946" s="447"/>
      <c r="N946" s="273">
        <v>350</v>
      </c>
      <c r="O946" s="447">
        <f>L946/N946-1</f>
        <v>187.4</v>
      </c>
      <c r="P946" s="454"/>
    </row>
    <row r="947" spans="1:16" ht="42" customHeight="1">
      <c r="A947" s="490"/>
      <c r="B947" s="490"/>
      <c r="C947" s="490"/>
      <c r="D947" s="490"/>
      <c r="E947" s="490"/>
      <c r="F947" s="490"/>
      <c r="G947" s="490"/>
      <c r="H947" s="378">
        <v>2130701</v>
      </c>
      <c r="I947" s="441" t="s">
        <v>860</v>
      </c>
      <c r="J947" s="273">
        <v>71379</v>
      </c>
      <c r="K947" s="273">
        <v>126135</v>
      </c>
      <c r="L947" s="273">
        <v>126135</v>
      </c>
      <c r="M947" s="447">
        <f>L947/K947</f>
        <v>1</v>
      </c>
      <c r="N947" s="273">
        <v>11007</v>
      </c>
      <c r="O947" s="447">
        <f>L947/N947-1</f>
        <v>10.459525756336877</v>
      </c>
      <c r="P947" s="455" t="s">
        <v>861</v>
      </c>
    </row>
    <row r="948" spans="1:16" ht="18" customHeight="1">
      <c r="A948" s="490"/>
      <c r="B948" s="490"/>
      <c r="C948" s="490"/>
      <c r="D948" s="490"/>
      <c r="E948" s="490"/>
      <c r="F948" s="490"/>
      <c r="G948" s="490"/>
      <c r="H948" s="378">
        <v>2130704</v>
      </c>
      <c r="I948" s="344" t="s">
        <v>862</v>
      </c>
      <c r="J948" s="273">
        <v>71379</v>
      </c>
      <c r="K948" s="273"/>
      <c r="L948" s="273">
        <v>126135</v>
      </c>
      <c r="M948" s="447"/>
      <c r="N948" s="273">
        <v>9853</v>
      </c>
      <c r="O948" s="447">
        <f>L948/N948-1</f>
        <v>11.801684766061099</v>
      </c>
      <c r="P948" s="454"/>
    </row>
    <row r="949" spans="1:16" ht="18" customHeight="1">
      <c r="A949" s="490"/>
      <c r="B949" s="490"/>
      <c r="C949" s="490"/>
      <c r="D949" s="490"/>
      <c r="E949" s="490"/>
      <c r="F949" s="490"/>
      <c r="G949" s="490"/>
      <c r="H949" s="378">
        <v>2130705</v>
      </c>
      <c r="I949" s="344" t="s">
        <v>863</v>
      </c>
      <c r="J949" s="273"/>
      <c r="K949" s="273"/>
      <c r="L949" s="273">
        <v>0</v>
      </c>
      <c r="M949" s="447"/>
      <c r="N949" s="273">
        <v>0</v>
      </c>
      <c r="O949" s="447"/>
      <c r="P949" s="454"/>
    </row>
    <row r="950" spans="1:16" ht="18" customHeight="1">
      <c r="A950" s="490"/>
      <c r="B950" s="490"/>
      <c r="C950" s="490"/>
      <c r="D950" s="490"/>
      <c r="E950" s="490"/>
      <c r="F950" s="490"/>
      <c r="G950" s="490"/>
      <c r="H950" s="378">
        <v>2130706</v>
      </c>
      <c r="I950" s="344" t="s">
        <v>864</v>
      </c>
      <c r="J950" s="273"/>
      <c r="K950" s="273"/>
      <c r="L950" s="273">
        <v>0</v>
      </c>
      <c r="M950" s="447"/>
      <c r="N950" s="273">
        <v>0</v>
      </c>
      <c r="O950" s="447"/>
      <c r="P950" s="454"/>
    </row>
    <row r="951" spans="1:16" ht="18" customHeight="1">
      <c r="A951" s="490"/>
      <c r="B951" s="490"/>
      <c r="C951" s="490"/>
      <c r="D951" s="490"/>
      <c r="E951" s="490"/>
      <c r="F951" s="490"/>
      <c r="G951" s="490"/>
      <c r="H951" s="378">
        <v>2130707</v>
      </c>
      <c r="I951" s="344" t="s">
        <v>865</v>
      </c>
      <c r="J951" s="273"/>
      <c r="K951" s="273"/>
      <c r="L951" s="273">
        <v>0</v>
      </c>
      <c r="M951" s="447"/>
      <c r="N951" s="273">
        <v>1154</v>
      </c>
      <c r="O951" s="447">
        <f>L951/N951-1</f>
        <v>-1</v>
      </c>
      <c r="P951" s="454"/>
    </row>
    <row r="952" spans="1:16" ht="18" customHeight="1">
      <c r="A952" s="490"/>
      <c r="B952" s="490"/>
      <c r="C952" s="490"/>
      <c r="D952" s="490"/>
      <c r="E952" s="490"/>
      <c r="F952" s="490"/>
      <c r="G952" s="490"/>
      <c r="H952" s="378">
        <v>2130799</v>
      </c>
      <c r="I952" s="441" t="s">
        <v>866</v>
      </c>
      <c r="J952" s="273">
        <v>178</v>
      </c>
      <c r="K952" s="273">
        <v>328</v>
      </c>
      <c r="L952" s="273">
        <v>106</v>
      </c>
      <c r="M952" s="447">
        <f>L952/K952</f>
        <v>0.32317073170731708</v>
      </c>
      <c r="N952" s="273">
        <v>311</v>
      </c>
      <c r="O952" s="447">
        <f>L952/N952-1</f>
        <v>-0.65916398713826374</v>
      </c>
      <c r="P952" s="455" t="s">
        <v>867</v>
      </c>
    </row>
    <row r="953" spans="1:16" ht="18" customHeight="1">
      <c r="A953" s="490"/>
      <c r="B953" s="490"/>
      <c r="C953" s="490"/>
      <c r="D953" s="490"/>
      <c r="E953" s="490"/>
      <c r="F953" s="490"/>
      <c r="G953" s="490"/>
      <c r="H953" s="378">
        <v>21308</v>
      </c>
      <c r="I953" s="344" t="s">
        <v>706</v>
      </c>
      <c r="J953" s="273"/>
      <c r="K953" s="273"/>
      <c r="L953" s="273">
        <v>0</v>
      </c>
      <c r="M953" s="447"/>
      <c r="N953" s="273">
        <v>0</v>
      </c>
      <c r="O953" s="447"/>
      <c r="P953" s="454"/>
    </row>
    <row r="954" spans="1:16" ht="18" customHeight="1">
      <c r="A954" s="490"/>
      <c r="B954" s="490"/>
      <c r="C954" s="490"/>
      <c r="D954" s="490"/>
      <c r="E954" s="490"/>
      <c r="F954" s="490"/>
      <c r="G954" s="490"/>
      <c r="H954" s="378">
        <v>2130801</v>
      </c>
      <c r="I954" s="344" t="s">
        <v>707</v>
      </c>
      <c r="J954" s="273"/>
      <c r="K954" s="273"/>
      <c r="L954" s="273">
        <v>0</v>
      </c>
      <c r="M954" s="447"/>
      <c r="N954" s="273">
        <v>0</v>
      </c>
      <c r="O954" s="447"/>
      <c r="P954" s="454"/>
    </row>
    <row r="955" spans="1:16" ht="18" customHeight="1">
      <c r="A955" s="500"/>
      <c r="B955" s="500"/>
      <c r="C955" s="500"/>
      <c r="D955" s="500"/>
      <c r="E955" s="500"/>
      <c r="F955" s="500"/>
      <c r="G955" s="500"/>
      <c r="H955" s="378">
        <v>2130802</v>
      </c>
      <c r="I955" s="344" t="s">
        <v>708</v>
      </c>
      <c r="J955" s="273"/>
      <c r="K955" s="273"/>
      <c r="L955" s="273">
        <v>0</v>
      </c>
      <c r="M955" s="447"/>
      <c r="N955" s="273">
        <v>0</v>
      </c>
      <c r="O955" s="447"/>
      <c r="P955" s="454"/>
    </row>
    <row r="956" spans="1:16" ht="18" customHeight="1">
      <c r="A956" s="490"/>
      <c r="B956" s="490"/>
      <c r="C956" s="490"/>
      <c r="D956" s="490"/>
      <c r="E956" s="490"/>
      <c r="F956" s="490"/>
      <c r="G956" s="490"/>
      <c r="H956" s="378">
        <v>2130899</v>
      </c>
      <c r="I956" s="344" t="s">
        <v>850</v>
      </c>
      <c r="J956" s="273"/>
      <c r="K956" s="273"/>
      <c r="L956" s="273">
        <v>0</v>
      </c>
      <c r="M956" s="447"/>
      <c r="N956" s="273">
        <v>0</v>
      </c>
      <c r="O956" s="447"/>
      <c r="P956" s="454"/>
    </row>
    <row r="957" spans="1:16" ht="18" customHeight="1">
      <c r="A957" s="490"/>
      <c r="B957" s="490"/>
      <c r="C957" s="490"/>
      <c r="D957" s="490"/>
      <c r="E957" s="490"/>
      <c r="F957" s="490"/>
      <c r="G957" s="490"/>
      <c r="H957" s="378">
        <v>21399</v>
      </c>
      <c r="I957" s="344" t="s">
        <v>868</v>
      </c>
      <c r="J957" s="273"/>
      <c r="K957" s="273"/>
      <c r="L957" s="273">
        <v>0</v>
      </c>
      <c r="M957" s="447"/>
      <c r="N957" s="273">
        <v>0</v>
      </c>
      <c r="O957" s="447"/>
      <c r="P957" s="454"/>
    </row>
    <row r="958" spans="1:16" ht="18" customHeight="1">
      <c r="A958" s="490"/>
      <c r="B958" s="490"/>
      <c r="C958" s="490"/>
      <c r="D958" s="490"/>
      <c r="E958" s="490"/>
      <c r="F958" s="490"/>
      <c r="G958" s="490"/>
      <c r="H958" s="378">
        <v>2139901</v>
      </c>
      <c r="I958" s="344" t="s">
        <v>869</v>
      </c>
      <c r="J958" s="273">
        <v>178</v>
      </c>
      <c r="K958" s="273"/>
      <c r="L958" s="273">
        <v>106</v>
      </c>
      <c r="M958" s="447"/>
      <c r="N958" s="273">
        <v>311</v>
      </c>
      <c r="O958" s="447">
        <f>L958/N958-1</f>
        <v>-0.65916398713826374</v>
      </c>
      <c r="P958" s="454"/>
    </row>
    <row r="959" spans="1:16" ht="33" customHeight="1">
      <c r="A959" s="490"/>
      <c r="B959" s="490"/>
      <c r="C959" s="490"/>
      <c r="D959" s="490"/>
      <c r="E959" s="490"/>
      <c r="F959" s="490"/>
      <c r="G959" s="490"/>
      <c r="H959" s="378">
        <v>2139999</v>
      </c>
      <c r="I959" s="441" t="s">
        <v>870</v>
      </c>
      <c r="J959" s="273"/>
      <c r="K959" s="273">
        <v>3363</v>
      </c>
      <c r="L959" s="273">
        <v>3363</v>
      </c>
      <c r="M959" s="447">
        <f>L959/K959</f>
        <v>1</v>
      </c>
      <c r="N959" s="273">
        <v>0</v>
      </c>
      <c r="O959" s="447"/>
      <c r="P959" s="454" t="s">
        <v>871</v>
      </c>
    </row>
    <row r="960" spans="1:16" s="428" customFormat="1" ht="18" customHeight="1">
      <c r="A960" s="490"/>
      <c r="B960" s="490"/>
      <c r="C960" s="490"/>
      <c r="D960" s="490"/>
      <c r="E960" s="490"/>
      <c r="F960" s="490"/>
      <c r="G960" s="490"/>
      <c r="H960" s="459">
        <v>214</v>
      </c>
      <c r="I960" s="344" t="s">
        <v>872</v>
      </c>
      <c r="J960" s="273"/>
      <c r="K960" s="273"/>
      <c r="L960" s="273">
        <v>0</v>
      </c>
      <c r="M960" s="447"/>
      <c r="N960" s="273">
        <v>0</v>
      </c>
      <c r="O960" s="447"/>
      <c r="P960" s="454"/>
    </row>
    <row r="961" spans="1:16" ht="18" customHeight="1">
      <c r="A961" s="490"/>
      <c r="B961" s="490"/>
      <c r="C961" s="490"/>
      <c r="D961" s="490"/>
      <c r="E961" s="490"/>
      <c r="F961" s="490"/>
      <c r="G961" s="490"/>
      <c r="H961" s="378">
        <v>21401</v>
      </c>
      <c r="I961" s="344" t="s">
        <v>873</v>
      </c>
      <c r="J961" s="273"/>
      <c r="K961" s="273"/>
      <c r="L961" s="273">
        <v>0</v>
      </c>
      <c r="M961" s="447"/>
      <c r="N961" s="273">
        <v>0</v>
      </c>
      <c r="O961" s="447"/>
      <c r="P961" s="454"/>
    </row>
    <row r="962" spans="1:16" ht="18" customHeight="1">
      <c r="A962" s="490"/>
      <c r="B962" s="490"/>
      <c r="C962" s="490"/>
      <c r="D962" s="490"/>
      <c r="E962" s="490"/>
      <c r="F962" s="490"/>
      <c r="G962" s="490"/>
      <c r="H962" s="378">
        <v>2140101</v>
      </c>
      <c r="I962" s="344" t="s">
        <v>874</v>
      </c>
      <c r="J962" s="273"/>
      <c r="K962" s="273"/>
      <c r="L962" s="273">
        <v>0</v>
      </c>
      <c r="M962" s="447"/>
      <c r="N962" s="273">
        <v>0</v>
      </c>
      <c r="O962" s="447"/>
      <c r="P962" s="454"/>
    </row>
    <row r="963" spans="1:16" ht="18" customHeight="1">
      <c r="A963" s="490"/>
      <c r="B963" s="490"/>
      <c r="C963" s="490"/>
      <c r="D963" s="490"/>
      <c r="E963" s="490"/>
      <c r="F963" s="490"/>
      <c r="G963" s="490"/>
      <c r="H963" s="378">
        <v>2140102</v>
      </c>
      <c r="I963" s="344" t="s">
        <v>875</v>
      </c>
      <c r="J963" s="273"/>
      <c r="K963" s="273"/>
      <c r="L963" s="273">
        <v>3363</v>
      </c>
      <c r="M963" s="447"/>
      <c r="N963" s="273">
        <v>0</v>
      </c>
      <c r="O963" s="447"/>
      <c r="P963" s="454"/>
    </row>
    <row r="964" spans="1:16" ht="57" customHeight="1">
      <c r="A964" s="490"/>
      <c r="B964" s="490"/>
      <c r="C964" s="490"/>
      <c r="D964" s="490"/>
      <c r="E964" s="490"/>
      <c r="F964" s="490"/>
      <c r="G964" s="490"/>
      <c r="H964" s="378">
        <v>2140103</v>
      </c>
      <c r="I964" s="441" t="s">
        <v>876</v>
      </c>
      <c r="J964" s="273">
        <v>1527102</v>
      </c>
      <c r="K964" s="273">
        <v>1473780</v>
      </c>
      <c r="L964" s="273">
        <v>1459286</v>
      </c>
      <c r="M964" s="447">
        <f>L964/K964</f>
        <v>0.99016542496166315</v>
      </c>
      <c r="N964" s="273">
        <v>2489129</v>
      </c>
      <c r="O964" s="447">
        <f>L964/N964-1</f>
        <v>-0.41373629088729436</v>
      </c>
      <c r="P964" s="455" t="s">
        <v>877</v>
      </c>
    </row>
    <row r="965" spans="1:16" ht="18" customHeight="1">
      <c r="A965" s="490"/>
      <c r="B965" s="490"/>
      <c r="C965" s="490"/>
      <c r="D965" s="490"/>
      <c r="E965" s="490"/>
      <c r="F965" s="490"/>
      <c r="G965" s="490"/>
      <c r="H965" s="378">
        <v>2140104</v>
      </c>
      <c r="I965" s="344" t="s">
        <v>878</v>
      </c>
      <c r="J965" s="273">
        <v>791167</v>
      </c>
      <c r="K965" s="273"/>
      <c r="L965" s="273">
        <v>832999</v>
      </c>
      <c r="M965" s="447"/>
      <c r="N965" s="273">
        <v>564029</v>
      </c>
      <c r="O965" s="447">
        <f>L965/N965-1</f>
        <v>0.47687264307331723</v>
      </c>
      <c r="P965" s="454"/>
    </row>
    <row r="966" spans="1:16" ht="18" customHeight="1">
      <c r="A966" s="490"/>
      <c r="B966" s="490"/>
      <c r="C966" s="490"/>
      <c r="D966" s="490"/>
      <c r="E966" s="490"/>
      <c r="F966" s="490"/>
      <c r="G966" s="490"/>
      <c r="H966" s="378">
        <v>2140105</v>
      </c>
      <c r="I966" s="344" t="s">
        <v>879</v>
      </c>
      <c r="J966" s="273">
        <v>735935</v>
      </c>
      <c r="K966" s="273"/>
      <c r="L966" s="273">
        <v>626287</v>
      </c>
      <c r="M966" s="443"/>
      <c r="N966" s="273">
        <v>1925100</v>
      </c>
      <c r="O966" s="443">
        <f>L966/N966-1</f>
        <v>-0.67467300399979224</v>
      </c>
      <c r="P966" s="454"/>
    </row>
    <row r="967" spans="1:16" ht="18" customHeight="1">
      <c r="A967" s="490"/>
      <c r="B967" s="490"/>
      <c r="C967" s="490"/>
      <c r="D967" s="490"/>
      <c r="E967" s="490"/>
      <c r="F967" s="490"/>
      <c r="G967" s="490"/>
      <c r="H967" s="378">
        <v>2140106</v>
      </c>
      <c r="I967" s="441" t="s">
        <v>50</v>
      </c>
      <c r="J967" s="462">
        <f>SUM(J968,J978,J994,J999,J1013,J1022,J1029,J1036)</f>
        <v>768209</v>
      </c>
      <c r="K967" s="462">
        <f>SUM(K968,K978,K994,K999,K1013,K1022,K1029,K1036)</f>
        <v>749103</v>
      </c>
      <c r="L967" s="462">
        <f>SUM(L968,L978,L994,L999,L1013,L1022,L1029,L1036)</f>
        <v>712540</v>
      </c>
      <c r="M967" s="443">
        <f>L967/K967</f>
        <v>0.95119095771876494</v>
      </c>
      <c r="N967" s="462">
        <f>SUM(N968,N978,N994,N999,N1013,N1022,N1029,N1036)</f>
        <v>1221549</v>
      </c>
      <c r="O967" s="443">
        <f>L967/N967-1</f>
        <v>-0.41669143030693001</v>
      </c>
      <c r="P967" s="464"/>
    </row>
    <row r="968" spans="1:16" ht="18" customHeight="1">
      <c r="A968" s="490"/>
      <c r="B968" s="490"/>
      <c r="C968" s="490"/>
      <c r="D968" s="490"/>
      <c r="E968" s="490"/>
      <c r="F968" s="490"/>
      <c r="G968" s="490"/>
      <c r="H968" s="378">
        <v>2140107</v>
      </c>
      <c r="I968" s="441" t="s">
        <v>880</v>
      </c>
      <c r="J968" s="273"/>
      <c r="K968" s="273"/>
      <c r="L968" s="273">
        <v>0</v>
      </c>
      <c r="M968" s="447"/>
      <c r="N968" s="273">
        <v>300</v>
      </c>
      <c r="O968" s="447">
        <f>L968/N968-1</f>
        <v>-1</v>
      </c>
      <c r="P968" s="455"/>
    </row>
    <row r="969" spans="1:16" ht="18" customHeight="1">
      <c r="A969" s="490"/>
      <c r="B969" s="490"/>
      <c r="C969" s="490"/>
      <c r="D969" s="490"/>
      <c r="E969" s="490"/>
      <c r="F969" s="490"/>
      <c r="G969" s="490"/>
      <c r="H969" s="378">
        <v>2140108</v>
      </c>
      <c r="I969" s="344" t="s">
        <v>706</v>
      </c>
      <c r="J969" s="273"/>
      <c r="K969" s="273"/>
      <c r="L969" s="273">
        <v>0</v>
      </c>
      <c r="M969" s="447"/>
      <c r="N969" s="273">
        <v>0</v>
      </c>
      <c r="O969" s="447"/>
      <c r="P969" s="454"/>
    </row>
    <row r="970" spans="1:16" ht="18" customHeight="1">
      <c r="A970" s="490"/>
      <c r="B970" s="490"/>
      <c r="C970" s="490"/>
      <c r="D970" s="490"/>
      <c r="E970" s="490"/>
      <c r="F970" s="490"/>
      <c r="G970" s="490"/>
      <c r="H970" s="378">
        <v>2140109</v>
      </c>
      <c r="I970" s="344" t="s">
        <v>707</v>
      </c>
      <c r="J970" s="273"/>
      <c r="K970" s="273"/>
      <c r="L970" s="273">
        <v>0</v>
      </c>
      <c r="M970" s="447"/>
      <c r="N970" s="273">
        <v>0</v>
      </c>
      <c r="O970" s="447"/>
      <c r="P970" s="454"/>
    </row>
    <row r="971" spans="1:16" ht="18" customHeight="1">
      <c r="A971" s="490"/>
      <c r="B971" s="490"/>
      <c r="C971" s="490"/>
      <c r="D971" s="490"/>
      <c r="E971" s="490"/>
      <c r="F971" s="490"/>
      <c r="G971" s="490"/>
      <c r="H971" s="378">
        <v>2140124</v>
      </c>
      <c r="I971" s="344" t="s">
        <v>708</v>
      </c>
      <c r="J971" s="273"/>
      <c r="K971" s="273"/>
      <c r="L971" s="273">
        <v>0</v>
      </c>
      <c r="M971" s="447"/>
      <c r="N971" s="273">
        <v>0</v>
      </c>
      <c r="O971" s="447"/>
      <c r="P971" s="454"/>
    </row>
    <row r="972" spans="1:16" ht="18" customHeight="1">
      <c r="A972" s="490"/>
      <c r="B972" s="490"/>
      <c r="C972" s="490"/>
      <c r="D972" s="490"/>
      <c r="E972" s="490"/>
      <c r="F972" s="490"/>
      <c r="G972" s="490"/>
      <c r="H972" s="378">
        <v>2140125</v>
      </c>
      <c r="I972" s="344" t="s">
        <v>881</v>
      </c>
      <c r="J972" s="273"/>
      <c r="K972" s="273"/>
      <c r="L972" s="273">
        <v>0</v>
      </c>
      <c r="M972" s="447"/>
      <c r="N972" s="273">
        <v>0</v>
      </c>
      <c r="O972" s="447"/>
      <c r="P972" s="454"/>
    </row>
    <row r="973" spans="1:16" ht="18" customHeight="1">
      <c r="A973" s="490"/>
      <c r="B973" s="490"/>
      <c r="C973" s="490"/>
      <c r="D973" s="490"/>
      <c r="E973" s="490"/>
      <c r="F973" s="490"/>
      <c r="G973" s="490"/>
      <c r="H973" s="378">
        <v>2140126</v>
      </c>
      <c r="I973" s="344" t="s">
        <v>882</v>
      </c>
      <c r="J973" s="273"/>
      <c r="K973" s="273"/>
      <c r="L973" s="273">
        <v>0</v>
      </c>
      <c r="M973" s="447"/>
      <c r="N973" s="273">
        <v>0</v>
      </c>
      <c r="O973" s="447"/>
      <c r="P973" s="454"/>
    </row>
    <row r="974" spans="1:16" ht="18" customHeight="1">
      <c r="A974" s="490"/>
      <c r="B974" s="490"/>
      <c r="C974" s="490"/>
      <c r="D974" s="490"/>
      <c r="E974" s="490"/>
      <c r="F974" s="490"/>
      <c r="G974" s="490"/>
      <c r="H974" s="378">
        <v>2140127</v>
      </c>
      <c r="I974" s="344" t="s">
        <v>883</v>
      </c>
      <c r="J974" s="273"/>
      <c r="K974" s="273"/>
      <c r="L974" s="273">
        <v>0</v>
      </c>
      <c r="M974" s="447"/>
      <c r="N974" s="273">
        <v>0</v>
      </c>
      <c r="O974" s="447"/>
      <c r="P974" s="454"/>
    </row>
    <row r="975" spans="1:16" ht="18" customHeight="1">
      <c r="A975" s="490"/>
      <c r="B975" s="490"/>
      <c r="C975" s="490"/>
      <c r="D975" s="490"/>
      <c r="E975" s="490"/>
      <c r="F975" s="490"/>
      <c r="G975" s="490"/>
      <c r="H975" s="378">
        <v>2140128</v>
      </c>
      <c r="I975" s="344" t="s">
        <v>884</v>
      </c>
      <c r="J975" s="273"/>
      <c r="K975" s="273"/>
      <c r="L975" s="273">
        <v>0</v>
      </c>
      <c r="M975" s="447"/>
      <c r="N975" s="273">
        <v>0</v>
      </c>
      <c r="O975" s="447"/>
      <c r="P975" s="454"/>
    </row>
    <row r="976" spans="1:16" ht="18" customHeight="1">
      <c r="A976" s="490"/>
      <c r="B976" s="490"/>
      <c r="C976" s="490"/>
      <c r="D976" s="490"/>
      <c r="E976" s="490"/>
      <c r="F976" s="490"/>
      <c r="G976" s="490"/>
      <c r="H976" s="378">
        <v>2140129</v>
      </c>
      <c r="I976" s="344" t="s">
        <v>885</v>
      </c>
      <c r="J976" s="273"/>
      <c r="K976" s="273"/>
      <c r="L976" s="273">
        <v>0</v>
      </c>
      <c r="M976" s="447"/>
      <c r="N976" s="273">
        <v>0</v>
      </c>
      <c r="O976" s="447"/>
      <c r="P976" s="454"/>
    </row>
    <row r="977" spans="1:16" ht="18" customHeight="1">
      <c r="A977" s="490"/>
      <c r="B977" s="490"/>
      <c r="C977" s="490"/>
      <c r="D977" s="490"/>
      <c r="E977" s="490"/>
      <c r="F977" s="490"/>
      <c r="G977" s="490"/>
      <c r="H977" s="378">
        <v>2140130</v>
      </c>
      <c r="I977" s="344" t="s">
        <v>886</v>
      </c>
      <c r="J977" s="273"/>
      <c r="K977" s="273"/>
      <c r="L977" s="273">
        <v>0</v>
      </c>
      <c r="M977" s="447"/>
      <c r="N977" s="273">
        <v>300</v>
      </c>
      <c r="O977" s="447">
        <f>L977/N977-1</f>
        <v>-1</v>
      </c>
      <c r="P977" s="454"/>
    </row>
    <row r="978" spans="1:16" ht="18" customHeight="1">
      <c r="A978" s="490"/>
      <c r="B978" s="490"/>
      <c r="C978" s="490"/>
      <c r="D978" s="490"/>
      <c r="E978" s="490"/>
      <c r="F978" s="490"/>
      <c r="G978" s="490"/>
      <c r="H978" s="378">
        <v>2140131</v>
      </c>
      <c r="I978" s="441" t="s">
        <v>887</v>
      </c>
      <c r="J978" s="273">
        <v>236855</v>
      </c>
      <c r="K978" s="273">
        <v>191408</v>
      </c>
      <c r="L978" s="273">
        <v>189693</v>
      </c>
      <c r="M978" s="447">
        <f>L978/K978</f>
        <v>0.99104008191925097</v>
      </c>
      <c r="N978" s="273">
        <v>159987</v>
      </c>
      <c r="O978" s="447">
        <f>L978/N978-1</f>
        <v>0.18567758630388709</v>
      </c>
      <c r="P978" s="457"/>
    </row>
    <row r="979" spans="1:16" ht="18" customHeight="1">
      <c r="A979" s="490"/>
      <c r="B979" s="490"/>
      <c r="C979" s="490"/>
      <c r="D979" s="490"/>
      <c r="E979" s="490"/>
      <c r="F979" s="490"/>
      <c r="G979" s="490"/>
      <c r="H979" s="378"/>
      <c r="I979" s="344" t="s">
        <v>706</v>
      </c>
      <c r="J979" s="273"/>
      <c r="K979" s="273"/>
      <c r="L979" s="273">
        <v>0</v>
      </c>
      <c r="M979" s="447"/>
      <c r="N979" s="273">
        <v>0</v>
      </c>
      <c r="O979" s="447"/>
      <c r="P979" s="454"/>
    </row>
    <row r="980" spans="1:16" ht="18" customHeight="1">
      <c r="A980" s="490"/>
      <c r="B980" s="490"/>
      <c r="C980" s="490"/>
      <c r="D980" s="490"/>
      <c r="E980" s="490"/>
      <c r="F980" s="490"/>
      <c r="G980" s="490"/>
      <c r="H980" s="378">
        <v>2140133</v>
      </c>
      <c r="I980" s="344" t="s">
        <v>707</v>
      </c>
      <c r="J980" s="273"/>
      <c r="K980" s="273"/>
      <c r="L980" s="273">
        <v>0</v>
      </c>
      <c r="M980" s="447"/>
      <c r="N980" s="273">
        <v>358</v>
      </c>
      <c r="O980" s="447">
        <f>L980/N980-1</f>
        <v>-1</v>
      </c>
      <c r="P980" s="454"/>
    </row>
    <row r="981" spans="1:16" ht="18" customHeight="1">
      <c r="A981" s="490"/>
      <c r="B981" s="490"/>
      <c r="C981" s="490"/>
      <c r="D981" s="490"/>
      <c r="E981" s="490"/>
      <c r="F981" s="490"/>
      <c r="G981" s="490"/>
      <c r="H981" s="378">
        <v>2140136</v>
      </c>
      <c r="I981" s="344" t="s">
        <v>708</v>
      </c>
      <c r="J981" s="273"/>
      <c r="K981" s="273"/>
      <c r="L981" s="273">
        <v>0</v>
      </c>
      <c r="M981" s="447"/>
      <c r="N981" s="273">
        <v>0</v>
      </c>
      <c r="O981" s="447"/>
      <c r="P981" s="454"/>
    </row>
    <row r="982" spans="1:16" ht="18" customHeight="1">
      <c r="A982" s="490"/>
      <c r="B982" s="490"/>
      <c r="C982" s="490"/>
      <c r="D982" s="490"/>
      <c r="E982" s="490"/>
      <c r="F982" s="490"/>
      <c r="G982" s="490"/>
      <c r="H982" s="378">
        <v>2140138</v>
      </c>
      <c r="I982" s="344" t="s">
        <v>888</v>
      </c>
      <c r="J982" s="273"/>
      <c r="K982" s="273"/>
      <c r="L982" s="273">
        <v>0</v>
      </c>
      <c r="M982" s="447"/>
      <c r="N982" s="273">
        <v>0</v>
      </c>
      <c r="O982" s="447"/>
      <c r="P982" s="454"/>
    </row>
    <row r="983" spans="1:16" ht="18" customHeight="1">
      <c r="A983" s="490"/>
      <c r="B983" s="490"/>
      <c r="C983" s="490"/>
      <c r="D983" s="490"/>
      <c r="E983" s="490"/>
      <c r="F983" s="490"/>
      <c r="G983" s="490"/>
      <c r="H983" s="378">
        <v>2140139</v>
      </c>
      <c r="I983" s="344" t="s">
        <v>889</v>
      </c>
      <c r="J983" s="273"/>
      <c r="K983" s="273"/>
      <c r="L983" s="273">
        <v>0</v>
      </c>
      <c r="M983" s="447"/>
      <c r="N983" s="273">
        <v>0</v>
      </c>
      <c r="O983" s="447"/>
      <c r="P983" s="454"/>
    </row>
    <row r="984" spans="1:16" ht="18" customHeight="1">
      <c r="A984" s="490"/>
      <c r="B984" s="490"/>
      <c r="C984" s="490"/>
      <c r="D984" s="490"/>
      <c r="E984" s="490"/>
      <c r="F984" s="490"/>
      <c r="G984" s="490"/>
      <c r="H984" s="378">
        <v>2140199</v>
      </c>
      <c r="I984" s="344" t="s">
        <v>890</v>
      </c>
      <c r="J984" s="273"/>
      <c r="K984" s="273"/>
      <c r="L984" s="273">
        <v>0</v>
      </c>
      <c r="M984" s="447"/>
      <c r="N984" s="273">
        <v>0</v>
      </c>
      <c r="O984" s="447"/>
      <c r="P984" s="454"/>
    </row>
    <row r="985" spans="1:16" ht="18" customHeight="1">
      <c r="A985" s="490"/>
      <c r="B985" s="490"/>
      <c r="C985" s="490"/>
      <c r="D985" s="490"/>
      <c r="E985" s="490"/>
      <c r="F985" s="490"/>
      <c r="G985" s="490"/>
      <c r="H985" s="378">
        <v>21402</v>
      </c>
      <c r="I985" s="344" t="s">
        <v>891</v>
      </c>
      <c r="J985" s="273"/>
      <c r="K985" s="273"/>
      <c r="L985" s="273">
        <v>0</v>
      </c>
      <c r="M985" s="447"/>
      <c r="N985" s="273">
        <v>0</v>
      </c>
      <c r="O985" s="447"/>
      <c r="P985" s="454"/>
    </row>
    <row r="986" spans="1:16" ht="18" customHeight="1">
      <c r="A986" s="490"/>
      <c r="B986" s="490"/>
      <c r="C986" s="490"/>
      <c r="D986" s="490"/>
      <c r="E986" s="490"/>
      <c r="F986" s="490"/>
      <c r="G986" s="490"/>
      <c r="H986" s="378">
        <v>2140201</v>
      </c>
      <c r="I986" s="344" t="s">
        <v>892</v>
      </c>
      <c r="J986" s="273"/>
      <c r="K986" s="273"/>
      <c r="L986" s="273">
        <v>0</v>
      </c>
      <c r="M986" s="447"/>
      <c r="N986" s="273">
        <v>0</v>
      </c>
      <c r="O986" s="447"/>
      <c r="P986" s="454"/>
    </row>
    <row r="987" spans="1:16" ht="18" customHeight="1">
      <c r="A987" s="490"/>
      <c r="B987" s="490"/>
      <c r="C987" s="490"/>
      <c r="D987" s="490"/>
      <c r="E987" s="490"/>
      <c r="F987" s="490"/>
      <c r="G987" s="490"/>
      <c r="H987" s="378">
        <v>2140202</v>
      </c>
      <c r="I987" s="344" t="s">
        <v>893</v>
      </c>
      <c r="J987" s="273"/>
      <c r="K987" s="273"/>
      <c r="L987" s="273">
        <v>0</v>
      </c>
      <c r="M987" s="447"/>
      <c r="N987" s="273">
        <v>0</v>
      </c>
      <c r="O987" s="447"/>
      <c r="P987" s="454"/>
    </row>
    <row r="988" spans="1:16" ht="18" customHeight="1">
      <c r="A988" s="490"/>
      <c r="B988" s="490"/>
      <c r="C988" s="490"/>
      <c r="D988" s="490"/>
      <c r="E988" s="490"/>
      <c r="F988" s="490"/>
      <c r="G988" s="490"/>
      <c r="H988" s="378">
        <v>2140203</v>
      </c>
      <c r="I988" s="344" t="s">
        <v>894</v>
      </c>
      <c r="J988" s="273"/>
      <c r="K988" s="273"/>
      <c r="L988" s="273">
        <v>0</v>
      </c>
      <c r="M988" s="447"/>
      <c r="N988" s="273">
        <v>0</v>
      </c>
      <c r="O988" s="447"/>
      <c r="P988" s="454"/>
    </row>
    <row r="989" spans="1:16" ht="18" customHeight="1">
      <c r="A989" s="490"/>
      <c r="B989" s="490"/>
      <c r="C989" s="490"/>
      <c r="D989" s="490"/>
      <c r="E989" s="490"/>
      <c r="F989" s="490"/>
      <c r="G989" s="490"/>
      <c r="H989" s="378">
        <v>2140204</v>
      </c>
      <c r="I989" s="344" t="s">
        <v>895</v>
      </c>
      <c r="J989" s="273"/>
      <c r="K989" s="273"/>
      <c r="L989" s="273">
        <v>0</v>
      </c>
      <c r="M989" s="447"/>
      <c r="N989" s="273">
        <v>0</v>
      </c>
      <c r="O989" s="447"/>
      <c r="P989" s="454"/>
    </row>
    <row r="990" spans="1:16" ht="18" customHeight="1">
      <c r="A990" s="490"/>
      <c r="B990" s="490"/>
      <c r="C990" s="490"/>
      <c r="D990" s="490"/>
      <c r="E990" s="490"/>
      <c r="F990" s="490"/>
      <c r="G990" s="490"/>
      <c r="H990" s="378">
        <v>2140205</v>
      </c>
      <c r="I990" s="344" t="s">
        <v>896</v>
      </c>
      <c r="J990" s="273"/>
      <c r="K990" s="273"/>
      <c r="L990" s="273">
        <v>0</v>
      </c>
      <c r="M990" s="447"/>
      <c r="N990" s="273">
        <v>0</v>
      </c>
      <c r="O990" s="447"/>
      <c r="P990" s="454"/>
    </row>
    <row r="991" spans="1:16" ht="18" customHeight="1">
      <c r="A991" s="490"/>
      <c r="B991" s="490"/>
      <c r="C991" s="490"/>
      <c r="D991" s="490"/>
      <c r="E991" s="490"/>
      <c r="F991" s="490"/>
      <c r="G991" s="490"/>
      <c r="H991" s="378">
        <v>2140206</v>
      </c>
      <c r="I991" s="344" t="s">
        <v>897</v>
      </c>
      <c r="J991" s="273"/>
      <c r="K991" s="273"/>
      <c r="L991" s="273">
        <v>0</v>
      </c>
      <c r="M991" s="447"/>
      <c r="N991" s="273">
        <v>0</v>
      </c>
      <c r="O991" s="447"/>
      <c r="P991" s="454"/>
    </row>
    <row r="992" spans="1:16" ht="18" customHeight="1">
      <c r="A992" s="490"/>
      <c r="B992" s="490"/>
      <c r="C992" s="490"/>
      <c r="D992" s="490"/>
      <c r="E992" s="490"/>
      <c r="F992" s="490"/>
      <c r="G992" s="490"/>
      <c r="H992" s="378">
        <v>2140207</v>
      </c>
      <c r="I992" s="344" t="s">
        <v>898</v>
      </c>
      <c r="J992" s="273"/>
      <c r="K992" s="273"/>
      <c r="L992" s="273">
        <v>0</v>
      </c>
      <c r="M992" s="447"/>
      <c r="N992" s="273">
        <v>0</v>
      </c>
      <c r="O992" s="447"/>
      <c r="P992" s="454"/>
    </row>
    <row r="993" spans="1:16" ht="18" customHeight="1">
      <c r="A993" s="490"/>
      <c r="B993" s="490"/>
      <c r="C993" s="490"/>
      <c r="D993" s="490"/>
      <c r="E993" s="490"/>
      <c r="F993" s="490"/>
      <c r="G993" s="490"/>
      <c r="H993" s="378">
        <v>2140299</v>
      </c>
      <c r="I993" s="344" t="s">
        <v>899</v>
      </c>
      <c r="J993" s="273">
        <v>236855</v>
      </c>
      <c r="K993" s="273"/>
      <c r="L993" s="273">
        <v>189693</v>
      </c>
      <c r="M993" s="447"/>
      <c r="N993" s="273">
        <v>159629</v>
      </c>
      <c r="O993" s="447">
        <f t="shared" ref="O993:O999" si="20">L993/N993-1</f>
        <v>0.18833670573642625</v>
      </c>
      <c r="P993" s="454"/>
    </row>
    <row r="994" spans="1:16" ht="18" customHeight="1">
      <c r="A994" s="490"/>
      <c r="B994" s="490"/>
      <c r="C994" s="490"/>
      <c r="D994" s="490"/>
      <c r="E994" s="490"/>
      <c r="F994" s="490"/>
      <c r="G994" s="490"/>
      <c r="H994" s="378">
        <v>21403</v>
      </c>
      <c r="I994" s="441" t="s">
        <v>900</v>
      </c>
      <c r="J994" s="273">
        <v>13520</v>
      </c>
      <c r="K994" s="273">
        <v>14529</v>
      </c>
      <c r="L994" s="273">
        <v>14397</v>
      </c>
      <c r="M994" s="447">
        <f>L994/K994</f>
        <v>0.99091472227957877</v>
      </c>
      <c r="N994" s="273">
        <v>11088</v>
      </c>
      <c r="O994" s="447">
        <f t="shared" si="20"/>
        <v>0.29843073593073588</v>
      </c>
      <c r="P994" s="455"/>
    </row>
    <row r="995" spans="1:16" ht="18" customHeight="1">
      <c r="A995" s="490"/>
      <c r="B995" s="490"/>
      <c r="C995" s="490"/>
      <c r="D995" s="490"/>
      <c r="E995" s="490"/>
      <c r="F995" s="490"/>
      <c r="G995" s="490"/>
      <c r="H995" s="378">
        <v>2140301</v>
      </c>
      <c r="I995" s="344" t="s">
        <v>706</v>
      </c>
      <c r="J995" s="273">
        <v>57</v>
      </c>
      <c r="K995" s="273"/>
      <c r="L995" s="273">
        <v>221</v>
      </c>
      <c r="M995" s="447"/>
      <c r="N995" s="273">
        <v>0</v>
      </c>
      <c r="O995" s="447"/>
      <c r="P995" s="454"/>
    </row>
    <row r="996" spans="1:16" ht="18" customHeight="1">
      <c r="A996" s="490"/>
      <c r="B996" s="490"/>
      <c r="C996" s="490"/>
      <c r="D996" s="490"/>
      <c r="E996" s="490"/>
      <c r="F996" s="490"/>
      <c r="G996" s="490"/>
      <c r="H996" s="378">
        <v>2140302</v>
      </c>
      <c r="I996" s="344" t="s">
        <v>707</v>
      </c>
      <c r="J996" s="273"/>
      <c r="K996" s="273"/>
      <c r="L996" s="273">
        <v>0</v>
      </c>
      <c r="M996" s="447"/>
      <c r="N996" s="273">
        <v>0</v>
      </c>
      <c r="O996" s="447"/>
      <c r="P996" s="454"/>
    </row>
    <row r="997" spans="1:16" ht="18" customHeight="1">
      <c r="A997" s="490"/>
      <c r="B997" s="490"/>
      <c r="C997" s="490"/>
      <c r="D997" s="490"/>
      <c r="E997" s="490"/>
      <c r="F997" s="490"/>
      <c r="G997" s="490"/>
      <c r="H997" s="378">
        <v>2140303</v>
      </c>
      <c r="I997" s="344" t="s">
        <v>708</v>
      </c>
      <c r="J997" s="273"/>
      <c r="K997" s="273"/>
      <c r="L997" s="273">
        <v>0</v>
      </c>
      <c r="M997" s="447"/>
      <c r="N997" s="273">
        <v>0</v>
      </c>
      <c r="O997" s="447"/>
      <c r="P997" s="454"/>
    </row>
    <row r="998" spans="1:16" ht="18" customHeight="1">
      <c r="A998" s="490"/>
      <c r="B998" s="490"/>
      <c r="C998" s="490"/>
      <c r="D998" s="490"/>
      <c r="E998" s="490"/>
      <c r="F998" s="490"/>
      <c r="G998" s="490"/>
      <c r="H998" s="378">
        <v>2140304</v>
      </c>
      <c r="I998" s="344" t="s">
        <v>901</v>
      </c>
      <c r="J998" s="273">
        <v>13463</v>
      </c>
      <c r="K998" s="273"/>
      <c r="L998" s="273">
        <v>14176</v>
      </c>
      <c r="M998" s="447"/>
      <c r="N998" s="273">
        <v>11088</v>
      </c>
      <c r="O998" s="447">
        <f t="shared" si="20"/>
        <v>0.27849927849927858</v>
      </c>
      <c r="P998" s="454"/>
    </row>
    <row r="999" spans="1:16" ht="27.95" customHeight="1">
      <c r="A999" s="490"/>
      <c r="B999" s="490"/>
      <c r="C999" s="490"/>
      <c r="D999" s="490"/>
      <c r="E999" s="490"/>
      <c r="F999" s="490"/>
      <c r="G999" s="490"/>
      <c r="H999" s="378">
        <v>2140305</v>
      </c>
      <c r="I999" s="441" t="s">
        <v>902</v>
      </c>
      <c r="J999" s="273">
        <v>30751</v>
      </c>
      <c r="K999" s="273">
        <v>23403</v>
      </c>
      <c r="L999" s="273">
        <v>22747</v>
      </c>
      <c r="M999" s="447">
        <f>L999/K999</f>
        <v>0.9719694056317566</v>
      </c>
      <c r="N999" s="273">
        <v>33587</v>
      </c>
      <c r="O999" s="447">
        <f t="shared" si="20"/>
        <v>-0.32274391877809872</v>
      </c>
      <c r="P999" s="467" t="s">
        <v>903</v>
      </c>
    </row>
    <row r="1000" spans="1:16" ht="18" customHeight="1">
      <c r="A1000" s="490"/>
      <c r="B1000" s="490"/>
      <c r="C1000" s="490"/>
      <c r="D1000" s="490"/>
      <c r="E1000" s="490"/>
      <c r="F1000" s="490"/>
      <c r="G1000" s="490"/>
      <c r="H1000" s="378">
        <v>2140306</v>
      </c>
      <c r="I1000" s="344" t="s">
        <v>706</v>
      </c>
      <c r="J1000" s="273"/>
      <c r="K1000" s="273"/>
      <c r="L1000" s="273">
        <v>0</v>
      </c>
      <c r="M1000" s="447"/>
      <c r="N1000" s="273">
        <v>0</v>
      </c>
      <c r="O1000" s="447"/>
      <c r="P1000" s="454"/>
    </row>
    <row r="1001" spans="1:16" ht="18" customHeight="1">
      <c r="A1001" s="490"/>
      <c r="B1001" s="490"/>
      <c r="C1001" s="490"/>
      <c r="D1001" s="490"/>
      <c r="E1001" s="490"/>
      <c r="F1001" s="490"/>
      <c r="G1001" s="490"/>
      <c r="H1001" s="378">
        <v>2140307</v>
      </c>
      <c r="I1001" s="344" t="s">
        <v>707</v>
      </c>
      <c r="J1001" s="273"/>
      <c r="K1001" s="273"/>
      <c r="L1001" s="273">
        <v>0</v>
      </c>
      <c r="M1001" s="447"/>
      <c r="N1001" s="273">
        <v>38</v>
      </c>
      <c r="O1001" s="447">
        <f t="shared" ref="O1001:O1006" si="21">L1001/N1001-1</f>
        <v>-1</v>
      </c>
      <c r="P1001" s="457"/>
    </row>
    <row r="1002" spans="1:16" ht="18" customHeight="1">
      <c r="A1002" s="490"/>
      <c r="B1002" s="490"/>
      <c r="C1002" s="490"/>
      <c r="D1002" s="490"/>
      <c r="E1002" s="490"/>
      <c r="F1002" s="490"/>
      <c r="G1002" s="490"/>
      <c r="H1002" s="378">
        <v>2140308</v>
      </c>
      <c r="I1002" s="344" t="s">
        <v>708</v>
      </c>
      <c r="J1002" s="273"/>
      <c r="K1002" s="273"/>
      <c r="L1002" s="273">
        <v>0</v>
      </c>
      <c r="M1002" s="447"/>
      <c r="N1002" s="273">
        <v>0</v>
      </c>
      <c r="O1002" s="447"/>
      <c r="P1002" s="454"/>
    </row>
    <row r="1003" spans="1:16" ht="18" customHeight="1">
      <c r="A1003" s="490"/>
      <c r="B1003" s="490"/>
      <c r="C1003" s="490"/>
      <c r="D1003" s="490"/>
      <c r="E1003" s="490"/>
      <c r="F1003" s="490"/>
      <c r="G1003" s="490"/>
      <c r="H1003" s="378">
        <v>2140309</v>
      </c>
      <c r="I1003" s="344" t="s">
        <v>904</v>
      </c>
      <c r="J1003" s="273"/>
      <c r="K1003" s="273"/>
      <c r="L1003" s="273">
        <v>0</v>
      </c>
      <c r="M1003" s="447"/>
      <c r="N1003" s="273">
        <v>0</v>
      </c>
      <c r="O1003" s="447"/>
      <c r="P1003" s="454"/>
    </row>
    <row r="1004" spans="1:16" ht="18" customHeight="1">
      <c r="A1004" s="490"/>
      <c r="B1004" s="490"/>
      <c r="C1004" s="490"/>
      <c r="D1004" s="490"/>
      <c r="E1004" s="490"/>
      <c r="F1004" s="490"/>
      <c r="G1004" s="490"/>
      <c r="H1004" s="378">
        <v>2140399</v>
      </c>
      <c r="I1004" s="344" t="s">
        <v>905</v>
      </c>
      <c r="J1004" s="273"/>
      <c r="K1004" s="273"/>
      <c r="L1004" s="273">
        <v>0</v>
      </c>
      <c r="M1004" s="447"/>
      <c r="N1004" s="273">
        <v>0</v>
      </c>
      <c r="O1004" s="447"/>
      <c r="P1004" s="454"/>
    </row>
    <row r="1005" spans="1:16" ht="18" customHeight="1">
      <c r="A1005" s="490"/>
      <c r="B1005" s="490"/>
      <c r="C1005" s="490"/>
      <c r="D1005" s="490"/>
      <c r="E1005" s="490"/>
      <c r="F1005" s="490"/>
      <c r="G1005" s="490"/>
      <c r="H1005" s="378">
        <v>21404</v>
      </c>
      <c r="I1005" s="344" t="s">
        <v>906</v>
      </c>
      <c r="J1005" s="273"/>
      <c r="K1005" s="273"/>
      <c r="L1005" s="273">
        <v>0</v>
      </c>
      <c r="M1005" s="447"/>
      <c r="N1005" s="273">
        <v>654</v>
      </c>
      <c r="O1005" s="447">
        <f t="shared" si="21"/>
        <v>-1</v>
      </c>
      <c r="P1005" s="454"/>
    </row>
    <row r="1006" spans="1:16" ht="18" customHeight="1">
      <c r="A1006" s="490"/>
      <c r="B1006" s="490"/>
      <c r="C1006" s="490"/>
      <c r="D1006" s="490"/>
      <c r="E1006" s="490"/>
      <c r="F1006" s="490"/>
      <c r="G1006" s="490"/>
      <c r="H1006" s="378">
        <v>2140401</v>
      </c>
      <c r="I1006" s="344" t="s">
        <v>907</v>
      </c>
      <c r="J1006" s="273">
        <v>3078</v>
      </c>
      <c r="K1006" s="273"/>
      <c r="L1006" s="273">
        <v>2776</v>
      </c>
      <c r="M1006" s="447"/>
      <c r="N1006" s="273">
        <v>3546</v>
      </c>
      <c r="O1006" s="447">
        <f t="shared" si="21"/>
        <v>-0.2171460800902425</v>
      </c>
      <c r="P1006" s="457"/>
    </row>
    <row r="1007" spans="1:16" ht="18" customHeight="1">
      <c r="A1007" s="490"/>
      <c r="B1007" s="490"/>
      <c r="C1007" s="490"/>
      <c r="D1007" s="490"/>
      <c r="E1007" s="490"/>
      <c r="F1007" s="490"/>
      <c r="G1007" s="490"/>
      <c r="H1007" s="378">
        <v>2140402</v>
      </c>
      <c r="I1007" s="344" t="s">
        <v>908</v>
      </c>
      <c r="J1007" s="273"/>
      <c r="K1007" s="273"/>
      <c r="L1007" s="273">
        <v>0</v>
      </c>
      <c r="M1007" s="447"/>
      <c r="N1007" s="273">
        <v>0</v>
      </c>
      <c r="O1007" s="447"/>
      <c r="P1007" s="454"/>
    </row>
    <row r="1008" spans="1:16" ht="18" customHeight="1">
      <c r="A1008" s="490"/>
      <c r="B1008" s="490"/>
      <c r="C1008" s="490"/>
      <c r="D1008" s="490"/>
      <c r="E1008" s="490"/>
      <c r="F1008" s="490"/>
      <c r="G1008" s="490"/>
      <c r="H1008" s="378">
        <v>2140403</v>
      </c>
      <c r="I1008" s="344" t="s">
        <v>909</v>
      </c>
      <c r="J1008" s="273"/>
      <c r="K1008" s="273"/>
      <c r="L1008" s="273">
        <v>0</v>
      </c>
      <c r="M1008" s="447"/>
      <c r="N1008" s="273">
        <v>0</v>
      </c>
      <c r="O1008" s="447"/>
      <c r="P1008" s="454"/>
    </row>
    <row r="1009" spans="1:16" ht="18" customHeight="1">
      <c r="A1009" s="490"/>
      <c r="B1009" s="490"/>
      <c r="C1009" s="490"/>
      <c r="D1009" s="490"/>
      <c r="E1009" s="490"/>
      <c r="F1009" s="490"/>
      <c r="G1009" s="490"/>
      <c r="H1009" s="378">
        <v>2140499</v>
      </c>
      <c r="I1009" s="344" t="s">
        <v>910</v>
      </c>
      <c r="J1009" s="273"/>
      <c r="K1009" s="273"/>
      <c r="L1009" s="273">
        <v>0</v>
      </c>
      <c r="M1009" s="447"/>
      <c r="N1009" s="273">
        <v>0</v>
      </c>
      <c r="O1009" s="447"/>
      <c r="P1009" s="457"/>
    </row>
    <row r="1010" spans="1:16" ht="18" customHeight="1">
      <c r="A1010" s="490"/>
      <c r="B1010" s="490"/>
      <c r="C1010" s="490"/>
      <c r="D1010" s="490"/>
      <c r="E1010" s="490"/>
      <c r="F1010" s="490"/>
      <c r="G1010" s="490"/>
      <c r="H1010" s="378">
        <v>21405</v>
      </c>
      <c r="I1010" s="344" t="s">
        <v>850</v>
      </c>
      <c r="J1010" s="273"/>
      <c r="K1010" s="273"/>
      <c r="L1010" s="273">
        <v>0</v>
      </c>
      <c r="M1010" s="447"/>
      <c r="N1010" s="273">
        <v>0</v>
      </c>
      <c r="O1010" s="447"/>
      <c r="P1010" s="454"/>
    </row>
    <row r="1011" spans="1:16" ht="18" customHeight="1">
      <c r="A1011" s="490"/>
      <c r="B1011" s="490"/>
      <c r="C1011" s="490"/>
      <c r="D1011" s="490"/>
      <c r="E1011" s="490"/>
      <c r="F1011" s="490"/>
      <c r="G1011" s="490"/>
      <c r="H1011" s="378">
        <v>2140502</v>
      </c>
      <c r="I1011" s="344" t="s">
        <v>911</v>
      </c>
      <c r="J1011" s="273"/>
      <c r="K1011" s="273"/>
      <c r="L1011" s="273">
        <v>0</v>
      </c>
      <c r="M1011" s="447"/>
      <c r="N1011" s="273">
        <v>0</v>
      </c>
      <c r="O1011" s="447"/>
      <c r="P1011" s="454"/>
    </row>
    <row r="1012" spans="1:16" ht="18" customHeight="1">
      <c r="A1012" s="490"/>
      <c r="B1012" s="490"/>
      <c r="C1012" s="490"/>
      <c r="D1012" s="490"/>
      <c r="E1012" s="490"/>
      <c r="F1012" s="490"/>
      <c r="G1012" s="490"/>
      <c r="H1012" s="378">
        <v>2140503</v>
      </c>
      <c r="I1012" s="344" t="s">
        <v>912</v>
      </c>
      <c r="J1012" s="273">
        <v>27673</v>
      </c>
      <c r="K1012" s="273"/>
      <c r="L1012" s="273">
        <v>19971</v>
      </c>
      <c r="M1012" s="447"/>
      <c r="N1012" s="273">
        <v>29349</v>
      </c>
      <c r="O1012" s="447">
        <f>L1012/N1012-1</f>
        <v>-0.31953388531125426</v>
      </c>
      <c r="P1012" s="454"/>
    </row>
    <row r="1013" spans="1:16" ht="18" customHeight="1">
      <c r="A1013" s="490"/>
      <c r="B1013" s="490"/>
      <c r="C1013" s="490"/>
      <c r="D1013" s="490"/>
      <c r="E1013" s="490"/>
      <c r="F1013" s="490"/>
      <c r="G1013" s="490"/>
      <c r="H1013" s="378">
        <v>2140504</v>
      </c>
      <c r="I1013" s="441" t="s">
        <v>913</v>
      </c>
      <c r="J1013" s="273">
        <v>8089</v>
      </c>
      <c r="K1013" s="273">
        <v>8084</v>
      </c>
      <c r="L1013" s="273">
        <v>8084</v>
      </c>
      <c r="M1013" s="447">
        <f>L1013/K1013</f>
        <v>1</v>
      </c>
      <c r="N1013" s="273">
        <v>8810</v>
      </c>
      <c r="O1013" s="447">
        <f>L1013/N1013-1</f>
        <v>-8.2406356413166848E-2</v>
      </c>
      <c r="P1013" s="465"/>
    </row>
    <row r="1014" spans="1:16" ht="18" customHeight="1">
      <c r="A1014" s="490"/>
      <c r="B1014" s="490"/>
      <c r="C1014" s="490"/>
      <c r="D1014" s="490"/>
      <c r="E1014" s="490"/>
      <c r="F1014" s="490"/>
      <c r="G1014" s="490"/>
      <c r="H1014" s="378">
        <v>2140505</v>
      </c>
      <c r="I1014" s="344" t="s">
        <v>706</v>
      </c>
      <c r="J1014" s="273">
        <v>1317</v>
      </c>
      <c r="K1014" s="273"/>
      <c r="L1014" s="273">
        <v>1195</v>
      </c>
      <c r="M1014" s="447"/>
      <c r="N1014" s="273">
        <v>1380</v>
      </c>
      <c r="O1014" s="447">
        <f>L1014/N1014-1</f>
        <v>-0.13405797101449279</v>
      </c>
      <c r="P1014" s="454"/>
    </row>
    <row r="1015" spans="1:16" ht="18" customHeight="1">
      <c r="A1015" s="490"/>
      <c r="B1015" s="490"/>
      <c r="C1015" s="490"/>
      <c r="D1015" s="490"/>
      <c r="E1015" s="490"/>
      <c r="F1015" s="490"/>
      <c r="G1015" s="490"/>
      <c r="H1015" s="378">
        <v>2140599</v>
      </c>
      <c r="I1015" s="344" t="s">
        <v>707</v>
      </c>
      <c r="J1015" s="273">
        <v>463</v>
      </c>
      <c r="K1015" s="273"/>
      <c r="L1015" s="273">
        <v>428</v>
      </c>
      <c r="M1015" s="447"/>
      <c r="N1015" s="273">
        <v>552</v>
      </c>
      <c r="O1015" s="447">
        <f>L1015/N1015-1</f>
        <v>-0.22463768115942029</v>
      </c>
      <c r="P1015" s="454"/>
    </row>
    <row r="1016" spans="1:16" ht="18" customHeight="1">
      <c r="A1016" s="490"/>
      <c r="B1016" s="490"/>
      <c r="C1016" s="490"/>
      <c r="D1016" s="490"/>
      <c r="E1016" s="490"/>
      <c r="F1016" s="490"/>
      <c r="G1016" s="490"/>
      <c r="H1016" s="378">
        <v>21406</v>
      </c>
      <c r="I1016" s="344" t="s">
        <v>708</v>
      </c>
      <c r="J1016" s="273"/>
      <c r="K1016" s="273"/>
      <c r="L1016" s="273">
        <v>0</v>
      </c>
      <c r="M1016" s="447"/>
      <c r="N1016" s="273">
        <v>0</v>
      </c>
      <c r="O1016" s="447"/>
      <c r="P1016" s="454"/>
    </row>
    <row r="1017" spans="1:16" ht="18" customHeight="1">
      <c r="A1017" s="490"/>
      <c r="B1017" s="490"/>
      <c r="C1017" s="490"/>
      <c r="D1017" s="490"/>
      <c r="E1017" s="490"/>
      <c r="F1017" s="490"/>
      <c r="G1017" s="490"/>
      <c r="H1017" s="378">
        <v>2140601</v>
      </c>
      <c r="I1017" s="344" t="s">
        <v>914</v>
      </c>
      <c r="J1017" s="273"/>
      <c r="K1017" s="273"/>
      <c r="L1017" s="273">
        <v>0</v>
      </c>
      <c r="M1017" s="447"/>
      <c r="N1017" s="273">
        <v>0</v>
      </c>
      <c r="O1017" s="447"/>
      <c r="P1017" s="454"/>
    </row>
    <row r="1018" spans="1:16" ht="18" customHeight="1">
      <c r="A1018" s="490"/>
      <c r="B1018" s="490"/>
      <c r="C1018" s="490"/>
      <c r="D1018" s="490"/>
      <c r="E1018" s="490"/>
      <c r="F1018" s="490"/>
      <c r="G1018" s="490"/>
      <c r="H1018" s="378">
        <v>2140602</v>
      </c>
      <c r="I1018" s="344" t="s">
        <v>915</v>
      </c>
      <c r="J1018" s="273">
        <v>1720</v>
      </c>
      <c r="K1018" s="273"/>
      <c r="L1018" s="273">
        <v>1742</v>
      </c>
      <c r="M1018" s="447"/>
      <c r="N1018" s="273">
        <v>928</v>
      </c>
      <c r="O1018" s="447">
        <f t="shared" ref="O1018:O1024" si="22">L1018/N1018-1</f>
        <v>0.87715517241379315</v>
      </c>
      <c r="P1018" s="454"/>
    </row>
    <row r="1019" spans="1:16" ht="18" customHeight="1">
      <c r="A1019" s="500"/>
      <c r="B1019" s="500"/>
      <c r="C1019" s="500"/>
      <c r="D1019" s="500"/>
      <c r="E1019" s="500"/>
      <c r="F1019" s="500"/>
      <c r="G1019" s="500"/>
      <c r="H1019" s="378">
        <v>2140603</v>
      </c>
      <c r="I1019" s="344" t="s">
        <v>916</v>
      </c>
      <c r="J1019" s="273">
        <v>248</v>
      </c>
      <c r="K1019" s="273"/>
      <c r="L1019" s="273">
        <v>244</v>
      </c>
      <c r="M1019" s="447"/>
      <c r="N1019" s="273">
        <v>139</v>
      </c>
      <c r="O1019" s="447">
        <f t="shared" si="22"/>
        <v>0.75539568345323738</v>
      </c>
      <c r="P1019" s="457"/>
    </row>
    <row r="1020" spans="1:16" ht="18" customHeight="1">
      <c r="A1020" s="490"/>
      <c r="B1020" s="490"/>
      <c r="C1020" s="490"/>
      <c r="D1020" s="490"/>
      <c r="E1020" s="490"/>
      <c r="F1020" s="490"/>
      <c r="G1020" s="490"/>
      <c r="H1020" s="378">
        <v>2140699</v>
      </c>
      <c r="I1020" s="344" t="s">
        <v>917</v>
      </c>
      <c r="J1020" s="273"/>
      <c r="K1020" s="273"/>
      <c r="L1020" s="273">
        <v>0</v>
      </c>
      <c r="M1020" s="447"/>
      <c r="N1020" s="273">
        <v>0</v>
      </c>
      <c r="O1020" s="447"/>
      <c r="P1020" s="454"/>
    </row>
    <row r="1021" spans="1:16" ht="18" customHeight="1">
      <c r="A1021" s="490"/>
      <c r="B1021" s="490"/>
      <c r="C1021" s="490"/>
      <c r="D1021" s="490"/>
      <c r="E1021" s="490"/>
      <c r="F1021" s="490"/>
      <c r="G1021" s="490"/>
      <c r="H1021" s="378">
        <v>21499</v>
      </c>
      <c r="I1021" s="344" t="s">
        <v>918</v>
      </c>
      <c r="J1021" s="273">
        <v>4340</v>
      </c>
      <c r="K1021" s="273"/>
      <c r="L1021" s="273">
        <v>4475</v>
      </c>
      <c r="M1021" s="447"/>
      <c r="N1021" s="273">
        <v>5811</v>
      </c>
      <c r="O1021" s="447">
        <f t="shared" si="22"/>
        <v>-0.22990879366718298</v>
      </c>
      <c r="P1021" s="454"/>
    </row>
    <row r="1022" spans="1:16" ht="32.1" customHeight="1">
      <c r="A1022" s="490"/>
      <c r="B1022" s="490"/>
      <c r="C1022" s="490"/>
      <c r="D1022" s="490"/>
      <c r="E1022" s="490"/>
      <c r="F1022" s="490"/>
      <c r="G1022" s="490"/>
      <c r="H1022" s="378">
        <v>2149901</v>
      </c>
      <c r="I1022" s="441" t="s">
        <v>919</v>
      </c>
      <c r="J1022" s="273">
        <v>12470</v>
      </c>
      <c r="K1022" s="273">
        <v>17642</v>
      </c>
      <c r="L1022" s="273">
        <v>17226</v>
      </c>
      <c r="M1022" s="447">
        <f>L1022/K1022</f>
        <v>0.97641990704001813</v>
      </c>
      <c r="N1022" s="273">
        <v>27764</v>
      </c>
      <c r="O1022" s="447">
        <f t="shared" si="22"/>
        <v>-0.37955625990491282</v>
      </c>
      <c r="P1022" s="454" t="s">
        <v>920</v>
      </c>
    </row>
    <row r="1023" spans="1:16" ht="18" customHeight="1">
      <c r="A1023" s="490"/>
      <c r="B1023" s="490"/>
      <c r="C1023" s="490"/>
      <c r="D1023" s="490"/>
      <c r="E1023" s="490"/>
      <c r="F1023" s="490"/>
      <c r="G1023" s="490"/>
      <c r="H1023" s="378">
        <v>2149999</v>
      </c>
      <c r="I1023" s="344" t="s">
        <v>706</v>
      </c>
      <c r="J1023" s="273">
        <v>2749</v>
      </c>
      <c r="K1023" s="273"/>
      <c r="L1023" s="273">
        <v>2651</v>
      </c>
      <c r="M1023" s="447"/>
      <c r="N1023" s="273">
        <v>3008</v>
      </c>
      <c r="O1023" s="447">
        <f t="shared" si="22"/>
        <v>-0.11868351063829785</v>
      </c>
      <c r="P1023" s="454"/>
    </row>
    <row r="1024" spans="1:16" s="428" customFormat="1" ht="18" customHeight="1">
      <c r="A1024" s="490"/>
      <c r="B1024" s="490"/>
      <c r="C1024" s="490"/>
      <c r="D1024" s="490"/>
      <c r="E1024" s="490"/>
      <c r="F1024" s="490"/>
      <c r="G1024" s="490"/>
      <c r="H1024" s="459">
        <v>215</v>
      </c>
      <c r="I1024" s="344" t="s">
        <v>707</v>
      </c>
      <c r="J1024" s="273">
        <v>6678</v>
      </c>
      <c r="K1024" s="273"/>
      <c r="L1024" s="273">
        <v>7075</v>
      </c>
      <c r="M1024" s="447"/>
      <c r="N1024" s="273">
        <v>3568</v>
      </c>
      <c r="O1024" s="447">
        <f t="shared" si="22"/>
        <v>0.98290358744394624</v>
      </c>
      <c r="P1024" s="454"/>
    </row>
    <row r="1025" spans="1:16" ht="18" customHeight="1">
      <c r="A1025" s="490"/>
      <c r="B1025" s="490"/>
      <c r="C1025" s="490"/>
      <c r="D1025" s="490"/>
      <c r="E1025" s="490"/>
      <c r="F1025" s="490"/>
      <c r="G1025" s="490"/>
      <c r="H1025" s="378">
        <v>21501</v>
      </c>
      <c r="I1025" s="344" t="s">
        <v>708</v>
      </c>
      <c r="J1025" s="273"/>
      <c r="K1025" s="273"/>
      <c r="L1025" s="273">
        <v>0</v>
      </c>
      <c r="M1025" s="447"/>
      <c r="N1025" s="273">
        <v>0</v>
      </c>
      <c r="O1025" s="447"/>
      <c r="P1025" s="454"/>
    </row>
    <row r="1026" spans="1:16" ht="18" customHeight="1">
      <c r="A1026" s="490"/>
      <c r="B1026" s="490"/>
      <c r="C1026" s="490"/>
      <c r="D1026" s="490"/>
      <c r="E1026" s="490"/>
      <c r="F1026" s="490"/>
      <c r="G1026" s="490"/>
      <c r="H1026" s="378">
        <v>2150101</v>
      </c>
      <c r="I1026" s="344" t="s">
        <v>921</v>
      </c>
      <c r="J1026" s="273"/>
      <c r="K1026" s="273"/>
      <c r="L1026" s="273">
        <v>0</v>
      </c>
      <c r="M1026" s="447"/>
      <c r="N1026" s="273">
        <v>0</v>
      </c>
      <c r="O1026" s="447"/>
      <c r="P1026" s="454"/>
    </row>
    <row r="1027" spans="1:16" ht="18" customHeight="1">
      <c r="A1027" s="490"/>
      <c r="B1027" s="490"/>
      <c r="C1027" s="490"/>
      <c r="D1027" s="490"/>
      <c r="E1027" s="490"/>
      <c r="F1027" s="490"/>
      <c r="G1027" s="490"/>
      <c r="H1027" s="378">
        <v>2150102</v>
      </c>
      <c r="I1027" s="344" t="s">
        <v>922</v>
      </c>
      <c r="J1027" s="273"/>
      <c r="K1027" s="273"/>
      <c r="L1027" s="273">
        <v>0</v>
      </c>
      <c r="M1027" s="447"/>
      <c r="N1027" s="273">
        <v>0</v>
      </c>
      <c r="O1027" s="447"/>
      <c r="P1027" s="454"/>
    </row>
    <row r="1028" spans="1:16" ht="18" customHeight="1">
      <c r="A1028" s="490"/>
      <c r="B1028" s="490"/>
      <c r="C1028" s="490"/>
      <c r="D1028" s="490"/>
      <c r="E1028" s="490"/>
      <c r="F1028" s="490"/>
      <c r="G1028" s="490"/>
      <c r="H1028" s="378">
        <v>2150103</v>
      </c>
      <c r="I1028" s="344" t="s">
        <v>923</v>
      </c>
      <c r="J1028" s="273">
        <v>3042</v>
      </c>
      <c r="K1028" s="273"/>
      <c r="L1028" s="273">
        <v>7500</v>
      </c>
      <c r="M1028" s="447"/>
      <c r="N1028" s="273">
        <v>21188</v>
      </c>
      <c r="O1028" s="447">
        <f>L1028/N1028-1</f>
        <v>-0.64602605248253731</v>
      </c>
      <c r="P1028" s="454"/>
    </row>
    <row r="1029" spans="1:16" ht="78.95" customHeight="1">
      <c r="A1029" s="490"/>
      <c r="B1029" s="490"/>
      <c r="C1029" s="490"/>
      <c r="D1029" s="490"/>
      <c r="E1029" s="490"/>
      <c r="F1029" s="490"/>
      <c r="G1029" s="490"/>
      <c r="H1029" s="378">
        <v>2150104</v>
      </c>
      <c r="I1029" s="441" t="s">
        <v>924</v>
      </c>
      <c r="J1029" s="273">
        <v>31586</v>
      </c>
      <c r="K1029" s="273">
        <v>35550</v>
      </c>
      <c r="L1029" s="273">
        <v>35106</v>
      </c>
      <c r="M1029" s="447">
        <f>L1029/K1029</f>
        <v>0.98751054852320674</v>
      </c>
      <c r="N1029" s="273">
        <v>596791</v>
      </c>
      <c r="O1029" s="447">
        <f>L1029/N1029-1</f>
        <v>-0.94117538635803821</v>
      </c>
      <c r="P1029" s="467" t="s">
        <v>925</v>
      </c>
    </row>
    <row r="1030" spans="1:16" ht="18" customHeight="1">
      <c r="A1030" s="490"/>
      <c r="B1030" s="490"/>
      <c r="C1030" s="490"/>
      <c r="D1030" s="490"/>
      <c r="E1030" s="490"/>
      <c r="F1030" s="490"/>
      <c r="G1030" s="490"/>
      <c r="H1030" s="378">
        <v>2150105</v>
      </c>
      <c r="I1030" s="344" t="s">
        <v>706</v>
      </c>
      <c r="J1030" s="273">
        <v>834</v>
      </c>
      <c r="K1030" s="273"/>
      <c r="L1030" s="273">
        <v>739</v>
      </c>
      <c r="M1030" s="447"/>
      <c r="N1030" s="273">
        <v>759</v>
      </c>
      <c r="O1030" s="447">
        <f>L1030/N1030-1</f>
        <v>-2.6350461133069825E-2</v>
      </c>
      <c r="P1030" s="454"/>
    </row>
    <row r="1031" spans="1:16" ht="18" customHeight="1">
      <c r="A1031" s="490"/>
      <c r="B1031" s="490"/>
      <c r="C1031" s="490"/>
      <c r="D1031" s="490"/>
      <c r="E1031" s="490"/>
      <c r="F1031" s="490"/>
      <c r="G1031" s="490"/>
      <c r="H1031" s="378">
        <v>2150106</v>
      </c>
      <c r="I1031" s="344" t="s">
        <v>707</v>
      </c>
      <c r="J1031" s="273"/>
      <c r="K1031" s="273"/>
      <c r="L1031" s="273">
        <v>0</v>
      </c>
      <c r="M1031" s="447"/>
      <c r="N1031" s="273">
        <v>0</v>
      </c>
      <c r="O1031" s="447"/>
      <c r="P1031" s="454"/>
    </row>
    <row r="1032" spans="1:16" ht="18" customHeight="1">
      <c r="A1032" s="490"/>
      <c r="B1032" s="490"/>
      <c r="C1032" s="490"/>
      <c r="D1032" s="490"/>
      <c r="E1032" s="490"/>
      <c r="F1032" s="490"/>
      <c r="G1032" s="490"/>
      <c r="H1032" s="378">
        <v>2150107</v>
      </c>
      <c r="I1032" s="344" t="s">
        <v>708</v>
      </c>
      <c r="J1032" s="273"/>
      <c r="K1032" s="273"/>
      <c r="L1032" s="273">
        <v>0</v>
      </c>
      <c r="M1032" s="447"/>
      <c r="N1032" s="273">
        <v>0</v>
      </c>
      <c r="O1032" s="447"/>
      <c r="P1032" s="454"/>
    </row>
    <row r="1033" spans="1:16" ht="18" customHeight="1">
      <c r="A1033" s="490"/>
      <c r="B1033" s="490"/>
      <c r="C1033" s="490"/>
      <c r="D1033" s="490"/>
      <c r="E1033" s="490"/>
      <c r="F1033" s="490"/>
      <c r="G1033" s="490"/>
      <c r="H1033" s="378">
        <v>2150108</v>
      </c>
      <c r="I1033" s="344" t="s">
        <v>926</v>
      </c>
      <c r="J1033" s="273"/>
      <c r="K1033" s="273"/>
      <c r="L1033" s="273">
        <v>0</v>
      </c>
      <c r="M1033" s="447"/>
      <c r="N1033" s="273">
        <v>0</v>
      </c>
      <c r="O1033" s="447"/>
      <c r="P1033" s="454"/>
    </row>
    <row r="1034" spans="1:16" ht="18" customHeight="1">
      <c r="A1034" s="490"/>
      <c r="B1034" s="490"/>
      <c r="C1034" s="490"/>
      <c r="D1034" s="490"/>
      <c r="E1034" s="490"/>
      <c r="F1034" s="490"/>
      <c r="G1034" s="490"/>
      <c r="H1034" s="378">
        <v>2150199</v>
      </c>
      <c r="I1034" s="344" t="s">
        <v>927</v>
      </c>
      <c r="J1034" s="273">
        <v>395</v>
      </c>
      <c r="K1034" s="273"/>
      <c r="L1034" s="273">
        <v>16087</v>
      </c>
      <c r="M1034" s="447"/>
      <c r="N1034" s="273">
        <v>27723</v>
      </c>
      <c r="O1034" s="447">
        <f>L1034/N1034-1</f>
        <v>-0.41972369512678998</v>
      </c>
      <c r="P1034" s="454"/>
    </row>
    <row r="1035" spans="1:16" ht="18" customHeight="1">
      <c r="A1035" s="490"/>
      <c r="B1035" s="490"/>
      <c r="C1035" s="490"/>
      <c r="D1035" s="490"/>
      <c r="E1035" s="490"/>
      <c r="F1035" s="490"/>
      <c r="G1035" s="490"/>
      <c r="H1035" s="378">
        <v>21502</v>
      </c>
      <c r="I1035" s="344" t="s">
        <v>928</v>
      </c>
      <c r="J1035" s="273">
        <v>30357</v>
      </c>
      <c r="K1035" s="273"/>
      <c r="L1035" s="273">
        <v>18280</v>
      </c>
      <c r="M1035" s="447"/>
      <c r="N1035" s="273">
        <v>568309</v>
      </c>
      <c r="O1035" s="447">
        <f>L1035/N1035-1</f>
        <v>-0.96783439994791565</v>
      </c>
      <c r="P1035" s="454"/>
    </row>
    <row r="1036" spans="1:16" ht="18" customHeight="1">
      <c r="A1036" s="490"/>
      <c r="B1036" s="490"/>
      <c r="C1036" s="490"/>
      <c r="D1036" s="490"/>
      <c r="E1036" s="490"/>
      <c r="F1036" s="490"/>
      <c r="G1036" s="490"/>
      <c r="H1036" s="378">
        <v>2150201</v>
      </c>
      <c r="I1036" s="441" t="s">
        <v>929</v>
      </c>
      <c r="J1036" s="273">
        <v>434938</v>
      </c>
      <c r="K1036" s="273">
        <v>458487</v>
      </c>
      <c r="L1036" s="273">
        <v>425287</v>
      </c>
      <c r="M1036" s="447">
        <f>L1036/K1036</f>
        <v>0.92758791416114306</v>
      </c>
      <c r="N1036" s="273">
        <v>383222</v>
      </c>
      <c r="O1036" s="447">
        <f>L1036/N1036-1</f>
        <v>0.1097666626655045</v>
      </c>
      <c r="P1036" s="454"/>
    </row>
    <row r="1037" spans="1:16" ht="18" customHeight="1">
      <c r="A1037" s="490"/>
      <c r="B1037" s="490"/>
      <c r="C1037" s="490"/>
      <c r="D1037" s="490"/>
      <c r="E1037" s="490"/>
      <c r="F1037" s="490"/>
      <c r="G1037" s="490"/>
      <c r="H1037" s="378">
        <v>2150202</v>
      </c>
      <c r="I1037" s="344" t="s">
        <v>930</v>
      </c>
      <c r="J1037" s="273"/>
      <c r="K1037" s="273"/>
      <c r="L1037" s="273">
        <v>0</v>
      </c>
      <c r="M1037" s="447"/>
      <c r="N1037" s="273">
        <v>0</v>
      </c>
      <c r="O1037" s="447"/>
      <c r="P1037" s="454"/>
    </row>
    <row r="1038" spans="1:16" ht="18" customHeight="1">
      <c r="A1038" s="490"/>
      <c r="B1038" s="490"/>
      <c r="C1038" s="490"/>
      <c r="D1038" s="490"/>
      <c r="E1038" s="490"/>
      <c r="F1038" s="490"/>
      <c r="G1038" s="490"/>
      <c r="H1038" s="378">
        <v>2150203</v>
      </c>
      <c r="I1038" s="344" t="s">
        <v>931</v>
      </c>
      <c r="J1038" s="273"/>
      <c r="K1038" s="273"/>
      <c r="L1038" s="273">
        <v>0</v>
      </c>
      <c r="M1038" s="447"/>
      <c r="N1038" s="273">
        <v>0</v>
      </c>
      <c r="O1038" s="447"/>
      <c r="P1038" s="454"/>
    </row>
    <row r="1039" spans="1:16" ht="18" customHeight="1">
      <c r="A1039" s="490"/>
      <c r="B1039" s="490"/>
      <c r="C1039" s="490"/>
      <c r="D1039" s="490"/>
      <c r="E1039" s="490"/>
      <c r="F1039" s="490"/>
      <c r="G1039" s="490"/>
      <c r="H1039" s="378">
        <v>2150204</v>
      </c>
      <c r="I1039" s="344" t="s">
        <v>932</v>
      </c>
      <c r="J1039" s="273"/>
      <c r="K1039" s="273"/>
      <c r="L1039" s="273">
        <v>0</v>
      </c>
      <c r="M1039" s="447"/>
      <c r="N1039" s="273">
        <v>0</v>
      </c>
      <c r="O1039" s="447"/>
      <c r="P1039" s="454"/>
    </row>
    <row r="1040" spans="1:16" ht="18" customHeight="1">
      <c r="A1040" s="490"/>
      <c r="B1040" s="490"/>
      <c r="C1040" s="490"/>
      <c r="D1040" s="490"/>
      <c r="E1040" s="490"/>
      <c r="F1040" s="490"/>
      <c r="G1040" s="490"/>
      <c r="H1040" s="378">
        <v>2150205</v>
      </c>
      <c r="I1040" s="344" t="s">
        <v>933</v>
      </c>
      <c r="J1040" s="273"/>
      <c r="K1040" s="273"/>
      <c r="L1040" s="273">
        <v>0</v>
      </c>
      <c r="M1040" s="443"/>
      <c r="N1040" s="273">
        <v>0</v>
      </c>
      <c r="O1040" s="443"/>
      <c r="P1040" s="457"/>
    </row>
    <row r="1041" spans="1:16" ht="18" customHeight="1">
      <c r="A1041" s="490"/>
      <c r="B1041" s="490"/>
      <c r="C1041" s="490"/>
      <c r="D1041" s="490"/>
      <c r="E1041" s="490"/>
      <c r="F1041" s="490"/>
      <c r="G1041" s="490"/>
      <c r="H1041" s="378">
        <v>2150206</v>
      </c>
      <c r="I1041" s="344" t="s">
        <v>934</v>
      </c>
      <c r="J1041" s="273"/>
      <c r="K1041" s="273"/>
      <c r="L1041" s="273">
        <v>0</v>
      </c>
      <c r="M1041" s="443"/>
      <c r="N1041" s="273">
        <v>0</v>
      </c>
      <c r="O1041" s="443"/>
      <c r="P1041" s="454"/>
    </row>
    <row r="1042" spans="1:16" ht="18" customHeight="1">
      <c r="A1042" s="490"/>
      <c r="B1042" s="490"/>
      <c r="C1042" s="490"/>
      <c r="D1042" s="490"/>
      <c r="E1042" s="490"/>
      <c r="F1042" s="490"/>
      <c r="G1042" s="490"/>
      <c r="H1042" s="378">
        <v>2150207</v>
      </c>
      <c r="I1042" s="344" t="s">
        <v>935</v>
      </c>
      <c r="J1042" s="273">
        <v>434938</v>
      </c>
      <c r="K1042" s="273"/>
      <c r="L1042" s="273">
        <v>425287</v>
      </c>
      <c r="M1042" s="443"/>
      <c r="N1042" s="273">
        <v>383222</v>
      </c>
      <c r="O1042" s="447">
        <f>L1042/N1042-1</f>
        <v>0.1097666626655045</v>
      </c>
      <c r="P1042" s="454"/>
    </row>
    <row r="1043" spans="1:16" ht="18" customHeight="1">
      <c r="A1043" s="490"/>
      <c r="B1043" s="490"/>
      <c r="C1043" s="490"/>
      <c r="D1043" s="490"/>
      <c r="E1043" s="490"/>
      <c r="F1043" s="490"/>
      <c r="G1043" s="490"/>
      <c r="H1043" s="378">
        <v>2150208</v>
      </c>
      <c r="I1043" s="441" t="s">
        <v>52</v>
      </c>
      <c r="J1043" s="462">
        <f>SUM(J1044,J1054,J1061,J1067)</f>
        <v>263529</v>
      </c>
      <c r="K1043" s="462">
        <f>SUM(K1044,K1054,K1061,K1067)</f>
        <v>236837</v>
      </c>
      <c r="L1043" s="462">
        <f>SUM(L1044,L1054,L1061,L1067)</f>
        <v>189879</v>
      </c>
      <c r="M1043" s="443">
        <f>L1043/K1043</f>
        <v>0.80172861503903525</v>
      </c>
      <c r="N1043" s="462">
        <f>SUM(N1044,N1054,N1061,N1067)</f>
        <v>423376</v>
      </c>
      <c r="O1043" s="443">
        <f>L1043/N1043-1</f>
        <v>-0.55151213106080643</v>
      </c>
      <c r="P1043" s="464"/>
    </row>
    <row r="1044" spans="1:16" ht="18" customHeight="1">
      <c r="A1044" s="490"/>
      <c r="B1044" s="490"/>
      <c r="C1044" s="490"/>
      <c r="D1044" s="490"/>
      <c r="E1044" s="490"/>
      <c r="F1044" s="490"/>
      <c r="G1044" s="490"/>
      <c r="H1044" s="378">
        <v>2150209</v>
      </c>
      <c r="I1044" s="441" t="s">
        <v>936</v>
      </c>
      <c r="J1044" s="273">
        <v>51022</v>
      </c>
      <c r="K1044" s="273">
        <v>28094</v>
      </c>
      <c r="L1044" s="273">
        <v>27622</v>
      </c>
      <c r="M1044" s="447">
        <f>L1044/K1044</f>
        <v>0.98319925962839039</v>
      </c>
      <c r="N1044" s="273">
        <v>37962</v>
      </c>
      <c r="O1044" s="447">
        <f>L1044/N1044-1</f>
        <v>-0.27237764079869342</v>
      </c>
      <c r="P1044" s="455"/>
    </row>
    <row r="1045" spans="1:16" ht="18" customHeight="1">
      <c r="A1045" s="490"/>
      <c r="B1045" s="490"/>
      <c r="C1045" s="490"/>
      <c r="D1045" s="490"/>
      <c r="E1045" s="490"/>
      <c r="F1045" s="490"/>
      <c r="G1045" s="490"/>
      <c r="H1045" s="378">
        <v>2150210</v>
      </c>
      <c r="I1045" s="344" t="s">
        <v>706</v>
      </c>
      <c r="J1045" s="273"/>
      <c r="K1045" s="273"/>
      <c r="L1045" s="273">
        <v>0</v>
      </c>
      <c r="M1045" s="447"/>
      <c r="N1045" s="273">
        <v>0</v>
      </c>
      <c r="O1045" s="447"/>
      <c r="P1045" s="454"/>
    </row>
    <row r="1046" spans="1:16" ht="18" customHeight="1">
      <c r="A1046" s="490"/>
      <c r="B1046" s="490"/>
      <c r="C1046" s="490"/>
      <c r="D1046" s="490"/>
      <c r="E1046" s="490"/>
      <c r="F1046" s="490"/>
      <c r="G1046" s="490"/>
      <c r="H1046" s="378">
        <v>2150212</v>
      </c>
      <c r="I1046" s="344" t="s">
        <v>707</v>
      </c>
      <c r="J1046" s="273"/>
      <c r="K1046" s="273"/>
      <c r="L1046" s="273">
        <v>0</v>
      </c>
      <c r="M1046" s="447"/>
      <c r="N1046" s="273">
        <v>0</v>
      </c>
      <c r="O1046" s="447"/>
      <c r="P1046" s="454"/>
    </row>
    <row r="1047" spans="1:16" ht="18" customHeight="1">
      <c r="A1047" s="490"/>
      <c r="B1047" s="490"/>
      <c r="C1047" s="490"/>
      <c r="D1047" s="490"/>
      <c r="E1047" s="490"/>
      <c r="F1047" s="490"/>
      <c r="G1047" s="490"/>
      <c r="H1047" s="378">
        <v>2150213</v>
      </c>
      <c r="I1047" s="344" t="s">
        <v>708</v>
      </c>
      <c r="J1047" s="273"/>
      <c r="K1047" s="273"/>
      <c r="L1047" s="273">
        <v>0</v>
      </c>
      <c r="M1047" s="447"/>
      <c r="N1047" s="273">
        <v>0</v>
      </c>
      <c r="O1047" s="447"/>
      <c r="P1047" s="454"/>
    </row>
    <row r="1048" spans="1:16" ht="18" customHeight="1">
      <c r="A1048" s="490"/>
      <c r="B1048" s="490"/>
      <c r="C1048" s="490"/>
      <c r="D1048" s="490"/>
      <c r="E1048" s="490"/>
      <c r="F1048" s="490"/>
      <c r="G1048" s="490"/>
      <c r="H1048" s="378">
        <v>2150214</v>
      </c>
      <c r="I1048" s="344" t="s">
        <v>937</v>
      </c>
      <c r="J1048" s="273"/>
      <c r="K1048" s="273"/>
      <c r="L1048" s="273">
        <v>0</v>
      </c>
      <c r="M1048" s="447"/>
      <c r="N1048" s="273">
        <v>0</v>
      </c>
      <c r="O1048" s="447"/>
      <c r="P1048" s="454"/>
    </row>
    <row r="1049" spans="1:16" ht="18" customHeight="1">
      <c r="A1049" s="490"/>
      <c r="B1049" s="490"/>
      <c r="C1049" s="490"/>
      <c r="D1049" s="490"/>
      <c r="E1049" s="490"/>
      <c r="F1049" s="490"/>
      <c r="G1049" s="490"/>
      <c r="H1049" s="378">
        <v>2150215</v>
      </c>
      <c r="I1049" s="344" t="s">
        <v>938</v>
      </c>
      <c r="J1049" s="273"/>
      <c r="K1049" s="273"/>
      <c r="L1049" s="273">
        <v>0</v>
      </c>
      <c r="M1049" s="447"/>
      <c r="N1049" s="273">
        <v>0</v>
      </c>
      <c r="O1049" s="447"/>
      <c r="P1049" s="454"/>
    </row>
    <row r="1050" spans="1:16" ht="18" customHeight="1">
      <c r="A1050" s="490"/>
      <c r="B1050" s="490"/>
      <c r="C1050" s="490"/>
      <c r="D1050" s="490"/>
      <c r="E1050" s="490"/>
      <c r="F1050" s="490"/>
      <c r="G1050" s="490"/>
      <c r="H1050" s="378">
        <v>2150299</v>
      </c>
      <c r="I1050" s="344" t="s">
        <v>939</v>
      </c>
      <c r="J1050" s="273"/>
      <c r="K1050" s="273"/>
      <c r="L1050" s="273">
        <v>0</v>
      </c>
      <c r="M1050" s="447"/>
      <c r="N1050" s="273">
        <v>0</v>
      </c>
      <c r="O1050" s="447"/>
      <c r="P1050" s="454"/>
    </row>
    <row r="1051" spans="1:16" ht="18" customHeight="1">
      <c r="A1051" s="490"/>
      <c r="B1051" s="490"/>
      <c r="C1051" s="490"/>
      <c r="D1051" s="490"/>
      <c r="E1051" s="490"/>
      <c r="F1051" s="490"/>
      <c r="G1051" s="490"/>
      <c r="H1051" s="378">
        <v>21503</v>
      </c>
      <c r="I1051" s="344" t="s">
        <v>940</v>
      </c>
      <c r="J1051" s="273"/>
      <c r="K1051" s="273"/>
      <c r="L1051" s="273">
        <v>0</v>
      </c>
      <c r="M1051" s="447"/>
      <c r="N1051" s="273">
        <v>0</v>
      </c>
      <c r="O1051" s="447"/>
      <c r="P1051" s="454"/>
    </row>
    <row r="1052" spans="1:16" ht="18" customHeight="1">
      <c r="A1052" s="490"/>
      <c r="B1052" s="490"/>
      <c r="C1052" s="490"/>
      <c r="D1052" s="490"/>
      <c r="E1052" s="490"/>
      <c r="F1052" s="490"/>
      <c r="G1052" s="490"/>
      <c r="H1052" s="378">
        <v>2150301</v>
      </c>
      <c r="I1052" s="344" t="s">
        <v>731</v>
      </c>
      <c r="J1052" s="273"/>
      <c r="K1052" s="273"/>
      <c r="L1052" s="273">
        <v>0</v>
      </c>
      <c r="M1052" s="447"/>
      <c r="N1052" s="273">
        <v>0</v>
      </c>
      <c r="O1052" s="447"/>
      <c r="P1052" s="454"/>
    </row>
    <row r="1053" spans="1:16" ht="18" customHeight="1">
      <c r="A1053" s="490"/>
      <c r="B1053" s="490"/>
      <c r="C1053" s="490"/>
      <c r="D1053" s="490"/>
      <c r="E1053" s="490"/>
      <c r="F1053" s="490"/>
      <c r="G1053" s="490"/>
      <c r="H1053" s="378">
        <v>2150302</v>
      </c>
      <c r="I1053" s="344" t="s">
        <v>941</v>
      </c>
      <c r="J1053" s="273">
        <v>51022</v>
      </c>
      <c r="K1053" s="273"/>
      <c r="L1053" s="273">
        <v>27622</v>
      </c>
      <c r="M1053" s="447"/>
      <c r="N1053" s="273">
        <v>37962</v>
      </c>
      <c r="O1053" s="447">
        <f t="shared" ref="O1053:O1059" si="23">L1053/N1053-1</f>
        <v>-0.27237764079869342</v>
      </c>
      <c r="P1053" s="454"/>
    </row>
    <row r="1054" spans="1:16" ht="18" customHeight="1">
      <c r="A1054" s="490"/>
      <c r="B1054" s="490"/>
      <c r="C1054" s="490"/>
      <c r="D1054" s="490"/>
      <c r="E1054" s="490"/>
      <c r="F1054" s="490"/>
      <c r="G1054" s="490"/>
      <c r="H1054" s="378">
        <v>2150303</v>
      </c>
      <c r="I1054" s="441" t="s">
        <v>942</v>
      </c>
      <c r="J1054" s="273">
        <v>5315</v>
      </c>
      <c r="K1054" s="273">
        <v>4263</v>
      </c>
      <c r="L1054" s="273">
        <v>4263</v>
      </c>
      <c r="M1054" s="447">
        <f>L1054/K1054</f>
        <v>1</v>
      </c>
      <c r="N1054" s="273">
        <v>4400</v>
      </c>
      <c r="O1054" s="447">
        <f t="shared" si="23"/>
        <v>-3.1136363636363629E-2</v>
      </c>
      <c r="P1054" s="454"/>
    </row>
    <row r="1055" spans="1:16" ht="18" customHeight="1">
      <c r="A1055" s="490"/>
      <c r="B1055" s="490"/>
      <c r="C1055" s="490"/>
      <c r="D1055" s="490"/>
      <c r="E1055" s="490"/>
      <c r="F1055" s="490"/>
      <c r="G1055" s="490"/>
      <c r="H1055" s="378">
        <v>2150399</v>
      </c>
      <c r="I1055" s="344" t="s">
        <v>706</v>
      </c>
      <c r="J1055" s="273"/>
      <c r="K1055" s="273"/>
      <c r="L1055" s="273">
        <v>0</v>
      </c>
      <c r="M1055" s="447"/>
      <c r="N1055" s="273">
        <v>0</v>
      </c>
      <c r="O1055" s="447"/>
      <c r="P1055" s="457"/>
    </row>
    <row r="1056" spans="1:16" ht="18" customHeight="1">
      <c r="A1056" s="490"/>
      <c r="B1056" s="490"/>
      <c r="C1056" s="490"/>
      <c r="D1056" s="490"/>
      <c r="E1056" s="490"/>
      <c r="F1056" s="490"/>
      <c r="G1056" s="490"/>
      <c r="H1056" s="378">
        <v>21505</v>
      </c>
      <c r="I1056" s="344" t="s">
        <v>707</v>
      </c>
      <c r="J1056" s="273"/>
      <c r="K1056" s="273"/>
      <c r="L1056" s="273">
        <v>0</v>
      </c>
      <c r="M1056" s="447"/>
      <c r="N1056" s="273">
        <v>0</v>
      </c>
      <c r="O1056" s="447"/>
      <c r="P1056" s="454"/>
    </row>
    <row r="1057" spans="1:16" ht="18" customHeight="1">
      <c r="A1057" s="490"/>
      <c r="B1057" s="490"/>
      <c r="C1057" s="490"/>
      <c r="D1057" s="490"/>
      <c r="E1057" s="490"/>
      <c r="F1057" s="490"/>
      <c r="G1057" s="490"/>
      <c r="H1057" s="378">
        <v>2150501</v>
      </c>
      <c r="I1057" s="344" t="s">
        <v>708</v>
      </c>
      <c r="J1057" s="273"/>
      <c r="K1057" s="273"/>
      <c r="L1057" s="273">
        <v>0</v>
      </c>
      <c r="M1057" s="447"/>
      <c r="N1057" s="273">
        <v>0</v>
      </c>
      <c r="O1057" s="447"/>
      <c r="P1057" s="454"/>
    </row>
    <row r="1058" spans="1:16" ht="18" customHeight="1">
      <c r="A1058" s="490"/>
      <c r="B1058" s="490"/>
      <c r="C1058" s="490"/>
      <c r="D1058" s="490"/>
      <c r="E1058" s="490"/>
      <c r="F1058" s="490"/>
      <c r="G1058" s="490"/>
      <c r="H1058" s="378">
        <v>2150502</v>
      </c>
      <c r="I1058" s="344" t="s">
        <v>943</v>
      </c>
      <c r="J1058" s="273">
        <v>4591</v>
      </c>
      <c r="K1058" s="273"/>
      <c r="L1058" s="273">
        <v>3555</v>
      </c>
      <c r="M1058" s="447"/>
      <c r="N1058" s="273">
        <v>3694</v>
      </c>
      <c r="O1058" s="447">
        <f t="shared" si="23"/>
        <v>-3.7628586897671901E-2</v>
      </c>
      <c r="P1058" s="454"/>
    </row>
    <row r="1059" spans="1:16" ht="18" customHeight="1">
      <c r="A1059" s="490"/>
      <c r="B1059" s="490"/>
      <c r="C1059" s="490"/>
      <c r="D1059" s="490"/>
      <c r="E1059" s="490"/>
      <c r="F1059" s="490"/>
      <c r="G1059" s="490"/>
      <c r="H1059" s="378">
        <v>2150503</v>
      </c>
      <c r="I1059" s="344" t="s">
        <v>944</v>
      </c>
      <c r="J1059" s="273">
        <v>724</v>
      </c>
      <c r="K1059" s="273"/>
      <c r="L1059" s="273">
        <v>708</v>
      </c>
      <c r="M1059" s="447"/>
      <c r="N1059" s="273">
        <v>706</v>
      </c>
      <c r="O1059" s="447">
        <f t="shared" si="23"/>
        <v>2.8328611898016387E-3</v>
      </c>
      <c r="P1059" s="454"/>
    </row>
    <row r="1060" spans="1:16" ht="18" customHeight="1">
      <c r="A1060" s="490"/>
      <c r="B1060" s="490"/>
      <c r="C1060" s="490"/>
      <c r="D1060" s="490"/>
      <c r="E1060" s="490"/>
      <c r="F1060" s="490"/>
      <c r="G1060" s="490"/>
      <c r="H1060" s="378">
        <v>2150505</v>
      </c>
      <c r="I1060" s="344" t="s">
        <v>945</v>
      </c>
      <c r="J1060" s="273"/>
      <c r="K1060" s="273"/>
      <c r="L1060" s="273">
        <v>0</v>
      </c>
      <c r="M1060" s="447"/>
      <c r="N1060" s="273">
        <v>0</v>
      </c>
      <c r="O1060" s="447"/>
      <c r="P1060" s="454"/>
    </row>
    <row r="1061" spans="1:16" ht="18" customHeight="1">
      <c r="A1061" s="490"/>
      <c r="B1061" s="490"/>
      <c r="C1061" s="490"/>
      <c r="D1061" s="490"/>
      <c r="E1061" s="490"/>
      <c r="F1061" s="490"/>
      <c r="G1061" s="490"/>
      <c r="H1061" s="378">
        <v>2150506</v>
      </c>
      <c r="I1061" s="441" t="s">
        <v>946</v>
      </c>
      <c r="J1061" s="273">
        <v>144829</v>
      </c>
      <c r="K1061" s="273">
        <v>169181</v>
      </c>
      <c r="L1061" s="273">
        <v>138285</v>
      </c>
      <c r="M1061" s="447">
        <f>L1061/K1061</f>
        <v>0.81737902010273022</v>
      </c>
      <c r="N1061" s="273">
        <v>108548</v>
      </c>
      <c r="O1061" s="447">
        <f t="shared" ref="O1061:O1073" si="24">L1061/N1061-1</f>
        <v>0.27395253712643264</v>
      </c>
      <c r="P1061" s="454"/>
    </row>
    <row r="1062" spans="1:16" ht="18" customHeight="1">
      <c r="A1062" s="490"/>
      <c r="B1062" s="490"/>
      <c r="C1062" s="490"/>
      <c r="D1062" s="490"/>
      <c r="E1062" s="490"/>
      <c r="F1062" s="490"/>
      <c r="G1062" s="490"/>
      <c r="H1062" s="378">
        <v>2150507</v>
      </c>
      <c r="I1062" s="344" t="s">
        <v>706</v>
      </c>
      <c r="J1062" s="273"/>
      <c r="K1062" s="273"/>
      <c r="L1062" s="273">
        <v>0</v>
      </c>
      <c r="M1062" s="447"/>
      <c r="N1062" s="273">
        <v>0</v>
      </c>
      <c r="O1062" s="447"/>
      <c r="P1062" s="454"/>
    </row>
    <row r="1063" spans="1:16" ht="18" customHeight="1">
      <c r="A1063" s="490"/>
      <c r="B1063" s="490"/>
      <c r="C1063" s="490"/>
      <c r="D1063" s="490"/>
      <c r="E1063" s="490"/>
      <c r="F1063" s="490"/>
      <c r="G1063" s="490"/>
      <c r="H1063" s="378">
        <v>2150508</v>
      </c>
      <c r="I1063" s="344" t="s">
        <v>707</v>
      </c>
      <c r="J1063" s="273"/>
      <c r="K1063" s="273"/>
      <c r="L1063" s="273">
        <v>17</v>
      </c>
      <c r="M1063" s="447"/>
      <c r="N1063" s="273">
        <v>69</v>
      </c>
      <c r="O1063" s="447">
        <f t="shared" si="24"/>
        <v>-0.75362318840579712</v>
      </c>
      <c r="P1063" s="454"/>
    </row>
    <row r="1064" spans="1:16" ht="18" customHeight="1">
      <c r="A1064" s="490"/>
      <c r="B1064" s="490"/>
      <c r="C1064" s="490"/>
      <c r="D1064" s="490"/>
      <c r="E1064" s="490"/>
      <c r="F1064" s="490"/>
      <c r="G1064" s="490"/>
      <c r="H1064" s="378">
        <v>2150509</v>
      </c>
      <c r="I1064" s="344" t="s">
        <v>708</v>
      </c>
      <c r="J1064" s="273"/>
      <c r="K1064" s="273"/>
      <c r="L1064" s="273">
        <v>0</v>
      </c>
      <c r="M1064" s="447"/>
      <c r="N1064" s="273">
        <v>0</v>
      </c>
      <c r="O1064" s="447"/>
      <c r="P1064" s="457"/>
    </row>
    <row r="1065" spans="1:16" ht="18" customHeight="1">
      <c r="A1065" s="490"/>
      <c r="B1065" s="490"/>
      <c r="C1065" s="490"/>
      <c r="D1065" s="490"/>
      <c r="E1065" s="490"/>
      <c r="F1065" s="490"/>
      <c r="G1065" s="490"/>
      <c r="H1065" s="378">
        <v>2150510</v>
      </c>
      <c r="I1065" s="344" t="s">
        <v>947</v>
      </c>
      <c r="J1065" s="273"/>
      <c r="K1065" s="273"/>
      <c r="L1065" s="273">
        <v>0</v>
      </c>
      <c r="M1065" s="447"/>
      <c r="N1065" s="273">
        <v>0</v>
      </c>
      <c r="O1065" s="447"/>
      <c r="P1065" s="454"/>
    </row>
    <row r="1066" spans="1:16" ht="18" customHeight="1">
      <c r="A1066" s="490"/>
      <c r="B1066" s="490"/>
      <c r="C1066" s="490"/>
      <c r="D1066" s="490"/>
      <c r="E1066" s="490"/>
      <c r="F1066" s="490"/>
      <c r="G1066" s="490"/>
      <c r="H1066" s="378">
        <v>2150511</v>
      </c>
      <c r="I1066" s="344" t="s">
        <v>948</v>
      </c>
      <c r="J1066" s="273">
        <v>144829</v>
      </c>
      <c r="K1066" s="273"/>
      <c r="L1066" s="273">
        <v>138268</v>
      </c>
      <c r="M1066" s="447"/>
      <c r="N1066" s="273">
        <v>108479</v>
      </c>
      <c r="O1066" s="447">
        <f t="shared" si="24"/>
        <v>0.2746061449681505</v>
      </c>
      <c r="P1066" s="454"/>
    </row>
    <row r="1067" spans="1:16" ht="42.95" customHeight="1">
      <c r="A1067" s="490"/>
      <c r="B1067" s="490"/>
      <c r="C1067" s="490"/>
      <c r="D1067" s="490"/>
      <c r="E1067" s="490"/>
      <c r="F1067" s="490"/>
      <c r="G1067" s="490"/>
      <c r="H1067" s="378">
        <v>2150513</v>
      </c>
      <c r="I1067" s="441" t="s">
        <v>949</v>
      </c>
      <c r="J1067" s="273">
        <v>62363</v>
      </c>
      <c r="K1067" s="273">
        <v>35299</v>
      </c>
      <c r="L1067" s="273">
        <v>19709</v>
      </c>
      <c r="M1067" s="447">
        <f>L1067/K1067</f>
        <v>0.55834442902065218</v>
      </c>
      <c r="N1067" s="273">
        <v>272466</v>
      </c>
      <c r="O1067" s="447">
        <f t="shared" si="24"/>
        <v>-0.92766436913229544</v>
      </c>
      <c r="P1067" s="467" t="s">
        <v>950</v>
      </c>
    </row>
    <row r="1068" spans="1:16" ht="30" customHeight="1">
      <c r="A1068" s="490"/>
      <c r="B1068" s="490"/>
      <c r="C1068" s="490"/>
      <c r="D1068" s="490"/>
      <c r="E1068" s="490"/>
      <c r="F1068" s="490"/>
      <c r="G1068" s="490"/>
      <c r="H1068" s="378">
        <v>2150514</v>
      </c>
      <c r="I1068" s="344" t="s">
        <v>951</v>
      </c>
      <c r="J1068" s="273">
        <v>12000</v>
      </c>
      <c r="K1068" s="273"/>
      <c r="L1068" s="273">
        <v>0</v>
      </c>
      <c r="M1068" s="447"/>
      <c r="N1068" s="273">
        <v>188121</v>
      </c>
      <c r="O1068" s="447">
        <f t="shared" si="24"/>
        <v>-1</v>
      </c>
      <c r="P1068" s="454"/>
    </row>
    <row r="1069" spans="1:16" ht="42" customHeight="1">
      <c r="A1069" s="490"/>
      <c r="B1069" s="490"/>
      <c r="C1069" s="490"/>
      <c r="D1069" s="490"/>
      <c r="E1069" s="490"/>
      <c r="F1069" s="490"/>
      <c r="G1069" s="490"/>
      <c r="H1069" s="378">
        <v>2150515</v>
      </c>
      <c r="I1069" s="344" t="s">
        <v>952</v>
      </c>
      <c r="J1069" s="273">
        <v>50363</v>
      </c>
      <c r="K1069" s="273"/>
      <c r="L1069" s="273">
        <v>19709</v>
      </c>
      <c r="M1069" s="443"/>
      <c r="N1069" s="273">
        <v>84345</v>
      </c>
      <c r="O1069" s="447">
        <f t="shared" si="24"/>
        <v>-0.76632876874740652</v>
      </c>
      <c r="P1069" s="454"/>
    </row>
    <row r="1070" spans="1:16" ht="24.95" customHeight="1">
      <c r="A1070" s="490"/>
      <c r="B1070" s="490"/>
      <c r="C1070" s="490"/>
      <c r="D1070" s="490"/>
      <c r="E1070" s="490"/>
      <c r="F1070" s="490"/>
      <c r="G1070" s="490"/>
      <c r="H1070" s="378">
        <v>2150599</v>
      </c>
      <c r="I1070" s="441" t="s">
        <v>54</v>
      </c>
      <c r="J1070" s="458">
        <v>88173</v>
      </c>
      <c r="K1070" s="458">
        <v>262672</v>
      </c>
      <c r="L1070" s="458">
        <v>261953</v>
      </c>
      <c r="M1070" s="443">
        <f>L1070/K1070</f>
        <v>0.9972627459340927</v>
      </c>
      <c r="N1070" s="458">
        <v>109575</v>
      </c>
      <c r="O1070" s="443">
        <f t="shared" si="24"/>
        <v>1.3906274241387178</v>
      </c>
      <c r="P1070" s="454"/>
    </row>
    <row r="1071" spans="1:16" ht="21" customHeight="1">
      <c r="A1071" s="490"/>
      <c r="B1071" s="490"/>
      <c r="C1071" s="490"/>
      <c r="D1071" s="490"/>
      <c r="E1071" s="490"/>
      <c r="F1071" s="490"/>
      <c r="G1071" s="490"/>
      <c r="H1071" s="378">
        <v>21506</v>
      </c>
      <c r="I1071" s="441" t="s">
        <v>953</v>
      </c>
      <c r="J1071" s="273">
        <v>1821</v>
      </c>
      <c r="K1071" s="273">
        <v>2451</v>
      </c>
      <c r="L1071" s="273">
        <v>2332</v>
      </c>
      <c r="M1071" s="447">
        <f>L1071/K1071</f>
        <v>0.9514483884128927</v>
      </c>
      <c r="N1071" s="273">
        <v>1820</v>
      </c>
      <c r="O1071" s="447">
        <f t="shared" si="24"/>
        <v>0.28131868131868143</v>
      </c>
      <c r="P1071" s="456"/>
    </row>
    <row r="1072" spans="1:16" ht="18" customHeight="1">
      <c r="A1072" s="490"/>
      <c r="B1072" s="490"/>
      <c r="C1072" s="490"/>
      <c r="D1072" s="490"/>
      <c r="E1072" s="490"/>
      <c r="F1072" s="490"/>
      <c r="G1072" s="490"/>
      <c r="H1072" s="378">
        <v>2150601</v>
      </c>
      <c r="I1072" s="344" t="s">
        <v>706</v>
      </c>
      <c r="J1072" s="273">
        <v>741</v>
      </c>
      <c r="K1072" s="273"/>
      <c r="L1072" s="273">
        <v>862</v>
      </c>
      <c r="M1072" s="447"/>
      <c r="N1072" s="273">
        <v>777</v>
      </c>
      <c r="O1072" s="447">
        <f t="shared" si="24"/>
        <v>0.10939510939510932</v>
      </c>
      <c r="P1072" s="454"/>
    </row>
    <row r="1073" spans="1:16" ht="18" customHeight="1">
      <c r="A1073" s="490"/>
      <c r="B1073" s="490"/>
      <c r="C1073" s="490"/>
      <c r="D1073" s="490"/>
      <c r="E1073" s="490"/>
      <c r="F1073" s="490"/>
      <c r="G1073" s="490"/>
      <c r="H1073" s="378">
        <v>2150602</v>
      </c>
      <c r="I1073" s="344" t="s">
        <v>707</v>
      </c>
      <c r="J1073" s="273">
        <v>1081</v>
      </c>
      <c r="K1073" s="273"/>
      <c r="L1073" s="273">
        <v>1470</v>
      </c>
      <c r="M1073" s="447"/>
      <c r="N1073" s="273">
        <v>1043</v>
      </c>
      <c r="O1073" s="447">
        <f t="shared" si="24"/>
        <v>0.40939597315436238</v>
      </c>
      <c r="P1073" s="454"/>
    </row>
    <row r="1074" spans="1:16" ht="18" customHeight="1">
      <c r="A1074" s="490"/>
      <c r="B1074" s="490"/>
      <c r="C1074" s="490"/>
      <c r="D1074" s="490"/>
      <c r="E1074" s="490"/>
      <c r="F1074" s="490"/>
      <c r="G1074" s="490"/>
      <c r="H1074" s="378">
        <v>2150603</v>
      </c>
      <c r="I1074" s="344" t="s">
        <v>708</v>
      </c>
      <c r="J1074" s="273"/>
      <c r="K1074" s="273"/>
      <c r="L1074" s="273">
        <v>0</v>
      </c>
      <c r="M1074" s="447"/>
      <c r="N1074" s="273">
        <v>0</v>
      </c>
      <c r="O1074" s="447"/>
      <c r="P1074" s="454"/>
    </row>
    <row r="1075" spans="1:16" ht="18" customHeight="1">
      <c r="A1075" s="490"/>
      <c r="B1075" s="490"/>
      <c r="C1075" s="490"/>
      <c r="D1075" s="490"/>
      <c r="E1075" s="490"/>
      <c r="F1075" s="490"/>
      <c r="G1075" s="490"/>
      <c r="H1075" s="378">
        <v>2150604</v>
      </c>
      <c r="I1075" s="344" t="s">
        <v>954</v>
      </c>
      <c r="J1075" s="273"/>
      <c r="K1075" s="273"/>
      <c r="L1075" s="273">
        <v>0</v>
      </c>
      <c r="M1075" s="447"/>
      <c r="N1075" s="273">
        <v>0</v>
      </c>
      <c r="O1075" s="447"/>
      <c r="P1075" s="454"/>
    </row>
    <row r="1076" spans="1:16" ht="18" customHeight="1">
      <c r="A1076" s="490"/>
      <c r="B1076" s="490"/>
      <c r="C1076" s="490"/>
      <c r="D1076" s="490"/>
      <c r="E1076" s="490"/>
      <c r="F1076" s="490"/>
      <c r="G1076" s="490"/>
      <c r="H1076" s="378">
        <v>2150605</v>
      </c>
      <c r="I1076" s="344" t="s">
        <v>731</v>
      </c>
      <c r="J1076" s="273"/>
      <c r="K1076" s="273"/>
      <c r="L1076" s="273">
        <v>0</v>
      </c>
      <c r="M1076" s="447"/>
      <c r="N1076" s="273">
        <v>0</v>
      </c>
      <c r="O1076" s="447"/>
      <c r="P1076" s="454"/>
    </row>
    <row r="1077" spans="1:16" ht="18" customHeight="1">
      <c r="A1077" s="490"/>
      <c r="B1077" s="490"/>
      <c r="C1077" s="490"/>
      <c r="D1077" s="490"/>
      <c r="E1077" s="490"/>
      <c r="F1077" s="490"/>
      <c r="G1077" s="490"/>
      <c r="H1077" s="378">
        <v>2150606</v>
      </c>
      <c r="I1077" s="344" t="s">
        <v>955</v>
      </c>
      <c r="J1077" s="273"/>
      <c r="K1077" s="273"/>
      <c r="L1077" s="273">
        <v>0</v>
      </c>
      <c r="M1077" s="447"/>
      <c r="N1077" s="273">
        <v>0</v>
      </c>
      <c r="O1077" s="447"/>
      <c r="P1077" s="454"/>
    </row>
    <row r="1078" spans="1:16" ht="18" customHeight="1">
      <c r="A1078" s="490"/>
      <c r="B1078" s="490"/>
      <c r="C1078" s="490"/>
      <c r="D1078" s="490"/>
      <c r="E1078" s="490"/>
      <c r="F1078" s="490"/>
      <c r="G1078" s="490"/>
      <c r="H1078" s="378">
        <v>2150607</v>
      </c>
      <c r="I1078" s="441" t="s">
        <v>956</v>
      </c>
      <c r="J1078" s="273"/>
      <c r="K1078" s="273">
        <v>4982</v>
      </c>
      <c r="L1078" s="273">
        <v>4382</v>
      </c>
      <c r="M1078" s="447">
        <f>L1078/K1078</f>
        <v>0.87956643918105182</v>
      </c>
      <c r="N1078" s="273">
        <v>5668</v>
      </c>
      <c r="O1078" s="447">
        <f>L1078/N1078-1</f>
        <v>-0.22688779110797463</v>
      </c>
      <c r="P1078" s="456"/>
    </row>
    <row r="1079" spans="1:16" ht="18" customHeight="1">
      <c r="A1079" s="490"/>
      <c r="B1079" s="490"/>
      <c r="C1079" s="490"/>
      <c r="D1079" s="490"/>
      <c r="E1079" s="490"/>
      <c r="F1079" s="490"/>
      <c r="G1079" s="490"/>
      <c r="H1079" s="378">
        <v>2150699</v>
      </c>
      <c r="I1079" s="344" t="s">
        <v>957</v>
      </c>
      <c r="J1079" s="273"/>
      <c r="K1079" s="273"/>
      <c r="L1079" s="273">
        <v>4382</v>
      </c>
      <c r="M1079" s="447"/>
      <c r="N1079" s="273">
        <v>5668</v>
      </c>
      <c r="O1079" s="447">
        <f>L1079/N1079-1</f>
        <v>-0.22688779110797463</v>
      </c>
      <c r="P1079" s="454"/>
    </row>
    <row r="1080" spans="1:16" ht="71.099999999999994" customHeight="1">
      <c r="A1080" s="490"/>
      <c r="B1080" s="490"/>
      <c r="C1080" s="490"/>
      <c r="D1080" s="490"/>
      <c r="E1080" s="490"/>
      <c r="F1080" s="490"/>
      <c r="G1080" s="490"/>
      <c r="H1080" s="378">
        <v>21507</v>
      </c>
      <c r="I1080" s="441" t="s">
        <v>958</v>
      </c>
      <c r="J1080" s="273">
        <v>85993</v>
      </c>
      <c r="K1080" s="273">
        <v>252239</v>
      </c>
      <c r="L1080" s="273">
        <v>252239</v>
      </c>
      <c r="M1080" s="447">
        <f>L1080/K1080</f>
        <v>1</v>
      </c>
      <c r="N1080" s="273">
        <v>102150</v>
      </c>
      <c r="O1080" s="447">
        <f>L1080/N1080-1</f>
        <v>1.469300048947626</v>
      </c>
      <c r="P1080" s="454" t="s">
        <v>959</v>
      </c>
    </row>
    <row r="1081" spans="1:16" ht="18" customHeight="1">
      <c r="A1081" s="490"/>
      <c r="B1081" s="490"/>
      <c r="C1081" s="490"/>
      <c r="D1081" s="490"/>
      <c r="E1081" s="490"/>
      <c r="F1081" s="490"/>
      <c r="G1081" s="490"/>
      <c r="H1081" s="378">
        <v>2150701</v>
      </c>
      <c r="I1081" s="344" t="s">
        <v>960</v>
      </c>
      <c r="J1081" s="273"/>
      <c r="K1081" s="273"/>
      <c r="L1081" s="273">
        <v>0</v>
      </c>
      <c r="M1081" s="447"/>
      <c r="N1081" s="273">
        <v>0</v>
      </c>
      <c r="O1081" s="447"/>
      <c r="P1081" s="454"/>
    </row>
    <row r="1082" spans="1:16" ht="18" customHeight="1">
      <c r="A1082" s="490"/>
      <c r="B1082" s="490"/>
      <c r="C1082" s="490"/>
      <c r="D1082" s="490"/>
      <c r="E1082" s="490"/>
      <c r="F1082" s="490"/>
      <c r="G1082" s="490"/>
      <c r="H1082" s="378">
        <v>2150702</v>
      </c>
      <c r="I1082" s="344" t="s">
        <v>961</v>
      </c>
      <c r="J1082" s="273"/>
      <c r="K1082" s="273"/>
      <c r="L1082" s="273">
        <v>0</v>
      </c>
      <c r="M1082" s="447"/>
      <c r="N1082" s="273">
        <v>0</v>
      </c>
      <c r="O1082" s="447"/>
      <c r="P1082" s="454"/>
    </row>
    <row r="1083" spans="1:16" ht="18" customHeight="1">
      <c r="A1083" s="490"/>
      <c r="B1083" s="490"/>
      <c r="C1083" s="490"/>
      <c r="D1083" s="490"/>
      <c r="E1083" s="490"/>
      <c r="F1083" s="490"/>
      <c r="G1083" s="490"/>
      <c r="H1083" s="378">
        <v>2150703</v>
      </c>
      <c r="I1083" s="344" t="s">
        <v>962</v>
      </c>
      <c r="J1083" s="273"/>
      <c r="K1083" s="273"/>
      <c r="L1083" s="273">
        <v>0</v>
      </c>
      <c r="M1083" s="447"/>
      <c r="N1083" s="273">
        <v>0</v>
      </c>
      <c r="O1083" s="447"/>
      <c r="P1083" s="454"/>
    </row>
    <row r="1084" spans="1:16" ht="18" customHeight="1">
      <c r="A1084" s="490"/>
      <c r="B1084" s="490"/>
      <c r="C1084" s="490"/>
      <c r="D1084" s="490"/>
      <c r="E1084" s="490"/>
      <c r="F1084" s="490"/>
      <c r="G1084" s="490"/>
      <c r="H1084" s="378">
        <v>2150704</v>
      </c>
      <c r="I1084" s="344" t="s">
        <v>963</v>
      </c>
      <c r="J1084" s="273"/>
      <c r="K1084" s="273"/>
      <c r="L1084" s="273">
        <v>0</v>
      </c>
      <c r="M1084" s="447"/>
      <c r="N1084" s="273">
        <v>0</v>
      </c>
      <c r="O1084" s="447"/>
      <c r="P1084" s="454"/>
    </row>
    <row r="1085" spans="1:16" ht="18" customHeight="1">
      <c r="A1085" s="490"/>
      <c r="B1085" s="490"/>
      <c r="C1085" s="490"/>
      <c r="D1085" s="490"/>
      <c r="E1085" s="490"/>
      <c r="F1085" s="490"/>
      <c r="G1085" s="490"/>
      <c r="H1085" s="378">
        <v>2150705</v>
      </c>
      <c r="I1085" s="344" t="s">
        <v>964</v>
      </c>
      <c r="J1085" s="273">
        <v>85993</v>
      </c>
      <c r="K1085" s="273"/>
      <c r="L1085" s="273">
        <v>252239</v>
      </c>
      <c r="M1085" s="447"/>
      <c r="N1085" s="273">
        <v>102150</v>
      </c>
      <c r="O1085" s="447">
        <f>L1085/N1085-1</f>
        <v>1.469300048947626</v>
      </c>
      <c r="P1085" s="457"/>
    </row>
    <row r="1086" spans="1:16" ht="30.95" customHeight="1">
      <c r="A1086" s="490"/>
      <c r="B1086" s="490"/>
      <c r="C1086" s="490"/>
      <c r="D1086" s="490"/>
      <c r="E1086" s="490"/>
      <c r="F1086" s="490"/>
      <c r="G1086" s="490"/>
      <c r="H1086" s="378">
        <v>2150799</v>
      </c>
      <c r="I1086" s="441" t="s">
        <v>965</v>
      </c>
      <c r="J1086" s="273">
        <v>359</v>
      </c>
      <c r="K1086" s="273">
        <v>3000</v>
      </c>
      <c r="L1086" s="273">
        <v>3000</v>
      </c>
      <c r="M1086" s="447">
        <f>L1086/K1086</f>
        <v>1</v>
      </c>
      <c r="N1086" s="273">
        <v>63</v>
      </c>
      <c r="O1086" s="447">
        <f>L1086/N1086-1</f>
        <v>46.61904761904762</v>
      </c>
      <c r="P1086" s="454" t="s">
        <v>966</v>
      </c>
    </row>
    <row r="1087" spans="1:16" ht="18" customHeight="1">
      <c r="A1087" s="490"/>
      <c r="B1087" s="490"/>
      <c r="C1087" s="490"/>
      <c r="D1087" s="490"/>
      <c r="E1087" s="490"/>
      <c r="F1087" s="490"/>
      <c r="G1087" s="490"/>
      <c r="H1087" s="378">
        <v>2150801</v>
      </c>
      <c r="I1087" s="344" t="s">
        <v>967</v>
      </c>
      <c r="J1087" s="273">
        <v>359</v>
      </c>
      <c r="K1087" s="273"/>
      <c r="L1087" s="273">
        <v>3000</v>
      </c>
      <c r="M1087" s="447"/>
      <c r="N1087" s="273">
        <v>63</v>
      </c>
      <c r="O1087" s="447">
        <f>L1087/N1087-1</f>
        <v>46.61904761904762</v>
      </c>
      <c r="P1087" s="454"/>
    </row>
    <row r="1088" spans="1:16" ht="30" customHeight="1">
      <c r="A1088" s="490"/>
      <c r="B1088" s="490"/>
      <c r="C1088" s="490"/>
      <c r="D1088" s="490"/>
      <c r="E1088" s="490"/>
      <c r="F1088" s="490"/>
      <c r="G1088" s="490"/>
      <c r="H1088" s="378">
        <v>2150802</v>
      </c>
      <c r="I1088" s="441" t="s">
        <v>56</v>
      </c>
      <c r="J1088" s="458">
        <v>179870</v>
      </c>
      <c r="K1088" s="458">
        <v>386191</v>
      </c>
      <c r="L1088" s="458">
        <v>386191</v>
      </c>
      <c r="M1088" s="443">
        <f>L1088/K1088</f>
        <v>1</v>
      </c>
      <c r="N1088" s="458">
        <v>611695</v>
      </c>
      <c r="O1088" s="443">
        <f>L1088/N1088-1</f>
        <v>-0.36865431301547336</v>
      </c>
      <c r="P1088" s="456"/>
    </row>
    <row r="1089" spans="1:16" ht="18" customHeight="1">
      <c r="A1089" s="490"/>
      <c r="B1089" s="490"/>
      <c r="C1089" s="490"/>
      <c r="D1089" s="490"/>
      <c r="E1089" s="490"/>
      <c r="F1089" s="490"/>
      <c r="G1089" s="490"/>
      <c r="H1089" s="378">
        <v>2150803</v>
      </c>
      <c r="I1089" s="441" t="s">
        <v>968</v>
      </c>
      <c r="J1089" s="273"/>
      <c r="K1089" s="273"/>
      <c r="L1089" s="273">
        <v>0</v>
      </c>
      <c r="M1089" s="443"/>
      <c r="N1089" s="273">
        <v>0</v>
      </c>
      <c r="O1089" s="443"/>
      <c r="P1089" s="454"/>
    </row>
    <row r="1090" spans="1:16" ht="18" customHeight="1">
      <c r="A1090" s="490"/>
      <c r="B1090" s="490"/>
      <c r="C1090" s="490"/>
      <c r="D1090" s="490"/>
      <c r="E1090" s="490"/>
      <c r="F1090" s="490"/>
      <c r="G1090" s="490"/>
      <c r="H1090" s="378">
        <v>2150804</v>
      </c>
      <c r="I1090" s="441" t="s">
        <v>969</v>
      </c>
      <c r="J1090" s="273"/>
      <c r="K1090" s="273"/>
      <c r="L1090" s="273">
        <v>0</v>
      </c>
      <c r="M1090" s="443"/>
      <c r="N1090" s="273">
        <v>0</v>
      </c>
      <c r="O1090" s="443"/>
      <c r="P1090" s="454"/>
    </row>
    <row r="1091" spans="1:16" ht="18" customHeight="1">
      <c r="A1091" s="490"/>
      <c r="B1091" s="490"/>
      <c r="C1091" s="490"/>
      <c r="D1091" s="490"/>
      <c r="E1091" s="490"/>
      <c r="F1091" s="490"/>
      <c r="G1091" s="490"/>
      <c r="H1091" s="378">
        <v>2150805</v>
      </c>
      <c r="I1091" s="441" t="s">
        <v>970</v>
      </c>
      <c r="J1091" s="273"/>
      <c r="K1091" s="273"/>
      <c r="L1091" s="273">
        <v>0</v>
      </c>
      <c r="M1091" s="443"/>
      <c r="N1091" s="273">
        <v>0</v>
      </c>
      <c r="O1091" s="443"/>
      <c r="P1091" s="454"/>
    </row>
    <row r="1092" spans="1:16" ht="18" customHeight="1">
      <c r="A1092" s="490"/>
      <c r="B1092" s="490"/>
      <c r="C1092" s="490"/>
      <c r="D1092" s="490"/>
      <c r="E1092" s="490"/>
      <c r="F1092" s="490"/>
      <c r="G1092" s="490"/>
      <c r="H1092" s="378">
        <v>2150899</v>
      </c>
      <c r="I1092" s="441" t="s">
        <v>971</v>
      </c>
      <c r="J1092" s="273"/>
      <c r="K1092" s="273"/>
      <c r="L1092" s="273">
        <v>0</v>
      </c>
      <c r="M1092" s="443"/>
      <c r="N1092" s="273">
        <v>0</v>
      </c>
      <c r="O1092" s="443"/>
      <c r="P1092" s="454"/>
    </row>
    <row r="1093" spans="1:16" ht="18" customHeight="1">
      <c r="A1093" s="490"/>
      <c r="B1093" s="490"/>
      <c r="C1093" s="490"/>
      <c r="D1093" s="490"/>
      <c r="E1093" s="490"/>
      <c r="F1093" s="490"/>
      <c r="G1093" s="490"/>
      <c r="H1093" s="378">
        <v>21599</v>
      </c>
      <c r="I1093" s="441" t="s">
        <v>972</v>
      </c>
      <c r="J1093" s="273"/>
      <c r="K1093" s="273"/>
      <c r="L1093" s="273">
        <v>0</v>
      </c>
      <c r="M1093" s="443"/>
      <c r="N1093" s="273">
        <v>0</v>
      </c>
      <c r="O1093" s="443"/>
      <c r="P1093" s="454"/>
    </row>
    <row r="1094" spans="1:16" ht="18" customHeight="1">
      <c r="A1094" s="490"/>
      <c r="B1094" s="490"/>
      <c r="C1094" s="490"/>
      <c r="D1094" s="490"/>
      <c r="E1094" s="490"/>
      <c r="F1094" s="490"/>
      <c r="G1094" s="490"/>
      <c r="H1094" s="378">
        <v>2159901</v>
      </c>
      <c r="I1094" s="441" t="s">
        <v>729</v>
      </c>
      <c r="J1094" s="273"/>
      <c r="K1094" s="273"/>
      <c r="L1094" s="273">
        <v>0</v>
      </c>
      <c r="M1094" s="443"/>
      <c r="N1094" s="273">
        <v>0</v>
      </c>
      <c r="O1094" s="443"/>
      <c r="P1094" s="454"/>
    </row>
    <row r="1095" spans="1:16" ht="18" customHeight="1">
      <c r="A1095" s="500"/>
      <c r="B1095" s="500"/>
      <c r="C1095" s="500"/>
      <c r="D1095" s="500"/>
      <c r="E1095" s="500"/>
      <c r="F1095" s="500"/>
      <c r="G1095" s="500"/>
      <c r="H1095" s="378">
        <v>2159902</v>
      </c>
      <c r="I1095" s="441" t="s">
        <v>973</v>
      </c>
      <c r="J1095" s="273"/>
      <c r="K1095" s="273"/>
      <c r="L1095" s="273">
        <v>0</v>
      </c>
      <c r="M1095" s="443"/>
      <c r="N1095" s="273">
        <v>0</v>
      </c>
      <c r="O1095" s="443"/>
      <c r="P1095" s="457"/>
    </row>
    <row r="1096" spans="1:16" ht="18" customHeight="1">
      <c r="A1096" s="490"/>
      <c r="B1096" s="490"/>
      <c r="C1096" s="490"/>
      <c r="D1096" s="490"/>
      <c r="E1096" s="490"/>
      <c r="F1096" s="490"/>
      <c r="G1096" s="490"/>
      <c r="H1096" s="378">
        <v>2159904</v>
      </c>
      <c r="I1096" s="441" t="s">
        <v>974</v>
      </c>
      <c r="J1096" s="273"/>
      <c r="K1096" s="273"/>
      <c r="L1096" s="273">
        <v>0</v>
      </c>
      <c r="M1096" s="443"/>
      <c r="N1096" s="273">
        <v>0</v>
      </c>
      <c r="O1096" s="443"/>
      <c r="P1096" s="454"/>
    </row>
    <row r="1097" spans="1:16" ht="30" customHeight="1">
      <c r="A1097" s="490"/>
      <c r="B1097" s="490"/>
      <c r="C1097" s="490"/>
      <c r="D1097" s="490"/>
      <c r="E1097" s="490"/>
      <c r="F1097" s="490"/>
      <c r="G1097" s="490"/>
      <c r="H1097" s="378">
        <v>2159905</v>
      </c>
      <c r="I1097" s="441" t="s">
        <v>975</v>
      </c>
      <c r="J1097" s="273">
        <v>179870</v>
      </c>
      <c r="K1097" s="273"/>
      <c r="L1097" s="273">
        <v>386191</v>
      </c>
      <c r="M1097" s="443"/>
      <c r="N1097" s="273">
        <v>611695</v>
      </c>
      <c r="O1097" s="447">
        <f>L1097/N1097-1</f>
        <v>-0.36865431301547336</v>
      </c>
      <c r="P1097" s="456" t="s">
        <v>976</v>
      </c>
    </row>
    <row r="1098" spans="1:16" ht="18" customHeight="1">
      <c r="A1098" s="490"/>
      <c r="B1098" s="490"/>
      <c r="C1098" s="490"/>
      <c r="D1098" s="490"/>
      <c r="E1098" s="490"/>
      <c r="F1098" s="490"/>
      <c r="G1098" s="490"/>
      <c r="H1098" s="378">
        <v>2159906</v>
      </c>
      <c r="I1098" s="441" t="s">
        <v>58</v>
      </c>
      <c r="J1098" s="462">
        <f>SUM(J1099,J1119,J1139,J1148,J1161,J1176)</f>
        <v>88264</v>
      </c>
      <c r="K1098" s="462">
        <f>SUM(K1099,K1119,K1139,K1148,K1161,K1176)</f>
        <v>114598</v>
      </c>
      <c r="L1098" s="462">
        <f>SUM(L1099,L1119,L1139,L1148,L1161,L1176)</f>
        <v>111609</v>
      </c>
      <c r="M1098" s="443">
        <f>L1098/K1098</f>
        <v>0.97391752037557378</v>
      </c>
      <c r="N1098" s="462">
        <f>SUM(N1099,N1119,N1148,N1161,N1176)</f>
        <v>90403</v>
      </c>
      <c r="O1098" s="443">
        <f>L1098/N1098-1</f>
        <v>0.23457186155326704</v>
      </c>
      <c r="P1098" s="453"/>
    </row>
    <row r="1099" spans="1:16" ht="18" customHeight="1">
      <c r="A1099" s="490"/>
      <c r="B1099" s="490"/>
      <c r="C1099" s="490"/>
      <c r="D1099" s="490"/>
      <c r="E1099" s="490"/>
      <c r="F1099" s="490"/>
      <c r="G1099" s="490"/>
      <c r="H1099" s="378">
        <v>2159999</v>
      </c>
      <c r="I1099" s="441" t="s">
        <v>977</v>
      </c>
      <c r="J1099" s="273">
        <v>50411</v>
      </c>
      <c r="K1099" s="273">
        <v>53367</v>
      </c>
      <c r="L1099" s="273">
        <v>52295</v>
      </c>
      <c r="M1099" s="447">
        <f>L1099/K1099</f>
        <v>0.97991268012067378</v>
      </c>
      <c r="N1099" s="273">
        <v>48298</v>
      </c>
      <c r="O1099" s="447">
        <f>L1099/N1099-1</f>
        <v>8.2757049981365682E-2</v>
      </c>
      <c r="P1099" s="454"/>
    </row>
    <row r="1100" spans="1:16" s="428" customFormat="1" ht="18" customHeight="1">
      <c r="A1100" s="490"/>
      <c r="B1100" s="490"/>
      <c r="C1100" s="490"/>
      <c r="D1100" s="490"/>
      <c r="E1100" s="490"/>
      <c r="F1100" s="490"/>
      <c r="G1100" s="490"/>
      <c r="H1100" s="459">
        <v>216</v>
      </c>
      <c r="I1100" s="344" t="s">
        <v>706</v>
      </c>
      <c r="J1100" s="273">
        <v>28311</v>
      </c>
      <c r="K1100" s="273"/>
      <c r="L1100" s="273">
        <v>25891</v>
      </c>
      <c r="M1100" s="447"/>
      <c r="N1100" s="273">
        <v>29590</v>
      </c>
      <c r="O1100" s="447">
        <f>L1100/N1100-1</f>
        <v>-0.1250084488002704</v>
      </c>
      <c r="P1100" s="454"/>
    </row>
    <row r="1101" spans="1:16" ht="18" customHeight="1">
      <c r="A1101" s="490"/>
      <c r="B1101" s="490"/>
      <c r="C1101" s="490"/>
      <c r="D1101" s="490"/>
      <c r="E1101" s="490"/>
      <c r="F1101" s="490"/>
      <c r="G1101" s="490"/>
      <c r="H1101" s="378">
        <v>21602</v>
      </c>
      <c r="I1101" s="344" t="s">
        <v>707</v>
      </c>
      <c r="J1101" s="273">
        <v>737</v>
      </c>
      <c r="K1101" s="273"/>
      <c r="L1101" s="273">
        <v>562</v>
      </c>
      <c r="M1101" s="447"/>
      <c r="N1101" s="273">
        <v>839</v>
      </c>
      <c r="O1101" s="447">
        <f>L1101/N1101-1</f>
        <v>-0.33015494636471987</v>
      </c>
      <c r="P1101" s="454"/>
    </row>
    <row r="1102" spans="1:16" ht="18" customHeight="1">
      <c r="A1102" s="490"/>
      <c r="B1102" s="490"/>
      <c r="C1102" s="490"/>
      <c r="D1102" s="490"/>
      <c r="E1102" s="490"/>
      <c r="F1102" s="490"/>
      <c r="G1102" s="490"/>
      <c r="H1102" s="378">
        <v>2160201</v>
      </c>
      <c r="I1102" s="344" t="s">
        <v>708</v>
      </c>
      <c r="J1102" s="273"/>
      <c r="K1102" s="273"/>
      <c r="L1102" s="273">
        <v>0</v>
      </c>
      <c r="M1102" s="447"/>
      <c r="N1102" s="273">
        <v>0</v>
      </c>
      <c r="O1102" s="447"/>
      <c r="P1102" s="457"/>
    </row>
    <row r="1103" spans="1:16" ht="18" customHeight="1">
      <c r="A1103" s="490"/>
      <c r="B1103" s="490"/>
      <c r="C1103" s="490"/>
      <c r="D1103" s="490"/>
      <c r="E1103" s="490"/>
      <c r="F1103" s="490"/>
      <c r="G1103" s="490"/>
      <c r="H1103" s="378">
        <v>2160202</v>
      </c>
      <c r="I1103" s="344" t="s">
        <v>978</v>
      </c>
      <c r="J1103" s="273">
        <v>1015</v>
      </c>
      <c r="K1103" s="273"/>
      <c r="L1103" s="273">
        <v>987</v>
      </c>
      <c r="M1103" s="447"/>
      <c r="N1103" s="273">
        <v>893</v>
      </c>
      <c r="O1103" s="447">
        <f>L1103/N1103-1</f>
        <v>0.10526315789473695</v>
      </c>
      <c r="P1103" s="454"/>
    </row>
    <row r="1104" spans="1:16" ht="18" customHeight="1">
      <c r="A1104" s="490"/>
      <c r="B1104" s="490"/>
      <c r="C1104" s="490"/>
      <c r="D1104" s="490"/>
      <c r="E1104" s="490"/>
      <c r="F1104" s="490"/>
      <c r="G1104" s="490"/>
      <c r="H1104" s="378">
        <v>2160203</v>
      </c>
      <c r="I1104" s="344" t="s">
        <v>979</v>
      </c>
      <c r="J1104" s="273">
        <v>617</v>
      </c>
      <c r="K1104" s="273"/>
      <c r="L1104" s="273">
        <v>602</v>
      </c>
      <c r="M1104" s="447"/>
      <c r="N1104" s="273">
        <v>657</v>
      </c>
      <c r="O1104" s="447">
        <f>L1104/N1104-1</f>
        <v>-8.3713850837138559E-2</v>
      </c>
      <c r="P1104" s="454"/>
    </row>
    <row r="1105" spans="1:16" ht="18" customHeight="1">
      <c r="A1105" s="490"/>
      <c r="B1105" s="490"/>
      <c r="C1105" s="490"/>
      <c r="D1105" s="490"/>
      <c r="E1105" s="490"/>
      <c r="F1105" s="490"/>
      <c r="G1105" s="490"/>
      <c r="H1105" s="378">
        <v>2160216</v>
      </c>
      <c r="I1105" s="344" t="s">
        <v>980</v>
      </c>
      <c r="J1105" s="273">
        <v>957</v>
      </c>
      <c r="K1105" s="273"/>
      <c r="L1105" s="273">
        <v>887</v>
      </c>
      <c r="M1105" s="447"/>
      <c r="N1105" s="273">
        <v>1224</v>
      </c>
      <c r="O1105" s="447">
        <f>L1105/N1105-1</f>
        <v>-0.27532679738562094</v>
      </c>
      <c r="P1105" s="454"/>
    </row>
    <row r="1106" spans="1:16" ht="18" customHeight="1">
      <c r="A1106" s="490"/>
      <c r="B1106" s="490"/>
      <c r="C1106" s="490"/>
      <c r="D1106" s="490"/>
      <c r="E1106" s="490"/>
      <c r="F1106" s="490"/>
      <c r="G1106" s="490"/>
      <c r="H1106" s="378">
        <v>2160217</v>
      </c>
      <c r="I1106" s="344" t="s">
        <v>981</v>
      </c>
      <c r="J1106" s="273"/>
      <c r="K1106" s="273"/>
      <c r="L1106" s="273">
        <v>0</v>
      </c>
      <c r="M1106" s="447"/>
      <c r="N1106" s="273">
        <v>0</v>
      </c>
      <c r="O1106" s="447"/>
      <c r="P1106" s="454"/>
    </row>
    <row r="1107" spans="1:16" ht="18" customHeight="1">
      <c r="A1107" s="490"/>
      <c r="B1107" s="490"/>
      <c r="C1107" s="490"/>
      <c r="D1107" s="490"/>
      <c r="E1107" s="490"/>
      <c r="F1107" s="490"/>
      <c r="G1107" s="490"/>
      <c r="H1107" s="378">
        <v>2160218</v>
      </c>
      <c r="I1107" s="344" t="s">
        <v>982</v>
      </c>
      <c r="J1107" s="273">
        <v>140</v>
      </c>
      <c r="K1107" s="273"/>
      <c r="L1107" s="273">
        <v>132</v>
      </c>
      <c r="M1107" s="447"/>
      <c r="N1107" s="273">
        <v>138</v>
      </c>
      <c r="O1107" s="447">
        <f t="shared" ref="O1107:O1113" si="25">L1107/N1107-1</f>
        <v>-4.3478260869565188E-2</v>
      </c>
      <c r="P1107" s="454"/>
    </row>
    <row r="1108" spans="1:16" ht="18" customHeight="1">
      <c r="A1108" s="490"/>
      <c r="B1108" s="490"/>
      <c r="C1108" s="490"/>
      <c r="D1108" s="490"/>
      <c r="E1108" s="490"/>
      <c r="F1108" s="490"/>
      <c r="G1108" s="490"/>
      <c r="H1108" s="378">
        <v>2160219</v>
      </c>
      <c r="I1108" s="344" t="s">
        <v>983</v>
      </c>
      <c r="J1108" s="273">
        <v>127</v>
      </c>
      <c r="K1108" s="273"/>
      <c r="L1108" s="273">
        <v>127</v>
      </c>
      <c r="M1108" s="447"/>
      <c r="N1108" s="273">
        <v>142</v>
      </c>
      <c r="O1108" s="447">
        <f t="shared" si="25"/>
        <v>-0.10563380281690138</v>
      </c>
      <c r="P1108" s="457"/>
    </row>
    <row r="1109" spans="1:16" ht="18" customHeight="1">
      <c r="A1109" s="490"/>
      <c r="B1109" s="490"/>
      <c r="C1109" s="490"/>
      <c r="D1109" s="490"/>
      <c r="E1109" s="490"/>
      <c r="F1109" s="490"/>
      <c r="G1109" s="490"/>
      <c r="H1109" s="378">
        <v>2160250</v>
      </c>
      <c r="I1109" s="344" t="s">
        <v>984</v>
      </c>
      <c r="J1109" s="273"/>
      <c r="K1109" s="273"/>
      <c r="L1109" s="273">
        <v>0</v>
      </c>
      <c r="M1109" s="447"/>
      <c r="N1109" s="273">
        <v>0</v>
      </c>
      <c r="O1109" s="447"/>
      <c r="P1109" s="454"/>
    </row>
    <row r="1110" spans="1:16" ht="18" customHeight="1">
      <c r="A1110" s="490"/>
      <c r="B1110" s="490"/>
      <c r="C1110" s="490"/>
      <c r="D1110" s="490"/>
      <c r="E1110" s="490"/>
      <c r="F1110" s="490"/>
      <c r="G1110" s="490"/>
      <c r="H1110" s="378">
        <v>2160299</v>
      </c>
      <c r="I1110" s="344" t="s">
        <v>985</v>
      </c>
      <c r="J1110" s="273">
        <v>2667</v>
      </c>
      <c r="K1110" s="273"/>
      <c r="L1110" s="273">
        <v>3249</v>
      </c>
      <c r="M1110" s="447"/>
      <c r="N1110" s="273">
        <v>1266</v>
      </c>
      <c r="O1110" s="447">
        <f t="shared" si="25"/>
        <v>1.566350710900474</v>
      </c>
      <c r="P1110" s="454"/>
    </row>
    <row r="1111" spans="1:16" ht="18" customHeight="1">
      <c r="A1111" s="490"/>
      <c r="B1111" s="490"/>
      <c r="C1111" s="490"/>
      <c r="D1111" s="490"/>
      <c r="E1111" s="490"/>
      <c r="F1111" s="490"/>
      <c r="G1111" s="490"/>
      <c r="H1111" s="378">
        <v>21605</v>
      </c>
      <c r="I1111" s="344" t="s">
        <v>986</v>
      </c>
      <c r="J1111" s="273">
        <v>508</v>
      </c>
      <c r="K1111" s="273"/>
      <c r="L1111" s="273">
        <v>502</v>
      </c>
      <c r="M1111" s="447"/>
      <c r="N1111" s="273">
        <v>560</v>
      </c>
      <c r="O1111" s="447">
        <f t="shared" si="25"/>
        <v>-0.10357142857142854</v>
      </c>
      <c r="P1111" s="454"/>
    </row>
    <row r="1112" spans="1:16" ht="18" customHeight="1">
      <c r="A1112" s="490"/>
      <c r="B1112" s="490"/>
      <c r="C1112" s="490"/>
      <c r="D1112" s="490"/>
      <c r="E1112" s="490"/>
      <c r="F1112" s="490"/>
      <c r="G1112" s="490"/>
      <c r="H1112" s="378">
        <v>2160501</v>
      </c>
      <c r="I1112" s="344" t="s">
        <v>987</v>
      </c>
      <c r="J1112" s="273">
        <v>12</v>
      </c>
      <c r="K1112" s="273"/>
      <c r="L1112" s="273">
        <v>12</v>
      </c>
      <c r="M1112" s="447"/>
      <c r="N1112" s="273">
        <v>31</v>
      </c>
      <c r="O1112" s="447">
        <f t="shared" si="25"/>
        <v>-0.61290322580645162</v>
      </c>
      <c r="P1112" s="457"/>
    </row>
    <row r="1113" spans="1:16" ht="18" customHeight="1">
      <c r="A1113" s="490"/>
      <c r="B1113" s="490"/>
      <c r="C1113" s="490"/>
      <c r="D1113" s="490"/>
      <c r="E1113" s="490"/>
      <c r="F1113" s="490"/>
      <c r="G1113" s="490"/>
      <c r="H1113" s="378">
        <v>2160502</v>
      </c>
      <c r="I1113" s="344" t="s">
        <v>988</v>
      </c>
      <c r="J1113" s="273">
        <v>499</v>
      </c>
      <c r="K1113" s="273"/>
      <c r="L1113" s="273">
        <v>474</v>
      </c>
      <c r="M1113" s="447"/>
      <c r="N1113" s="273">
        <v>474</v>
      </c>
      <c r="O1113" s="447">
        <f t="shared" si="25"/>
        <v>0</v>
      </c>
      <c r="P1113" s="454"/>
    </row>
    <row r="1114" spans="1:16" ht="18" customHeight="1">
      <c r="A1114" s="490"/>
      <c r="B1114" s="490"/>
      <c r="C1114" s="490"/>
      <c r="D1114" s="490"/>
      <c r="E1114" s="490"/>
      <c r="F1114" s="490"/>
      <c r="G1114" s="490"/>
      <c r="H1114" s="378">
        <v>2160503</v>
      </c>
      <c r="I1114" s="344" t="s">
        <v>989</v>
      </c>
      <c r="J1114" s="273"/>
      <c r="K1114" s="273"/>
      <c r="L1114" s="273">
        <v>0</v>
      </c>
      <c r="M1114" s="447"/>
      <c r="N1114" s="273">
        <v>0</v>
      </c>
      <c r="O1114" s="447"/>
      <c r="P1114" s="454"/>
    </row>
    <row r="1115" spans="1:16" ht="18" customHeight="1">
      <c r="A1115" s="490"/>
      <c r="B1115" s="490"/>
      <c r="C1115" s="490"/>
      <c r="D1115" s="490"/>
      <c r="E1115" s="490"/>
      <c r="F1115" s="490"/>
      <c r="G1115" s="490"/>
      <c r="H1115" s="378">
        <v>2160504</v>
      </c>
      <c r="I1115" s="344" t="s">
        <v>990</v>
      </c>
      <c r="J1115" s="273"/>
      <c r="K1115" s="273"/>
      <c r="L1115" s="273">
        <v>0</v>
      </c>
      <c r="M1115" s="447"/>
      <c r="N1115" s="273">
        <v>0</v>
      </c>
      <c r="O1115" s="447"/>
      <c r="P1115" s="454"/>
    </row>
    <row r="1116" spans="1:16" ht="18" customHeight="1">
      <c r="A1116" s="490"/>
      <c r="B1116" s="490"/>
      <c r="C1116" s="490"/>
      <c r="D1116" s="490"/>
      <c r="E1116" s="490"/>
      <c r="F1116" s="490"/>
      <c r="G1116" s="490"/>
      <c r="H1116" s="378">
        <v>2160505</v>
      </c>
      <c r="I1116" s="344" t="s">
        <v>991</v>
      </c>
      <c r="J1116" s="273"/>
      <c r="K1116" s="273"/>
      <c r="L1116" s="273">
        <v>0</v>
      </c>
      <c r="M1116" s="447"/>
      <c r="N1116" s="273">
        <v>0</v>
      </c>
      <c r="O1116" s="447"/>
      <c r="P1116" s="454"/>
    </row>
    <row r="1117" spans="1:16" ht="18" customHeight="1">
      <c r="A1117" s="490"/>
      <c r="B1117" s="490"/>
      <c r="C1117" s="490"/>
      <c r="D1117" s="490"/>
      <c r="E1117" s="490"/>
      <c r="F1117" s="490"/>
      <c r="G1117" s="490"/>
      <c r="H1117" s="378">
        <v>2160599</v>
      </c>
      <c r="I1117" s="344" t="s">
        <v>731</v>
      </c>
      <c r="J1117" s="273"/>
      <c r="K1117" s="273"/>
      <c r="L1117" s="273">
        <v>0</v>
      </c>
      <c r="M1117" s="447"/>
      <c r="N1117" s="273">
        <v>0</v>
      </c>
      <c r="O1117" s="447"/>
      <c r="P1117" s="454"/>
    </row>
    <row r="1118" spans="1:16" ht="18" customHeight="1">
      <c r="A1118" s="490"/>
      <c r="B1118" s="490"/>
      <c r="C1118" s="490"/>
      <c r="D1118" s="490"/>
      <c r="E1118" s="490"/>
      <c r="F1118" s="490"/>
      <c r="G1118" s="490"/>
      <c r="H1118" s="378">
        <v>21606</v>
      </c>
      <c r="I1118" s="344" t="s">
        <v>992</v>
      </c>
      <c r="J1118" s="273">
        <v>14823</v>
      </c>
      <c r="K1118" s="273"/>
      <c r="L1118" s="273">
        <v>18870</v>
      </c>
      <c r="M1118" s="447"/>
      <c r="N1118" s="273">
        <v>12484</v>
      </c>
      <c r="O1118" s="447">
        <f>L1118/N1118-1</f>
        <v>0.51153476449855817</v>
      </c>
      <c r="P1118" s="454"/>
    </row>
    <row r="1119" spans="1:16" ht="30.95" customHeight="1">
      <c r="A1119" s="490"/>
      <c r="B1119" s="490"/>
      <c r="C1119" s="490"/>
      <c r="D1119" s="490"/>
      <c r="E1119" s="490"/>
      <c r="F1119" s="490"/>
      <c r="G1119" s="490"/>
      <c r="H1119" s="378">
        <v>2160601</v>
      </c>
      <c r="I1119" s="441" t="s">
        <v>993</v>
      </c>
      <c r="J1119" s="273">
        <v>18767</v>
      </c>
      <c r="K1119" s="273">
        <v>24162</v>
      </c>
      <c r="L1119" s="273">
        <v>23268</v>
      </c>
      <c r="M1119" s="447">
        <f>L1119/K1119</f>
        <v>0.96299975167618579</v>
      </c>
      <c r="N1119" s="273">
        <v>10865</v>
      </c>
      <c r="O1119" s="447">
        <f>L1119/N1119-1</f>
        <v>1.141555453290382</v>
      </c>
      <c r="P1119" s="467" t="s">
        <v>994</v>
      </c>
    </row>
    <row r="1120" spans="1:16" ht="18" customHeight="1">
      <c r="A1120" s="490"/>
      <c r="B1120" s="490"/>
      <c r="C1120" s="490"/>
      <c r="D1120" s="490"/>
      <c r="E1120" s="490"/>
      <c r="F1120" s="490"/>
      <c r="G1120" s="490"/>
      <c r="H1120" s="378">
        <v>2160602</v>
      </c>
      <c r="I1120" s="344" t="s">
        <v>706</v>
      </c>
      <c r="J1120" s="273">
        <v>1864</v>
      </c>
      <c r="K1120" s="273"/>
      <c r="L1120" s="273">
        <v>1760</v>
      </c>
      <c r="M1120" s="447"/>
      <c r="N1120" s="273">
        <v>1796</v>
      </c>
      <c r="O1120" s="447">
        <f>L1120/N1120-1</f>
        <v>-2.0044543429844075E-2</v>
      </c>
      <c r="P1120" s="454"/>
    </row>
    <row r="1121" spans="1:16" ht="18" customHeight="1">
      <c r="A1121" s="490"/>
      <c r="B1121" s="490"/>
      <c r="C1121" s="490"/>
      <c r="D1121" s="490"/>
      <c r="E1121" s="490"/>
      <c r="F1121" s="490"/>
      <c r="G1121" s="490"/>
      <c r="H1121" s="378">
        <v>2160603</v>
      </c>
      <c r="I1121" s="344" t="s">
        <v>707</v>
      </c>
      <c r="J1121" s="273"/>
      <c r="K1121" s="273"/>
      <c r="L1121" s="273">
        <v>0</v>
      </c>
      <c r="M1121" s="447"/>
      <c r="N1121" s="273">
        <v>0</v>
      </c>
      <c r="O1121" s="447"/>
      <c r="P1121" s="454"/>
    </row>
    <row r="1122" spans="1:16" ht="18" customHeight="1">
      <c r="A1122" s="500"/>
      <c r="B1122" s="500"/>
      <c r="C1122" s="500"/>
      <c r="D1122" s="500"/>
      <c r="E1122" s="500"/>
      <c r="F1122" s="500"/>
      <c r="G1122" s="500"/>
      <c r="H1122" s="378">
        <v>2160607</v>
      </c>
      <c r="I1122" s="344" t="s">
        <v>708</v>
      </c>
      <c r="J1122" s="273"/>
      <c r="K1122" s="273"/>
      <c r="L1122" s="273">
        <v>0</v>
      </c>
      <c r="M1122" s="447"/>
      <c r="N1122" s="273">
        <v>0</v>
      </c>
      <c r="O1122" s="447"/>
      <c r="P1122" s="454"/>
    </row>
    <row r="1123" spans="1:16" ht="18" customHeight="1">
      <c r="A1123" s="490"/>
      <c r="B1123" s="490"/>
      <c r="C1123" s="490"/>
      <c r="D1123" s="490"/>
      <c r="E1123" s="490"/>
      <c r="F1123" s="490"/>
      <c r="G1123" s="490"/>
      <c r="H1123" s="378">
        <v>2160699</v>
      </c>
      <c r="I1123" s="344" t="s">
        <v>995</v>
      </c>
      <c r="J1123" s="273"/>
      <c r="K1123" s="273"/>
      <c r="L1123" s="273">
        <v>6802</v>
      </c>
      <c r="M1123" s="447"/>
      <c r="N1123" s="273">
        <v>487</v>
      </c>
      <c r="O1123" s="447">
        <f>L1123/N1123-1</f>
        <v>12.967145790554415</v>
      </c>
      <c r="P1123" s="454"/>
    </row>
    <row r="1124" spans="1:16" ht="18" customHeight="1">
      <c r="A1124" s="490"/>
      <c r="B1124" s="490"/>
      <c r="C1124" s="490"/>
      <c r="D1124" s="490"/>
      <c r="E1124" s="490"/>
      <c r="F1124" s="490"/>
      <c r="G1124" s="490"/>
      <c r="H1124" s="378">
        <v>21699</v>
      </c>
      <c r="I1124" s="344" t="s">
        <v>996</v>
      </c>
      <c r="J1124" s="273">
        <v>751</v>
      </c>
      <c r="K1124" s="273"/>
      <c r="L1124" s="273">
        <v>674</v>
      </c>
      <c r="M1124" s="447"/>
      <c r="N1124" s="273">
        <v>619</v>
      </c>
      <c r="O1124" s="447">
        <f>L1124/N1124-1</f>
        <v>8.8852988691437762E-2</v>
      </c>
      <c r="P1124" s="454"/>
    </row>
    <row r="1125" spans="1:16" ht="18" customHeight="1">
      <c r="A1125" s="490"/>
      <c r="B1125" s="490"/>
      <c r="C1125" s="490"/>
      <c r="D1125" s="490"/>
      <c r="E1125" s="490"/>
      <c r="F1125" s="490"/>
      <c r="G1125" s="490"/>
      <c r="H1125" s="378">
        <v>2169901</v>
      </c>
      <c r="I1125" s="344" t="s">
        <v>997</v>
      </c>
      <c r="J1125" s="273"/>
      <c r="K1125" s="273"/>
      <c r="L1125" s="273">
        <v>0</v>
      </c>
      <c r="M1125" s="447"/>
      <c r="N1125" s="273">
        <v>0</v>
      </c>
      <c r="O1125" s="447"/>
      <c r="P1125" s="454"/>
    </row>
    <row r="1126" spans="1:16" ht="18" customHeight="1">
      <c r="A1126" s="490"/>
      <c r="B1126" s="490"/>
      <c r="C1126" s="490"/>
      <c r="D1126" s="490"/>
      <c r="E1126" s="490"/>
      <c r="F1126" s="490"/>
      <c r="G1126" s="490"/>
      <c r="H1126" s="378">
        <v>2169999</v>
      </c>
      <c r="I1126" s="344" t="s">
        <v>998</v>
      </c>
      <c r="J1126" s="273"/>
      <c r="K1126" s="273"/>
      <c r="L1126" s="273">
        <v>0</v>
      </c>
      <c r="M1126" s="447"/>
      <c r="N1126" s="273">
        <v>0</v>
      </c>
      <c r="O1126" s="447"/>
      <c r="P1126" s="454"/>
    </row>
    <row r="1127" spans="1:16" s="428" customFormat="1" ht="18" customHeight="1">
      <c r="A1127" s="490"/>
      <c r="B1127" s="490"/>
      <c r="C1127" s="490"/>
      <c r="D1127" s="490"/>
      <c r="E1127" s="490"/>
      <c r="F1127" s="490"/>
      <c r="G1127" s="490"/>
      <c r="H1127" s="459">
        <v>217</v>
      </c>
      <c r="I1127" s="344" t="s">
        <v>999</v>
      </c>
      <c r="J1127" s="273">
        <v>1111</v>
      </c>
      <c r="K1127" s="273"/>
      <c r="L1127" s="273">
        <v>1003</v>
      </c>
      <c r="M1127" s="447"/>
      <c r="N1127" s="273">
        <v>855</v>
      </c>
      <c r="O1127" s="447">
        <f>L1127/N1127-1</f>
        <v>0.17309941520467831</v>
      </c>
      <c r="P1127" s="454"/>
    </row>
    <row r="1128" spans="1:16" ht="18" customHeight="1">
      <c r="A1128" s="490"/>
      <c r="B1128" s="490"/>
      <c r="C1128" s="490"/>
      <c r="D1128" s="490"/>
      <c r="E1128" s="490"/>
      <c r="F1128" s="490"/>
      <c r="G1128" s="490"/>
      <c r="H1128" s="378">
        <v>21701</v>
      </c>
      <c r="I1128" s="344" t="s">
        <v>1000</v>
      </c>
      <c r="J1128" s="273"/>
      <c r="K1128" s="273"/>
      <c r="L1128" s="273">
        <v>0</v>
      </c>
      <c r="M1128" s="447"/>
      <c r="N1128" s="273">
        <v>0</v>
      </c>
      <c r="O1128" s="447"/>
      <c r="P1128" s="454"/>
    </row>
    <row r="1129" spans="1:16" ht="18" customHeight="1">
      <c r="A1129" s="490"/>
      <c r="B1129" s="490"/>
      <c r="C1129" s="490"/>
      <c r="D1129" s="490"/>
      <c r="E1129" s="490"/>
      <c r="F1129" s="490"/>
      <c r="G1129" s="490"/>
      <c r="H1129" s="378">
        <v>2170101</v>
      </c>
      <c r="I1129" s="344" t="s">
        <v>1001</v>
      </c>
      <c r="J1129" s="273"/>
      <c r="K1129" s="273"/>
      <c r="L1129" s="273">
        <v>0</v>
      </c>
      <c r="M1129" s="447"/>
      <c r="N1129" s="273">
        <v>0</v>
      </c>
      <c r="O1129" s="447"/>
      <c r="P1129" s="457"/>
    </row>
    <row r="1130" spans="1:16" ht="18" customHeight="1">
      <c r="A1130" s="490"/>
      <c r="B1130" s="490"/>
      <c r="C1130" s="490"/>
      <c r="D1130" s="490"/>
      <c r="E1130" s="490"/>
      <c r="F1130" s="490"/>
      <c r="G1130" s="490"/>
      <c r="H1130" s="378">
        <v>2170102</v>
      </c>
      <c r="I1130" s="344" t="s">
        <v>1002</v>
      </c>
      <c r="J1130" s="273"/>
      <c r="K1130" s="273"/>
      <c r="L1130" s="273">
        <v>0</v>
      </c>
      <c r="M1130" s="447"/>
      <c r="N1130" s="273">
        <v>0</v>
      </c>
      <c r="O1130" s="447"/>
      <c r="P1130" s="454"/>
    </row>
    <row r="1131" spans="1:16" ht="18" customHeight="1">
      <c r="A1131" s="490"/>
      <c r="B1131" s="490"/>
      <c r="C1131" s="490"/>
      <c r="D1131" s="490"/>
      <c r="E1131" s="490"/>
      <c r="F1131" s="490"/>
      <c r="G1131" s="490"/>
      <c r="H1131" s="378">
        <v>2170103</v>
      </c>
      <c r="I1131" s="344" t="s">
        <v>1003</v>
      </c>
      <c r="J1131" s="273"/>
      <c r="K1131" s="273"/>
      <c r="L1131" s="273">
        <v>0</v>
      </c>
      <c r="M1131" s="447"/>
      <c r="N1131" s="273">
        <v>0</v>
      </c>
      <c r="O1131" s="447"/>
      <c r="P1131" s="454"/>
    </row>
    <row r="1132" spans="1:16" ht="18" customHeight="1">
      <c r="A1132" s="490"/>
      <c r="B1132" s="490"/>
      <c r="C1132" s="490"/>
      <c r="D1132" s="490"/>
      <c r="E1132" s="490"/>
      <c r="F1132" s="490"/>
      <c r="G1132" s="490"/>
      <c r="H1132" s="378">
        <v>2170104</v>
      </c>
      <c r="I1132" s="344" t="s">
        <v>1004</v>
      </c>
      <c r="J1132" s="273">
        <v>8</v>
      </c>
      <c r="K1132" s="273"/>
      <c r="L1132" s="273">
        <v>8</v>
      </c>
      <c r="M1132" s="447"/>
      <c r="N1132" s="273">
        <v>8</v>
      </c>
      <c r="O1132" s="447">
        <f t="shared" ref="O1132:O1138" si="26">L1132/N1132-1</f>
        <v>0</v>
      </c>
      <c r="P1132" s="454"/>
    </row>
    <row r="1133" spans="1:16" ht="18" customHeight="1">
      <c r="A1133" s="490"/>
      <c r="B1133" s="490"/>
      <c r="C1133" s="490"/>
      <c r="D1133" s="490"/>
      <c r="E1133" s="490"/>
      <c r="F1133" s="490"/>
      <c r="G1133" s="490"/>
      <c r="H1133" s="378">
        <v>2170150</v>
      </c>
      <c r="I1133" s="344" t="s">
        <v>1005</v>
      </c>
      <c r="J1133" s="273"/>
      <c r="K1133" s="273"/>
      <c r="L1133" s="273">
        <v>0</v>
      </c>
      <c r="M1133" s="447"/>
      <c r="N1133" s="273">
        <v>0</v>
      </c>
      <c r="O1133" s="447"/>
      <c r="P1133" s="454"/>
    </row>
    <row r="1134" spans="1:16" ht="18" customHeight="1">
      <c r="A1134" s="490"/>
      <c r="B1134" s="490"/>
      <c r="C1134" s="490"/>
      <c r="D1134" s="490"/>
      <c r="E1134" s="490"/>
      <c r="F1134" s="490"/>
      <c r="G1134" s="490"/>
      <c r="H1134" s="378">
        <v>2170199</v>
      </c>
      <c r="I1134" s="344" t="s">
        <v>1006</v>
      </c>
      <c r="J1134" s="463"/>
      <c r="K1134" s="463"/>
      <c r="L1134" s="463"/>
      <c r="M1134" s="447"/>
      <c r="N1134" s="463"/>
      <c r="O1134" s="447"/>
      <c r="P1134" s="454"/>
    </row>
    <row r="1135" spans="1:16" ht="18" customHeight="1">
      <c r="A1135" s="490"/>
      <c r="B1135" s="490"/>
      <c r="C1135" s="490"/>
      <c r="D1135" s="490"/>
      <c r="E1135" s="490"/>
      <c r="F1135" s="490"/>
      <c r="G1135" s="490"/>
      <c r="H1135" s="378">
        <v>21702</v>
      </c>
      <c r="I1135" s="344" t="s">
        <v>1007</v>
      </c>
      <c r="J1135" s="273"/>
      <c r="K1135" s="273"/>
      <c r="L1135" s="273">
        <v>0</v>
      </c>
      <c r="M1135" s="447"/>
      <c r="N1135" s="273">
        <v>0</v>
      </c>
      <c r="O1135" s="447"/>
      <c r="P1135" s="454"/>
    </row>
    <row r="1136" spans="1:16" ht="18" customHeight="1">
      <c r="A1136" s="490"/>
      <c r="B1136" s="490"/>
      <c r="C1136" s="490"/>
      <c r="D1136" s="490"/>
      <c r="E1136" s="490"/>
      <c r="F1136" s="490"/>
      <c r="G1136" s="490"/>
      <c r="H1136" s="378">
        <v>2170201</v>
      </c>
      <c r="I1136" s="344" t="s">
        <v>1008</v>
      </c>
      <c r="J1136" s="273">
        <v>13539</v>
      </c>
      <c r="K1136" s="273"/>
      <c r="L1136" s="273">
        <v>10454</v>
      </c>
      <c r="M1136" s="447"/>
      <c r="N1136" s="273">
        <v>4510</v>
      </c>
      <c r="O1136" s="447">
        <f t="shared" si="26"/>
        <v>1.3179600886917959</v>
      </c>
      <c r="P1136" s="454"/>
    </row>
    <row r="1137" spans="1:16" ht="18" customHeight="1">
      <c r="A1137" s="490"/>
      <c r="B1137" s="490"/>
      <c r="C1137" s="490"/>
      <c r="D1137" s="490"/>
      <c r="E1137" s="490"/>
      <c r="F1137" s="490"/>
      <c r="G1137" s="490"/>
      <c r="H1137" s="378">
        <v>2170202</v>
      </c>
      <c r="I1137" s="344" t="s">
        <v>731</v>
      </c>
      <c r="J1137" s="273">
        <v>458</v>
      </c>
      <c r="K1137" s="273"/>
      <c r="L1137" s="273">
        <v>495</v>
      </c>
      <c r="M1137" s="447"/>
      <c r="N1137" s="273">
        <v>511</v>
      </c>
      <c r="O1137" s="447">
        <f t="shared" si="26"/>
        <v>-3.131115459882583E-2</v>
      </c>
      <c r="P1137" s="454"/>
    </row>
    <row r="1138" spans="1:16" ht="18" customHeight="1">
      <c r="A1138" s="490"/>
      <c r="B1138" s="490"/>
      <c r="C1138" s="490"/>
      <c r="D1138" s="490"/>
      <c r="E1138" s="490"/>
      <c r="F1138" s="490"/>
      <c r="G1138" s="490"/>
      <c r="H1138" s="378">
        <v>2170203</v>
      </c>
      <c r="I1138" s="344" t="s">
        <v>1009</v>
      </c>
      <c r="J1138" s="273">
        <v>1036</v>
      </c>
      <c r="K1138" s="273"/>
      <c r="L1138" s="273">
        <v>2072</v>
      </c>
      <c r="M1138" s="447"/>
      <c r="N1138" s="273">
        <v>2079</v>
      </c>
      <c r="O1138" s="447">
        <f t="shared" si="26"/>
        <v>-3.3670033670033517E-3</v>
      </c>
      <c r="P1138" s="457"/>
    </row>
    <row r="1139" spans="1:16" ht="18" customHeight="1">
      <c r="A1139" s="490"/>
      <c r="B1139" s="490"/>
      <c r="C1139" s="490"/>
      <c r="D1139" s="490"/>
      <c r="E1139" s="490"/>
      <c r="F1139" s="490"/>
      <c r="G1139" s="490"/>
      <c r="H1139" s="378">
        <v>2170204</v>
      </c>
      <c r="I1139" s="441" t="s">
        <v>1010</v>
      </c>
      <c r="J1139" s="273"/>
      <c r="K1139" s="273"/>
      <c r="L1139" s="273">
        <v>0</v>
      </c>
      <c r="M1139" s="447"/>
      <c r="N1139" s="273">
        <v>0</v>
      </c>
      <c r="O1139" s="447"/>
      <c r="P1139" s="454"/>
    </row>
    <row r="1140" spans="1:16" ht="18" customHeight="1">
      <c r="A1140" s="490"/>
      <c r="B1140" s="490"/>
      <c r="C1140" s="490"/>
      <c r="D1140" s="490"/>
      <c r="E1140" s="490"/>
      <c r="F1140" s="490"/>
      <c r="G1140" s="490"/>
      <c r="H1140" s="378">
        <v>2170205</v>
      </c>
      <c r="I1140" s="344" t="s">
        <v>706</v>
      </c>
      <c r="J1140" s="273"/>
      <c r="K1140" s="273"/>
      <c r="L1140" s="273">
        <v>0</v>
      </c>
      <c r="M1140" s="447"/>
      <c r="N1140" s="273">
        <v>0</v>
      </c>
      <c r="O1140" s="447"/>
      <c r="P1140" s="454"/>
    </row>
    <row r="1141" spans="1:16" ht="18" customHeight="1">
      <c r="A1141" s="490"/>
      <c r="B1141" s="490"/>
      <c r="C1141" s="490"/>
      <c r="D1141" s="490"/>
      <c r="E1141" s="490"/>
      <c r="F1141" s="490"/>
      <c r="G1141" s="490"/>
      <c r="H1141" s="378">
        <v>2170206</v>
      </c>
      <c r="I1141" s="344" t="s">
        <v>707</v>
      </c>
      <c r="J1141" s="273"/>
      <c r="K1141" s="273"/>
      <c r="L1141" s="273">
        <v>0</v>
      </c>
      <c r="M1141" s="447"/>
      <c r="N1141" s="273">
        <v>0</v>
      </c>
      <c r="O1141" s="447"/>
      <c r="P1141" s="454"/>
    </row>
    <row r="1142" spans="1:16" ht="18" customHeight="1">
      <c r="A1142" s="490"/>
      <c r="B1142" s="490"/>
      <c r="C1142" s="490"/>
      <c r="D1142" s="490"/>
      <c r="E1142" s="490"/>
      <c r="F1142" s="490"/>
      <c r="G1142" s="490"/>
      <c r="H1142" s="378">
        <v>2170207</v>
      </c>
      <c r="I1142" s="344" t="s">
        <v>708</v>
      </c>
      <c r="J1142" s="273"/>
      <c r="K1142" s="273"/>
      <c r="L1142" s="273">
        <v>0</v>
      </c>
      <c r="M1142" s="447"/>
      <c r="N1142" s="273">
        <v>0</v>
      </c>
      <c r="O1142" s="447"/>
      <c r="P1142" s="454"/>
    </row>
    <row r="1143" spans="1:16" ht="18" customHeight="1">
      <c r="A1143" s="490"/>
      <c r="B1143" s="490"/>
      <c r="C1143" s="490"/>
      <c r="D1143" s="490"/>
      <c r="E1143" s="490"/>
      <c r="F1143" s="490"/>
      <c r="G1143" s="490"/>
      <c r="H1143" s="378">
        <v>2170208</v>
      </c>
      <c r="I1143" s="344" t="s">
        <v>1011</v>
      </c>
      <c r="J1143" s="273"/>
      <c r="K1143" s="273"/>
      <c r="L1143" s="273">
        <v>0</v>
      </c>
      <c r="M1143" s="447"/>
      <c r="N1143" s="273">
        <v>0</v>
      </c>
      <c r="O1143" s="447"/>
      <c r="P1143" s="454"/>
    </row>
    <row r="1144" spans="1:16" ht="18" customHeight="1">
      <c r="A1144" s="490"/>
      <c r="B1144" s="490"/>
      <c r="C1144" s="490"/>
      <c r="D1144" s="490"/>
      <c r="E1144" s="490"/>
      <c r="F1144" s="490"/>
      <c r="G1144" s="490"/>
      <c r="H1144" s="378">
        <v>2170299</v>
      </c>
      <c r="I1144" s="344" t="s">
        <v>1012</v>
      </c>
      <c r="J1144" s="273"/>
      <c r="K1144" s="273"/>
      <c r="L1144" s="273">
        <v>0</v>
      </c>
      <c r="M1144" s="447"/>
      <c r="N1144" s="273">
        <v>0</v>
      </c>
      <c r="O1144" s="447"/>
      <c r="P1144" s="454"/>
    </row>
    <row r="1145" spans="1:16" ht="18" customHeight="1">
      <c r="A1145" s="490"/>
      <c r="B1145" s="490"/>
      <c r="C1145" s="490"/>
      <c r="D1145" s="490"/>
      <c r="E1145" s="490"/>
      <c r="F1145" s="490"/>
      <c r="G1145" s="490"/>
      <c r="H1145" s="378">
        <v>21703</v>
      </c>
      <c r="I1145" s="344" t="s">
        <v>1013</v>
      </c>
      <c r="J1145" s="273"/>
      <c r="K1145" s="273"/>
      <c r="L1145" s="273">
        <v>0</v>
      </c>
      <c r="M1145" s="447"/>
      <c r="N1145" s="273">
        <v>0</v>
      </c>
      <c r="O1145" s="447"/>
      <c r="P1145" s="454"/>
    </row>
    <row r="1146" spans="1:16" ht="18" customHeight="1">
      <c r="A1146" s="490"/>
      <c r="B1146" s="490"/>
      <c r="C1146" s="490"/>
      <c r="D1146" s="490"/>
      <c r="E1146" s="490"/>
      <c r="F1146" s="490"/>
      <c r="G1146" s="490"/>
      <c r="H1146" s="378">
        <v>2170301</v>
      </c>
      <c r="I1146" s="344" t="s">
        <v>731</v>
      </c>
      <c r="J1146" s="273"/>
      <c r="K1146" s="273"/>
      <c r="L1146" s="273">
        <v>0</v>
      </c>
      <c r="M1146" s="447"/>
      <c r="N1146" s="273">
        <v>0</v>
      </c>
      <c r="O1146" s="447"/>
      <c r="P1146" s="454"/>
    </row>
    <row r="1147" spans="1:16" ht="18" customHeight="1">
      <c r="A1147" s="490"/>
      <c r="B1147" s="490"/>
      <c r="C1147" s="490"/>
      <c r="D1147" s="490"/>
      <c r="E1147" s="490"/>
      <c r="F1147" s="490"/>
      <c r="G1147" s="490"/>
      <c r="H1147" s="378">
        <v>2170302</v>
      </c>
      <c r="I1147" s="344" t="s">
        <v>1014</v>
      </c>
      <c r="J1147" s="273"/>
      <c r="K1147" s="273"/>
      <c r="L1147" s="273">
        <v>0</v>
      </c>
      <c r="M1147" s="447"/>
      <c r="N1147" s="273">
        <v>0</v>
      </c>
      <c r="O1147" s="447"/>
      <c r="P1147" s="454"/>
    </row>
    <row r="1148" spans="1:16" ht="18" customHeight="1">
      <c r="A1148" s="490"/>
      <c r="B1148" s="490"/>
      <c r="C1148" s="490"/>
      <c r="D1148" s="490"/>
      <c r="E1148" s="490"/>
      <c r="F1148" s="490"/>
      <c r="G1148" s="490"/>
      <c r="H1148" s="378">
        <v>2170303</v>
      </c>
      <c r="I1148" s="441" t="s">
        <v>1015</v>
      </c>
      <c r="J1148" s="273">
        <v>1032</v>
      </c>
      <c r="K1148" s="273">
        <v>1015</v>
      </c>
      <c r="L1148" s="273">
        <v>1015</v>
      </c>
      <c r="M1148" s="447">
        <f>L1148/K1148</f>
        <v>1</v>
      </c>
      <c r="N1148" s="273">
        <v>913</v>
      </c>
      <c r="O1148" s="447">
        <f>L1148/N1148-1</f>
        <v>0.11171960569550921</v>
      </c>
      <c r="P1148" s="455"/>
    </row>
    <row r="1149" spans="1:16" ht="18" customHeight="1">
      <c r="A1149" s="490"/>
      <c r="B1149" s="490"/>
      <c r="C1149" s="490"/>
      <c r="D1149" s="490"/>
      <c r="E1149" s="490"/>
      <c r="F1149" s="490"/>
      <c r="G1149" s="490"/>
      <c r="H1149" s="378">
        <v>2170304</v>
      </c>
      <c r="I1149" s="344" t="s">
        <v>706</v>
      </c>
      <c r="J1149" s="273"/>
      <c r="K1149" s="273"/>
      <c r="L1149" s="273">
        <v>0</v>
      </c>
      <c r="M1149" s="447"/>
      <c r="N1149" s="273">
        <v>0</v>
      </c>
      <c r="O1149" s="447"/>
      <c r="P1149" s="454"/>
    </row>
    <row r="1150" spans="1:16" ht="18" customHeight="1">
      <c r="A1150" s="490"/>
      <c r="B1150" s="490"/>
      <c r="C1150" s="490"/>
      <c r="D1150" s="490"/>
      <c r="E1150" s="490"/>
      <c r="F1150" s="490"/>
      <c r="G1150" s="490"/>
      <c r="H1150" s="378">
        <v>2170399</v>
      </c>
      <c r="I1150" s="344" t="s">
        <v>707</v>
      </c>
      <c r="J1150" s="273"/>
      <c r="K1150" s="273"/>
      <c r="L1150" s="273">
        <v>0</v>
      </c>
      <c r="M1150" s="447"/>
      <c r="N1150" s="273">
        <v>0</v>
      </c>
      <c r="O1150" s="447"/>
      <c r="P1150" s="454"/>
    </row>
    <row r="1151" spans="1:16" ht="18" customHeight="1">
      <c r="A1151" s="500"/>
      <c r="B1151" s="500"/>
      <c r="C1151" s="500"/>
      <c r="D1151" s="500"/>
      <c r="E1151" s="500"/>
      <c r="F1151" s="500"/>
      <c r="G1151" s="500"/>
      <c r="H1151" s="378">
        <v>21704</v>
      </c>
      <c r="I1151" s="344" t="s">
        <v>708</v>
      </c>
      <c r="J1151" s="273"/>
      <c r="K1151" s="273"/>
      <c r="L1151" s="273">
        <v>0</v>
      </c>
      <c r="M1151" s="447"/>
      <c r="N1151" s="273">
        <v>0</v>
      </c>
      <c r="O1151" s="447"/>
      <c r="P1151" s="457"/>
    </row>
    <row r="1152" spans="1:16" ht="18" customHeight="1">
      <c r="A1152" s="490"/>
      <c r="B1152" s="490"/>
      <c r="C1152" s="490"/>
      <c r="D1152" s="490"/>
      <c r="E1152" s="490"/>
      <c r="F1152" s="490"/>
      <c r="G1152" s="490"/>
      <c r="H1152" s="378">
        <v>2170401</v>
      </c>
      <c r="I1152" s="344" t="s">
        <v>1016</v>
      </c>
      <c r="J1152" s="273">
        <v>174</v>
      </c>
      <c r="K1152" s="273"/>
      <c r="L1152" s="273">
        <v>174</v>
      </c>
      <c r="M1152" s="447"/>
      <c r="N1152" s="273">
        <v>105</v>
      </c>
      <c r="O1152" s="447">
        <f>L1152/N1152-1</f>
        <v>0.65714285714285725</v>
      </c>
      <c r="P1152" s="454"/>
    </row>
    <row r="1153" spans="1:16" ht="18" customHeight="1">
      <c r="A1153" s="490"/>
      <c r="B1153" s="490"/>
      <c r="C1153" s="490"/>
      <c r="D1153" s="490"/>
      <c r="E1153" s="490"/>
      <c r="F1153" s="490"/>
      <c r="G1153" s="490"/>
      <c r="H1153" s="378">
        <v>2170499</v>
      </c>
      <c r="I1153" s="344" t="s">
        <v>1017</v>
      </c>
      <c r="J1153" s="273"/>
      <c r="K1153" s="273"/>
      <c r="L1153" s="273">
        <v>0</v>
      </c>
      <c r="M1153" s="447"/>
      <c r="N1153" s="273">
        <v>0</v>
      </c>
      <c r="O1153" s="447"/>
      <c r="P1153" s="454"/>
    </row>
    <row r="1154" spans="1:16" ht="18" customHeight="1">
      <c r="A1154" s="490"/>
      <c r="B1154" s="490"/>
      <c r="C1154" s="490"/>
      <c r="D1154" s="490"/>
      <c r="E1154" s="490"/>
      <c r="F1154" s="490"/>
      <c r="G1154" s="490"/>
      <c r="H1154" s="378">
        <v>21799</v>
      </c>
      <c r="I1154" s="344" t="s">
        <v>1018</v>
      </c>
      <c r="J1154" s="273"/>
      <c r="K1154" s="273"/>
      <c r="L1154" s="273">
        <v>0</v>
      </c>
      <c r="M1154" s="447"/>
      <c r="N1154" s="273">
        <v>0</v>
      </c>
      <c r="O1154" s="447"/>
      <c r="P1154" s="454"/>
    </row>
    <row r="1155" spans="1:16" ht="18" customHeight="1">
      <c r="A1155" s="490"/>
      <c r="B1155" s="490"/>
      <c r="C1155" s="490"/>
      <c r="D1155" s="490"/>
      <c r="E1155" s="490"/>
      <c r="F1155" s="490"/>
      <c r="G1155" s="490"/>
      <c r="H1155" s="378">
        <v>2179901</v>
      </c>
      <c r="I1155" s="344" t="s">
        <v>1019</v>
      </c>
      <c r="J1155" s="273"/>
      <c r="K1155" s="273"/>
      <c r="L1155" s="273">
        <v>0</v>
      </c>
      <c r="M1155" s="447"/>
      <c r="N1155" s="273">
        <v>0</v>
      </c>
      <c r="O1155" s="447"/>
      <c r="P1155" s="454"/>
    </row>
    <row r="1156" spans="1:16" s="428" customFormat="1" ht="18" customHeight="1">
      <c r="A1156" s="490"/>
      <c r="B1156" s="490"/>
      <c r="C1156" s="490"/>
      <c r="D1156" s="490"/>
      <c r="E1156" s="490"/>
      <c r="F1156" s="490"/>
      <c r="G1156" s="490"/>
      <c r="H1156" s="459">
        <v>219</v>
      </c>
      <c r="I1156" s="344" t="s">
        <v>1020</v>
      </c>
      <c r="J1156" s="273"/>
      <c r="K1156" s="273"/>
      <c r="L1156" s="273">
        <v>0</v>
      </c>
      <c r="M1156" s="447"/>
      <c r="N1156" s="273">
        <v>0</v>
      </c>
      <c r="O1156" s="447"/>
      <c r="P1156" s="454"/>
    </row>
    <row r="1157" spans="1:16" ht="18" customHeight="1">
      <c r="A1157" s="490"/>
      <c r="B1157" s="490"/>
      <c r="C1157" s="490"/>
      <c r="D1157" s="490"/>
      <c r="E1157" s="490"/>
      <c r="F1157" s="490"/>
      <c r="G1157" s="490"/>
      <c r="H1157" s="378">
        <v>21901</v>
      </c>
      <c r="I1157" s="344" t="s">
        <v>1021</v>
      </c>
      <c r="J1157" s="273"/>
      <c r="K1157" s="273"/>
      <c r="L1157" s="273">
        <v>0</v>
      </c>
      <c r="M1157" s="447"/>
      <c r="N1157" s="273">
        <v>0</v>
      </c>
      <c r="O1157" s="447"/>
      <c r="P1157" s="454"/>
    </row>
    <row r="1158" spans="1:16" ht="18" customHeight="1">
      <c r="A1158" s="490"/>
      <c r="B1158" s="490"/>
      <c r="C1158" s="490"/>
      <c r="D1158" s="490"/>
      <c r="E1158" s="490"/>
      <c r="F1158" s="490"/>
      <c r="G1158" s="490"/>
      <c r="H1158" s="378">
        <v>21902</v>
      </c>
      <c r="I1158" s="344" t="s">
        <v>1022</v>
      </c>
      <c r="J1158" s="273"/>
      <c r="K1158" s="273"/>
      <c r="L1158" s="273">
        <v>0</v>
      </c>
      <c r="M1158" s="447"/>
      <c r="N1158" s="273">
        <v>0</v>
      </c>
      <c r="O1158" s="447"/>
      <c r="P1158" s="454"/>
    </row>
    <row r="1159" spans="1:16" ht="18" customHeight="1">
      <c r="A1159" s="490"/>
      <c r="B1159" s="490"/>
      <c r="C1159" s="490"/>
      <c r="D1159" s="490"/>
      <c r="E1159" s="490"/>
      <c r="F1159" s="490"/>
      <c r="G1159" s="490"/>
      <c r="H1159" s="378">
        <v>21903</v>
      </c>
      <c r="I1159" s="344" t="s">
        <v>1023</v>
      </c>
      <c r="J1159" s="273"/>
      <c r="K1159" s="273"/>
      <c r="L1159" s="273">
        <v>0</v>
      </c>
      <c r="M1159" s="447"/>
      <c r="N1159" s="273">
        <v>0</v>
      </c>
      <c r="O1159" s="447"/>
      <c r="P1159" s="454"/>
    </row>
    <row r="1160" spans="1:16" ht="18" customHeight="1">
      <c r="A1160" s="490"/>
      <c r="B1160" s="490"/>
      <c r="C1160" s="490"/>
      <c r="D1160" s="490"/>
      <c r="E1160" s="490"/>
      <c r="F1160" s="490"/>
      <c r="G1160" s="490"/>
      <c r="H1160" s="378">
        <v>21904</v>
      </c>
      <c r="I1160" s="344" t="s">
        <v>1024</v>
      </c>
      <c r="J1160" s="273">
        <v>858</v>
      </c>
      <c r="K1160" s="273"/>
      <c r="L1160" s="273">
        <v>841</v>
      </c>
      <c r="M1160" s="447"/>
      <c r="N1160" s="273">
        <v>808</v>
      </c>
      <c r="O1160" s="447">
        <f>L1160/N1160-1</f>
        <v>4.0841584158415767E-2</v>
      </c>
      <c r="P1160" s="454"/>
    </row>
    <row r="1161" spans="1:16" ht="39" customHeight="1">
      <c r="A1161" s="500"/>
      <c r="B1161" s="500"/>
      <c r="C1161" s="500"/>
      <c r="D1161" s="500"/>
      <c r="E1161" s="500"/>
      <c r="F1161" s="500"/>
      <c r="G1161" s="500"/>
      <c r="H1161" s="378">
        <v>21905</v>
      </c>
      <c r="I1161" s="441" t="s">
        <v>1025</v>
      </c>
      <c r="J1161" s="273">
        <v>18054</v>
      </c>
      <c r="K1161" s="273">
        <v>36054</v>
      </c>
      <c r="L1161" s="273">
        <v>35031</v>
      </c>
      <c r="M1161" s="447">
        <f>L1161/K1161</f>
        <v>0.97162589449159598</v>
      </c>
      <c r="N1161" s="273">
        <v>20822</v>
      </c>
      <c r="O1161" s="447">
        <f>L1161/N1161-1</f>
        <v>0.68240322735568149</v>
      </c>
      <c r="P1161" s="455" t="s">
        <v>1026</v>
      </c>
    </row>
    <row r="1162" spans="1:16" ht="18" customHeight="1">
      <c r="A1162" s="490"/>
      <c r="B1162" s="490"/>
      <c r="C1162" s="490"/>
      <c r="D1162" s="490"/>
      <c r="E1162" s="490"/>
      <c r="F1162" s="490"/>
      <c r="G1162" s="490"/>
      <c r="H1162" s="378">
        <v>21906</v>
      </c>
      <c r="I1162" s="344" t="s">
        <v>706</v>
      </c>
      <c r="J1162" s="273">
        <v>1268</v>
      </c>
      <c r="K1162" s="273"/>
      <c r="L1162" s="273">
        <v>1175</v>
      </c>
      <c r="M1162" s="447"/>
      <c r="N1162" s="273">
        <v>2479</v>
      </c>
      <c r="O1162" s="447">
        <f>L1162/N1162-1</f>
        <v>-0.52601855586930213</v>
      </c>
      <c r="P1162" s="454"/>
    </row>
    <row r="1163" spans="1:16" ht="18" customHeight="1">
      <c r="A1163" s="490"/>
      <c r="B1163" s="490"/>
      <c r="C1163" s="490"/>
      <c r="D1163" s="490"/>
      <c r="E1163" s="490"/>
      <c r="F1163" s="490"/>
      <c r="G1163" s="490"/>
      <c r="H1163" s="378">
        <v>21907</v>
      </c>
      <c r="I1163" s="344" t="s">
        <v>707</v>
      </c>
      <c r="J1163" s="273">
        <v>31</v>
      </c>
      <c r="K1163" s="273"/>
      <c r="L1163" s="273">
        <v>31</v>
      </c>
      <c r="M1163" s="447"/>
      <c r="N1163" s="273">
        <v>31</v>
      </c>
      <c r="O1163" s="447">
        <f>L1163/N1163-1</f>
        <v>0</v>
      </c>
      <c r="P1163" s="454"/>
    </row>
    <row r="1164" spans="1:16" ht="18" customHeight="1">
      <c r="A1164" s="490"/>
      <c r="B1164" s="490"/>
      <c r="C1164" s="490"/>
      <c r="D1164" s="490"/>
      <c r="E1164" s="490"/>
      <c r="F1164" s="490"/>
      <c r="G1164" s="490"/>
      <c r="H1164" s="378">
        <v>21908</v>
      </c>
      <c r="I1164" s="344" t="s">
        <v>708</v>
      </c>
      <c r="J1164" s="273"/>
      <c r="K1164" s="273"/>
      <c r="L1164" s="273">
        <v>0</v>
      </c>
      <c r="M1164" s="447"/>
      <c r="N1164" s="273">
        <v>0</v>
      </c>
      <c r="O1164" s="447"/>
      <c r="P1164" s="454"/>
    </row>
    <row r="1165" spans="1:16" ht="18" customHeight="1">
      <c r="A1165" s="490"/>
      <c r="B1165" s="490"/>
      <c r="C1165" s="490"/>
      <c r="D1165" s="490"/>
      <c r="E1165" s="490"/>
      <c r="F1165" s="490"/>
      <c r="G1165" s="490"/>
      <c r="H1165" s="378">
        <v>21999</v>
      </c>
      <c r="I1165" s="344" t="s">
        <v>1027</v>
      </c>
      <c r="J1165" s="273">
        <v>1535</v>
      </c>
      <c r="K1165" s="273"/>
      <c r="L1165" s="273">
        <v>1672</v>
      </c>
      <c r="M1165" s="447"/>
      <c r="N1165" s="273">
        <v>625</v>
      </c>
      <c r="O1165" s="447">
        <f t="shared" ref="O1165:O1171" si="27">L1165/N1165-1</f>
        <v>1.6751999999999998</v>
      </c>
      <c r="P1165" s="454"/>
    </row>
    <row r="1166" spans="1:16" s="428" customFormat="1" ht="18" customHeight="1">
      <c r="A1166" s="490"/>
      <c r="B1166" s="490"/>
      <c r="C1166" s="490"/>
      <c r="D1166" s="490"/>
      <c r="E1166" s="490"/>
      <c r="F1166" s="490"/>
      <c r="G1166" s="490"/>
      <c r="H1166" s="459">
        <v>220</v>
      </c>
      <c r="I1166" s="344" t="s">
        <v>1028</v>
      </c>
      <c r="J1166" s="273">
        <v>521</v>
      </c>
      <c r="K1166" s="273"/>
      <c r="L1166" s="273">
        <v>538</v>
      </c>
      <c r="M1166" s="447"/>
      <c r="N1166" s="273">
        <v>501</v>
      </c>
      <c r="O1166" s="447">
        <f t="shared" si="27"/>
        <v>7.385229540918159E-2</v>
      </c>
      <c r="P1166" s="454"/>
    </row>
    <row r="1167" spans="1:16" ht="18" customHeight="1">
      <c r="A1167" s="490"/>
      <c r="B1167" s="490"/>
      <c r="C1167" s="490"/>
      <c r="D1167" s="490"/>
      <c r="E1167" s="490"/>
      <c r="F1167" s="490"/>
      <c r="G1167" s="490"/>
      <c r="H1167" s="378">
        <v>22001</v>
      </c>
      <c r="I1167" s="344" t="s">
        <v>1029</v>
      </c>
      <c r="J1167" s="273">
        <v>1274</v>
      </c>
      <c r="K1167" s="273"/>
      <c r="L1167" s="273">
        <v>1484</v>
      </c>
      <c r="M1167" s="447"/>
      <c r="N1167" s="273">
        <v>1057</v>
      </c>
      <c r="O1167" s="447">
        <f t="shared" si="27"/>
        <v>0.4039735099337749</v>
      </c>
      <c r="P1167" s="454"/>
    </row>
    <row r="1168" spans="1:16" ht="18" customHeight="1">
      <c r="A1168" s="490"/>
      <c r="B1168" s="490"/>
      <c r="C1168" s="490"/>
      <c r="D1168" s="490"/>
      <c r="E1168" s="490"/>
      <c r="F1168" s="490"/>
      <c r="G1168" s="490"/>
      <c r="H1168" s="378">
        <v>2200101</v>
      </c>
      <c r="I1168" s="344" t="s">
        <v>1030</v>
      </c>
      <c r="J1168" s="273">
        <v>2474</v>
      </c>
      <c r="K1168" s="273"/>
      <c r="L1168" s="273">
        <v>2543</v>
      </c>
      <c r="M1168" s="447"/>
      <c r="N1168" s="273">
        <v>1561</v>
      </c>
      <c r="O1168" s="447">
        <f t="shared" si="27"/>
        <v>0.62908392056374129</v>
      </c>
      <c r="P1168" s="454"/>
    </row>
    <row r="1169" spans="1:16" ht="18" customHeight="1">
      <c r="A1169" s="490"/>
      <c r="B1169" s="490"/>
      <c r="C1169" s="490"/>
      <c r="D1169" s="490"/>
      <c r="E1169" s="490"/>
      <c r="F1169" s="490"/>
      <c r="G1169" s="490"/>
      <c r="H1169" s="378">
        <v>2200102</v>
      </c>
      <c r="I1169" s="344" t="s">
        <v>1031</v>
      </c>
      <c r="J1169" s="273">
        <v>2934</v>
      </c>
      <c r="K1169" s="273"/>
      <c r="L1169" s="273">
        <v>3410</v>
      </c>
      <c r="M1169" s="447"/>
      <c r="N1169" s="273">
        <v>3144</v>
      </c>
      <c r="O1169" s="447">
        <f t="shared" si="27"/>
        <v>8.46055979643765E-2</v>
      </c>
      <c r="P1169" s="454"/>
    </row>
    <row r="1170" spans="1:16" ht="18" customHeight="1">
      <c r="A1170" s="490"/>
      <c r="B1170" s="490"/>
      <c r="C1170" s="490"/>
      <c r="D1170" s="490"/>
      <c r="E1170" s="490"/>
      <c r="F1170" s="490"/>
      <c r="G1170" s="490"/>
      <c r="H1170" s="378">
        <v>2200103</v>
      </c>
      <c r="I1170" s="344" t="s">
        <v>1032</v>
      </c>
      <c r="J1170" s="273">
        <v>2085</v>
      </c>
      <c r="K1170" s="273"/>
      <c r="L1170" s="273">
        <v>2127</v>
      </c>
      <c r="M1170" s="447"/>
      <c r="N1170" s="273">
        <v>1667</v>
      </c>
      <c r="O1170" s="447">
        <f t="shared" si="27"/>
        <v>0.27594481103779245</v>
      </c>
      <c r="P1170" s="454"/>
    </row>
    <row r="1171" spans="1:16" ht="18" customHeight="1">
      <c r="A1171" s="490"/>
      <c r="B1171" s="490"/>
      <c r="C1171" s="490"/>
      <c r="D1171" s="490"/>
      <c r="E1171" s="490"/>
      <c r="F1171" s="490"/>
      <c r="G1171" s="490"/>
      <c r="H1171" s="378">
        <v>2200104</v>
      </c>
      <c r="I1171" s="344" t="s">
        <v>1033</v>
      </c>
      <c r="J1171" s="273">
        <v>1123</v>
      </c>
      <c r="K1171" s="273"/>
      <c r="L1171" s="273">
        <v>1154</v>
      </c>
      <c r="M1171" s="447"/>
      <c r="N1171" s="273">
        <v>1058</v>
      </c>
      <c r="O1171" s="447">
        <f t="shared" si="27"/>
        <v>9.0737240075614345E-2</v>
      </c>
      <c r="P1171" s="454"/>
    </row>
    <row r="1172" spans="1:16" ht="18" customHeight="1">
      <c r="A1172" s="490"/>
      <c r="B1172" s="490"/>
      <c r="C1172" s="490"/>
      <c r="D1172" s="490"/>
      <c r="E1172" s="490"/>
      <c r="F1172" s="490"/>
      <c r="G1172" s="490"/>
      <c r="H1172" s="378">
        <v>2200105</v>
      </c>
      <c r="I1172" s="344" t="s">
        <v>1034</v>
      </c>
      <c r="J1172" s="273"/>
      <c r="K1172" s="273"/>
      <c r="L1172" s="273">
        <v>0</v>
      </c>
      <c r="M1172" s="447"/>
      <c r="N1172" s="273">
        <v>0</v>
      </c>
      <c r="O1172" s="447"/>
      <c r="P1172" s="455"/>
    </row>
    <row r="1173" spans="1:16" ht="18" customHeight="1">
      <c r="A1173" s="490"/>
      <c r="B1173" s="490"/>
      <c r="C1173" s="490"/>
      <c r="D1173" s="490"/>
      <c r="E1173" s="490"/>
      <c r="F1173" s="490"/>
      <c r="G1173" s="490"/>
      <c r="H1173" s="378">
        <v>2200106</v>
      </c>
      <c r="I1173" s="344" t="s">
        <v>1035</v>
      </c>
      <c r="J1173" s="273">
        <v>577</v>
      </c>
      <c r="K1173" s="273"/>
      <c r="L1173" s="273">
        <v>549</v>
      </c>
      <c r="M1173" s="447"/>
      <c r="N1173" s="273">
        <v>588</v>
      </c>
      <c r="O1173" s="447">
        <f t="shared" ref="O1173:O1178" si="28">L1173/N1173-1</f>
        <v>-6.6326530612244916E-2</v>
      </c>
      <c r="P1173" s="454"/>
    </row>
    <row r="1174" spans="1:16" ht="18" customHeight="1">
      <c r="A1174" s="490"/>
      <c r="B1174" s="490"/>
      <c r="C1174" s="490"/>
      <c r="D1174" s="490"/>
      <c r="E1174" s="490"/>
      <c r="F1174" s="490"/>
      <c r="G1174" s="490"/>
      <c r="H1174" s="378">
        <v>2200107</v>
      </c>
      <c r="I1174" s="344" t="s">
        <v>1036</v>
      </c>
      <c r="J1174" s="273"/>
      <c r="K1174" s="273"/>
      <c r="L1174" s="273">
        <v>0</v>
      </c>
      <c r="M1174" s="447"/>
      <c r="N1174" s="273">
        <v>0</v>
      </c>
      <c r="O1174" s="447"/>
      <c r="P1174" s="454"/>
    </row>
    <row r="1175" spans="1:16" ht="18" customHeight="1">
      <c r="A1175" s="490"/>
      <c r="B1175" s="490"/>
      <c r="C1175" s="490"/>
      <c r="D1175" s="490"/>
      <c r="E1175" s="490"/>
      <c r="F1175" s="490"/>
      <c r="G1175" s="490"/>
      <c r="H1175" s="378">
        <v>2200108</v>
      </c>
      <c r="I1175" s="344" t="s">
        <v>1037</v>
      </c>
      <c r="J1175" s="273">
        <v>4232</v>
      </c>
      <c r="K1175" s="273"/>
      <c r="L1175" s="273">
        <v>20348</v>
      </c>
      <c r="M1175" s="447"/>
      <c r="N1175" s="273">
        <v>8111</v>
      </c>
      <c r="O1175" s="447">
        <f t="shared" si="28"/>
        <v>1.5086918998890395</v>
      </c>
      <c r="P1175" s="454"/>
    </row>
    <row r="1176" spans="1:16" ht="18" customHeight="1">
      <c r="A1176" s="490"/>
      <c r="B1176" s="490"/>
      <c r="C1176" s="490"/>
      <c r="D1176" s="490"/>
      <c r="E1176" s="490"/>
      <c r="F1176" s="490"/>
      <c r="G1176" s="490"/>
      <c r="H1176" s="378">
        <v>2200109</v>
      </c>
      <c r="I1176" s="441" t="s">
        <v>1038</v>
      </c>
      <c r="J1176" s="273"/>
      <c r="K1176" s="273"/>
      <c r="L1176" s="273">
        <v>0</v>
      </c>
      <c r="M1176" s="443"/>
      <c r="N1176" s="273">
        <v>9505</v>
      </c>
      <c r="O1176" s="447">
        <f t="shared" si="28"/>
        <v>-1</v>
      </c>
      <c r="P1176" s="455"/>
    </row>
    <row r="1177" spans="1:16" ht="18" customHeight="1">
      <c r="A1177" s="490"/>
      <c r="B1177" s="490"/>
      <c r="C1177" s="490"/>
      <c r="D1177" s="490"/>
      <c r="E1177" s="490"/>
      <c r="F1177" s="490"/>
      <c r="G1177" s="490"/>
      <c r="H1177" s="378">
        <v>2200110</v>
      </c>
      <c r="I1177" s="441" t="s">
        <v>60</v>
      </c>
      <c r="J1177" s="460">
        <f>SUM(J1187,J1191,J1178)</f>
        <v>1842562</v>
      </c>
      <c r="K1177" s="460">
        <f>SUM(K1187,K1191,K1178)</f>
        <v>1801243</v>
      </c>
      <c r="L1177" s="460">
        <f>SUM(L1187,L1191,L1178)</f>
        <v>1800385</v>
      </c>
      <c r="M1177" s="443">
        <f>L1177/K1177</f>
        <v>0.99952366227099843</v>
      </c>
      <c r="N1177" s="460">
        <f>SUM(N1178,N1187,N1191)</f>
        <v>3811108</v>
      </c>
      <c r="O1177" s="443">
        <f t="shared" si="28"/>
        <v>-0.52759538695833341</v>
      </c>
      <c r="P1177" s="464"/>
    </row>
    <row r="1178" spans="1:16" ht="42" customHeight="1">
      <c r="A1178" s="490"/>
      <c r="B1178" s="490"/>
      <c r="C1178" s="490"/>
      <c r="D1178" s="490"/>
      <c r="E1178" s="490"/>
      <c r="F1178" s="490"/>
      <c r="G1178" s="490"/>
      <c r="H1178" s="378">
        <v>2200111</v>
      </c>
      <c r="I1178" s="441" t="s">
        <v>1039</v>
      </c>
      <c r="J1178" s="273">
        <v>1216985</v>
      </c>
      <c r="K1178" s="273">
        <v>1192450</v>
      </c>
      <c r="L1178" s="273">
        <v>1191796</v>
      </c>
      <c r="M1178" s="447">
        <f>L1178/K1178</f>
        <v>0.99945154933120883</v>
      </c>
      <c r="N1178" s="273">
        <v>3265056</v>
      </c>
      <c r="O1178" s="447">
        <f t="shared" si="28"/>
        <v>-0.63498451481383467</v>
      </c>
      <c r="P1178" s="455" t="s">
        <v>1040</v>
      </c>
    </row>
    <row r="1179" spans="1:16" ht="18" customHeight="1">
      <c r="A1179" s="490"/>
      <c r="B1179" s="490"/>
      <c r="C1179" s="490"/>
      <c r="D1179" s="490"/>
      <c r="E1179" s="490"/>
      <c r="F1179" s="490"/>
      <c r="G1179" s="490"/>
      <c r="H1179" s="378">
        <v>2200112</v>
      </c>
      <c r="I1179" s="344" t="s">
        <v>1041</v>
      </c>
      <c r="J1179" s="273"/>
      <c r="K1179" s="273"/>
      <c r="L1179" s="273">
        <v>0</v>
      </c>
      <c r="M1179" s="447"/>
      <c r="N1179" s="273">
        <v>0</v>
      </c>
      <c r="O1179" s="447"/>
      <c r="P1179" s="454"/>
    </row>
    <row r="1180" spans="1:16" ht="18" customHeight="1">
      <c r="A1180" s="490"/>
      <c r="B1180" s="490"/>
      <c r="C1180" s="490"/>
      <c r="D1180" s="490"/>
      <c r="E1180" s="490"/>
      <c r="F1180" s="490"/>
      <c r="G1180" s="490"/>
      <c r="H1180" s="378">
        <v>2200113</v>
      </c>
      <c r="I1180" s="344" t="s">
        <v>1042</v>
      </c>
      <c r="J1180" s="273"/>
      <c r="K1180" s="273"/>
      <c r="L1180" s="273">
        <v>0</v>
      </c>
      <c r="M1180" s="447"/>
      <c r="N1180" s="273">
        <v>0</v>
      </c>
      <c r="O1180" s="447"/>
      <c r="P1180" s="454"/>
    </row>
    <row r="1181" spans="1:16" ht="18" customHeight="1">
      <c r="A1181" s="490"/>
      <c r="B1181" s="490"/>
      <c r="C1181" s="490"/>
      <c r="D1181" s="490"/>
      <c r="E1181" s="490"/>
      <c r="F1181" s="490"/>
      <c r="G1181" s="490"/>
      <c r="H1181" s="378">
        <v>2200114</v>
      </c>
      <c r="I1181" s="344" t="s">
        <v>1043</v>
      </c>
      <c r="J1181" s="273"/>
      <c r="K1181" s="273"/>
      <c r="L1181" s="273">
        <v>0</v>
      </c>
      <c r="M1181" s="447"/>
      <c r="N1181" s="273">
        <v>0</v>
      </c>
      <c r="O1181" s="447"/>
      <c r="P1181" s="454"/>
    </row>
    <row r="1182" spans="1:16" ht="18" customHeight="1">
      <c r="A1182" s="490"/>
      <c r="B1182" s="490"/>
      <c r="C1182" s="490"/>
      <c r="D1182" s="490"/>
      <c r="E1182" s="490"/>
      <c r="F1182" s="490"/>
      <c r="G1182" s="490"/>
      <c r="H1182" s="378">
        <v>2200115</v>
      </c>
      <c r="I1182" s="344" t="s">
        <v>1044</v>
      </c>
      <c r="J1182" s="273"/>
      <c r="K1182" s="273"/>
      <c r="L1182" s="273">
        <v>0</v>
      </c>
      <c r="M1182" s="447"/>
      <c r="N1182" s="273">
        <v>0</v>
      </c>
      <c r="O1182" s="447"/>
      <c r="P1182" s="454"/>
    </row>
    <row r="1183" spans="1:16" ht="18" customHeight="1">
      <c r="A1183" s="490"/>
      <c r="B1183" s="490"/>
      <c r="C1183" s="490"/>
      <c r="D1183" s="490"/>
      <c r="E1183" s="490"/>
      <c r="F1183" s="490"/>
      <c r="G1183" s="490"/>
      <c r="H1183" s="378">
        <v>2200116</v>
      </c>
      <c r="I1183" s="344" t="s">
        <v>1045</v>
      </c>
      <c r="J1183" s="273"/>
      <c r="K1183" s="273"/>
      <c r="L1183" s="273">
        <v>0</v>
      </c>
      <c r="M1183" s="447"/>
      <c r="N1183" s="273">
        <v>0</v>
      </c>
      <c r="O1183" s="447"/>
      <c r="P1183" s="454"/>
    </row>
    <row r="1184" spans="1:16" ht="18" customHeight="1">
      <c r="A1184" s="490"/>
      <c r="B1184" s="490"/>
      <c r="C1184" s="490"/>
      <c r="D1184" s="490"/>
      <c r="E1184" s="490"/>
      <c r="F1184" s="490"/>
      <c r="G1184" s="490"/>
      <c r="H1184" s="378">
        <v>2200119</v>
      </c>
      <c r="I1184" s="344" t="s">
        <v>1046</v>
      </c>
      <c r="J1184" s="273">
        <v>24838</v>
      </c>
      <c r="K1184" s="273"/>
      <c r="L1184" s="273">
        <v>21647</v>
      </c>
      <c r="M1184" s="447"/>
      <c r="N1184" s="273">
        <v>939</v>
      </c>
      <c r="O1184" s="447">
        <f>L1184/N1184-1</f>
        <v>22.053248136315229</v>
      </c>
      <c r="P1184" s="454"/>
    </row>
    <row r="1185" spans="1:16" ht="18" customHeight="1">
      <c r="A1185" s="490"/>
      <c r="B1185" s="490"/>
      <c r="C1185" s="490"/>
      <c r="D1185" s="490"/>
      <c r="E1185" s="490"/>
      <c r="F1185" s="490"/>
      <c r="G1185" s="490"/>
      <c r="H1185" s="378">
        <v>2200120</v>
      </c>
      <c r="I1185" s="344" t="s">
        <v>1047</v>
      </c>
      <c r="J1185" s="273"/>
      <c r="K1185" s="273"/>
      <c r="L1185" s="273">
        <v>0</v>
      </c>
      <c r="M1185" s="447"/>
      <c r="N1185" s="273">
        <v>0</v>
      </c>
      <c r="O1185" s="447"/>
      <c r="P1185" s="454"/>
    </row>
    <row r="1186" spans="1:16" ht="18" customHeight="1">
      <c r="A1186" s="490"/>
      <c r="B1186" s="490"/>
      <c r="C1186" s="490"/>
      <c r="D1186" s="490"/>
      <c r="E1186" s="490"/>
      <c r="F1186" s="490"/>
      <c r="G1186" s="490"/>
      <c r="H1186" s="378">
        <v>2200150</v>
      </c>
      <c r="I1186" s="344" t="s">
        <v>1048</v>
      </c>
      <c r="J1186" s="273">
        <v>1192147</v>
      </c>
      <c r="K1186" s="273"/>
      <c r="L1186" s="273">
        <v>1170149</v>
      </c>
      <c r="M1186" s="447"/>
      <c r="N1186" s="273">
        <v>3264117</v>
      </c>
      <c r="O1186" s="447">
        <f>L1186/N1186-1</f>
        <v>-0.64151131837492348</v>
      </c>
      <c r="P1186" s="454"/>
    </row>
    <row r="1187" spans="1:16" ht="18" customHeight="1">
      <c r="A1187" s="490"/>
      <c r="B1187" s="490"/>
      <c r="C1187" s="490"/>
      <c r="D1187" s="490"/>
      <c r="E1187" s="490"/>
      <c r="F1187" s="490"/>
      <c r="G1187" s="490"/>
      <c r="H1187" s="378">
        <v>2200199</v>
      </c>
      <c r="I1187" s="441" t="s">
        <v>1049</v>
      </c>
      <c r="J1187" s="273">
        <v>606623</v>
      </c>
      <c r="K1187" s="273">
        <v>588914</v>
      </c>
      <c r="L1187" s="273">
        <v>588763</v>
      </c>
      <c r="M1187" s="447">
        <f>L1187/K1187</f>
        <v>0.99974359583912087</v>
      </c>
      <c r="N1187" s="273">
        <v>528165</v>
      </c>
      <c r="O1187" s="447">
        <f>L1187/N1187-1</f>
        <v>0.11473308530478166</v>
      </c>
      <c r="P1187" s="467"/>
    </row>
    <row r="1188" spans="1:16" ht="18" customHeight="1">
      <c r="A1188" s="490"/>
      <c r="B1188" s="490"/>
      <c r="C1188" s="490"/>
      <c r="D1188" s="490"/>
      <c r="E1188" s="490"/>
      <c r="F1188" s="490"/>
      <c r="G1188" s="490"/>
      <c r="H1188" s="378">
        <v>22002</v>
      </c>
      <c r="I1188" s="344" t="s">
        <v>1050</v>
      </c>
      <c r="J1188" s="273">
        <v>513911</v>
      </c>
      <c r="K1188" s="273"/>
      <c r="L1188" s="273">
        <v>153225</v>
      </c>
      <c r="M1188" s="447"/>
      <c r="N1188" s="273">
        <v>243478</v>
      </c>
      <c r="O1188" s="447">
        <f>L1188/N1188-1</f>
        <v>-0.37068236144538724</v>
      </c>
      <c r="P1188" s="454"/>
    </row>
    <row r="1189" spans="1:16" ht="18" customHeight="1">
      <c r="A1189" s="490"/>
      <c r="B1189" s="490"/>
      <c r="C1189" s="490"/>
      <c r="D1189" s="490"/>
      <c r="E1189" s="490"/>
      <c r="F1189" s="490"/>
      <c r="G1189" s="490"/>
      <c r="H1189" s="378">
        <v>2200201</v>
      </c>
      <c r="I1189" s="344" t="s">
        <v>1051</v>
      </c>
      <c r="J1189" s="273"/>
      <c r="K1189" s="273"/>
      <c r="L1189" s="273">
        <v>0</v>
      </c>
      <c r="M1189" s="447"/>
      <c r="N1189" s="273">
        <v>0</v>
      </c>
      <c r="O1189" s="447"/>
      <c r="P1189" s="454"/>
    </row>
    <row r="1190" spans="1:16" ht="18" customHeight="1">
      <c r="A1190" s="490"/>
      <c r="B1190" s="490"/>
      <c r="C1190" s="490"/>
      <c r="D1190" s="490"/>
      <c r="E1190" s="490"/>
      <c r="F1190" s="490"/>
      <c r="G1190" s="490"/>
      <c r="H1190" s="378">
        <v>2200202</v>
      </c>
      <c r="I1190" s="344" t="s">
        <v>1052</v>
      </c>
      <c r="J1190" s="273">
        <v>92712</v>
      </c>
      <c r="K1190" s="273"/>
      <c r="L1190" s="273">
        <v>435538</v>
      </c>
      <c r="M1190" s="447"/>
      <c r="N1190" s="273">
        <v>284687</v>
      </c>
      <c r="O1190" s="447">
        <f t="shared" ref="O1190:O1195" si="29">L1190/N1190-1</f>
        <v>0.52988369683195935</v>
      </c>
      <c r="P1190" s="454"/>
    </row>
    <row r="1191" spans="1:16" ht="18" customHeight="1">
      <c r="A1191" s="490"/>
      <c r="B1191" s="490"/>
      <c r="C1191" s="490"/>
      <c r="D1191" s="490"/>
      <c r="E1191" s="490"/>
      <c r="F1191" s="490"/>
      <c r="G1191" s="490"/>
      <c r="H1191" s="378">
        <v>2200203</v>
      </c>
      <c r="I1191" s="441" t="s">
        <v>1053</v>
      </c>
      <c r="J1191" s="273">
        <v>18954</v>
      </c>
      <c r="K1191" s="273">
        <v>19879</v>
      </c>
      <c r="L1191" s="273">
        <v>19826</v>
      </c>
      <c r="M1191" s="447">
        <f>L1191/K1191</f>
        <v>0.99733386991297346</v>
      </c>
      <c r="N1191" s="273">
        <v>17887</v>
      </c>
      <c r="O1191" s="447">
        <f t="shared" si="29"/>
        <v>0.10840275060099525</v>
      </c>
      <c r="P1191" s="454"/>
    </row>
    <row r="1192" spans="1:16" ht="18" customHeight="1">
      <c r="A1192" s="490"/>
      <c r="B1192" s="490"/>
      <c r="C1192" s="490"/>
      <c r="D1192" s="490"/>
      <c r="E1192" s="490"/>
      <c r="F1192" s="490"/>
      <c r="G1192" s="490"/>
      <c r="H1192" s="378">
        <v>2200204</v>
      </c>
      <c r="I1192" s="344" t="s">
        <v>1054</v>
      </c>
      <c r="J1192" s="273"/>
      <c r="K1192" s="273"/>
      <c r="L1192" s="273">
        <v>0</v>
      </c>
      <c r="M1192" s="447"/>
      <c r="N1192" s="273">
        <v>0</v>
      </c>
      <c r="O1192" s="447"/>
      <c r="P1192" s="456"/>
    </row>
    <row r="1193" spans="1:16" ht="18" customHeight="1">
      <c r="A1193" s="490"/>
      <c r="B1193" s="490"/>
      <c r="C1193" s="490"/>
      <c r="D1193" s="490"/>
      <c r="E1193" s="490"/>
      <c r="F1193" s="490"/>
      <c r="G1193" s="490"/>
      <c r="H1193" s="378">
        <v>2200205</v>
      </c>
      <c r="I1193" s="344" t="s">
        <v>1055</v>
      </c>
      <c r="J1193" s="273">
        <v>9093</v>
      </c>
      <c r="K1193" s="273"/>
      <c r="L1193" s="273">
        <v>9012</v>
      </c>
      <c r="M1193" s="447"/>
      <c r="N1193" s="273">
        <v>8878</v>
      </c>
      <c r="O1193" s="447">
        <f t="shared" si="29"/>
        <v>1.5093489524667714E-2</v>
      </c>
      <c r="P1193" s="454"/>
    </row>
    <row r="1194" spans="1:16" ht="18" customHeight="1">
      <c r="A1194" s="490"/>
      <c r="B1194" s="490"/>
      <c r="C1194" s="490"/>
      <c r="D1194" s="490"/>
      <c r="E1194" s="490"/>
      <c r="F1194" s="490"/>
      <c r="G1194" s="490"/>
      <c r="H1194" s="378">
        <v>2200206</v>
      </c>
      <c r="I1194" s="344" t="s">
        <v>1056</v>
      </c>
      <c r="J1194" s="273">
        <v>9861</v>
      </c>
      <c r="K1194" s="273"/>
      <c r="L1194" s="273">
        <v>10814</v>
      </c>
      <c r="M1194" s="443"/>
      <c r="N1194" s="273">
        <v>9009</v>
      </c>
      <c r="O1194" s="447">
        <f t="shared" si="29"/>
        <v>0.20035520035520027</v>
      </c>
      <c r="P1194" s="454"/>
    </row>
    <row r="1195" spans="1:16" ht="18" customHeight="1">
      <c r="A1195" s="490"/>
      <c r="B1195" s="490"/>
      <c r="C1195" s="490"/>
      <c r="D1195" s="490"/>
      <c r="E1195" s="490"/>
      <c r="F1195" s="490"/>
      <c r="G1195" s="490"/>
      <c r="H1195" s="378">
        <v>2200207</v>
      </c>
      <c r="I1195" s="441" t="s">
        <v>62</v>
      </c>
      <c r="J1195" s="458">
        <f>SUM(J1196,J1231,J1225,J1211)</f>
        <v>82290</v>
      </c>
      <c r="K1195" s="458">
        <f>SUM(K1196,K1231,K1225,K1211)</f>
        <v>81762</v>
      </c>
      <c r="L1195" s="458">
        <f>SUM(L1196,L1231,L1225,L1211)</f>
        <v>81762</v>
      </c>
      <c r="M1195" s="443">
        <f>L1195/K1195</f>
        <v>1</v>
      </c>
      <c r="N1195" s="458">
        <v>85403</v>
      </c>
      <c r="O1195" s="443">
        <f t="shared" si="29"/>
        <v>-4.2633162769457722E-2</v>
      </c>
      <c r="P1195" s="453"/>
    </row>
    <row r="1196" spans="1:16" ht="18" customHeight="1">
      <c r="A1196" s="490"/>
      <c r="B1196" s="490"/>
      <c r="C1196" s="490"/>
      <c r="D1196" s="490"/>
      <c r="E1196" s="490"/>
      <c r="F1196" s="490"/>
      <c r="G1196" s="490"/>
      <c r="H1196" s="378">
        <v>2200208</v>
      </c>
      <c r="I1196" s="441" t="s">
        <v>1057</v>
      </c>
      <c r="J1196" s="273">
        <v>756</v>
      </c>
      <c r="K1196" s="273">
        <v>0</v>
      </c>
      <c r="L1196" s="273">
        <v>0</v>
      </c>
      <c r="M1196" s="443"/>
      <c r="N1196" s="273">
        <v>0</v>
      </c>
      <c r="O1196" s="443"/>
      <c r="P1196" s="454"/>
    </row>
    <row r="1197" spans="1:16" ht="18" customHeight="1">
      <c r="A1197" s="490"/>
      <c r="B1197" s="490"/>
      <c r="C1197" s="490"/>
      <c r="D1197" s="490"/>
      <c r="E1197" s="490"/>
      <c r="F1197" s="490"/>
      <c r="G1197" s="490"/>
      <c r="H1197" s="378">
        <v>2200209</v>
      </c>
      <c r="I1197" s="344" t="s">
        <v>706</v>
      </c>
      <c r="J1197" s="273"/>
      <c r="K1197" s="273"/>
      <c r="L1197" s="273">
        <v>0</v>
      </c>
      <c r="M1197" s="443"/>
      <c r="N1197" s="273">
        <v>0</v>
      </c>
      <c r="O1197" s="443"/>
      <c r="P1197" s="454"/>
    </row>
    <row r="1198" spans="1:16" ht="18" customHeight="1">
      <c r="A1198" s="490"/>
      <c r="B1198" s="490"/>
      <c r="C1198" s="490"/>
      <c r="D1198" s="490"/>
      <c r="E1198" s="490"/>
      <c r="F1198" s="490"/>
      <c r="G1198" s="490"/>
      <c r="H1198" s="378">
        <v>2200210</v>
      </c>
      <c r="I1198" s="344" t="s">
        <v>707</v>
      </c>
      <c r="J1198" s="273"/>
      <c r="K1198" s="273"/>
      <c r="L1198" s="273">
        <v>0</v>
      </c>
      <c r="M1198" s="443"/>
      <c r="N1198" s="273">
        <v>0</v>
      </c>
      <c r="O1198" s="443"/>
      <c r="P1198" s="454"/>
    </row>
    <row r="1199" spans="1:16" ht="18" customHeight="1">
      <c r="A1199" s="490"/>
      <c r="B1199" s="490"/>
      <c r="C1199" s="490"/>
      <c r="D1199" s="490"/>
      <c r="E1199" s="490"/>
      <c r="F1199" s="490"/>
      <c r="G1199" s="490"/>
      <c r="H1199" s="378">
        <v>2200211</v>
      </c>
      <c r="I1199" s="344" t="s">
        <v>708</v>
      </c>
      <c r="J1199" s="273"/>
      <c r="K1199" s="273"/>
      <c r="L1199" s="273">
        <v>0</v>
      </c>
      <c r="M1199" s="443"/>
      <c r="N1199" s="273">
        <v>0</v>
      </c>
      <c r="O1199" s="443"/>
      <c r="P1199" s="454"/>
    </row>
    <row r="1200" spans="1:16" ht="18" customHeight="1">
      <c r="A1200" s="490"/>
      <c r="B1200" s="490"/>
      <c r="C1200" s="490"/>
      <c r="D1200" s="490"/>
      <c r="E1200" s="490"/>
      <c r="F1200" s="490"/>
      <c r="G1200" s="490"/>
      <c r="H1200" s="378">
        <v>2200212</v>
      </c>
      <c r="I1200" s="344" t="s">
        <v>1058</v>
      </c>
      <c r="J1200" s="273"/>
      <c r="K1200" s="273"/>
      <c r="L1200" s="273">
        <v>0</v>
      </c>
      <c r="M1200" s="443"/>
      <c r="N1200" s="273">
        <v>0</v>
      </c>
      <c r="O1200" s="443"/>
      <c r="P1200" s="454"/>
    </row>
    <row r="1201" spans="1:16" ht="18" customHeight="1">
      <c r="A1201" s="490"/>
      <c r="B1201" s="490"/>
      <c r="C1201" s="490"/>
      <c r="D1201" s="490"/>
      <c r="E1201" s="490"/>
      <c r="F1201" s="490"/>
      <c r="G1201" s="490"/>
      <c r="H1201" s="378">
        <v>2200213</v>
      </c>
      <c r="I1201" s="344" t="s">
        <v>1059</v>
      </c>
      <c r="J1201" s="273"/>
      <c r="K1201" s="273"/>
      <c r="L1201" s="273">
        <v>0</v>
      </c>
      <c r="M1201" s="443"/>
      <c r="N1201" s="273">
        <v>0</v>
      </c>
      <c r="O1201" s="443"/>
      <c r="P1201" s="454"/>
    </row>
    <row r="1202" spans="1:16" ht="18" customHeight="1">
      <c r="A1202" s="490"/>
      <c r="B1202" s="490"/>
      <c r="C1202" s="490"/>
      <c r="D1202" s="490"/>
      <c r="E1202" s="490"/>
      <c r="F1202" s="490"/>
      <c r="G1202" s="490"/>
      <c r="H1202" s="378">
        <v>2200214</v>
      </c>
      <c r="I1202" s="344" t="s">
        <v>1060</v>
      </c>
      <c r="J1202" s="273"/>
      <c r="K1202" s="273"/>
      <c r="L1202" s="273">
        <v>0</v>
      </c>
      <c r="M1202" s="443"/>
      <c r="N1202" s="273">
        <v>0</v>
      </c>
      <c r="O1202" s="443"/>
      <c r="P1202" s="454"/>
    </row>
    <row r="1203" spans="1:16" ht="18" customHeight="1">
      <c r="A1203" s="490"/>
      <c r="B1203" s="490"/>
      <c r="C1203" s="490"/>
      <c r="D1203" s="490"/>
      <c r="E1203" s="490"/>
      <c r="F1203" s="490"/>
      <c r="G1203" s="490"/>
      <c r="H1203" s="378">
        <v>2200215</v>
      </c>
      <c r="I1203" s="344" t="s">
        <v>1061</v>
      </c>
      <c r="J1203" s="273"/>
      <c r="K1203" s="273"/>
      <c r="L1203" s="273">
        <v>0</v>
      </c>
      <c r="M1203" s="443"/>
      <c r="N1203" s="273">
        <v>0</v>
      </c>
      <c r="O1203" s="443"/>
      <c r="P1203" s="454"/>
    </row>
    <row r="1204" spans="1:16" ht="18" customHeight="1">
      <c r="A1204" s="490"/>
      <c r="B1204" s="490"/>
      <c r="C1204" s="490"/>
      <c r="D1204" s="490"/>
      <c r="E1204" s="490"/>
      <c r="F1204" s="490"/>
      <c r="G1204" s="490"/>
      <c r="H1204" s="378">
        <v>2200216</v>
      </c>
      <c r="I1204" s="344" t="s">
        <v>1062</v>
      </c>
      <c r="J1204" s="273"/>
      <c r="K1204" s="273"/>
      <c r="L1204" s="273">
        <v>0</v>
      </c>
      <c r="M1204" s="443"/>
      <c r="N1204" s="273">
        <v>0</v>
      </c>
      <c r="O1204" s="443"/>
      <c r="P1204" s="454"/>
    </row>
    <row r="1205" spans="1:16" ht="18" customHeight="1">
      <c r="A1205" s="490"/>
      <c r="B1205" s="490"/>
      <c r="C1205" s="490"/>
      <c r="D1205" s="490"/>
      <c r="E1205" s="490"/>
      <c r="F1205" s="490"/>
      <c r="G1205" s="490"/>
      <c r="H1205" s="378">
        <v>2200217</v>
      </c>
      <c r="I1205" s="344" t="s">
        <v>1063</v>
      </c>
      <c r="J1205" s="273"/>
      <c r="K1205" s="273"/>
      <c r="L1205" s="273">
        <v>0</v>
      </c>
      <c r="M1205" s="443"/>
      <c r="N1205" s="273">
        <v>0</v>
      </c>
      <c r="O1205" s="443"/>
      <c r="P1205" s="454"/>
    </row>
    <row r="1206" spans="1:16" ht="18" customHeight="1">
      <c r="A1206" s="490"/>
      <c r="B1206" s="490"/>
      <c r="C1206" s="490"/>
      <c r="D1206" s="490"/>
      <c r="E1206" s="490"/>
      <c r="F1206" s="490"/>
      <c r="G1206" s="490"/>
      <c r="H1206" s="378">
        <v>2200250</v>
      </c>
      <c r="I1206" s="344" t="s">
        <v>1064</v>
      </c>
      <c r="J1206" s="273"/>
      <c r="K1206" s="273"/>
      <c r="L1206" s="273">
        <v>0</v>
      </c>
      <c r="M1206" s="443"/>
      <c r="N1206" s="273">
        <v>0</v>
      </c>
      <c r="O1206" s="443"/>
      <c r="P1206" s="454"/>
    </row>
    <row r="1207" spans="1:16" ht="18" customHeight="1">
      <c r="A1207" s="490"/>
      <c r="B1207" s="490"/>
      <c r="C1207" s="490"/>
      <c r="D1207" s="490"/>
      <c r="E1207" s="490"/>
      <c r="F1207" s="490"/>
      <c r="G1207" s="490"/>
      <c r="H1207" s="378">
        <v>2200299</v>
      </c>
      <c r="I1207" s="344" t="s">
        <v>1065</v>
      </c>
      <c r="J1207" s="273"/>
      <c r="K1207" s="273"/>
      <c r="L1207" s="273">
        <v>0</v>
      </c>
      <c r="M1207" s="443"/>
      <c r="N1207" s="273">
        <v>0</v>
      </c>
      <c r="O1207" s="443"/>
      <c r="P1207" s="454"/>
    </row>
    <row r="1208" spans="1:16" ht="18" customHeight="1">
      <c r="A1208" s="490"/>
      <c r="B1208" s="490"/>
      <c r="C1208" s="490"/>
      <c r="D1208" s="490"/>
      <c r="E1208" s="490"/>
      <c r="F1208" s="490"/>
      <c r="G1208" s="490"/>
      <c r="H1208" s="378">
        <v>22003</v>
      </c>
      <c r="I1208" s="344" t="s">
        <v>1066</v>
      </c>
      <c r="J1208" s="273"/>
      <c r="K1208" s="273"/>
      <c r="L1208" s="273">
        <v>0</v>
      </c>
      <c r="M1208" s="443"/>
      <c r="N1208" s="273">
        <v>0</v>
      </c>
      <c r="O1208" s="443"/>
      <c r="P1208" s="454"/>
    </row>
    <row r="1209" spans="1:16" ht="18" customHeight="1">
      <c r="A1209" s="490"/>
      <c r="B1209" s="490"/>
      <c r="C1209" s="490"/>
      <c r="D1209" s="490"/>
      <c r="E1209" s="490"/>
      <c r="F1209" s="490"/>
      <c r="G1209" s="490"/>
      <c r="H1209" s="378">
        <v>2200301</v>
      </c>
      <c r="I1209" s="344" t="s">
        <v>731</v>
      </c>
      <c r="J1209" s="273"/>
      <c r="K1209" s="273"/>
      <c r="L1209" s="273">
        <v>0</v>
      </c>
      <c r="M1209" s="443"/>
      <c r="N1209" s="273">
        <v>0</v>
      </c>
      <c r="O1209" s="443"/>
      <c r="P1209" s="454"/>
    </row>
    <row r="1210" spans="1:16" ht="18" customHeight="1">
      <c r="A1210" s="490"/>
      <c r="B1210" s="490"/>
      <c r="C1210" s="490"/>
      <c r="D1210" s="490"/>
      <c r="E1210" s="490"/>
      <c r="F1210" s="490"/>
      <c r="G1210" s="490"/>
      <c r="H1210" s="378">
        <v>2200302</v>
      </c>
      <c r="I1210" s="344" t="s">
        <v>1067</v>
      </c>
      <c r="J1210" s="273">
        <v>756</v>
      </c>
      <c r="K1210" s="273"/>
      <c r="L1210" s="273">
        <v>0</v>
      </c>
      <c r="M1210" s="443"/>
      <c r="N1210" s="273">
        <v>0</v>
      </c>
      <c r="O1210" s="443"/>
      <c r="P1210" s="454"/>
    </row>
    <row r="1211" spans="1:16" ht="18" customHeight="1">
      <c r="A1211" s="490"/>
      <c r="B1211" s="490"/>
      <c r="C1211" s="490"/>
      <c r="D1211" s="490"/>
      <c r="E1211" s="490"/>
      <c r="F1211" s="490"/>
      <c r="G1211" s="490"/>
      <c r="H1211" s="378">
        <v>2200303</v>
      </c>
      <c r="I1211" s="441" t="s">
        <v>1068</v>
      </c>
      <c r="J1211" s="273"/>
      <c r="K1211" s="273"/>
      <c r="L1211" s="273">
        <v>0</v>
      </c>
      <c r="M1211" s="443"/>
      <c r="N1211" s="273">
        <v>70</v>
      </c>
      <c r="O1211" s="447">
        <f>L1211/N1211-1</f>
        <v>-1</v>
      </c>
      <c r="P1211" s="455"/>
    </row>
    <row r="1212" spans="1:16" ht="18" customHeight="1">
      <c r="A1212" s="490"/>
      <c r="B1212" s="490"/>
      <c r="C1212" s="490"/>
      <c r="D1212" s="490"/>
      <c r="E1212" s="490"/>
      <c r="F1212" s="490"/>
      <c r="G1212" s="490"/>
      <c r="H1212" s="378">
        <v>2200304</v>
      </c>
      <c r="I1212" s="344" t="s">
        <v>706</v>
      </c>
      <c r="J1212" s="273"/>
      <c r="K1212" s="273"/>
      <c r="L1212" s="273">
        <v>0</v>
      </c>
      <c r="M1212" s="443"/>
      <c r="N1212" s="273">
        <v>0</v>
      </c>
      <c r="O1212" s="443"/>
      <c r="P1212" s="454"/>
    </row>
    <row r="1213" spans="1:16" ht="18" customHeight="1">
      <c r="A1213" s="490"/>
      <c r="B1213" s="490"/>
      <c r="C1213" s="490"/>
      <c r="D1213" s="490"/>
      <c r="E1213" s="490"/>
      <c r="F1213" s="490"/>
      <c r="G1213" s="490"/>
      <c r="H1213" s="378">
        <v>2200305</v>
      </c>
      <c r="I1213" s="344" t="s">
        <v>707</v>
      </c>
      <c r="J1213" s="273"/>
      <c r="K1213" s="273"/>
      <c r="L1213" s="273">
        <v>0</v>
      </c>
      <c r="M1213" s="443"/>
      <c r="N1213" s="273">
        <v>0</v>
      </c>
      <c r="O1213" s="443"/>
      <c r="P1213" s="454"/>
    </row>
    <row r="1214" spans="1:16" ht="18" customHeight="1">
      <c r="A1214" s="490"/>
      <c r="B1214" s="490"/>
      <c r="C1214" s="490"/>
      <c r="D1214" s="490"/>
      <c r="E1214" s="490"/>
      <c r="F1214" s="490"/>
      <c r="G1214" s="490"/>
      <c r="H1214" s="378">
        <v>2200306</v>
      </c>
      <c r="I1214" s="344" t="s">
        <v>708</v>
      </c>
      <c r="J1214" s="273"/>
      <c r="K1214" s="273"/>
      <c r="L1214" s="273">
        <v>0</v>
      </c>
      <c r="M1214" s="443"/>
      <c r="N1214" s="273">
        <v>0</v>
      </c>
      <c r="O1214" s="443"/>
      <c r="P1214" s="454"/>
    </row>
    <row r="1215" spans="1:16" ht="18" customHeight="1">
      <c r="A1215" s="490"/>
      <c r="B1215" s="490"/>
      <c r="C1215" s="490"/>
      <c r="D1215" s="490"/>
      <c r="E1215" s="490"/>
      <c r="F1215" s="490"/>
      <c r="G1215" s="490"/>
      <c r="H1215" s="378">
        <v>2200350</v>
      </c>
      <c r="I1215" s="344" t="s">
        <v>1069</v>
      </c>
      <c r="J1215" s="273"/>
      <c r="K1215" s="273"/>
      <c r="L1215" s="273">
        <v>0</v>
      </c>
      <c r="M1215" s="443"/>
      <c r="N1215" s="273">
        <v>0</v>
      </c>
      <c r="O1215" s="443"/>
      <c r="P1215" s="454"/>
    </row>
    <row r="1216" spans="1:16" ht="18" customHeight="1">
      <c r="A1216" s="490"/>
      <c r="B1216" s="490"/>
      <c r="C1216" s="490"/>
      <c r="D1216" s="490"/>
      <c r="E1216" s="490"/>
      <c r="F1216" s="490"/>
      <c r="G1216" s="490"/>
      <c r="H1216" s="378">
        <v>2200399</v>
      </c>
      <c r="I1216" s="344" t="s">
        <v>1070</v>
      </c>
      <c r="J1216" s="273"/>
      <c r="K1216" s="273"/>
      <c r="L1216" s="273">
        <v>0</v>
      </c>
      <c r="M1216" s="443"/>
      <c r="N1216" s="273">
        <v>0</v>
      </c>
      <c r="O1216" s="443"/>
      <c r="P1216" s="454"/>
    </row>
    <row r="1217" spans="1:16" ht="18" customHeight="1">
      <c r="A1217" s="490"/>
      <c r="B1217" s="490"/>
      <c r="C1217" s="490"/>
      <c r="D1217" s="490"/>
      <c r="E1217" s="490"/>
      <c r="F1217" s="490"/>
      <c r="G1217" s="490"/>
      <c r="H1217" s="378">
        <v>22004</v>
      </c>
      <c r="I1217" s="344" t="s">
        <v>1071</v>
      </c>
      <c r="J1217" s="273"/>
      <c r="K1217" s="273"/>
      <c r="L1217" s="273">
        <v>0</v>
      </c>
      <c r="M1217" s="443"/>
      <c r="N1217" s="273">
        <v>0</v>
      </c>
      <c r="O1217" s="443"/>
      <c r="P1217" s="454"/>
    </row>
    <row r="1218" spans="1:16" ht="18" customHeight="1">
      <c r="A1218" s="490"/>
      <c r="B1218" s="490"/>
      <c r="C1218" s="490"/>
      <c r="D1218" s="490"/>
      <c r="E1218" s="490"/>
      <c r="F1218" s="490"/>
      <c r="G1218" s="490"/>
      <c r="H1218" s="378">
        <v>2200401</v>
      </c>
      <c r="I1218" s="344" t="s">
        <v>1072</v>
      </c>
      <c r="J1218" s="273"/>
      <c r="K1218" s="273"/>
      <c r="L1218" s="273">
        <v>0</v>
      </c>
      <c r="M1218" s="443"/>
      <c r="N1218" s="273">
        <v>0</v>
      </c>
      <c r="O1218" s="443"/>
      <c r="P1218" s="454"/>
    </row>
    <row r="1219" spans="1:16" ht="18" customHeight="1">
      <c r="A1219" s="490"/>
      <c r="B1219" s="490"/>
      <c r="C1219" s="490"/>
      <c r="D1219" s="490"/>
      <c r="E1219" s="490"/>
      <c r="F1219" s="490"/>
      <c r="G1219" s="490"/>
      <c r="H1219" s="378">
        <v>2200402</v>
      </c>
      <c r="I1219" s="344" t="s">
        <v>1073</v>
      </c>
      <c r="J1219" s="273"/>
      <c r="K1219" s="273"/>
      <c r="L1219" s="273">
        <v>0</v>
      </c>
      <c r="M1219" s="443"/>
      <c r="N1219" s="273">
        <v>0</v>
      </c>
      <c r="O1219" s="443"/>
      <c r="P1219" s="454"/>
    </row>
    <row r="1220" spans="1:16" ht="18" customHeight="1">
      <c r="A1220" s="490"/>
      <c r="B1220" s="490"/>
      <c r="C1220" s="490"/>
      <c r="D1220" s="490"/>
      <c r="E1220" s="490"/>
      <c r="F1220" s="490"/>
      <c r="G1220" s="490"/>
      <c r="H1220" s="378">
        <v>2200403</v>
      </c>
      <c r="I1220" s="344" t="s">
        <v>1074</v>
      </c>
      <c r="J1220" s="273"/>
      <c r="K1220" s="273"/>
      <c r="L1220" s="273">
        <v>0</v>
      </c>
      <c r="M1220" s="443"/>
      <c r="N1220" s="273">
        <v>0</v>
      </c>
      <c r="O1220" s="443"/>
      <c r="P1220" s="454"/>
    </row>
    <row r="1221" spans="1:16" ht="18" customHeight="1">
      <c r="A1221" s="490"/>
      <c r="B1221" s="490"/>
      <c r="C1221" s="490"/>
      <c r="D1221" s="490"/>
      <c r="E1221" s="490"/>
      <c r="F1221" s="490"/>
      <c r="G1221" s="490"/>
      <c r="H1221" s="378">
        <v>2200404</v>
      </c>
      <c r="I1221" s="344" t="s">
        <v>1075</v>
      </c>
      <c r="J1221" s="273"/>
      <c r="K1221" s="273"/>
      <c r="L1221" s="273">
        <v>0</v>
      </c>
      <c r="M1221" s="447"/>
      <c r="N1221" s="273">
        <v>0</v>
      </c>
      <c r="O1221" s="447"/>
      <c r="P1221" s="454"/>
    </row>
    <row r="1222" spans="1:16" ht="18" customHeight="1">
      <c r="A1222" s="490"/>
      <c r="B1222" s="490"/>
      <c r="C1222" s="490"/>
      <c r="D1222" s="490"/>
      <c r="E1222" s="490"/>
      <c r="F1222" s="490"/>
      <c r="G1222" s="490"/>
      <c r="H1222" s="378">
        <v>2200405</v>
      </c>
      <c r="I1222" s="344" t="s">
        <v>1076</v>
      </c>
      <c r="J1222" s="273"/>
      <c r="K1222" s="273"/>
      <c r="L1222" s="273">
        <v>0</v>
      </c>
      <c r="M1222" s="447"/>
      <c r="N1222" s="273">
        <v>0</v>
      </c>
      <c r="O1222" s="447"/>
      <c r="P1222" s="454"/>
    </row>
    <row r="1223" spans="1:16" ht="18" customHeight="1">
      <c r="A1223" s="490"/>
      <c r="B1223" s="490"/>
      <c r="C1223" s="490"/>
      <c r="D1223" s="490"/>
      <c r="E1223" s="490"/>
      <c r="F1223" s="490"/>
      <c r="G1223" s="490"/>
      <c r="H1223" s="378">
        <v>2200406</v>
      </c>
      <c r="I1223" s="344" t="s">
        <v>731</v>
      </c>
      <c r="J1223" s="273"/>
      <c r="K1223" s="273"/>
      <c r="L1223" s="273">
        <v>0</v>
      </c>
      <c r="M1223" s="447"/>
      <c r="N1223" s="273">
        <v>0</v>
      </c>
      <c r="O1223" s="447"/>
      <c r="P1223" s="454"/>
    </row>
    <row r="1224" spans="1:16" ht="18" customHeight="1">
      <c r="A1224" s="490"/>
      <c r="B1224" s="490"/>
      <c r="C1224" s="490"/>
      <c r="D1224" s="490"/>
      <c r="E1224" s="490"/>
      <c r="F1224" s="490"/>
      <c r="G1224" s="490"/>
      <c r="H1224" s="378">
        <v>2200407</v>
      </c>
      <c r="I1224" s="344" t="s">
        <v>1077</v>
      </c>
      <c r="J1224" s="273"/>
      <c r="K1224" s="273"/>
      <c r="L1224" s="273">
        <v>0</v>
      </c>
      <c r="M1224" s="447"/>
      <c r="N1224" s="273">
        <v>70</v>
      </c>
      <c r="O1224" s="447">
        <f>L1224/N1224-1</f>
        <v>-1</v>
      </c>
      <c r="P1224" s="454"/>
    </row>
    <row r="1225" spans="1:16" ht="18" customHeight="1">
      <c r="A1225" s="490"/>
      <c r="B1225" s="490"/>
      <c r="C1225" s="490"/>
      <c r="D1225" s="490"/>
      <c r="E1225" s="490"/>
      <c r="F1225" s="490"/>
      <c r="G1225" s="490"/>
      <c r="H1225" s="378">
        <v>2200408</v>
      </c>
      <c r="I1225" s="441" t="s">
        <v>1078</v>
      </c>
      <c r="J1225" s="273"/>
      <c r="K1225" s="273">
        <v>280</v>
      </c>
      <c r="L1225" s="273">
        <v>280</v>
      </c>
      <c r="M1225" s="447">
        <f>L1225/K1225</f>
        <v>1</v>
      </c>
      <c r="N1225" s="273">
        <v>5</v>
      </c>
      <c r="O1225" s="447">
        <f>L1225/N1225-1</f>
        <v>55</v>
      </c>
      <c r="P1225" s="455"/>
    </row>
    <row r="1226" spans="1:16" ht="18" customHeight="1">
      <c r="A1226" s="490"/>
      <c r="B1226" s="490"/>
      <c r="C1226" s="490"/>
      <c r="D1226" s="490"/>
      <c r="E1226" s="490"/>
      <c r="F1226" s="490"/>
      <c r="G1226" s="490"/>
      <c r="H1226" s="378">
        <v>2200409</v>
      </c>
      <c r="I1226" s="344" t="s">
        <v>1079</v>
      </c>
      <c r="J1226" s="273"/>
      <c r="K1226" s="273"/>
      <c r="L1226" s="273">
        <v>280</v>
      </c>
      <c r="M1226" s="447"/>
      <c r="N1226" s="273">
        <v>5</v>
      </c>
      <c r="O1226" s="447">
        <f>L1226/N1226-1</f>
        <v>55</v>
      </c>
      <c r="P1226" s="454"/>
    </row>
    <row r="1227" spans="1:16" ht="18" customHeight="1">
      <c r="A1227" s="490"/>
      <c r="B1227" s="490"/>
      <c r="C1227" s="490"/>
      <c r="D1227" s="490"/>
      <c r="E1227" s="490"/>
      <c r="F1227" s="490"/>
      <c r="G1227" s="490"/>
      <c r="H1227" s="378">
        <v>2200410</v>
      </c>
      <c r="I1227" s="344" t="s">
        <v>1080</v>
      </c>
      <c r="J1227" s="463"/>
      <c r="K1227" s="463"/>
      <c r="L1227" s="463"/>
      <c r="M1227" s="447"/>
      <c r="N1227" s="463"/>
      <c r="O1227" s="447"/>
      <c r="P1227" s="454"/>
    </row>
    <row r="1228" spans="1:16" ht="18" customHeight="1">
      <c r="A1228" s="490"/>
      <c r="B1228" s="490"/>
      <c r="C1228" s="490"/>
      <c r="D1228" s="490"/>
      <c r="E1228" s="490"/>
      <c r="F1228" s="490"/>
      <c r="G1228" s="490"/>
      <c r="H1228" s="378">
        <v>2200450</v>
      </c>
      <c r="I1228" s="344" t="s">
        <v>1081</v>
      </c>
      <c r="J1228" s="273"/>
      <c r="K1228" s="273"/>
      <c r="L1228" s="273">
        <v>0</v>
      </c>
      <c r="M1228" s="447"/>
      <c r="N1228" s="273">
        <v>0</v>
      </c>
      <c r="O1228" s="447"/>
      <c r="P1228" s="454"/>
    </row>
    <row r="1229" spans="1:16" ht="18" customHeight="1">
      <c r="A1229" s="490"/>
      <c r="B1229" s="490"/>
      <c r="C1229" s="490"/>
      <c r="D1229" s="490"/>
      <c r="E1229" s="490"/>
      <c r="F1229" s="490"/>
      <c r="G1229" s="490"/>
      <c r="H1229" s="378">
        <v>2200499</v>
      </c>
      <c r="I1229" s="344" t="s">
        <v>1082</v>
      </c>
      <c r="J1229" s="273"/>
      <c r="K1229" s="273"/>
      <c r="L1229" s="273">
        <v>0</v>
      </c>
      <c r="M1229" s="447"/>
      <c r="N1229" s="273">
        <v>0</v>
      </c>
      <c r="O1229" s="447"/>
      <c r="P1229" s="454"/>
    </row>
    <row r="1230" spans="1:16" ht="18" customHeight="1">
      <c r="A1230" s="490"/>
      <c r="B1230" s="490"/>
      <c r="C1230" s="490"/>
      <c r="D1230" s="490"/>
      <c r="E1230" s="490"/>
      <c r="F1230" s="490"/>
      <c r="G1230" s="490"/>
      <c r="H1230" s="378">
        <v>22005</v>
      </c>
      <c r="I1230" s="344" t="s">
        <v>1083</v>
      </c>
      <c r="J1230" s="273"/>
      <c r="K1230" s="273"/>
      <c r="L1230" s="273">
        <v>0</v>
      </c>
      <c r="M1230" s="447"/>
      <c r="N1230" s="273">
        <v>0</v>
      </c>
      <c r="O1230" s="447"/>
      <c r="P1230" s="454"/>
    </row>
    <row r="1231" spans="1:16" ht="18" customHeight="1">
      <c r="A1231" s="490"/>
      <c r="B1231" s="490"/>
      <c r="C1231" s="490"/>
      <c r="D1231" s="490"/>
      <c r="E1231" s="490"/>
      <c r="F1231" s="490"/>
      <c r="G1231" s="490"/>
      <c r="H1231" s="378">
        <v>2200501</v>
      </c>
      <c r="I1231" s="441" t="s">
        <v>1084</v>
      </c>
      <c r="J1231" s="273">
        <v>81534</v>
      </c>
      <c r="K1231" s="273">
        <v>81482</v>
      </c>
      <c r="L1231" s="273">
        <v>81482</v>
      </c>
      <c r="M1231" s="447">
        <f>L1231/K1231</f>
        <v>1</v>
      </c>
      <c r="N1231" s="273">
        <v>85328</v>
      </c>
      <c r="O1231" s="447">
        <f>L1231/N1231-1</f>
        <v>-4.5073129570598169E-2</v>
      </c>
      <c r="P1231" s="455"/>
    </row>
    <row r="1232" spans="1:16" ht="18" customHeight="1">
      <c r="A1232" s="490"/>
      <c r="B1232" s="490"/>
      <c r="C1232" s="490"/>
      <c r="D1232" s="490"/>
      <c r="E1232" s="490"/>
      <c r="F1232" s="490"/>
      <c r="G1232" s="490"/>
      <c r="H1232" s="378">
        <v>2200502</v>
      </c>
      <c r="I1232" s="344" t="s">
        <v>1085</v>
      </c>
      <c r="J1232" s="273">
        <v>81534</v>
      </c>
      <c r="K1232" s="273">
        <v>81482</v>
      </c>
      <c r="L1232" s="273">
        <v>81482</v>
      </c>
      <c r="M1232" s="447">
        <f>L1232/K1232</f>
        <v>1</v>
      </c>
      <c r="N1232" s="273">
        <v>85328</v>
      </c>
      <c r="O1232" s="447">
        <f>L1232/N1232-1</f>
        <v>-4.5073129570598169E-2</v>
      </c>
      <c r="P1232" s="457"/>
    </row>
    <row r="1233" spans="1:16" ht="18" customHeight="1">
      <c r="A1233" s="490"/>
      <c r="B1233" s="490"/>
      <c r="C1233" s="490"/>
      <c r="D1233" s="490"/>
      <c r="E1233" s="490"/>
      <c r="F1233" s="490"/>
      <c r="G1233" s="490"/>
      <c r="H1233" s="378">
        <v>2200503</v>
      </c>
      <c r="I1233" s="344" t="s">
        <v>1086</v>
      </c>
      <c r="J1233" s="273"/>
      <c r="K1233" s="273"/>
      <c r="L1233" s="273">
        <v>0</v>
      </c>
      <c r="M1233" s="447"/>
      <c r="N1233" s="273">
        <v>0</v>
      </c>
      <c r="O1233" s="447"/>
      <c r="P1233" s="454"/>
    </row>
    <row r="1234" spans="1:16" ht="18" customHeight="1">
      <c r="A1234" s="490"/>
      <c r="B1234" s="490"/>
      <c r="C1234" s="490"/>
      <c r="D1234" s="490"/>
      <c r="E1234" s="490"/>
      <c r="F1234" s="490"/>
      <c r="G1234" s="490"/>
      <c r="H1234" s="378">
        <v>2200504</v>
      </c>
      <c r="I1234" s="344" t="s">
        <v>1087</v>
      </c>
      <c r="J1234" s="273"/>
      <c r="K1234" s="273"/>
      <c r="L1234" s="273">
        <v>0</v>
      </c>
      <c r="M1234" s="447"/>
      <c r="N1234" s="273">
        <v>0</v>
      </c>
      <c r="O1234" s="447"/>
      <c r="P1234" s="454"/>
    </row>
    <row r="1235" spans="1:16" ht="18" customHeight="1">
      <c r="A1235" s="490"/>
      <c r="B1235" s="490"/>
      <c r="C1235" s="490"/>
      <c r="D1235" s="490"/>
      <c r="E1235" s="490"/>
      <c r="F1235" s="490"/>
      <c r="G1235" s="490"/>
      <c r="H1235" s="378">
        <v>2200505</v>
      </c>
      <c r="I1235" s="344" t="s">
        <v>1088</v>
      </c>
      <c r="J1235" s="273"/>
      <c r="K1235" s="273"/>
      <c r="L1235" s="273">
        <v>0</v>
      </c>
      <c r="M1235" s="447"/>
      <c r="N1235" s="273">
        <v>0</v>
      </c>
      <c r="O1235" s="447"/>
      <c r="P1235" s="454"/>
    </row>
    <row r="1236" spans="1:16" ht="18" customHeight="1">
      <c r="A1236" s="490"/>
      <c r="B1236" s="490"/>
      <c r="C1236" s="490"/>
      <c r="D1236" s="490"/>
      <c r="E1236" s="490"/>
      <c r="F1236" s="490"/>
      <c r="G1236" s="490"/>
      <c r="H1236" s="378">
        <v>2200506</v>
      </c>
      <c r="I1236" s="344" t="s">
        <v>1089</v>
      </c>
      <c r="J1236" s="273"/>
      <c r="K1236" s="273"/>
      <c r="L1236" s="273">
        <v>0</v>
      </c>
      <c r="M1236" s="447"/>
      <c r="N1236" s="273">
        <v>0</v>
      </c>
      <c r="O1236" s="447"/>
      <c r="P1236" s="454"/>
    </row>
    <row r="1237" spans="1:16" ht="18" customHeight="1">
      <c r="A1237" s="490"/>
      <c r="B1237" s="490"/>
      <c r="C1237" s="490"/>
      <c r="D1237" s="490"/>
      <c r="E1237" s="490"/>
      <c r="F1237" s="490"/>
      <c r="G1237" s="490"/>
      <c r="H1237" s="378">
        <v>2200507</v>
      </c>
      <c r="I1237" s="344" t="s">
        <v>1090</v>
      </c>
      <c r="J1237" s="273"/>
      <c r="K1237" s="273"/>
      <c r="L1237" s="273">
        <v>0</v>
      </c>
      <c r="M1237" s="447"/>
      <c r="N1237" s="273">
        <v>0</v>
      </c>
      <c r="O1237" s="447"/>
      <c r="P1237" s="454"/>
    </row>
    <row r="1238" spans="1:16" ht="18" customHeight="1">
      <c r="A1238" s="490"/>
      <c r="B1238" s="490"/>
      <c r="C1238" s="490"/>
      <c r="D1238" s="490"/>
      <c r="E1238" s="490"/>
      <c r="F1238" s="490"/>
      <c r="G1238" s="490"/>
      <c r="H1238" s="378">
        <v>2200508</v>
      </c>
      <c r="I1238" s="344" t="s">
        <v>1091</v>
      </c>
      <c r="J1238" s="273"/>
      <c r="K1238" s="273"/>
      <c r="L1238" s="273">
        <v>0</v>
      </c>
      <c r="M1238" s="447"/>
      <c r="N1238" s="273">
        <v>0</v>
      </c>
      <c r="O1238" s="447"/>
      <c r="P1238" s="454"/>
    </row>
    <row r="1239" spans="1:16" ht="18" customHeight="1">
      <c r="A1239" s="490"/>
      <c r="B1239" s="490"/>
      <c r="C1239" s="490"/>
      <c r="D1239" s="490"/>
      <c r="E1239" s="490"/>
      <c r="F1239" s="490"/>
      <c r="G1239" s="490"/>
      <c r="H1239" s="378">
        <v>2200509</v>
      </c>
      <c r="I1239" s="344" t="s">
        <v>1092</v>
      </c>
      <c r="J1239" s="273"/>
      <c r="K1239" s="273"/>
      <c r="L1239" s="273">
        <v>0</v>
      </c>
      <c r="M1239" s="447"/>
      <c r="N1239" s="273">
        <v>0</v>
      </c>
      <c r="O1239" s="447"/>
      <c r="P1239" s="454"/>
    </row>
    <row r="1240" spans="1:16" ht="18" customHeight="1">
      <c r="A1240" s="490"/>
      <c r="B1240" s="490"/>
      <c r="C1240" s="490"/>
      <c r="D1240" s="490"/>
      <c r="E1240" s="490"/>
      <c r="F1240" s="490"/>
      <c r="G1240" s="490"/>
      <c r="H1240" s="378">
        <v>2200510</v>
      </c>
      <c r="I1240" s="344" t="s">
        <v>1093</v>
      </c>
      <c r="J1240" s="273"/>
      <c r="K1240" s="273"/>
      <c r="L1240" s="273">
        <v>0</v>
      </c>
      <c r="M1240" s="447"/>
      <c r="N1240" s="273">
        <v>0</v>
      </c>
      <c r="O1240" s="447"/>
      <c r="P1240" s="454"/>
    </row>
    <row r="1241" spans="1:16" ht="18" customHeight="1">
      <c r="A1241" s="490"/>
      <c r="B1241" s="490"/>
      <c r="C1241" s="490"/>
      <c r="D1241" s="490"/>
      <c r="E1241" s="490"/>
      <c r="F1241" s="490"/>
      <c r="G1241" s="490"/>
      <c r="H1241" s="378">
        <v>2200511</v>
      </c>
      <c r="I1241" s="344" t="s">
        <v>1094</v>
      </c>
      <c r="J1241" s="273"/>
      <c r="K1241" s="273"/>
      <c r="L1241" s="273">
        <v>0</v>
      </c>
      <c r="M1241" s="447"/>
      <c r="N1241" s="273">
        <v>0</v>
      </c>
      <c r="O1241" s="447"/>
      <c r="P1241" s="456"/>
    </row>
    <row r="1242" spans="1:16" ht="18" customHeight="1">
      <c r="A1242" s="500"/>
      <c r="B1242" s="500"/>
      <c r="C1242" s="500"/>
      <c r="D1242" s="500"/>
      <c r="E1242" s="500"/>
      <c r="F1242" s="500"/>
      <c r="G1242" s="500"/>
      <c r="H1242" s="378">
        <v>2200512</v>
      </c>
      <c r="I1242" s="344" t="s">
        <v>1095</v>
      </c>
      <c r="J1242" s="273"/>
      <c r="K1242" s="273"/>
      <c r="L1242" s="273">
        <v>0</v>
      </c>
      <c r="M1242" s="447"/>
      <c r="N1242" s="273">
        <v>0</v>
      </c>
      <c r="O1242" s="447"/>
      <c r="P1242" s="454"/>
    </row>
    <row r="1243" spans="1:16" ht="18" customHeight="1">
      <c r="A1243" s="490"/>
      <c r="B1243" s="490"/>
      <c r="C1243" s="490"/>
      <c r="D1243" s="490"/>
      <c r="E1243" s="490"/>
      <c r="F1243" s="490"/>
      <c r="G1243" s="490"/>
      <c r="H1243" s="378">
        <v>2200513</v>
      </c>
      <c r="I1243" s="344" t="s">
        <v>1096</v>
      </c>
      <c r="J1243" s="273"/>
      <c r="K1243" s="273"/>
      <c r="L1243" s="273">
        <v>0</v>
      </c>
      <c r="M1243" s="447"/>
      <c r="N1243" s="273">
        <v>0</v>
      </c>
      <c r="O1243" s="447"/>
      <c r="P1243" s="454"/>
    </row>
    <row r="1244" spans="1:16" ht="18" customHeight="1">
      <c r="A1244" s="490"/>
      <c r="B1244" s="490"/>
      <c r="C1244" s="490"/>
      <c r="D1244" s="490"/>
      <c r="E1244" s="490"/>
      <c r="F1244" s="490"/>
      <c r="G1244" s="490"/>
      <c r="H1244" s="378">
        <v>2200514</v>
      </c>
      <c r="I1244" s="344" t="s">
        <v>1097</v>
      </c>
      <c r="J1244" s="273"/>
      <c r="K1244" s="273"/>
      <c r="L1244" s="273">
        <v>0</v>
      </c>
      <c r="M1244" s="447"/>
      <c r="N1244" s="273">
        <v>0</v>
      </c>
      <c r="O1244" s="447"/>
      <c r="P1244" s="454"/>
    </row>
    <row r="1245" spans="1:16" ht="18" customHeight="1">
      <c r="A1245" s="490"/>
      <c r="B1245" s="490"/>
      <c r="C1245" s="490"/>
      <c r="D1245" s="490"/>
      <c r="E1245" s="490"/>
      <c r="F1245" s="490"/>
      <c r="G1245" s="490"/>
      <c r="H1245" s="378">
        <v>2200599</v>
      </c>
      <c r="I1245" s="344" t="s">
        <v>1098</v>
      </c>
      <c r="J1245" s="273"/>
      <c r="K1245" s="273"/>
      <c r="L1245" s="273">
        <v>0</v>
      </c>
      <c r="M1245" s="447"/>
      <c r="N1245" s="273">
        <v>0</v>
      </c>
      <c r="O1245" s="447"/>
      <c r="P1245" s="457"/>
    </row>
    <row r="1246" spans="1:16" ht="18" customHeight="1">
      <c r="A1246" s="490"/>
      <c r="B1246" s="490"/>
      <c r="C1246" s="490"/>
      <c r="D1246" s="490"/>
      <c r="E1246" s="490"/>
      <c r="F1246" s="490"/>
      <c r="G1246" s="490"/>
      <c r="H1246" s="378">
        <v>22099</v>
      </c>
      <c r="I1246" s="344" t="s">
        <v>1099</v>
      </c>
      <c r="J1246" s="273"/>
      <c r="K1246" s="273"/>
      <c r="L1246" s="273">
        <v>0</v>
      </c>
      <c r="M1246" s="443"/>
      <c r="N1246" s="273">
        <v>0</v>
      </c>
      <c r="O1246" s="443"/>
      <c r="P1246" s="454"/>
    </row>
    <row r="1247" spans="1:16" s="428" customFormat="1" ht="18" customHeight="1">
      <c r="A1247" s="490"/>
      <c r="B1247" s="490"/>
      <c r="C1247" s="490"/>
      <c r="D1247" s="490"/>
      <c r="E1247" s="490"/>
      <c r="F1247" s="490"/>
      <c r="G1247" s="490"/>
      <c r="H1247" s="459">
        <v>221</v>
      </c>
      <c r="I1247" s="344" t="s">
        <v>1100</v>
      </c>
      <c r="J1247" s="273"/>
      <c r="K1247" s="273"/>
      <c r="L1247" s="273">
        <v>0</v>
      </c>
      <c r="M1247" s="443"/>
      <c r="N1247" s="273">
        <v>0</v>
      </c>
      <c r="O1247" s="443"/>
      <c r="P1247" s="454"/>
    </row>
    <row r="1248" spans="1:16" ht="18" customHeight="1">
      <c r="A1248" s="490"/>
      <c r="B1248" s="490"/>
      <c r="C1248" s="490"/>
      <c r="D1248" s="490"/>
      <c r="E1248" s="490"/>
      <c r="F1248" s="490"/>
      <c r="G1248" s="490"/>
      <c r="H1248" s="378">
        <v>22101</v>
      </c>
      <c r="I1248" s="344" t="s">
        <v>1101</v>
      </c>
      <c r="J1248" s="273"/>
      <c r="K1248" s="273"/>
      <c r="L1248" s="273">
        <v>0</v>
      </c>
      <c r="M1248" s="443"/>
      <c r="N1248" s="273">
        <v>0</v>
      </c>
      <c r="O1248" s="443"/>
      <c r="P1248" s="454"/>
    </row>
    <row r="1249" spans="1:16" ht="18" customHeight="1">
      <c r="A1249" s="490"/>
      <c r="B1249" s="490"/>
      <c r="C1249" s="490"/>
      <c r="D1249" s="490"/>
      <c r="E1249" s="490"/>
      <c r="F1249" s="490"/>
      <c r="G1249" s="490"/>
      <c r="H1249" s="378">
        <v>2210101</v>
      </c>
      <c r="I1249" s="441" t="s">
        <v>64</v>
      </c>
      <c r="J1249" s="469">
        <v>210050</v>
      </c>
      <c r="K1249" s="469"/>
      <c r="L1249" s="469"/>
      <c r="M1249" s="443"/>
      <c r="N1249" s="469"/>
      <c r="O1249" s="443"/>
      <c r="P1249" s="453"/>
    </row>
    <row r="1250" spans="1:16" ht="18" customHeight="1">
      <c r="A1250" s="490"/>
      <c r="B1250" s="490"/>
      <c r="C1250" s="490"/>
      <c r="D1250" s="490"/>
      <c r="E1250" s="490"/>
      <c r="F1250" s="490"/>
      <c r="G1250" s="490"/>
      <c r="H1250" s="378">
        <v>2210102</v>
      </c>
      <c r="I1250" s="441" t="s">
        <v>1102</v>
      </c>
      <c r="J1250" s="458">
        <v>41000</v>
      </c>
      <c r="K1250" s="458">
        <v>32186</v>
      </c>
      <c r="L1250" s="458">
        <v>32186</v>
      </c>
      <c r="M1250" s="443">
        <f>L1250/K1250</f>
        <v>1</v>
      </c>
      <c r="N1250" s="458">
        <v>36539</v>
      </c>
      <c r="O1250" s="443">
        <f>L1250/N1250-1</f>
        <v>-0.11913298119817184</v>
      </c>
      <c r="P1250" s="453"/>
    </row>
    <row r="1251" spans="1:16" ht="18" customHeight="1">
      <c r="A1251" s="490"/>
      <c r="B1251" s="490"/>
      <c r="C1251" s="490"/>
      <c r="D1251" s="490"/>
      <c r="E1251" s="490"/>
      <c r="F1251" s="490"/>
      <c r="G1251" s="490"/>
      <c r="H1251" s="378">
        <v>2210103</v>
      </c>
      <c r="I1251" s="344" t="s">
        <v>1103</v>
      </c>
      <c r="J1251" s="273">
        <v>41000</v>
      </c>
      <c r="K1251" s="273">
        <v>32186</v>
      </c>
      <c r="L1251" s="273">
        <v>32186</v>
      </c>
      <c r="M1251" s="447">
        <f>L1251/K1251</f>
        <v>1</v>
      </c>
      <c r="N1251" s="273">
        <v>36539</v>
      </c>
      <c r="O1251" s="447">
        <f>L1251/N1251-1</f>
        <v>-0.11913298119817184</v>
      </c>
      <c r="P1251" s="454"/>
    </row>
    <row r="1252" spans="1:16" ht="18" customHeight="1">
      <c r="A1252" s="490"/>
      <c r="B1252" s="490"/>
      <c r="C1252" s="490"/>
      <c r="D1252" s="490"/>
      <c r="E1252" s="490"/>
      <c r="F1252" s="490"/>
      <c r="G1252" s="490"/>
      <c r="H1252" s="378">
        <v>2210104</v>
      </c>
      <c r="I1252" s="344" t="s">
        <v>1104</v>
      </c>
      <c r="J1252" s="273">
        <v>40000</v>
      </c>
      <c r="K1252" s="273"/>
      <c r="L1252" s="273">
        <v>32186</v>
      </c>
      <c r="M1252" s="443"/>
      <c r="N1252" s="273">
        <v>36533</v>
      </c>
      <c r="O1252" s="447">
        <f>L1252/N1252-1</f>
        <v>-0.11898831193715276</v>
      </c>
      <c r="P1252" s="454"/>
    </row>
    <row r="1253" spans="1:16" ht="18" customHeight="1">
      <c r="A1253" s="490"/>
      <c r="B1253" s="490"/>
      <c r="C1253" s="490"/>
      <c r="D1253" s="490"/>
      <c r="E1253" s="490"/>
      <c r="F1253" s="490"/>
      <c r="G1253" s="490"/>
      <c r="H1253" s="378">
        <v>2210105</v>
      </c>
      <c r="I1253" s="344" t="s">
        <v>1105</v>
      </c>
      <c r="J1253" s="273"/>
      <c r="K1253" s="273"/>
      <c r="L1253" s="273"/>
      <c r="M1253" s="443"/>
      <c r="N1253" s="273">
        <v>0</v>
      </c>
      <c r="O1253" s="443"/>
      <c r="P1253" s="454"/>
    </row>
    <row r="1254" spans="1:16" ht="18" customHeight="1">
      <c r="A1254" s="490"/>
      <c r="B1254" s="490"/>
      <c r="C1254" s="490"/>
      <c r="D1254" s="490"/>
      <c r="E1254" s="490"/>
      <c r="F1254" s="490"/>
      <c r="G1254" s="490"/>
      <c r="H1254" s="378">
        <v>2210106</v>
      </c>
      <c r="I1254" s="344" t="s">
        <v>1106</v>
      </c>
      <c r="J1254" s="273"/>
      <c r="K1254" s="273"/>
      <c r="L1254" s="273"/>
      <c r="M1254" s="443"/>
      <c r="N1254" s="273">
        <v>0</v>
      </c>
      <c r="O1254" s="443"/>
      <c r="P1254" s="454"/>
    </row>
    <row r="1255" spans="1:16" ht="18" customHeight="1">
      <c r="A1255" s="490"/>
      <c r="B1255" s="490"/>
      <c r="C1255" s="490"/>
      <c r="D1255" s="490"/>
      <c r="E1255" s="490"/>
      <c r="F1255" s="490"/>
      <c r="G1255" s="490"/>
      <c r="H1255" s="378">
        <v>2210107</v>
      </c>
      <c r="I1255" s="344" t="s">
        <v>1107</v>
      </c>
      <c r="J1255" s="273">
        <v>1000</v>
      </c>
      <c r="K1255" s="273"/>
      <c r="L1255" s="273"/>
      <c r="M1255" s="443"/>
      <c r="N1255" s="273">
        <v>6</v>
      </c>
      <c r="O1255" s="447">
        <f t="shared" ref="O1255:O1260" si="30">L1255/N1255-1</f>
        <v>-1</v>
      </c>
      <c r="P1255" s="454"/>
    </row>
    <row r="1256" spans="1:16" ht="18" customHeight="1">
      <c r="A1256" s="490"/>
      <c r="B1256" s="490"/>
      <c r="C1256" s="490"/>
      <c r="D1256" s="490"/>
      <c r="E1256" s="490"/>
      <c r="F1256" s="490"/>
      <c r="G1256" s="490"/>
      <c r="H1256" s="378">
        <v>2210199</v>
      </c>
      <c r="I1256" s="441" t="s">
        <v>1108</v>
      </c>
      <c r="J1256" s="469"/>
      <c r="K1256" s="469"/>
      <c r="L1256" s="469"/>
      <c r="M1256" s="443"/>
      <c r="N1256" s="469"/>
      <c r="O1256" s="443"/>
      <c r="P1256" s="453"/>
    </row>
    <row r="1257" spans="1:16" ht="18" customHeight="1">
      <c r="A1257" s="490"/>
      <c r="B1257" s="490"/>
      <c r="C1257" s="490"/>
      <c r="D1257" s="490"/>
      <c r="E1257" s="490"/>
      <c r="F1257" s="490"/>
      <c r="G1257" s="490"/>
      <c r="H1257" s="378">
        <v>22102</v>
      </c>
      <c r="I1257" s="344" t="s">
        <v>1109</v>
      </c>
      <c r="J1257" s="463"/>
      <c r="K1257" s="463"/>
      <c r="L1257" s="463"/>
      <c r="M1257" s="443"/>
      <c r="N1257" s="463"/>
      <c r="O1257" s="443"/>
      <c r="P1257" s="454"/>
    </row>
    <row r="1258" spans="1:16" ht="35.1" customHeight="1">
      <c r="A1258" s="490"/>
      <c r="B1258" s="490"/>
      <c r="C1258" s="490"/>
      <c r="D1258" s="490"/>
      <c r="E1258" s="490"/>
      <c r="F1258" s="490"/>
      <c r="G1258" s="490"/>
      <c r="H1258" s="378">
        <v>2210201</v>
      </c>
      <c r="I1258" s="441" t="s">
        <v>1110</v>
      </c>
      <c r="J1258" s="458">
        <v>1063805</v>
      </c>
      <c r="K1258" s="458">
        <v>391239</v>
      </c>
      <c r="L1258" s="458">
        <v>375740</v>
      </c>
      <c r="M1258" s="443">
        <f>L1258/K1258</f>
        <v>0.96038482871083919</v>
      </c>
      <c r="N1258" s="458">
        <v>541876</v>
      </c>
      <c r="O1258" s="443">
        <f t="shared" si="30"/>
        <v>-0.3065941285460142</v>
      </c>
      <c r="P1258" s="455"/>
    </row>
    <row r="1259" spans="1:16" ht="18" customHeight="1">
      <c r="A1259" s="490"/>
      <c r="B1259" s="490"/>
      <c r="C1259" s="490"/>
      <c r="D1259" s="490"/>
      <c r="E1259" s="490"/>
      <c r="F1259" s="490"/>
      <c r="G1259" s="490"/>
      <c r="H1259" s="378">
        <v>2210202</v>
      </c>
      <c r="I1259" s="344" t="s">
        <v>1111</v>
      </c>
      <c r="J1259" s="273">
        <v>22326</v>
      </c>
      <c r="K1259" s="273"/>
      <c r="L1259" s="273"/>
      <c r="M1259" s="443"/>
      <c r="N1259" s="273"/>
      <c r="O1259" s="443"/>
      <c r="P1259" s="454"/>
    </row>
    <row r="1260" spans="1:16" ht="30.95" customHeight="1">
      <c r="A1260" s="490"/>
      <c r="B1260" s="490"/>
      <c r="C1260" s="490"/>
      <c r="D1260" s="490"/>
      <c r="E1260" s="490"/>
      <c r="F1260" s="490"/>
      <c r="G1260" s="490"/>
      <c r="H1260" s="378">
        <v>2210203</v>
      </c>
      <c r="I1260" s="344" t="s">
        <v>1112</v>
      </c>
      <c r="J1260" s="273">
        <v>1041479</v>
      </c>
      <c r="K1260" s="273">
        <v>391239</v>
      </c>
      <c r="L1260" s="273">
        <v>375740</v>
      </c>
      <c r="M1260" s="447">
        <f t="shared" ref="M1260:M1268" si="31">L1260/K1260</f>
        <v>0.96038482871083919</v>
      </c>
      <c r="N1260" s="273">
        <v>541876</v>
      </c>
      <c r="O1260" s="447">
        <f t="shared" si="30"/>
        <v>-0.3065941285460142</v>
      </c>
      <c r="P1260" s="455" t="s">
        <v>1113</v>
      </c>
    </row>
    <row r="1261" spans="1:16" ht="18" customHeight="1">
      <c r="A1261" s="490"/>
      <c r="B1261" s="490"/>
      <c r="C1261" s="490"/>
      <c r="D1261" s="490"/>
      <c r="E1261" s="490"/>
      <c r="F1261" s="490"/>
      <c r="G1261" s="490"/>
      <c r="H1261" s="378">
        <v>22103</v>
      </c>
      <c r="I1261" s="344"/>
      <c r="J1261" s="273"/>
      <c r="K1261" s="273"/>
      <c r="L1261" s="273"/>
      <c r="M1261" s="443"/>
      <c r="N1261" s="273"/>
      <c r="O1261" s="443"/>
      <c r="P1261" s="454"/>
    </row>
    <row r="1262" spans="1:16" ht="18" customHeight="1">
      <c r="A1262" s="470" t="s">
        <v>68</v>
      </c>
      <c r="B1262" s="276">
        <f>SUM(B4,B18)</f>
        <v>21500000</v>
      </c>
      <c r="C1262" s="276">
        <f>SUM(C4,C18)</f>
        <v>21500000</v>
      </c>
      <c r="D1262" s="276">
        <f>SUM(D4,D18)</f>
        <v>21901333</v>
      </c>
      <c r="E1262" s="491">
        <f>D1262/C1262</f>
        <v>1.0186666511627906</v>
      </c>
      <c r="F1262" s="276">
        <f>SUM(F4,F18)</f>
        <v>20867601</v>
      </c>
      <c r="G1262" s="491">
        <f>D1262/F1262-1</f>
        <v>4.9537654088747329E-2</v>
      </c>
      <c r="H1262" s="378">
        <v>2210301</v>
      </c>
      <c r="I1262" s="470" t="s">
        <v>69</v>
      </c>
      <c r="J1262" s="458">
        <f>SUM(J4,J257,J260,J272,J368,J423,J479,J528,J630,J702,J776,J799,J903,J967,J1043,J1070,J1088,J1098,J1177,J1195,J1249,J1250,J1256,J1258)</f>
        <v>21250000</v>
      </c>
      <c r="K1262" s="458">
        <f>SUM(K4,K257,K260,K272,K368,K423,K479,K528,K630,K702,K776,K799,K903,K967,K1043,K1070,K1088,K1098,K1177,K1195,K1249,K1250,K1256,K1258)</f>
        <v>22075211</v>
      </c>
      <c r="L1262" s="458">
        <f>SUM(L4,L257,L260,L272,L368,L423,L479,L528,L630,L702,L776,L799,L903,L967,L1043,L1070,L1088,L1098,L1177,L1195,L1249,L1250,L1256,L1258)</f>
        <v>21155211</v>
      </c>
      <c r="M1262" s="443">
        <f t="shared" si="31"/>
        <v>0.95832429415963449</v>
      </c>
      <c r="N1262" s="458">
        <f>SUM(N4,N257,N260,N272,N368,N423,N479,N528,N630,N702,N776,N799,N903,N967,N1043,N1070,N1088,N1098,N1177,N1195,N1249,N1250,N1256,N1258)</f>
        <v>23614624</v>
      </c>
      <c r="O1262" s="443">
        <f t="shared" ref="O1262:O1267" si="32">L1262/N1262-1</f>
        <v>-0.10414787887370136</v>
      </c>
      <c r="P1262" s="455"/>
    </row>
    <row r="1263" spans="1:16" ht="18" customHeight="1">
      <c r="A1263" s="492" t="s">
        <v>70</v>
      </c>
      <c r="B1263" s="276">
        <f>SUM(B1264:B1270)</f>
        <v>7935249</v>
      </c>
      <c r="C1263" s="276">
        <f>SUM(C1264:C1270)</f>
        <v>9028204</v>
      </c>
      <c r="D1263" s="276">
        <f>SUM(D1264:D1270)</f>
        <v>10488989</v>
      </c>
      <c r="E1263" s="491">
        <f t="shared" ref="E1263:E1270" si="33">D1263/C1263</f>
        <v>1.1618023917049283</v>
      </c>
      <c r="F1263" s="472">
        <f>SUM(F1264:F1270)</f>
        <v>12832839</v>
      </c>
      <c r="G1263" s="491">
        <f t="shared" ref="G1263:G1270" si="34">D1263/F1263-1</f>
        <v>-0.18264469771653802</v>
      </c>
      <c r="H1263" s="378">
        <v>2210399</v>
      </c>
      <c r="I1263" s="471" t="s">
        <v>71</v>
      </c>
      <c r="J1263" s="472">
        <f>SUM(J1264:J1271)</f>
        <v>8185249</v>
      </c>
      <c r="K1263" s="472">
        <f>SUM(K1264:K1271)</f>
        <v>8452993</v>
      </c>
      <c r="L1263" s="472">
        <f>SUM(L1264:L1271)</f>
        <v>11235111</v>
      </c>
      <c r="M1263" s="443">
        <f t="shared" si="31"/>
        <v>1.3291281561454031</v>
      </c>
      <c r="N1263" s="472">
        <f>SUM(N1264:N1271)</f>
        <v>10085816</v>
      </c>
      <c r="O1263" s="443">
        <f t="shared" si="32"/>
        <v>0.11395161283925859</v>
      </c>
      <c r="P1263" s="455"/>
    </row>
    <row r="1264" spans="1:16" ht="18" customHeight="1">
      <c r="A1264" s="493" t="s">
        <v>72</v>
      </c>
      <c r="B1264" s="494">
        <f>2495249-B1265</f>
        <v>2426249</v>
      </c>
      <c r="C1264" s="494">
        <f>B1264</f>
        <v>2426249</v>
      </c>
      <c r="D1264" s="494">
        <v>2868138</v>
      </c>
      <c r="E1264" s="495">
        <f t="shared" si="33"/>
        <v>1.182128462494987</v>
      </c>
      <c r="F1264" s="494">
        <v>2909548</v>
      </c>
      <c r="G1264" s="495">
        <f t="shared" si="34"/>
        <v>-1.4232451226101062E-2</v>
      </c>
      <c r="H1264" s="378"/>
      <c r="I1264" s="473" t="s">
        <v>1114</v>
      </c>
      <c r="J1264" s="474">
        <v>5000000</v>
      </c>
      <c r="K1264" s="474">
        <f>J1264</f>
        <v>5000000</v>
      </c>
      <c r="L1264" s="474">
        <v>5599615</v>
      </c>
      <c r="M1264" s="447">
        <f t="shared" si="31"/>
        <v>1.119923</v>
      </c>
      <c r="N1264" s="474">
        <v>6028489</v>
      </c>
      <c r="O1264" s="447">
        <f t="shared" si="32"/>
        <v>-7.1141209679573159E-2</v>
      </c>
      <c r="P1264" s="455"/>
    </row>
    <row r="1265" spans="1:231" ht="18" customHeight="1">
      <c r="A1265" s="493" t="s">
        <v>74</v>
      </c>
      <c r="B1265" s="494">
        <v>69000</v>
      </c>
      <c r="C1265" s="494">
        <f>B1265</f>
        <v>69000</v>
      </c>
      <c r="D1265" s="494">
        <v>324980</v>
      </c>
      <c r="E1265" s="495">
        <f t="shared" si="33"/>
        <v>4.7098550724637684</v>
      </c>
      <c r="F1265" s="494">
        <v>171690</v>
      </c>
      <c r="G1265" s="495">
        <f t="shared" si="34"/>
        <v>0.89283010076300307</v>
      </c>
      <c r="H1265" s="475"/>
      <c r="I1265" s="473" t="s">
        <v>73</v>
      </c>
      <c r="J1265" s="273">
        <v>1600000</v>
      </c>
      <c r="K1265" s="474">
        <f>J1265</f>
        <v>1600000</v>
      </c>
      <c r="L1265" s="273">
        <v>1512634</v>
      </c>
      <c r="M1265" s="447">
        <f t="shared" si="31"/>
        <v>0.94539625000000005</v>
      </c>
      <c r="N1265" s="273">
        <v>1532283</v>
      </c>
      <c r="O1265" s="447">
        <f t="shared" si="32"/>
        <v>-1.282334921160122E-2</v>
      </c>
      <c r="P1265" s="455"/>
    </row>
    <row r="1266" spans="1:231" s="300" customFormat="1" ht="18" customHeight="1">
      <c r="A1266" s="493" t="s">
        <v>1115</v>
      </c>
      <c r="B1266" s="494">
        <v>640000</v>
      </c>
      <c r="C1266" s="494">
        <f>B1266</f>
        <v>640000</v>
      </c>
      <c r="D1266" s="494">
        <v>1402530</v>
      </c>
      <c r="E1266" s="495">
        <f t="shared" si="33"/>
        <v>2.1914531249999998</v>
      </c>
      <c r="F1266" s="494">
        <v>1002581</v>
      </c>
      <c r="G1266" s="495">
        <f t="shared" si="34"/>
        <v>0.39891938905684432</v>
      </c>
      <c r="H1266" s="475"/>
      <c r="I1266" s="476" t="s">
        <v>75</v>
      </c>
      <c r="J1266" s="474">
        <f>3005249-J1265</f>
        <v>1405249</v>
      </c>
      <c r="K1266" s="474">
        <f>J1266</f>
        <v>1405249</v>
      </c>
      <c r="L1266" s="474">
        <v>737862</v>
      </c>
      <c r="M1266" s="447">
        <f t="shared" si="31"/>
        <v>0.52507562716643097</v>
      </c>
      <c r="N1266" s="474">
        <v>754781</v>
      </c>
      <c r="O1266" s="447">
        <f t="shared" si="32"/>
        <v>-2.241577358200586E-2</v>
      </c>
      <c r="P1266" s="455"/>
      <c r="Q1266" s="427"/>
      <c r="R1266" s="427"/>
      <c r="S1266" s="427"/>
      <c r="T1266" s="427"/>
      <c r="U1266" s="427"/>
      <c r="V1266" s="427"/>
      <c r="W1266" s="427"/>
      <c r="X1266" s="427"/>
      <c r="Y1266" s="427"/>
      <c r="Z1266" s="427"/>
      <c r="AA1266" s="427"/>
      <c r="AB1266" s="427"/>
      <c r="AC1266" s="427"/>
      <c r="AD1266" s="427"/>
      <c r="AE1266" s="427"/>
      <c r="AF1266" s="427"/>
      <c r="AG1266" s="427"/>
      <c r="AH1266" s="427"/>
      <c r="AI1266" s="427"/>
      <c r="AJ1266" s="427"/>
      <c r="AK1266" s="427"/>
      <c r="AL1266" s="427"/>
      <c r="AM1266" s="427"/>
      <c r="AN1266" s="427"/>
      <c r="AO1266" s="427"/>
      <c r="AP1266" s="427"/>
      <c r="AQ1266" s="427"/>
      <c r="AR1266" s="427"/>
      <c r="AS1266" s="427"/>
      <c r="AT1266" s="427"/>
      <c r="AU1266" s="427"/>
      <c r="AV1266" s="427"/>
      <c r="AW1266" s="427"/>
      <c r="AX1266" s="427"/>
      <c r="AY1266" s="427"/>
      <c r="AZ1266" s="427"/>
      <c r="BA1266" s="427"/>
      <c r="BB1266" s="427"/>
      <c r="BC1266" s="427"/>
      <c r="BD1266" s="427"/>
      <c r="BE1266" s="427"/>
      <c r="BF1266" s="427"/>
      <c r="BG1266" s="427"/>
      <c r="BH1266" s="427"/>
      <c r="BI1266" s="427"/>
      <c r="BJ1266" s="427"/>
      <c r="BK1266" s="427"/>
      <c r="BL1266" s="427"/>
      <c r="BM1266" s="427"/>
      <c r="BN1266" s="427"/>
      <c r="BO1266" s="427"/>
      <c r="BP1266" s="427"/>
      <c r="BQ1266" s="427"/>
      <c r="BR1266" s="427"/>
      <c r="BS1266" s="427"/>
      <c r="BT1266" s="427"/>
      <c r="BU1266" s="427"/>
      <c r="BV1266" s="427"/>
      <c r="BW1266" s="427"/>
      <c r="BX1266" s="427"/>
      <c r="BY1266" s="427"/>
      <c r="BZ1266" s="427"/>
      <c r="CA1266" s="427"/>
      <c r="CB1266" s="427"/>
      <c r="CC1266" s="427"/>
      <c r="CD1266" s="427"/>
      <c r="CE1266" s="427"/>
      <c r="CF1266" s="427"/>
      <c r="CG1266" s="427"/>
      <c r="CH1266" s="427"/>
      <c r="CI1266" s="427"/>
      <c r="CJ1266" s="427"/>
      <c r="CK1266" s="427"/>
      <c r="CL1266" s="427"/>
      <c r="CM1266" s="427"/>
      <c r="CN1266" s="427"/>
      <c r="CO1266" s="427"/>
      <c r="CP1266" s="427"/>
      <c r="CQ1266" s="427"/>
      <c r="CR1266" s="427"/>
      <c r="CS1266" s="427"/>
      <c r="CT1266" s="427"/>
      <c r="CU1266" s="427"/>
      <c r="CV1266" s="427"/>
      <c r="CW1266" s="427"/>
      <c r="CX1266" s="427"/>
      <c r="CY1266" s="427"/>
      <c r="CZ1266" s="427"/>
      <c r="DA1266" s="427"/>
      <c r="DB1266" s="427"/>
      <c r="DC1266" s="427"/>
      <c r="DD1266" s="427"/>
      <c r="DE1266" s="427"/>
      <c r="DF1266" s="427"/>
      <c r="DG1266" s="427"/>
      <c r="DH1266" s="427"/>
      <c r="DI1266" s="427"/>
      <c r="DJ1266" s="427"/>
      <c r="DK1266" s="427"/>
      <c r="DL1266" s="427"/>
      <c r="DM1266" s="427"/>
      <c r="DN1266" s="427"/>
      <c r="DO1266" s="427"/>
      <c r="DP1266" s="427"/>
      <c r="DQ1266" s="427"/>
      <c r="DR1266" s="427"/>
      <c r="DS1266" s="427"/>
      <c r="DT1266" s="427"/>
      <c r="DU1266" s="427"/>
      <c r="DV1266" s="427"/>
      <c r="DW1266" s="427"/>
      <c r="DX1266" s="427"/>
      <c r="DY1266" s="427"/>
      <c r="DZ1266" s="427"/>
      <c r="EA1266" s="427"/>
      <c r="EB1266" s="427"/>
      <c r="EC1266" s="427"/>
      <c r="ED1266" s="427"/>
      <c r="EE1266" s="427"/>
      <c r="EF1266" s="427"/>
      <c r="EG1266" s="427"/>
      <c r="EH1266" s="427"/>
      <c r="EI1266" s="427"/>
      <c r="EJ1266" s="427"/>
      <c r="EK1266" s="427"/>
      <c r="EL1266" s="427"/>
      <c r="EM1266" s="427"/>
      <c r="EN1266" s="427"/>
      <c r="EO1266" s="427"/>
      <c r="EP1266" s="427"/>
      <c r="EQ1266" s="427"/>
      <c r="ER1266" s="427"/>
      <c r="ES1266" s="427"/>
      <c r="ET1266" s="427"/>
      <c r="EU1266" s="427"/>
      <c r="EV1266" s="427"/>
      <c r="EW1266" s="427"/>
      <c r="EX1266" s="427"/>
      <c r="EY1266" s="427"/>
      <c r="EZ1266" s="427"/>
      <c r="FA1266" s="427"/>
      <c r="FB1266" s="427"/>
      <c r="FC1266" s="427"/>
      <c r="FD1266" s="427"/>
      <c r="FE1266" s="427"/>
      <c r="FF1266" s="427"/>
      <c r="FG1266" s="427"/>
      <c r="FH1266" s="427"/>
      <c r="FI1266" s="427"/>
      <c r="FJ1266" s="427"/>
      <c r="FK1266" s="427"/>
      <c r="FL1266" s="427"/>
      <c r="FM1266" s="427"/>
      <c r="FN1266" s="427"/>
      <c r="FO1266" s="427"/>
      <c r="FP1266" s="427"/>
      <c r="FQ1266" s="427"/>
      <c r="FR1266" s="427"/>
      <c r="FS1266" s="427"/>
      <c r="FT1266" s="427"/>
      <c r="FU1266" s="427"/>
      <c r="FV1266" s="427"/>
      <c r="FW1266" s="427"/>
      <c r="FX1266" s="427"/>
      <c r="FY1266" s="427"/>
      <c r="FZ1266" s="427"/>
      <c r="GA1266" s="427"/>
      <c r="GB1266" s="427"/>
      <c r="GC1266" s="427"/>
      <c r="GD1266" s="427"/>
      <c r="GE1266" s="427"/>
      <c r="GF1266" s="427"/>
      <c r="GG1266" s="427"/>
      <c r="GH1266" s="427"/>
      <c r="GI1266" s="427"/>
      <c r="GJ1266" s="427"/>
      <c r="GK1266" s="427"/>
      <c r="GL1266" s="427"/>
      <c r="GM1266" s="427"/>
      <c r="GN1266" s="427"/>
      <c r="GO1266" s="427"/>
      <c r="GP1266" s="427"/>
      <c r="GQ1266" s="427"/>
      <c r="GR1266" s="427"/>
      <c r="GS1266" s="427"/>
      <c r="GT1266" s="427"/>
      <c r="GU1266" s="427"/>
      <c r="GV1266" s="427"/>
      <c r="GW1266" s="427"/>
      <c r="GX1266" s="427"/>
      <c r="GY1266" s="427"/>
      <c r="GZ1266" s="427"/>
      <c r="HA1266" s="427"/>
      <c r="HB1266" s="427"/>
      <c r="HC1266" s="427"/>
      <c r="HD1266" s="427"/>
      <c r="HE1266" s="427"/>
      <c r="HF1266" s="427"/>
      <c r="HG1266" s="427"/>
      <c r="HH1266" s="427"/>
      <c r="HI1266" s="427"/>
      <c r="HJ1266" s="427"/>
      <c r="HK1266" s="427"/>
      <c r="HL1266" s="427"/>
      <c r="HM1266" s="427"/>
      <c r="HN1266" s="427"/>
      <c r="HO1266" s="427"/>
      <c r="HP1266" s="427"/>
      <c r="HQ1266" s="427"/>
      <c r="HR1266" s="427"/>
      <c r="HS1266" s="427"/>
      <c r="HT1266" s="427"/>
      <c r="HU1266" s="427"/>
      <c r="HV1266" s="427"/>
      <c r="HW1266" s="427"/>
    </row>
    <row r="1267" spans="1:231" s="300" customFormat="1" ht="18" customHeight="1">
      <c r="A1267" s="493" t="s">
        <v>76</v>
      </c>
      <c r="B1267" s="494"/>
      <c r="C1267" s="494">
        <f>D1267</f>
        <v>130000</v>
      </c>
      <c r="D1267" s="494">
        <v>130000</v>
      </c>
      <c r="E1267" s="495">
        <f t="shared" si="33"/>
        <v>1</v>
      </c>
      <c r="F1267" s="494"/>
      <c r="G1267" s="495"/>
      <c r="H1267" s="475"/>
      <c r="I1267" s="476" t="s">
        <v>77</v>
      </c>
      <c r="J1267" s="273">
        <v>180000</v>
      </c>
      <c r="K1267" s="474">
        <f>J1267</f>
        <v>180000</v>
      </c>
      <c r="L1267" s="273">
        <v>180000</v>
      </c>
      <c r="M1267" s="447">
        <f t="shared" si="31"/>
        <v>1</v>
      </c>
      <c r="N1267" s="273">
        <v>135000</v>
      </c>
      <c r="O1267" s="447">
        <f t="shared" si="32"/>
        <v>0.33333333333333326</v>
      </c>
      <c r="P1267" s="455"/>
      <c r="Q1267" s="427"/>
      <c r="R1267" s="427"/>
      <c r="S1267" s="427"/>
      <c r="T1267" s="427"/>
      <c r="U1267" s="427"/>
      <c r="V1267" s="427"/>
      <c r="W1267" s="427"/>
      <c r="X1267" s="427"/>
      <c r="Y1267" s="427"/>
      <c r="Z1267" s="427"/>
      <c r="AA1267" s="427"/>
      <c r="AB1267" s="427"/>
      <c r="AC1267" s="427"/>
      <c r="AD1267" s="427"/>
      <c r="AE1267" s="427"/>
      <c r="AF1267" s="427"/>
      <c r="AG1267" s="427"/>
      <c r="AH1267" s="427"/>
      <c r="AI1267" s="427"/>
      <c r="AJ1267" s="427"/>
      <c r="AK1267" s="427"/>
      <c r="AL1267" s="427"/>
      <c r="AM1267" s="427"/>
      <c r="AN1267" s="427"/>
      <c r="AO1267" s="427"/>
      <c r="AP1267" s="427"/>
      <c r="AQ1267" s="427"/>
      <c r="AR1267" s="427"/>
      <c r="AS1267" s="427"/>
      <c r="AT1267" s="427"/>
      <c r="AU1267" s="427"/>
      <c r="AV1267" s="427"/>
      <c r="AW1267" s="427"/>
      <c r="AX1267" s="427"/>
      <c r="AY1267" s="427"/>
      <c r="AZ1267" s="427"/>
      <c r="BA1267" s="427"/>
      <c r="BB1267" s="427"/>
      <c r="BC1267" s="427"/>
      <c r="BD1267" s="427"/>
      <c r="BE1267" s="427"/>
      <c r="BF1267" s="427"/>
      <c r="BG1267" s="427"/>
      <c r="BH1267" s="427"/>
      <c r="BI1267" s="427"/>
      <c r="BJ1267" s="427"/>
      <c r="BK1267" s="427"/>
      <c r="BL1267" s="427"/>
      <c r="BM1267" s="427"/>
      <c r="BN1267" s="427"/>
      <c r="BO1267" s="427"/>
      <c r="BP1267" s="427"/>
      <c r="BQ1267" s="427"/>
      <c r="BR1267" s="427"/>
      <c r="BS1267" s="427"/>
      <c r="BT1267" s="427"/>
      <c r="BU1267" s="427"/>
      <c r="BV1267" s="427"/>
      <c r="BW1267" s="427"/>
      <c r="BX1267" s="427"/>
      <c r="BY1267" s="427"/>
      <c r="BZ1267" s="427"/>
      <c r="CA1267" s="427"/>
      <c r="CB1267" s="427"/>
      <c r="CC1267" s="427"/>
      <c r="CD1267" s="427"/>
      <c r="CE1267" s="427"/>
      <c r="CF1267" s="427"/>
      <c r="CG1267" s="427"/>
      <c r="CH1267" s="427"/>
      <c r="CI1267" s="427"/>
      <c r="CJ1267" s="427"/>
      <c r="CK1267" s="427"/>
      <c r="CL1267" s="427"/>
      <c r="CM1267" s="427"/>
      <c r="CN1267" s="427"/>
      <c r="CO1267" s="427"/>
      <c r="CP1267" s="427"/>
      <c r="CQ1267" s="427"/>
      <c r="CR1267" s="427"/>
      <c r="CS1267" s="427"/>
      <c r="CT1267" s="427"/>
      <c r="CU1267" s="427"/>
      <c r="CV1267" s="427"/>
      <c r="CW1267" s="427"/>
      <c r="CX1267" s="427"/>
      <c r="CY1267" s="427"/>
      <c r="CZ1267" s="427"/>
      <c r="DA1267" s="427"/>
      <c r="DB1267" s="427"/>
      <c r="DC1267" s="427"/>
      <c r="DD1267" s="427"/>
      <c r="DE1267" s="427"/>
      <c r="DF1267" s="427"/>
      <c r="DG1267" s="427"/>
      <c r="DH1267" s="427"/>
      <c r="DI1267" s="427"/>
      <c r="DJ1267" s="427"/>
      <c r="DK1267" s="427"/>
      <c r="DL1267" s="427"/>
      <c r="DM1267" s="427"/>
      <c r="DN1267" s="427"/>
      <c r="DO1267" s="427"/>
      <c r="DP1267" s="427"/>
      <c r="DQ1267" s="427"/>
      <c r="DR1267" s="427"/>
      <c r="DS1267" s="427"/>
      <c r="DT1267" s="427"/>
      <c r="DU1267" s="427"/>
      <c r="DV1267" s="427"/>
      <c r="DW1267" s="427"/>
      <c r="DX1267" s="427"/>
      <c r="DY1267" s="427"/>
      <c r="DZ1267" s="427"/>
      <c r="EA1267" s="427"/>
      <c r="EB1267" s="427"/>
      <c r="EC1267" s="427"/>
      <c r="ED1267" s="427"/>
      <c r="EE1267" s="427"/>
      <c r="EF1267" s="427"/>
      <c r="EG1267" s="427"/>
      <c r="EH1267" s="427"/>
      <c r="EI1267" s="427"/>
      <c r="EJ1267" s="427"/>
      <c r="EK1267" s="427"/>
      <c r="EL1267" s="427"/>
      <c r="EM1267" s="427"/>
      <c r="EN1267" s="427"/>
      <c r="EO1267" s="427"/>
      <c r="EP1267" s="427"/>
      <c r="EQ1267" s="427"/>
      <c r="ER1267" s="427"/>
      <c r="ES1267" s="427"/>
      <c r="ET1267" s="427"/>
      <c r="EU1267" s="427"/>
      <c r="EV1267" s="427"/>
      <c r="EW1267" s="427"/>
      <c r="EX1267" s="427"/>
      <c r="EY1267" s="427"/>
      <c r="EZ1267" s="427"/>
      <c r="FA1267" s="427"/>
      <c r="FB1267" s="427"/>
      <c r="FC1267" s="427"/>
      <c r="FD1267" s="427"/>
      <c r="FE1267" s="427"/>
      <c r="FF1267" s="427"/>
      <c r="FG1267" s="427"/>
      <c r="FH1267" s="427"/>
      <c r="FI1267" s="427"/>
      <c r="FJ1267" s="427"/>
      <c r="FK1267" s="427"/>
      <c r="FL1267" s="427"/>
      <c r="FM1267" s="427"/>
      <c r="FN1267" s="427"/>
      <c r="FO1267" s="427"/>
      <c r="FP1267" s="427"/>
      <c r="FQ1267" s="427"/>
      <c r="FR1267" s="427"/>
      <c r="FS1267" s="427"/>
      <c r="FT1267" s="427"/>
      <c r="FU1267" s="427"/>
      <c r="FV1267" s="427"/>
      <c r="FW1267" s="427"/>
      <c r="FX1267" s="427"/>
      <c r="FY1267" s="427"/>
      <c r="FZ1267" s="427"/>
      <c r="GA1267" s="427"/>
      <c r="GB1267" s="427"/>
      <c r="GC1267" s="427"/>
      <c r="GD1267" s="427"/>
      <c r="GE1267" s="427"/>
      <c r="GF1267" s="427"/>
      <c r="GG1267" s="427"/>
      <c r="GH1267" s="427"/>
      <c r="GI1267" s="427"/>
      <c r="GJ1267" s="427"/>
      <c r="GK1267" s="427"/>
      <c r="GL1267" s="427"/>
      <c r="GM1267" s="427"/>
      <c r="GN1267" s="427"/>
      <c r="GO1267" s="427"/>
      <c r="GP1267" s="427"/>
      <c r="GQ1267" s="427"/>
      <c r="GR1267" s="427"/>
      <c r="GS1267" s="427"/>
      <c r="GT1267" s="427"/>
      <c r="GU1267" s="427"/>
      <c r="GV1267" s="427"/>
      <c r="GW1267" s="427"/>
      <c r="GX1267" s="427"/>
      <c r="GY1267" s="427"/>
      <c r="GZ1267" s="427"/>
      <c r="HA1267" s="427"/>
      <c r="HB1267" s="427"/>
      <c r="HC1267" s="427"/>
      <c r="HD1267" s="427"/>
      <c r="HE1267" s="427"/>
      <c r="HF1267" s="427"/>
      <c r="HG1267" s="427"/>
      <c r="HH1267" s="427"/>
      <c r="HI1267" s="427"/>
      <c r="HJ1267" s="427"/>
      <c r="HK1267" s="427"/>
      <c r="HL1267" s="427"/>
      <c r="HM1267" s="427"/>
      <c r="HN1267" s="427"/>
      <c r="HO1267" s="427"/>
      <c r="HP1267" s="427"/>
      <c r="HQ1267" s="427"/>
      <c r="HR1267" s="427"/>
      <c r="HS1267" s="427"/>
      <c r="HT1267" s="427"/>
      <c r="HU1267" s="427"/>
      <c r="HV1267" s="427"/>
      <c r="HW1267" s="427"/>
    </row>
    <row r="1268" spans="1:231" s="300" customFormat="1" ht="18" customHeight="1">
      <c r="A1268" s="493" t="s">
        <v>78</v>
      </c>
      <c r="B1268" s="494">
        <v>1000000</v>
      </c>
      <c r="C1268" s="494">
        <f>D1268</f>
        <v>1706000</v>
      </c>
      <c r="D1268" s="494">
        <v>1706000</v>
      </c>
      <c r="E1268" s="495">
        <f t="shared" si="33"/>
        <v>1</v>
      </c>
      <c r="F1268" s="273">
        <v>3272000</v>
      </c>
      <c r="G1268" s="495">
        <f t="shared" si="34"/>
        <v>-0.47860635696821519</v>
      </c>
      <c r="H1268" s="475"/>
      <c r="I1268" s="477" t="s">
        <v>1116</v>
      </c>
      <c r="J1268" s="474"/>
      <c r="K1268" s="474">
        <f>L1268</f>
        <v>130000</v>
      </c>
      <c r="L1268" s="474">
        <v>130000</v>
      </c>
      <c r="M1268" s="447">
        <f t="shared" si="31"/>
        <v>1</v>
      </c>
      <c r="N1268" s="474"/>
      <c r="O1268" s="447"/>
      <c r="P1268" s="455"/>
      <c r="Q1268" s="427"/>
      <c r="R1268" s="427"/>
      <c r="S1268" s="427"/>
      <c r="T1268" s="427"/>
      <c r="U1268" s="427"/>
      <c r="V1268" s="427"/>
      <c r="W1268" s="427"/>
      <c r="X1268" s="427"/>
      <c r="Y1268" s="427"/>
      <c r="Z1268" s="427"/>
      <c r="AA1268" s="427"/>
      <c r="AB1268" s="427"/>
      <c r="AC1268" s="427"/>
      <c r="AD1268" s="427"/>
      <c r="AE1268" s="427"/>
      <c r="AF1268" s="427"/>
      <c r="AG1268" s="427"/>
      <c r="AH1268" s="427"/>
      <c r="AI1268" s="427"/>
      <c r="AJ1268" s="427"/>
      <c r="AK1268" s="427"/>
      <c r="AL1268" s="427"/>
      <c r="AM1268" s="427"/>
      <c r="AN1268" s="427"/>
      <c r="AO1268" s="427"/>
      <c r="AP1268" s="427"/>
      <c r="AQ1268" s="427"/>
      <c r="AR1268" s="427"/>
      <c r="AS1268" s="427"/>
      <c r="AT1268" s="427"/>
      <c r="AU1268" s="427"/>
      <c r="AV1268" s="427"/>
      <c r="AW1268" s="427"/>
      <c r="AX1268" s="427"/>
      <c r="AY1268" s="427"/>
      <c r="AZ1268" s="427"/>
      <c r="BA1268" s="427"/>
      <c r="BB1268" s="427"/>
      <c r="BC1268" s="427"/>
      <c r="BD1268" s="427"/>
      <c r="BE1268" s="427"/>
      <c r="BF1268" s="427"/>
      <c r="BG1268" s="427"/>
      <c r="BH1268" s="427"/>
      <c r="BI1268" s="427"/>
      <c r="BJ1268" s="427"/>
      <c r="BK1268" s="427"/>
      <c r="BL1268" s="427"/>
      <c r="BM1268" s="427"/>
      <c r="BN1268" s="427"/>
      <c r="BO1268" s="427"/>
      <c r="BP1268" s="427"/>
      <c r="BQ1268" s="427"/>
      <c r="BR1268" s="427"/>
      <c r="BS1268" s="427"/>
      <c r="BT1268" s="427"/>
      <c r="BU1268" s="427"/>
      <c r="BV1268" s="427"/>
      <c r="BW1268" s="427"/>
      <c r="BX1268" s="427"/>
      <c r="BY1268" s="427"/>
      <c r="BZ1268" s="427"/>
      <c r="CA1268" s="427"/>
      <c r="CB1268" s="427"/>
      <c r="CC1268" s="427"/>
      <c r="CD1268" s="427"/>
      <c r="CE1268" s="427"/>
      <c r="CF1268" s="427"/>
      <c r="CG1268" s="427"/>
      <c r="CH1268" s="427"/>
      <c r="CI1268" s="427"/>
      <c r="CJ1268" s="427"/>
      <c r="CK1268" s="427"/>
      <c r="CL1268" s="427"/>
      <c r="CM1268" s="427"/>
      <c r="CN1268" s="427"/>
      <c r="CO1268" s="427"/>
      <c r="CP1268" s="427"/>
      <c r="CQ1268" s="427"/>
      <c r="CR1268" s="427"/>
      <c r="CS1268" s="427"/>
      <c r="CT1268" s="427"/>
      <c r="CU1268" s="427"/>
      <c r="CV1268" s="427"/>
      <c r="CW1268" s="427"/>
      <c r="CX1268" s="427"/>
      <c r="CY1268" s="427"/>
      <c r="CZ1268" s="427"/>
      <c r="DA1268" s="427"/>
      <c r="DB1268" s="427"/>
      <c r="DC1268" s="427"/>
      <c r="DD1268" s="427"/>
      <c r="DE1268" s="427"/>
      <c r="DF1268" s="427"/>
      <c r="DG1268" s="427"/>
      <c r="DH1268" s="427"/>
      <c r="DI1268" s="427"/>
      <c r="DJ1268" s="427"/>
      <c r="DK1268" s="427"/>
      <c r="DL1268" s="427"/>
      <c r="DM1268" s="427"/>
      <c r="DN1268" s="427"/>
      <c r="DO1268" s="427"/>
      <c r="DP1268" s="427"/>
      <c r="DQ1268" s="427"/>
      <c r="DR1268" s="427"/>
      <c r="DS1268" s="427"/>
      <c r="DT1268" s="427"/>
      <c r="DU1268" s="427"/>
      <c r="DV1268" s="427"/>
      <c r="DW1268" s="427"/>
      <c r="DX1268" s="427"/>
      <c r="DY1268" s="427"/>
      <c r="DZ1268" s="427"/>
      <c r="EA1268" s="427"/>
      <c r="EB1268" s="427"/>
      <c r="EC1268" s="427"/>
      <c r="ED1268" s="427"/>
      <c r="EE1268" s="427"/>
      <c r="EF1268" s="427"/>
      <c r="EG1268" s="427"/>
      <c r="EH1268" s="427"/>
      <c r="EI1268" s="427"/>
      <c r="EJ1268" s="427"/>
      <c r="EK1268" s="427"/>
      <c r="EL1268" s="427"/>
      <c r="EM1268" s="427"/>
      <c r="EN1268" s="427"/>
      <c r="EO1268" s="427"/>
      <c r="EP1268" s="427"/>
      <c r="EQ1268" s="427"/>
      <c r="ER1268" s="427"/>
      <c r="ES1268" s="427"/>
      <c r="ET1268" s="427"/>
      <c r="EU1268" s="427"/>
      <c r="EV1268" s="427"/>
      <c r="EW1268" s="427"/>
      <c r="EX1268" s="427"/>
      <c r="EY1268" s="427"/>
      <c r="EZ1268" s="427"/>
      <c r="FA1268" s="427"/>
      <c r="FB1268" s="427"/>
      <c r="FC1268" s="427"/>
      <c r="FD1268" s="427"/>
      <c r="FE1268" s="427"/>
      <c r="FF1268" s="427"/>
      <c r="FG1268" s="427"/>
      <c r="FH1268" s="427"/>
      <c r="FI1268" s="427"/>
      <c r="FJ1268" s="427"/>
      <c r="FK1268" s="427"/>
      <c r="FL1268" s="427"/>
      <c r="FM1268" s="427"/>
      <c r="FN1268" s="427"/>
      <c r="FO1268" s="427"/>
      <c r="FP1268" s="427"/>
      <c r="FQ1268" s="427"/>
      <c r="FR1268" s="427"/>
      <c r="FS1268" s="427"/>
      <c r="FT1268" s="427"/>
      <c r="FU1268" s="427"/>
      <c r="FV1268" s="427"/>
      <c r="FW1268" s="427"/>
      <c r="FX1268" s="427"/>
      <c r="FY1268" s="427"/>
      <c r="FZ1268" s="427"/>
      <c r="GA1268" s="427"/>
      <c r="GB1268" s="427"/>
      <c r="GC1268" s="427"/>
      <c r="GD1268" s="427"/>
      <c r="GE1268" s="427"/>
      <c r="GF1268" s="427"/>
      <c r="GG1268" s="427"/>
      <c r="GH1268" s="427"/>
      <c r="GI1268" s="427"/>
      <c r="GJ1268" s="427"/>
      <c r="GK1268" s="427"/>
      <c r="GL1268" s="427"/>
      <c r="GM1268" s="427"/>
      <c r="GN1268" s="427"/>
      <c r="GO1268" s="427"/>
      <c r="GP1268" s="427"/>
      <c r="GQ1268" s="427"/>
      <c r="GR1268" s="427"/>
      <c r="GS1268" s="427"/>
      <c r="GT1268" s="427"/>
      <c r="GU1268" s="427"/>
      <c r="GV1268" s="427"/>
      <c r="GW1268" s="427"/>
      <c r="GX1268" s="427"/>
      <c r="GY1268" s="427"/>
      <c r="GZ1268" s="427"/>
      <c r="HA1268" s="427"/>
      <c r="HB1268" s="427"/>
      <c r="HC1268" s="427"/>
      <c r="HD1268" s="427"/>
      <c r="HE1268" s="427"/>
      <c r="HF1268" s="427"/>
      <c r="HG1268" s="427"/>
      <c r="HH1268" s="427"/>
      <c r="HI1268" s="427"/>
      <c r="HJ1268" s="427"/>
      <c r="HK1268" s="427"/>
      <c r="HL1268" s="427"/>
      <c r="HM1268" s="427"/>
      <c r="HN1268" s="427"/>
      <c r="HO1268" s="427"/>
      <c r="HP1268" s="427"/>
      <c r="HQ1268" s="427"/>
      <c r="HR1268" s="427"/>
      <c r="HS1268" s="427"/>
      <c r="HT1268" s="427"/>
      <c r="HU1268" s="427"/>
      <c r="HV1268" s="427"/>
      <c r="HW1268" s="427"/>
    </row>
    <row r="1269" spans="1:231" s="300" customFormat="1" ht="18" customHeight="1">
      <c r="A1269" s="493" t="s">
        <v>80</v>
      </c>
      <c r="B1269" s="494">
        <v>2770000</v>
      </c>
      <c r="C1269" s="494">
        <f>D1269</f>
        <v>3026955</v>
      </c>
      <c r="D1269" s="494">
        <v>3026955</v>
      </c>
      <c r="E1269" s="495">
        <f t="shared" si="33"/>
        <v>1</v>
      </c>
      <c r="F1269" s="273">
        <v>4247020</v>
      </c>
      <c r="G1269" s="495">
        <f t="shared" si="34"/>
        <v>-0.2872755485022439</v>
      </c>
      <c r="H1269" s="475"/>
      <c r="I1269" s="477" t="s">
        <v>79</v>
      </c>
      <c r="J1269" s="273">
        <v>0</v>
      </c>
      <c r="L1269" s="273">
        <v>2155000</v>
      </c>
      <c r="M1269" s="447"/>
      <c r="N1269" s="273">
        <v>484877</v>
      </c>
      <c r="O1269" s="447">
        <f>L1269/N1269-1</f>
        <v>3.4444261121892765</v>
      </c>
      <c r="P1269" s="455"/>
      <c r="Q1269" s="427"/>
      <c r="R1269" s="427"/>
      <c r="S1269" s="427"/>
      <c r="T1269" s="427"/>
      <c r="U1269" s="427"/>
      <c r="V1269" s="427"/>
      <c r="W1269" s="427"/>
      <c r="X1269" s="427"/>
      <c r="Y1269" s="427"/>
      <c r="Z1269" s="427"/>
      <c r="AA1269" s="427"/>
      <c r="AB1269" s="427"/>
      <c r="AC1269" s="427"/>
      <c r="AD1269" s="427"/>
      <c r="AE1269" s="427"/>
      <c r="AF1269" s="427"/>
      <c r="AG1269" s="427"/>
      <c r="AH1269" s="427"/>
      <c r="AI1269" s="427"/>
      <c r="AJ1269" s="427"/>
      <c r="AK1269" s="427"/>
      <c r="AL1269" s="427"/>
      <c r="AM1269" s="427"/>
      <c r="AN1269" s="427"/>
      <c r="AO1269" s="427"/>
      <c r="AP1269" s="427"/>
      <c r="AQ1269" s="427"/>
      <c r="AR1269" s="427"/>
      <c r="AS1269" s="427"/>
      <c r="AT1269" s="427"/>
      <c r="AU1269" s="427"/>
      <c r="AV1269" s="427"/>
      <c r="AW1269" s="427"/>
      <c r="AX1269" s="427"/>
      <c r="AY1269" s="427"/>
      <c r="AZ1269" s="427"/>
      <c r="BA1269" s="427"/>
      <c r="BB1269" s="427"/>
      <c r="BC1269" s="427"/>
      <c r="BD1269" s="427"/>
      <c r="BE1269" s="427"/>
      <c r="BF1269" s="427"/>
      <c r="BG1269" s="427"/>
      <c r="BH1269" s="427"/>
      <c r="BI1269" s="427"/>
      <c r="BJ1269" s="427"/>
      <c r="BK1269" s="427"/>
      <c r="BL1269" s="427"/>
      <c r="BM1269" s="427"/>
      <c r="BN1269" s="427"/>
      <c r="BO1269" s="427"/>
      <c r="BP1269" s="427"/>
      <c r="BQ1269" s="427"/>
      <c r="BR1269" s="427"/>
      <c r="BS1269" s="427"/>
      <c r="BT1269" s="427"/>
      <c r="BU1269" s="427"/>
      <c r="BV1269" s="427"/>
      <c r="BW1269" s="427"/>
      <c r="BX1269" s="427"/>
      <c r="BY1269" s="427"/>
      <c r="BZ1269" s="427"/>
      <c r="CA1269" s="427"/>
      <c r="CB1269" s="427"/>
      <c r="CC1269" s="427"/>
      <c r="CD1269" s="427"/>
      <c r="CE1269" s="427"/>
      <c r="CF1269" s="427"/>
      <c r="CG1269" s="427"/>
      <c r="CH1269" s="427"/>
      <c r="CI1269" s="427"/>
      <c r="CJ1269" s="427"/>
      <c r="CK1269" s="427"/>
      <c r="CL1269" s="427"/>
      <c r="CM1269" s="427"/>
      <c r="CN1269" s="427"/>
      <c r="CO1269" s="427"/>
      <c r="CP1269" s="427"/>
      <c r="CQ1269" s="427"/>
      <c r="CR1269" s="427"/>
      <c r="CS1269" s="427"/>
      <c r="CT1269" s="427"/>
      <c r="CU1269" s="427"/>
      <c r="CV1269" s="427"/>
      <c r="CW1269" s="427"/>
      <c r="CX1269" s="427"/>
      <c r="CY1269" s="427"/>
      <c r="CZ1269" s="427"/>
      <c r="DA1269" s="427"/>
      <c r="DB1269" s="427"/>
      <c r="DC1269" s="427"/>
      <c r="DD1269" s="427"/>
      <c r="DE1269" s="427"/>
      <c r="DF1269" s="427"/>
      <c r="DG1269" s="427"/>
      <c r="DH1269" s="427"/>
      <c r="DI1269" s="427"/>
      <c r="DJ1269" s="427"/>
      <c r="DK1269" s="427"/>
      <c r="DL1269" s="427"/>
      <c r="DM1269" s="427"/>
      <c r="DN1269" s="427"/>
      <c r="DO1269" s="427"/>
      <c r="DP1269" s="427"/>
      <c r="DQ1269" s="427"/>
      <c r="DR1269" s="427"/>
      <c r="DS1269" s="427"/>
      <c r="DT1269" s="427"/>
      <c r="DU1269" s="427"/>
      <c r="DV1269" s="427"/>
      <c r="DW1269" s="427"/>
      <c r="DX1269" s="427"/>
      <c r="DY1269" s="427"/>
      <c r="DZ1269" s="427"/>
      <c r="EA1269" s="427"/>
      <c r="EB1269" s="427"/>
      <c r="EC1269" s="427"/>
      <c r="ED1269" s="427"/>
      <c r="EE1269" s="427"/>
      <c r="EF1269" s="427"/>
      <c r="EG1269" s="427"/>
      <c r="EH1269" s="427"/>
      <c r="EI1269" s="427"/>
      <c r="EJ1269" s="427"/>
      <c r="EK1269" s="427"/>
      <c r="EL1269" s="427"/>
      <c r="EM1269" s="427"/>
      <c r="EN1269" s="427"/>
      <c r="EO1269" s="427"/>
      <c r="EP1269" s="427"/>
      <c r="EQ1269" s="427"/>
      <c r="ER1269" s="427"/>
      <c r="ES1269" s="427"/>
      <c r="ET1269" s="427"/>
      <c r="EU1269" s="427"/>
      <c r="EV1269" s="427"/>
      <c r="EW1269" s="427"/>
      <c r="EX1269" s="427"/>
      <c r="EY1269" s="427"/>
      <c r="EZ1269" s="427"/>
      <c r="FA1269" s="427"/>
      <c r="FB1269" s="427"/>
      <c r="FC1269" s="427"/>
      <c r="FD1269" s="427"/>
      <c r="FE1269" s="427"/>
      <c r="FF1269" s="427"/>
      <c r="FG1269" s="427"/>
      <c r="FH1269" s="427"/>
      <c r="FI1269" s="427"/>
      <c r="FJ1269" s="427"/>
      <c r="FK1269" s="427"/>
      <c r="FL1269" s="427"/>
      <c r="FM1269" s="427"/>
      <c r="FN1269" s="427"/>
      <c r="FO1269" s="427"/>
      <c r="FP1269" s="427"/>
      <c r="FQ1269" s="427"/>
      <c r="FR1269" s="427"/>
      <c r="FS1269" s="427"/>
      <c r="FT1269" s="427"/>
      <c r="FU1269" s="427"/>
      <c r="FV1269" s="427"/>
      <c r="FW1269" s="427"/>
      <c r="FX1269" s="427"/>
      <c r="FY1269" s="427"/>
      <c r="FZ1269" s="427"/>
      <c r="GA1269" s="427"/>
      <c r="GB1269" s="427"/>
      <c r="GC1269" s="427"/>
      <c r="GD1269" s="427"/>
      <c r="GE1269" s="427"/>
      <c r="GF1269" s="427"/>
      <c r="GG1269" s="427"/>
      <c r="GH1269" s="427"/>
      <c r="GI1269" s="427"/>
      <c r="GJ1269" s="427"/>
      <c r="GK1269" s="427"/>
      <c r="GL1269" s="427"/>
      <c r="GM1269" s="427"/>
      <c r="GN1269" s="427"/>
      <c r="GO1269" s="427"/>
      <c r="GP1269" s="427"/>
      <c r="GQ1269" s="427"/>
      <c r="GR1269" s="427"/>
      <c r="GS1269" s="427"/>
      <c r="GT1269" s="427"/>
      <c r="GU1269" s="427"/>
      <c r="GV1269" s="427"/>
      <c r="GW1269" s="427"/>
      <c r="GX1269" s="427"/>
      <c r="GY1269" s="427"/>
      <c r="GZ1269" s="427"/>
      <c r="HA1269" s="427"/>
      <c r="HB1269" s="427"/>
      <c r="HC1269" s="427"/>
      <c r="HD1269" s="427"/>
      <c r="HE1269" s="427"/>
      <c r="HF1269" s="427"/>
      <c r="HG1269" s="427"/>
      <c r="HH1269" s="427"/>
      <c r="HI1269" s="427"/>
      <c r="HJ1269" s="427"/>
      <c r="HK1269" s="427"/>
      <c r="HL1269" s="427"/>
      <c r="HM1269" s="427"/>
      <c r="HN1269" s="427"/>
      <c r="HO1269" s="427"/>
      <c r="HP1269" s="427"/>
      <c r="HQ1269" s="427"/>
      <c r="HR1269" s="427"/>
      <c r="HS1269" s="427"/>
      <c r="HT1269" s="427"/>
      <c r="HU1269" s="427"/>
      <c r="HV1269" s="427"/>
      <c r="HW1269" s="427"/>
    </row>
    <row r="1270" spans="1:231" s="300" customFormat="1" ht="18" customHeight="1">
      <c r="A1270" s="493" t="s">
        <v>82</v>
      </c>
      <c r="B1270" s="494">
        <v>1030000</v>
      </c>
      <c r="C1270" s="494">
        <f>B1270</f>
        <v>1030000</v>
      </c>
      <c r="D1270" s="494">
        <v>1030386</v>
      </c>
      <c r="E1270" s="495">
        <f t="shared" si="33"/>
        <v>1.0003747572815533</v>
      </c>
      <c r="F1270" s="273">
        <v>1230000</v>
      </c>
      <c r="G1270" s="495">
        <f t="shared" si="34"/>
        <v>-0.16228780487804884</v>
      </c>
      <c r="H1270" s="475"/>
      <c r="I1270" s="478" t="s">
        <v>83</v>
      </c>
      <c r="J1270" s="273"/>
      <c r="K1270" s="273"/>
      <c r="L1270" s="273"/>
      <c r="M1270" s="447"/>
      <c r="N1270" s="273">
        <v>120000</v>
      </c>
      <c r="O1270" s="447">
        <f>L1270/N1270-1</f>
        <v>-1</v>
      </c>
      <c r="P1270" s="455"/>
      <c r="Q1270" s="427"/>
      <c r="R1270" s="427"/>
      <c r="S1270" s="427"/>
      <c r="T1270" s="427"/>
      <c r="U1270" s="427"/>
      <c r="V1270" s="427"/>
      <c r="W1270" s="427"/>
      <c r="X1270" s="427"/>
      <c r="Y1270" s="427"/>
      <c r="Z1270" s="427"/>
      <c r="AA1270" s="427"/>
      <c r="AB1270" s="427"/>
      <c r="AC1270" s="427"/>
      <c r="AD1270" s="427"/>
      <c r="AE1270" s="427"/>
      <c r="AF1270" s="427"/>
      <c r="AG1270" s="427"/>
      <c r="AH1270" s="427"/>
      <c r="AI1270" s="427"/>
      <c r="AJ1270" s="427"/>
      <c r="AK1270" s="427"/>
      <c r="AL1270" s="427"/>
      <c r="AM1270" s="427"/>
      <c r="AN1270" s="427"/>
      <c r="AO1270" s="427"/>
      <c r="AP1270" s="427"/>
      <c r="AQ1270" s="427"/>
      <c r="AR1270" s="427"/>
      <c r="AS1270" s="427"/>
      <c r="AT1270" s="427"/>
      <c r="AU1270" s="427"/>
      <c r="AV1270" s="427"/>
      <c r="AW1270" s="427"/>
      <c r="AX1270" s="427"/>
      <c r="AY1270" s="427"/>
      <c r="AZ1270" s="427"/>
      <c r="BA1270" s="427"/>
      <c r="BB1270" s="427"/>
      <c r="BC1270" s="427"/>
      <c r="BD1270" s="427"/>
      <c r="BE1270" s="427"/>
      <c r="BF1270" s="427"/>
      <c r="BG1270" s="427"/>
      <c r="BH1270" s="427"/>
      <c r="BI1270" s="427"/>
      <c r="BJ1270" s="427"/>
      <c r="BK1270" s="427"/>
      <c r="BL1270" s="427"/>
      <c r="BM1270" s="427"/>
      <c r="BN1270" s="427"/>
      <c r="BO1270" s="427"/>
      <c r="BP1270" s="427"/>
      <c r="BQ1270" s="427"/>
      <c r="BR1270" s="427"/>
      <c r="BS1270" s="427"/>
      <c r="BT1270" s="427"/>
      <c r="BU1270" s="427"/>
      <c r="BV1270" s="427"/>
      <c r="BW1270" s="427"/>
      <c r="BX1270" s="427"/>
      <c r="BY1270" s="427"/>
      <c r="BZ1270" s="427"/>
      <c r="CA1270" s="427"/>
      <c r="CB1270" s="427"/>
      <c r="CC1270" s="427"/>
      <c r="CD1270" s="427"/>
      <c r="CE1270" s="427"/>
      <c r="CF1270" s="427"/>
      <c r="CG1270" s="427"/>
      <c r="CH1270" s="427"/>
      <c r="CI1270" s="427"/>
      <c r="CJ1270" s="427"/>
      <c r="CK1270" s="427"/>
      <c r="CL1270" s="427"/>
      <c r="CM1270" s="427"/>
      <c r="CN1270" s="427"/>
      <c r="CO1270" s="427"/>
      <c r="CP1270" s="427"/>
      <c r="CQ1270" s="427"/>
      <c r="CR1270" s="427"/>
      <c r="CS1270" s="427"/>
      <c r="CT1270" s="427"/>
      <c r="CU1270" s="427"/>
      <c r="CV1270" s="427"/>
      <c r="CW1270" s="427"/>
      <c r="CX1270" s="427"/>
      <c r="CY1270" s="427"/>
      <c r="CZ1270" s="427"/>
      <c r="DA1270" s="427"/>
      <c r="DB1270" s="427"/>
      <c r="DC1270" s="427"/>
      <c r="DD1270" s="427"/>
      <c r="DE1270" s="427"/>
      <c r="DF1270" s="427"/>
      <c r="DG1270" s="427"/>
      <c r="DH1270" s="427"/>
      <c r="DI1270" s="427"/>
      <c r="DJ1270" s="427"/>
      <c r="DK1270" s="427"/>
      <c r="DL1270" s="427"/>
      <c r="DM1270" s="427"/>
      <c r="DN1270" s="427"/>
      <c r="DO1270" s="427"/>
      <c r="DP1270" s="427"/>
      <c r="DQ1270" s="427"/>
      <c r="DR1270" s="427"/>
      <c r="DS1270" s="427"/>
      <c r="DT1270" s="427"/>
      <c r="DU1270" s="427"/>
      <c r="DV1270" s="427"/>
      <c r="DW1270" s="427"/>
      <c r="DX1270" s="427"/>
      <c r="DY1270" s="427"/>
      <c r="DZ1270" s="427"/>
      <c r="EA1270" s="427"/>
      <c r="EB1270" s="427"/>
      <c r="EC1270" s="427"/>
      <c r="ED1270" s="427"/>
      <c r="EE1270" s="427"/>
      <c r="EF1270" s="427"/>
      <c r="EG1270" s="427"/>
      <c r="EH1270" s="427"/>
      <c r="EI1270" s="427"/>
      <c r="EJ1270" s="427"/>
      <c r="EK1270" s="427"/>
      <c r="EL1270" s="427"/>
      <c r="EM1270" s="427"/>
      <c r="EN1270" s="427"/>
      <c r="EO1270" s="427"/>
      <c r="EP1270" s="427"/>
      <c r="EQ1270" s="427"/>
      <c r="ER1270" s="427"/>
      <c r="ES1270" s="427"/>
      <c r="ET1270" s="427"/>
      <c r="EU1270" s="427"/>
      <c r="EV1270" s="427"/>
      <c r="EW1270" s="427"/>
      <c r="EX1270" s="427"/>
      <c r="EY1270" s="427"/>
      <c r="EZ1270" s="427"/>
      <c r="FA1270" s="427"/>
      <c r="FB1270" s="427"/>
      <c r="FC1270" s="427"/>
      <c r="FD1270" s="427"/>
      <c r="FE1270" s="427"/>
      <c r="FF1270" s="427"/>
      <c r="FG1270" s="427"/>
      <c r="FH1270" s="427"/>
      <c r="FI1270" s="427"/>
      <c r="FJ1270" s="427"/>
      <c r="FK1270" s="427"/>
      <c r="FL1270" s="427"/>
      <c r="FM1270" s="427"/>
      <c r="FN1270" s="427"/>
      <c r="FO1270" s="427"/>
      <c r="FP1270" s="427"/>
      <c r="FQ1270" s="427"/>
      <c r="FR1270" s="427"/>
      <c r="FS1270" s="427"/>
      <c r="FT1270" s="427"/>
      <c r="FU1270" s="427"/>
      <c r="FV1270" s="427"/>
      <c r="FW1270" s="427"/>
      <c r="FX1270" s="427"/>
      <c r="FY1270" s="427"/>
      <c r="FZ1270" s="427"/>
      <c r="GA1270" s="427"/>
      <c r="GB1270" s="427"/>
      <c r="GC1270" s="427"/>
      <c r="GD1270" s="427"/>
      <c r="GE1270" s="427"/>
      <c r="GF1270" s="427"/>
      <c r="GG1270" s="427"/>
      <c r="GH1270" s="427"/>
      <c r="GI1270" s="427"/>
      <c r="GJ1270" s="427"/>
      <c r="GK1270" s="427"/>
      <c r="GL1270" s="427"/>
      <c r="GM1270" s="427"/>
      <c r="GN1270" s="427"/>
      <c r="GO1270" s="427"/>
      <c r="GP1270" s="427"/>
      <c r="GQ1270" s="427"/>
      <c r="GR1270" s="427"/>
      <c r="GS1270" s="427"/>
      <c r="GT1270" s="427"/>
      <c r="GU1270" s="427"/>
      <c r="GV1270" s="427"/>
      <c r="GW1270" s="427"/>
      <c r="GX1270" s="427"/>
      <c r="GY1270" s="427"/>
      <c r="GZ1270" s="427"/>
      <c r="HA1270" s="427"/>
      <c r="HB1270" s="427"/>
      <c r="HC1270" s="427"/>
      <c r="HD1270" s="427"/>
      <c r="HE1270" s="427"/>
      <c r="HF1270" s="427"/>
      <c r="HG1270" s="427"/>
      <c r="HH1270" s="427"/>
      <c r="HI1270" s="427"/>
      <c r="HJ1270" s="427"/>
      <c r="HK1270" s="427"/>
      <c r="HL1270" s="427"/>
      <c r="HM1270" s="427"/>
      <c r="HN1270" s="427"/>
      <c r="HO1270" s="427"/>
      <c r="HP1270" s="427"/>
      <c r="HQ1270" s="427"/>
      <c r="HR1270" s="427"/>
      <c r="HS1270" s="427"/>
      <c r="HT1270" s="427"/>
      <c r="HU1270" s="427"/>
      <c r="HV1270" s="427"/>
      <c r="HW1270" s="427"/>
    </row>
    <row r="1271" spans="1:231" s="300" customFormat="1" ht="18" customHeight="1">
      <c r="A1271" s="492"/>
      <c r="B1271" s="492"/>
      <c r="C1271" s="492"/>
      <c r="D1271" s="492"/>
      <c r="E1271" s="492"/>
      <c r="F1271" s="492"/>
      <c r="G1271" s="492"/>
      <c r="H1271" s="475"/>
      <c r="I1271" s="479" t="s">
        <v>84</v>
      </c>
      <c r="J1271" s="273"/>
      <c r="K1271" s="273">
        <f>K1274-K1262-K1264-K1265-K1266-K1267-K1268</f>
        <v>137744</v>
      </c>
      <c r="L1271" s="273">
        <v>920000</v>
      </c>
      <c r="M1271" s="447">
        <f>L1271/K1271</f>
        <v>6.6790568010221865</v>
      </c>
      <c r="N1271" s="273">
        <v>1030386</v>
      </c>
      <c r="O1271" s="447">
        <f>L1271/N1271-1</f>
        <v>-0.10713072576684857</v>
      </c>
      <c r="P1271" s="455"/>
      <c r="Q1271" s="427"/>
      <c r="R1271" s="427"/>
      <c r="S1271" s="427"/>
      <c r="T1271" s="427"/>
      <c r="U1271" s="427"/>
      <c r="V1271" s="427"/>
      <c r="W1271" s="427"/>
      <c r="X1271" s="427"/>
      <c r="Y1271" s="427"/>
      <c r="Z1271" s="427"/>
      <c r="AA1271" s="427"/>
      <c r="AB1271" s="427"/>
      <c r="AC1271" s="427"/>
      <c r="AD1271" s="427"/>
      <c r="AE1271" s="427"/>
      <c r="AF1271" s="427"/>
      <c r="AG1271" s="427"/>
      <c r="AH1271" s="427"/>
      <c r="AI1271" s="427"/>
      <c r="AJ1271" s="427"/>
      <c r="AK1271" s="427"/>
      <c r="AL1271" s="427"/>
      <c r="AM1271" s="427"/>
      <c r="AN1271" s="427"/>
      <c r="AO1271" s="427"/>
      <c r="AP1271" s="427"/>
      <c r="AQ1271" s="427"/>
      <c r="AR1271" s="427"/>
      <c r="AS1271" s="427"/>
      <c r="AT1271" s="427"/>
      <c r="AU1271" s="427"/>
      <c r="AV1271" s="427"/>
      <c r="AW1271" s="427"/>
      <c r="AX1271" s="427"/>
      <c r="AY1271" s="427"/>
      <c r="AZ1271" s="427"/>
      <c r="BA1271" s="427"/>
      <c r="BB1271" s="427"/>
      <c r="BC1271" s="427"/>
      <c r="BD1271" s="427"/>
      <c r="BE1271" s="427"/>
      <c r="BF1271" s="427"/>
      <c r="BG1271" s="427"/>
      <c r="BH1271" s="427"/>
      <c r="BI1271" s="427"/>
      <c r="BJ1271" s="427"/>
      <c r="BK1271" s="427"/>
      <c r="BL1271" s="427"/>
      <c r="BM1271" s="427"/>
      <c r="BN1271" s="427"/>
      <c r="BO1271" s="427"/>
      <c r="BP1271" s="427"/>
      <c r="BQ1271" s="427"/>
      <c r="BR1271" s="427"/>
      <c r="BS1271" s="427"/>
      <c r="BT1271" s="427"/>
      <c r="BU1271" s="427"/>
      <c r="BV1271" s="427"/>
      <c r="BW1271" s="427"/>
      <c r="BX1271" s="427"/>
      <c r="BY1271" s="427"/>
      <c r="BZ1271" s="427"/>
      <c r="CA1271" s="427"/>
      <c r="CB1271" s="427"/>
      <c r="CC1271" s="427"/>
      <c r="CD1271" s="427"/>
      <c r="CE1271" s="427"/>
      <c r="CF1271" s="427"/>
      <c r="CG1271" s="427"/>
      <c r="CH1271" s="427"/>
      <c r="CI1271" s="427"/>
      <c r="CJ1271" s="427"/>
      <c r="CK1271" s="427"/>
      <c r="CL1271" s="427"/>
      <c r="CM1271" s="427"/>
      <c r="CN1271" s="427"/>
      <c r="CO1271" s="427"/>
      <c r="CP1271" s="427"/>
      <c r="CQ1271" s="427"/>
      <c r="CR1271" s="427"/>
      <c r="CS1271" s="427"/>
      <c r="CT1271" s="427"/>
      <c r="CU1271" s="427"/>
      <c r="CV1271" s="427"/>
      <c r="CW1271" s="427"/>
      <c r="CX1271" s="427"/>
      <c r="CY1271" s="427"/>
      <c r="CZ1271" s="427"/>
      <c r="DA1271" s="427"/>
      <c r="DB1271" s="427"/>
      <c r="DC1271" s="427"/>
      <c r="DD1271" s="427"/>
      <c r="DE1271" s="427"/>
      <c r="DF1271" s="427"/>
      <c r="DG1271" s="427"/>
      <c r="DH1271" s="427"/>
      <c r="DI1271" s="427"/>
      <c r="DJ1271" s="427"/>
      <c r="DK1271" s="427"/>
      <c r="DL1271" s="427"/>
      <c r="DM1271" s="427"/>
      <c r="DN1271" s="427"/>
      <c r="DO1271" s="427"/>
      <c r="DP1271" s="427"/>
      <c r="DQ1271" s="427"/>
      <c r="DR1271" s="427"/>
      <c r="DS1271" s="427"/>
      <c r="DT1271" s="427"/>
      <c r="DU1271" s="427"/>
      <c r="DV1271" s="427"/>
      <c r="DW1271" s="427"/>
      <c r="DX1271" s="427"/>
      <c r="DY1271" s="427"/>
      <c r="DZ1271" s="427"/>
      <c r="EA1271" s="427"/>
      <c r="EB1271" s="427"/>
      <c r="EC1271" s="427"/>
      <c r="ED1271" s="427"/>
      <c r="EE1271" s="427"/>
      <c r="EF1271" s="427"/>
      <c r="EG1271" s="427"/>
      <c r="EH1271" s="427"/>
      <c r="EI1271" s="427"/>
      <c r="EJ1271" s="427"/>
      <c r="EK1271" s="427"/>
      <c r="EL1271" s="427"/>
      <c r="EM1271" s="427"/>
      <c r="EN1271" s="427"/>
      <c r="EO1271" s="427"/>
      <c r="EP1271" s="427"/>
      <c r="EQ1271" s="427"/>
      <c r="ER1271" s="427"/>
      <c r="ES1271" s="427"/>
      <c r="ET1271" s="427"/>
      <c r="EU1271" s="427"/>
      <c r="EV1271" s="427"/>
      <c r="EW1271" s="427"/>
      <c r="EX1271" s="427"/>
      <c r="EY1271" s="427"/>
      <c r="EZ1271" s="427"/>
      <c r="FA1271" s="427"/>
      <c r="FB1271" s="427"/>
      <c r="FC1271" s="427"/>
      <c r="FD1271" s="427"/>
      <c r="FE1271" s="427"/>
      <c r="FF1271" s="427"/>
      <c r="FG1271" s="427"/>
      <c r="FH1271" s="427"/>
      <c r="FI1271" s="427"/>
      <c r="FJ1271" s="427"/>
      <c r="FK1271" s="427"/>
      <c r="FL1271" s="427"/>
      <c r="FM1271" s="427"/>
      <c r="FN1271" s="427"/>
      <c r="FO1271" s="427"/>
      <c r="FP1271" s="427"/>
      <c r="FQ1271" s="427"/>
      <c r="FR1271" s="427"/>
      <c r="FS1271" s="427"/>
      <c r="FT1271" s="427"/>
      <c r="FU1271" s="427"/>
      <c r="FV1271" s="427"/>
      <c r="FW1271" s="427"/>
      <c r="FX1271" s="427"/>
      <c r="FY1271" s="427"/>
      <c r="FZ1271" s="427"/>
      <c r="GA1271" s="427"/>
      <c r="GB1271" s="427"/>
      <c r="GC1271" s="427"/>
      <c r="GD1271" s="427"/>
      <c r="GE1271" s="427"/>
      <c r="GF1271" s="427"/>
      <c r="GG1271" s="427"/>
      <c r="GH1271" s="427"/>
      <c r="GI1271" s="427"/>
      <c r="GJ1271" s="427"/>
      <c r="GK1271" s="427"/>
      <c r="GL1271" s="427"/>
      <c r="GM1271" s="427"/>
      <c r="GN1271" s="427"/>
      <c r="GO1271" s="427"/>
      <c r="GP1271" s="427"/>
      <c r="GQ1271" s="427"/>
      <c r="GR1271" s="427"/>
      <c r="GS1271" s="427"/>
      <c r="GT1271" s="427"/>
      <c r="GU1271" s="427"/>
      <c r="GV1271" s="427"/>
      <c r="GW1271" s="427"/>
      <c r="GX1271" s="427"/>
      <c r="GY1271" s="427"/>
      <c r="GZ1271" s="427"/>
      <c r="HA1271" s="427"/>
      <c r="HB1271" s="427"/>
      <c r="HC1271" s="427"/>
      <c r="HD1271" s="427"/>
      <c r="HE1271" s="427"/>
      <c r="HF1271" s="427"/>
      <c r="HG1271" s="427"/>
      <c r="HH1271" s="427"/>
      <c r="HI1271" s="427"/>
      <c r="HJ1271" s="427"/>
      <c r="HK1271" s="427"/>
      <c r="HL1271" s="427"/>
      <c r="HM1271" s="427"/>
      <c r="HN1271" s="427"/>
      <c r="HO1271" s="427"/>
      <c r="HP1271" s="427"/>
      <c r="HQ1271" s="427"/>
      <c r="HR1271" s="427"/>
      <c r="HS1271" s="427"/>
      <c r="HT1271" s="427"/>
      <c r="HU1271" s="427"/>
      <c r="HV1271" s="427"/>
      <c r="HW1271" s="427"/>
    </row>
    <row r="1272" spans="1:231" s="300" customFormat="1" ht="18" customHeight="1">
      <c r="A1272" s="492"/>
      <c r="B1272" s="492"/>
      <c r="C1272" s="492"/>
      <c r="D1272" s="492"/>
      <c r="E1272" s="492"/>
      <c r="F1272" s="492"/>
      <c r="G1272" s="492"/>
      <c r="H1272" s="475"/>
      <c r="I1272" s="479"/>
      <c r="J1272" s="273"/>
      <c r="K1272" s="273"/>
      <c r="L1272" s="273"/>
      <c r="M1272" s="443"/>
      <c r="N1272" s="273">
        <v>0</v>
      </c>
      <c r="O1272" s="443"/>
      <c r="P1272" s="455"/>
      <c r="Q1272" s="427"/>
      <c r="R1272" s="427"/>
      <c r="S1272" s="427"/>
      <c r="T1272" s="427"/>
      <c r="U1272" s="427"/>
      <c r="V1272" s="427"/>
      <c r="W1272" s="427"/>
      <c r="X1272" s="427"/>
      <c r="Y1272" s="427"/>
      <c r="Z1272" s="427"/>
      <c r="AA1272" s="427"/>
      <c r="AB1272" s="427"/>
      <c r="AC1272" s="427"/>
      <c r="AD1272" s="427"/>
      <c r="AE1272" s="427"/>
      <c r="AF1272" s="427"/>
      <c r="AG1272" s="427"/>
      <c r="AH1272" s="427"/>
      <c r="AI1272" s="427"/>
      <c r="AJ1272" s="427"/>
      <c r="AK1272" s="427"/>
      <c r="AL1272" s="427"/>
      <c r="AM1272" s="427"/>
      <c r="AN1272" s="427"/>
      <c r="AO1272" s="427"/>
      <c r="AP1272" s="427"/>
      <c r="AQ1272" s="427"/>
      <c r="AR1272" s="427"/>
      <c r="AS1272" s="427"/>
      <c r="AT1272" s="427"/>
      <c r="AU1272" s="427"/>
      <c r="AV1272" s="427"/>
      <c r="AW1272" s="427"/>
      <c r="AX1272" s="427"/>
      <c r="AY1272" s="427"/>
      <c r="AZ1272" s="427"/>
      <c r="BA1272" s="427"/>
      <c r="BB1272" s="427"/>
      <c r="BC1272" s="427"/>
      <c r="BD1272" s="427"/>
      <c r="BE1272" s="427"/>
      <c r="BF1272" s="427"/>
      <c r="BG1272" s="427"/>
      <c r="BH1272" s="427"/>
      <c r="BI1272" s="427"/>
      <c r="BJ1272" s="427"/>
      <c r="BK1272" s="427"/>
      <c r="BL1272" s="427"/>
      <c r="BM1272" s="427"/>
      <c r="BN1272" s="427"/>
      <c r="BO1272" s="427"/>
      <c r="BP1272" s="427"/>
      <c r="BQ1272" s="427"/>
      <c r="BR1272" s="427"/>
      <c r="BS1272" s="427"/>
      <c r="BT1272" s="427"/>
      <c r="BU1272" s="427"/>
      <c r="BV1272" s="427"/>
      <c r="BW1272" s="427"/>
      <c r="BX1272" s="427"/>
      <c r="BY1272" s="427"/>
      <c r="BZ1272" s="427"/>
      <c r="CA1272" s="427"/>
      <c r="CB1272" s="427"/>
      <c r="CC1272" s="427"/>
      <c r="CD1272" s="427"/>
      <c r="CE1272" s="427"/>
      <c r="CF1272" s="427"/>
      <c r="CG1272" s="427"/>
      <c r="CH1272" s="427"/>
      <c r="CI1272" s="427"/>
      <c r="CJ1272" s="427"/>
      <c r="CK1272" s="427"/>
      <c r="CL1272" s="427"/>
      <c r="CM1272" s="427"/>
      <c r="CN1272" s="427"/>
      <c r="CO1272" s="427"/>
      <c r="CP1272" s="427"/>
      <c r="CQ1272" s="427"/>
      <c r="CR1272" s="427"/>
      <c r="CS1272" s="427"/>
      <c r="CT1272" s="427"/>
      <c r="CU1272" s="427"/>
      <c r="CV1272" s="427"/>
      <c r="CW1272" s="427"/>
      <c r="CX1272" s="427"/>
      <c r="CY1272" s="427"/>
      <c r="CZ1272" s="427"/>
      <c r="DA1272" s="427"/>
      <c r="DB1272" s="427"/>
      <c r="DC1272" s="427"/>
      <c r="DD1272" s="427"/>
      <c r="DE1272" s="427"/>
      <c r="DF1272" s="427"/>
      <c r="DG1272" s="427"/>
      <c r="DH1272" s="427"/>
      <c r="DI1272" s="427"/>
      <c r="DJ1272" s="427"/>
      <c r="DK1272" s="427"/>
      <c r="DL1272" s="427"/>
      <c r="DM1272" s="427"/>
      <c r="DN1272" s="427"/>
      <c r="DO1272" s="427"/>
      <c r="DP1272" s="427"/>
      <c r="DQ1272" s="427"/>
      <c r="DR1272" s="427"/>
      <c r="DS1272" s="427"/>
      <c r="DT1272" s="427"/>
      <c r="DU1272" s="427"/>
      <c r="DV1272" s="427"/>
      <c r="DW1272" s="427"/>
      <c r="DX1272" s="427"/>
      <c r="DY1272" s="427"/>
      <c r="DZ1272" s="427"/>
      <c r="EA1272" s="427"/>
      <c r="EB1272" s="427"/>
      <c r="EC1272" s="427"/>
      <c r="ED1272" s="427"/>
      <c r="EE1272" s="427"/>
      <c r="EF1272" s="427"/>
      <c r="EG1272" s="427"/>
      <c r="EH1272" s="427"/>
      <c r="EI1272" s="427"/>
      <c r="EJ1272" s="427"/>
      <c r="EK1272" s="427"/>
      <c r="EL1272" s="427"/>
      <c r="EM1272" s="427"/>
      <c r="EN1272" s="427"/>
      <c r="EO1272" s="427"/>
      <c r="EP1272" s="427"/>
      <c r="EQ1272" s="427"/>
      <c r="ER1272" s="427"/>
      <c r="ES1272" s="427"/>
      <c r="ET1272" s="427"/>
      <c r="EU1272" s="427"/>
      <c r="EV1272" s="427"/>
      <c r="EW1272" s="427"/>
      <c r="EX1272" s="427"/>
      <c r="EY1272" s="427"/>
      <c r="EZ1272" s="427"/>
      <c r="FA1272" s="427"/>
      <c r="FB1272" s="427"/>
      <c r="FC1272" s="427"/>
      <c r="FD1272" s="427"/>
      <c r="FE1272" s="427"/>
      <c r="FF1272" s="427"/>
      <c r="FG1272" s="427"/>
      <c r="FH1272" s="427"/>
      <c r="FI1272" s="427"/>
      <c r="FJ1272" s="427"/>
      <c r="FK1272" s="427"/>
      <c r="FL1272" s="427"/>
      <c r="FM1272" s="427"/>
      <c r="FN1272" s="427"/>
      <c r="FO1272" s="427"/>
      <c r="FP1272" s="427"/>
      <c r="FQ1272" s="427"/>
      <c r="FR1272" s="427"/>
      <c r="FS1272" s="427"/>
      <c r="FT1272" s="427"/>
      <c r="FU1272" s="427"/>
      <c r="FV1272" s="427"/>
      <c r="FW1272" s="427"/>
      <c r="FX1272" s="427"/>
      <c r="FY1272" s="427"/>
      <c r="FZ1272" s="427"/>
      <c r="GA1272" s="427"/>
      <c r="GB1272" s="427"/>
      <c r="GC1272" s="427"/>
      <c r="GD1272" s="427"/>
      <c r="GE1272" s="427"/>
      <c r="GF1272" s="427"/>
      <c r="GG1272" s="427"/>
      <c r="GH1272" s="427"/>
      <c r="GI1272" s="427"/>
      <c r="GJ1272" s="427"/>
      <c r="GK1272" s="427"/>
      <c r="GL1272" s="427"/>
      <c r="GM1272" s="427"/>
      <c r="GN1272" s="427"/>
      <c r="GO1272" s="427"/>
      <c r="GP1272" s="427"/>
      <c r="GQ1272" s="427"/>
      <c r="GR1272" s="427"/>
      <c r="GS1272" s="427"/>
      <c r="GT1272" s="427"/>
      <c r="GU1272" s="427"/>
      <c r="GV1272" s="427"/>
      <c r="GW1272" s="427"/>
      <c r="GX1272" s="427"/>
      <c r="GY1272" s="427"/>
      <c r="GZ1272" s="427"/>
      <c r="HA1272" s="427"/>
      <c r="HB1272" s="427"/>
      <c r="HC1272" s="427"/>
      <c r="HD1272" s="427"/>
      <c r="HE1272" s="427"/>
      <c r="HF1272" s="427"/>
      <c r="HG1272" s="427"/>
      <c r="HH1272" s="427"/>
      <c r="HI1272" s="427"/>
      <c r="HJ1272" s="427"/>
      <c r="HK1272" s="427"/>
      <c r="HL1272" s="427"/>
      <c r="HM1272" s="427"/>
      <c r="HN1272" s="427"/>
      <c r="HO1272" s="427"/>
      <c r="HP1272" s="427"/>
      <c r="HQ1272" s="427"/>
      <c r="HR1272" s="427"/>
      <c r="HS1272" s="427"/>
      <c r="HT1272" s="427"/>
      <c r="HU1272" s="427"/>
      <c r="HV1272" s="427"/>
      <c r="HW1272" s="427"/>
    </row>
    <row r="1273" spans="1:231" s="300" customFormat="1" ht="18" customHeight="1">
      <c r="A1273" s="490"/>
      <c r="B1273" s="490"/>
      <c r="C1273" s="490"/>
      <c r="D1273" s="490"/>
      <c r="E1273" s="490"/>
      <c r="F1273" s="490"/>
      <c r="G1273" s="490"/>
      <c r="H1273" s="475"/>
      <c r="I1273" s="480"/>
      <c r="J1273" s="481"/>
      <c r="K1273" s="481"/>
      <c r="L1273" s="481"/>
      <c r="M1273" s="443"/>
      <c r="N1273" s="481"/>
      <c r="O1273" s="443"/>
      <c r="P1273" s="455"/>
      <c r="Q1273" s="427"/>
      <c r="R1273" s="427"/>
      <c r="S1273" s="427"/>
      <c r="T1273" s="427"/>
      <c r="U1273" s="427"/>
      <c r="V1273" s="427"/>
      <c r="W1273" s="427"/>
      <c r="X1273" s="427"/>
      <c r="Y1273" s="427"/>
      <c r="Z1273" s="427"/>
      <c r="AA1273" s="427"/>
      <c r="AB1273" s="427"/>
      <c r="AC1273" s="427"/>
      <c r="AD1273" s="427"/>
      <c r="AE1273" s="427"/>
      <c r="AF1273" s="427"/>
      <c r="AG1273" s="427"/>
      <c r="AH1273" s="427"/>
      <c r="AI1273" s="427"/>
      <c r="AJ1273" s="427"/>
      <c r="AK1273" s="427"/>
      <c r="AL1273" s="427"/>
      <c r="AM1273" s="427"/>
      <c r="AN1273" s="427"/>
      <c r="AO1273" s="427"/>
      <c r="AP1273" s="427"/>
      <c r="AQ1273" s="427"/>
      <c r="AR1273" s="427"/>
      <c r="AS1273" s="427"/>
      <c r="AT1273" s="427"/>
      <c r="AU1273" s="427"/>
      <c r="AV1273" s="427"/>
      <c r="AW1273" s="427"/>
      <c r="AX1273" s="427"/>
      <c r="AY1273" s="427"/>
      <c r="AZ1273" s="427"/>
      <c r="BA1273" s="427"/>
      <c r="BB1273" s="427"/>
      <c r="BC1273" s="427"/>
      <c r="BD1273" s="427"/>
      <c r="BE1273" s="427"/>
      <c r="BF1273" s="427"/>
      <c r="BG1273" s="427"/>
      <c r="BH1273" s="427"/>
      <c r="BI1273" s="427"/>
      <c r="BJ1273" s="427"/>
      <c r="BK1273" s="427"/>
      <c r="BL1273" s="427"/>
      <c r="BM1273" s="427"/>
      <c r="BN1273" s="427"/>
      <c r="BO1273" s="427"/>
      <c r="BP1273" s="427"/>
      <c r="BQ1273" s="427"/>
      <c r="BR1273" s="427"/>
      <c r="BS1273" s="427"/>
      <c r="BT1273" s="427"/>
      <c r="BU1273" s="427"/>
      <c r="BV1273" s="427"/>
      <c r="BW1273" s="427"/>
      <c r="BX1273" s="427"/>
      <c r="BY1273" s="427"/>
      <c r="BZ1273" s="427"/>
      <c r="CA1273" s="427"/>
      <c r="CB1273" s="427"/>
      <c r="CC1273" s="427"/>
      <c r="CD1273" s="427"/>
      <c r="CE1273" s="427"/>
      <c r="CF1273" s="427"/>
      <c r="CG1273" s="427"/>
      <c r="CH1273" s="427"/>
      <c r="CI1273" s="427"/>
      <c r="CJ1273" s="427"/>
      <c r="CK1273" s="427"/>
      <c r="CL1273" s="427"/>
      <c r="CM1273" s="427"/>
      <c r="CN1273" s="427"/>
      <c r="CO1273" s="427"/>
      <c r="CP1273" s="427"/>
      <c r="CQ1273" s="427"/>
      <c r="CR1273" s="427"/>
      <c r="CS1273" s="427"/>
      <c r="CT1273" s="427"/>
      <c r="CU1273" s="427"/>
      <c r="CV1273" s="427"/>
      <c r="CW1273" s="427"/>
      <c r="CX1273" s="427"/>
      <c r="CY1273" s="427"/>
      <c r="CZ1273" s="427"/>
      <c r="DA1273" s="427"/>
      <c r="DB1273" s="427"/>
      <c r="DC1273" s="427"/>
      <c r="DD1273" s="427"/>
      <c r="DE1273" s="427"/>
      <c r="DF1273" s="427"/>
      <c r="DG1273" s="427"/>
      <c r="DH1273" s="427"/>
      <c r="DI1273" s="427"/>
      <c r="DJ1273" s="427"/>
      <c r="DK1273" s="427"/>
      <c r="DL1273" s="427"/>
      <c r="DM1273" s="427"/>
      <c r="DN1273" s="427"/>
      <c r="DO1273" s="427"/>
      <c r="DP1273" s="427"/>
      <c r="DQ1273" s="427"/>
      <c r="DR1273" s="427"/>
      <c r="DS1273" s="427"/>
      <c r="DT1273" s="427"/>
      <c r="DU1273" s="427"/>
      <c r="DV1273" s="427"/>
      <c r="DW1273" s="427"/>
      <c r="DX1273" s="427"/>
      <c r="DY1273" s="427"/>
      <c r="DZ1273" s="427"/>
      <c r="EA1273" s="427"/>
      <c r="EB1273" s="427"/>
      <c r="EC1273" s="427"/>
      <c r="ED1273" s="427"/>
      <c r="EE1273" s="427"/>
      <c r="EF1273" s="427"/>
      <c r="EG1273" s="427"/>
      <c r="EH1273" s="427"/>
      <c r="EI1273" s="427"/>
      <c r="EJ1273" s="427"/>
      <c r="EK1273" s="427"/>
      <c r="EL1273" s="427"/>
      <c r="EM1273" s="427"/>
      <c r="EN1273" s="427"/>
      <c r="EO1273" s="427"/>
      <c r="EP1273" s="427"/>
      <c r="EQ1273" s="427"/>
      <c r="ER1273" s="427"/>
      <c r="ES1273" s="427"/>
      <c r="ET1273" s="427"/>
      <c r="EU1273" s="427"/>
      <c r="EV1273" s="427"/>
      <c r="EW1273" s="427"/>
      <c r="EX1273" s="427"/>
      <c r="EY1273" s="427"/>
      <c r="EZ1273" s="427"/>
      <c r="FA1273" s="427"/>
      <c r="FB1273" s="427"/>
      <c r="FC1273" s="427"/>
      <c r="FD1273" s="427"/>
      <c r="FE1273" s="427"/>
      <c r="FF1273" s="427"/>
      <c r="FG1273" s="427"/>
      <c r="FH1273" s="427"/>
      <c r="FI1273" s="427"/>
      <c r="FJ1273" s="427"/>
      <c r="FK1273" s="427"/>
      <c r="FL1273" s="427"/>
      <c r="FM1273" s="427"/>
      <c r="FN1273" s="427"/>
      <c r="FO1273" s="427"/>
      <c r="FP1273" s="427"/>
      <c r="FQ1273" s="427"/>
      <c r="FR1273" s="427"/>
      <c r="FS1273" s="427"/>
      <c r="FT1273" s="427"/>
      <c r="FU1273" s="427"/>
      <c r="FV1273" s="427"/>
      <c r="FW1273" s="427"/>
      <c r="FX1273" s="427"/>
      <c r="FY1273" s="427"/>
      <c r="FZ1273" s="427"/>
      <c r="GA1273" s="427"/>
      <c r="GB1273" s="427"/>
      <c r="GC1273" s="427"/>
      <c r="GD1273" s="427"/>
      <c r="GE1273" s="427"/>
      <c r="GF1273" s="427"/>
      <c r="GG1273" s="427"/>
      <c r="GH1273" s="427"/>
      <c r="GI1273" s="427"/>
      <c r="GJ1273" s="427"/>
      <c r="GK1273" s="427"/>
      <c r="GL1273" s="427"/>
      <c r="GM1273" s="427"/>
      <c r="GN1273" s="427"/>
      <c r="GO1273" s="427"/>
      <c r="GP1273" s="427"/>
      <c r="GQ1273" s="427"/>
      <c r="GR1273" s="427"/>
      <c r="GS1273" s="427"/>
      <c r="GT1273" s="427"/>
      <c r="GU1273" s="427"/>
      <c r="GV1273" s="427"/>
      <c r="GW1273" s="427"/>
      <c r="GX1273" s="427"/>
      <c r="GY1273" s="427"/>
      <c r="GZ1273" s="427"/>
      <c r="HA1273" s="427"/>
      <c r="HB1273" s="427"/>
      <c r="HC1273" s="427"/>
      <c r="HD1273" s="427"/>
      <c r="HE1273" s="427"/>
      <c r="HF1273" s="427"/>
      <c r="HG1273" s="427"/>
      <c r="HH1273" s="427"/>
      <c r="HI1273" s="427"/>
      <c r="HJ1273" s="427"/>
      <c r="HK1273" s="427"/>
      <c r="HL1273" s="427"/>
      <c r="HM1273" s="427"/>
      <c r="HN1273" s="427"/>
      <c r="HO1273" s="427"/>
      <c r="HP1273" s="427"/>
      <c r="HQ1273" s="427"/>
      <c r="HR1273" s="427"/>
      <c r="HS1273" s="427"/>
      <c r="HT1273" s="427"/>
      <c r="HU1273" s="427"/>
      <c r="HV1273" s="427"/>
      <c r="HW1273" s="427"/>
    </row>
    <row r="1274" spans="1:231" s="300" customFormat="1" ht="18" customHeight="1">
      <c r="A1274" s="525" t="s">
        <v>86</v>
      </c>
      <c r="B1274" s="276">
        <f>B1262+B1263</f>
        <v>29435249</v>
      </c>
      <c r="C1274" s="276">
        <f>C1262+C1263</f>
        <v>30528204</v>
      </c>
      <c r="D1274" s="276">
        <f>D1262+D1263</f>
        <v>32390322</v>
      </c>
      <c r="E1274" s="491">
        <f>D1274/C1274</f>
        <v>1.0609966442834304</v>
      </c>
      <c r="F1274" s="496">
        <f>F1262+F1263</f>
        <v>33700440</v>
      </c>
      <c r="G1274" s="491">
        <f>D1274/F1274-1</f>
        <v>-3.8875397472555306E-2</v>
      </c>
      <c r="H1274" s="475"/>
      <c r="I1274" s="480" t="s">
        <v>87</v>
      </c>
      <c r="J1274" s="472">
        <f>J1262+J1263</f>
        <v>29435249</v>
      </c>
      <c r="K1274" s="472">
        <f>C1274</f>
        <v>30528204</v>
      </c>
      <c r="L1274" s="472">
        <f>L1262+L1263</f>
        <v>32390322</v>
      </c>
      <c r="M1274" s="443">
        <f>L1274/K1274</f>
        <v>1.0609966442834304</v>
      </c>
      <c r="N1274" s="472">
        <f>+N1262+N1263</f>
        <v>33700440</v>
      </c>
      <c r="O1274" s="443">
        <f>L1274/N1274-1</f>
        <v>-3.8875397472555306E-2</v>
      </c>
      <c r="P1274" s="455"/>
      <c r="Q1274" s="427"/>
      <c r="R1274" s="427"/>
      <c r="S1274" s="427"/>
      <c r="T1274" s="427"/>
      <c r="U1274" s="427"/>
      <c r="V1274" s="427"/>
      <c r="W1274" s="427"/>
      <c r="X1274" s="427"/>
      <c r="Y1274" s="427"/>
      <c r="Z1274" s="427"/>
      <c r="AA1274" s="427"/>
      <c r="AB1274" s="427"/>
      <c r="AC1274" s="427"/>
      <c r="AD1274" s="427"/>
      <c r="AE1274" s="427"/>
      <c r="AF1274" s="427"/>
      <c r="AG1274" s="427"/>
      <c r="AH1274" s="427"/>
      <c r="AI1274" s="427"/>
      <c r="AJ1274" s="427"/>
      <c r="AK1274" s="427"/>
      <c r="AL1274" s="427"/>
      <c r="AM1274" s="427"/>
      <c r="AN1274" s="427"/>
      <c r="AO1274" s="427"/>
      <c r="AP1274" s="427"/>
      <c r="AQ1274" s="427"/>
      <c r="AR1274" s="427"/>
      <c r="AS1274" s="427"/>
      <c r="AT1274" s="427"/>
      <c r="AU1274" s="427"/>
      <c r="AV1274" s="427"/>
      <c r="AW1274" s="427"/>
      <c r="AX1274" s="427"/>
      <c r="AY1274" s="427"/>
      <c r="AZ1274" s="427"/>
      <c r="BA1274" s="427"/>
      <c r="BB1274" s="427"/>
      <c r="BC1274" s="427"/>
      <c r="BD1274" s="427"/>
      <c r="BE1274" s="427"/>
      <c r="BF1274" s="427"/>
      <c r="BG1274" s="427"/>
      <c r="BH1274" s="427"/>
      <c r="BI1274" s="427"/>
      <c r="BJ1274" s="427"/>
      <c r="BK1274" s="427"/>
      <c r="BL1274" s="427"/>
      <c r="BM1274" s="427"/>
      <c r="BN1274" s="427"/>
      <c r="BO1274" s="427"/>
      <c r="BP1274" s="427"/>
      <c r="BQ1274" s="427"/>
      <c r="BR1274" s="427"/>
      <c r="BS1274" s="427"/>
      <c r="BT1274" s="427"/>
      <c r="BU1274" s="427"/>
      <c r="BV1274" s="427"/>
      <c r="BW1274" s="427"/>
      <c r="BX1274" s="427"/>
      <c r="BY1274" s="427"/>
      <c r="BZ1274" s="427"/>
      <c r="CA1274" s="427"/>
      <c r="CB1274" s="427"/>
      <c r="CC1274" s="427"/>
      <c r="CD1274" s="427"/>
      <c r="CE1274" s="427"/>
      <c r="CF1274" s="427"/>
      <c r="CG1274" s="427"/>
      <c r="CH1274" s="427"/>
      <c r="CI1274" s="427"/>
      <c r="CJ1274" s="427"/>
      <c r="CK1274" s="427"/>
      <c r="CL1274" s="427"/>
      <c r="CM1274" s="427"/>
      <c r="CN1274" s="427"/>
      <c r="CO1274" s="427"/>
      <c r="CP1274" s="427"/>
      <c r="CQ1274" s="427"/>
      <c r="CR1274" s="427"/>
      <c r="CS1274" s="427"/>
      <c r="CT1274" s="427"/>
      <c r="CU1274" s="427"/>
      <c r="CV1274" s="427"/>
      <c r="CW1274" s="427"/>
      <c r="CX1274" s="427"/>
      <c r="CY1274" s="427"/>
      <c r="CZ1274" s="427"/>
      <c r="DA1274" s="427"/>
      <c r="DB1274" s="427"/>
      <c r="DC1274" s="427"/>
      <c r="DD1274" s="427"/>
      <c r="DE1274" s="427"/>
      <c r="DF1274" s="427"/>
      <c r="DG1274" s="427"/>
      <c r="DH1274" s="427"/>
      <c r="DI1274" s="427"/>
      <c r="DJ1274" s="427"/>
      <c r="DK1274" s="427"/>
      <c r="DL1274" s="427"/>
      <c r="DM1274" s="427"/>
      <c r="DN1274" s="427"/>
      <c r="DO1274" s="427"/>
      <c r="DP1274" s="427"/>
      <c r="DQ1274" s="427"/>
      <c r="DR1274" s="427"/>
      <c r="DS1274" s="427"/>
      <c r="DT1274" s="427"/>
      <c r="DU1274" s="427"/>
      <c r="DV1274" s="427"/>
      <c r="DW1274" s="427"/>
      <c r="DX1274" s="427"/>
      <c r="DY1274" s="427"/>
      <c r="DZ1274" s="427"/>
      <c r="EA1274" s="427"/>
      <c r="EB1274" s="427"/>
      <c r="EC1274" s="427"/>
      <c r="ED1274" s="427"/>
      <c r="EE1274" s="427"/>
      <c r="EF1274" s="427"/>
      <c r="EG1274" s="427"/>
      <c r="EH1274" s="427"/>
      <c r="EI1274" s="427"/>
      <c r="EJ1274" s="427"/>
      <c r="EK1274" s="427"/>
      <c r="EL1274" s="427"/>
      <c r="EM1274" s="427"/>
      <c r="EN1274" s="427"/>
      <c r="EO1274" s="427"/>
      <c r="EP1274" s="427"/>
      <c r="EQ1274" s="427"/>
      <c r="ER1274" s="427"/>
      <c r="ES1274" s="427"/>
      <c r="ET1274" s="427"/>
      <c r="EU1274" s="427"/>
      <c r="EV1274" s="427"/>
      <c r="EW1274" s="427"/>
      <c r="EX1274" s="427"/>
      <c r="EY1274" s="427"/>
      <c r="EZ1274" s="427"/>
      <c r="FA1274" s="427"/>
      <c r="FB1274" s="427"/>
      <c r="FC1274" s="427"/>
      <c r="FD1274" s="427"/>
      <c r="FE1274" s="427"/>
      <c r="FF1274" s="427"/>
      <c r="FG1274" s="427"/>
      <c r="FH1274" s="427"/>
      <c r="FI1274" s="427"/>
      <c r="FJ1274" s="427"/>
      <c r="FK1274" s="427"/>
      <c r="FL1274" s="427"/>
      <c r="FM1274" s="427"/>
      <c r="FN1274" s="427"/>
      <c r="FO1274" s="427"/>
      <c r="FP1274" s="427"/>
      <c r="FQ1274" s="427"/>
      <c r="FR1274" s="427"/>
      <c r="FS1274" s="427"/>
      <c r="FT1274" s="427"/>
      <c r="FU1274" s="427"/>
      <c r="FV1274" s="427"/>
      <c r="FW1274" s="427"/>
      <c r="FX1274" s="427"/>
      <c r="FY1274" s="427"/>
      <c r="FZ1274" s="427"/>
      <c r="GA1274" s="427"/>
      <c r="GB1274" s="427"/>
      <c r="GC1274" s="427"/>
      <c r="GD1274" s="427"/>
      <c r="GE1274" s="427"/>
      <c r="GF1274" s="427"/>
      <c r="GG1274" s="427"/>
      <c r="GH1274" s="427"/>
      <c r="GI1274" s="427"/>
      <c r="GJ1274" s="427"/>
      <c r="GK1274" s="427"/>
      <c r="GL1274" s="427"/>
      <c r="GM1274" s="427"/>
      <c r="GN1274" s="427"/>
      <c r="GO1274" s="427"/>
      <c r="GP1274" s="427"/>
      <c r="GQ1274" s="427"/>
      <c r="GR1274" s="427"/>
      <c r="GS1274" s="427"/>
      <c r="GT1274" s="427"/>
      <c r="GU1274" s="427"/>
      <c r="GV1274" s="427"/>
      <c r="GW1274" s="427"/>
      <c r="GX1274" s="427"/>
      <c r="GY1274" s="427"/>
      <c r="GZ1274" s="427"/>
      <c r="HA1274" s="427"/>
      <c r="HB1274" s="427"/>
      <c r="HC1274" s="427"/>
      <c r="HD1274" s="427"/>
      <c r="HE1274" s="427"/>
      <c r="HF1274" s="427"/>
      <c r="HG1274" s="427"/>
      <c r="HH1274" s="427"/>
      <c r="HI1274" s="427"/>
      <c r="HJ1274" s="427"/>
      <c r="HK1274" s="427"/>
      <c r="HL1274" s="427"/>
      <c r="HM1274" s="427"/>
      <c r="HN1274" s="427"/>
      <c r="HO1274" s="427"/>
      <c r="HP1274" s="427"/>
      <c r="HQ1274" s="427"/>
      <c r="HR1274" s="427"/>
      <c r="HS1274" s="427"/>
      <c r="HT1274" s="427"/>
      <c r="HU1274" s="427"/>
      <c r="HV1274" s="427"/>
      <c r="HW1274" s="427"/>
    </row>
    <row r="1275" spans="1:231" ht="18" customHeight="1">
      <c r="H1275" s="475"/>
    </row>
    <row r="1276" spans="1:231" ht="18" customHeight="1">
      <c r="H1276" s="475"/>
    </row>
    <row r="1277" spans="1:231" ht="18" customHeight="1">
      <c r="C1277" s="497"/>
    </row>
    <row r="1280" spans="1:231">
      <c r="D1280" s="497"/>
    </row>
  </sheetData>
  <autoFilter ref="A3:HW1277"/>
  <mergeCells count="1">
    <mergeCell ref="A1:O1"/>
  </mergeCells>
  <phoneticPr fontId="62" type="noConversion"/>
  <printOptions horizontalCentered="1"/>
  <pageMargins left="7.8472222222222221E-2" right="7.8472222222222221E-2" top="0.74791666666666667" bottom="0.74791666666666667" header="0.31458333333333333" footer="0.31458333333333333"/>
  <pageSetup paperSize="9" scale="52" fitToHeight="0" orientation="landscape"/>
  <headerFooter scaleWithDoc="0" alignWithMargins="0">
    <oddFooter>第 &amp;P 页，共 &amp;N 页</oddFooter>
  </headerFooter>
</worksheet>
</file>

<file path=xl/worksheets/sheet60.xml><?xml version="1.0" encoding="utf-8"?>
<worksheet xmlns="http://schemas.openxmlformats.org/spreadsheetml/2006/main" xmlns:r="http://schemas.openxmlformats.org/officeDocument/2006/relationships">
  <sheetPr>
    <pageSetUpPr fitToPage="1"/>
  </sheetPr>
  <dimension ref="A1:D18"/>
  <sheetViews>
    <sheetView workbookViewId="0">
      <selection activeCell="I19" sqref="I19"/>
    </sheetView>
  </sheetViews>
  <sheetFormatPr defaultColWidth="8" defaultRowHeight="14.25" customHeight="1"/>
  <cols>
    <col min="1" max="1" width="37.25" style="2" customWidth="1"/>
    <col min="2" max="2" width="24.5" style="2" customWidth="1"/>
    <col min="3" max="3" width="37.25" style="2" customWidth="1"/>
    <col min="4" max="4" width="24.5" style="2" customWidth="1"/>
    <col min="5" max="16384" width="8" style="2"/>
  </cols>
  <sheetData>
    <row r="1" spans="1:4" ht="36.75" customHeight="1">
      <c r="A1" s="645" t="s">
        <v>2058</v>
      </c>
      <c r="B1" s="645"/>
      <c r="C1" s="645"/>
      <c r="D1" s="645"/>
    </row>
    <row r="2" spans="1:4" ht="18.75" customHeight="1">
      <c r="A2" s="35"/>
      <c r="B2" s="55"/>
      <c r="C2" s="35"/>
      <c r="D2" s="34" t="s">
        <v>2059</v>
      </c>
    </row>
    <row r="3" spans="1:4" ht="18.75" customHeight="1">
      <c r="A3" s="56" t="s">
        <v>2038</v>
      </c>
      <c r="B3" s="34"/>
      <c r="C3" s="57"/>
      <c r="D3" s="34" t="s">
        <v>1504</v>
      </c>
    </row>
    <row r="4" spans="1:4" ht="27" customHeight="1">
      <c r="A4" s="58" t="s">
        <v>1505</v>
      </c>
      <c r="B4" s="59" t="s">
        <v>1565</v>
      </c>
      <c r="C4" s="60" t="s">
        <v>1505</v>
      </c>
      <c r="D4" s="59" t="s">
        <v>1565</v>
      </c>
    </row>
    <row r="5" spans="1:4" ht="24" customHeight="1">
      <c r="A5" s="61" t="s">
        <v>1566</v>
      </c>
      <c r="B5" s="62">
        <v>1559250151.1600001</v>
      </c>
      <c r="C5" s="63" t="s">
        <v>1567</v>
      </c>
      <c r="D5" s="62">
        <v>1700456842.01</v>
      </c>
    </row>
    <row r="6" spans="1:4" ht="24" customHeight="1">
      <c r="A6" s="64" t="s">
        <v>1568</v>
      </c>
      <c r="B6" s="65">
        <v>173058947.84</v>
      </c>
      <c r="C6" s="66"/>
      <c r="D6" s="65"/>
    </row>
    <row r="7" spans="1:4" ht="24" customHeight="1">
      <c r="A7" s="64" t="s">
        <v>1570</v>
      </c>
      <c r="B7" s="65">
        <v>2016000000</v>
      </c>
      <c r="C7" s="66" t="s">
        <v>1571</v>
      </c>
      <c r="D7" s="65"/>
    </row>
    <row r="8" spans="1:4" ht="24" customHeight="1">
      <c r="A8" s="64" t="s">
        <v>1645</v>
      </c>
      <c r="B8" s="65">
        <v>1023494.07</v>
      </c>
      <c r="C8" s="66" t="s">
        <v>1573</v>
      </c>
      <c r="D8" s="65"/>
    </row>
    <row r="9" spans="1:4" ht="24" customHeight="1">
      <c r="A9" s="64"/>
      <c r="B9" s="65"/>
      <c r="C9" s="66" t="s">
        <v>1369</v>
      </c>
      <c r="D9" s="65"/>
    </row>
    <row r="10" spans="1:4" ht="24" customHeight="1">
      <c r="A10" s="64"/>
      <c r="B10" s="65"/>
      <c r="C10" s="67" t="s">
        <v>1523</v>
      </c>
      <c r="D10" s="68" t="s">
        <v>1523</v>
      </c>
    </row>
    <row r="11" spans="1:4" ht="24" customHeight="1">
      <c r="A11" s="64" t="s">
        <v>1646</v>
      </c>
      <c r="B11" s="65"/>
      <c r="C11" s="66" t="s">
        <v>1577</v>
      </c>
      <c r="D11" s="65"/>
    </row>
    <row r="12" spans="1:4" ht="24" customHeight="1">
      <c r="A12" s="64" t="s">
        <v>1647</v>
      </c>
      <c r="B12" s="65">
        <f>SUM(B5:B8)+B11</f>
        <v>3749332593.0700002</v>
      </c>
      <c r="C12" s="66" t="s">
        <v>1579</v>
      </c>
      <c r="D12" s="65">
        <f>D5+D7+D8+D9+D11</f>
        <v>1700456842.01</v>
      </c>
    </row>
    <row r="13" spans="1:4" ht="24" customHeight="1">
      <c r="A13" s="64" t="s">
        <v>1648</v>
      </c>
      <c r="B13" s="65"/>
      <c r="C13" s="66" t="s">
        <v>1581</v>
      </c>
      <c r="D13" s="65"/>
    </row>
    <row r="14" spans="1:4" ht="24" customHeight="1">
      <c r="A14" s="64" t="s">
        <v>1649</v>
      </c>
      <c r="B14" s="65"/>
      <c r="C14" s="66" t="s">
        <v>1585</v>
      </c>
      <c r="D14" s="65"/>
    </row>
    <row r="15" spans="1:4" ht="24" customHeight="1">
      <c r="A15" s="64" t="s">
        <v>1650</v>
      </c>
      <c r="B15" s="65">
        <f>SUM(B12:B14)</f>
        <v>3749332593.0700002</v>
      </c>
      <c r="C15" s="66" t="s">
        <v>1589</v>
      </c>
      <c r="D15" s="65">
        <f>SUM(D12:D14)</f>
        <v>1700456842.01</v>
      </c>
    </row>
    <row r="16" spans="1:4" ht="24" customHeight="1">
      <c r="A16" s="48" t="s">
        <v>1523</v>
      </c>
      <c r="B16" s="68" t="s">
        <v>1523</v>
      </c>
      <c r="C16" s="66" t="s">
        <v>1590</v>
      </c>
      <c r="D16" s="65">
        <f>B15-D15</f>
        <v>2048875751.0600002</v>
      </c>
    </row>
    <row r="17" spans="1:4" ht="24" customHeight="1">
      <c r="A17" s="69" t="s">
        <v>1651</v>
      </c>
      <c r="B17" s="65">
        <v>8763691804.6499996</v>
      </c>
      <c r="C17" s="70" t="s">
        <v>1592</v>
      </c>
      <c r="D17" s="71">
        <f>B17+D16</f>
        <v>10812567555.709999</v>
      </c>
    </row>
    <row r="18" spans="1:4" ht="27" customHeight="1">
      <c r="A18" s="58" t="s">
        <v>1652</v>
      </c>
      <c r="B18" s="72">
        <f>B15+B17</f>
        <v>12513024397.719999</v>
      </c>
      <c r="C18" s="60" t="s">
        <v>1652</v>
      </c>
      <c r="D18" s="72">
        <f>D15+D17</f>
        <v>12513024397.719999</v>
      </c>
    </row>
  </sheetData>
  <mergeCells count="1">
    <mergeCell ref="A1:D1"/>
  </mergeCells>
  <phoneticPr fontId="62" type="noConversion"/>
  <printOptions horizontalCentered="1"/>
  <pageMargins left="7.8472222222222221E-2" right="7.8472222222222221E-2" top="0.74791666666666667" bottom="0.74791666666666667" header="0.31458333333333333" footer="0.31458333333333333"/>
  <pageSetup paperSize="9" orientation="landscape"/>
  <headerFooter scaleWithDoc="0" alignWithMargins="0">
    <oddFooter>第 &amp;P 页，共 &amp;N 页</oddFooter>
  </headerFooter>
  <legacyDrawing r:id="rId1"/>
</worksheet>
</file>

<file path=xl/worksheets/sheet61.xml><?xml version="1.0" encoding="utf-8"?>
<worksheet xmlns="http://schemas.openxmlformats.org/spreadsheetml/2006/main" xmlns:r="http://schemas.openxmlformats.org/officeDocument/2006/relationships">
  <sheetPr>
    <pageSetUpPr fitToPage="1"/>
  </sheetPr>
  <dimension ref="A1:D16"/>
  <sheetViews>
    <sheetView workbookViewId="0">
      <selection activeCell="I19" sqref="I19"/>
    </sheetView>
  </sheetViews>
  <sheetFormatPr defaultColWidth="8" defaultRowHeight="14.25" customHeight="1"/>
  <cols>
    <col min="1" max="1" width="37.25" style="2" customWidth="1"/>
    <col min="2" max="2" width="24.5" style="2" customWidth="1"/>
    <col min="3" max="3" width="37.25" style="2" customWidth="1"/>
    <col min="4" max="4" width="24.5" style="2" customWidth="1"/>
    <col min="5" max="16384" width="8" style="2"/>
  </cols>
  <sheetData>
    <row r="1" spans="1:4" s="1" customFormat="1" ht="36.75" customHeight="1">
      <c r="A1" s="645" t="s">
        <v>2060</v>
      </c>
      <c r="B1" s="645"/>
      <c r="C1" s="645"/>
      <c r="D1" s="645"/>
    </row>
    <row r="2" spans="1:4" s="1" customFormat="1" ht="19.5" customHeight="1">
      <c r="A2" s="32"/>
      <c r="B2" s="33"/>
      <c r="C2" s="33"/>
      <c r="D2" s="34" t="s">
        <v>2061</v>
      </c>
    </row>
    <row r="3" spans="1:4" s="1" customFormat="1" ht="19.5" customHeight="1">
      <c r="A3" s="35" t="s">
        <v>2038</v>
      </c>
      <c r="B3" s="35"/>
      <c r="C3" s="35"/>
      <c r="D3" s="34" t="s">
        <v>1504</v>
      </c>
    </row>
    <row r="4" spans="1:4" s="1" customFormat="1" ht="36" customHeight="1">
      <c r="A4" s="36" t="s">
        <v>1536</v>
      </c>
      <c r="B4" s="37" t="s">
        <v>1565</v>
      </c>
      <c r="C4" s="38" t="s">
        <v>1536</v>
      </c>
      <c r="D4" s="37" t="s">
        <v>1565</v>
      </c>
    </row>
    <row r="5" spans="1:4" s="1" customFormat="1" ht="26.45" customHeight="1">
      <c r="A5" s="39" t="s">
        <v>2062</v>
      </c>
      <c r="B5" s="40">
        <f>1432948005.35+66472108.67</f>
        <v>1499420114.02</v>
      </c>
      <c r="C5" s="39" t="s">
        <v>2063</v>
      </c>
      <c r="D5" s="41">
        <f>SUM(D6:D7)</f>
        <v>198728782.37</v>
      </c>
    </row>
    <row r="6" spans="1:4" s="1" customFormat="1" ht="26.45" customHeight="1">
      <c r="A6" s="42" t="s">
        <v>1568</v>
      </c>
      <c r="B6" s="43">
        <f>224170751.73+3960020.97</f>
        <v>228130772.69999999</v>
      </c>
      <c r="C6" s="44" t="s">
        <v>2064</v>
      </c>
      <c r="D6" s="45">
        <f>145535618.34+19736568.76</f>
        <v>165272187.09999999</v>
      </c>
    </row>
    <row r="7" spans="1:4" s="1" customFormat="1" ht="26.45" customHeight="1">
      <c r="A7" s="44" t="s">
        <v>1643</v>
      </c>
      <c r="B7" s="43"/>
      <c r="C7" s="44" t="s">
        <v>2065</v>
      </c>
      <c r="D7" s="45">
        <f>31347357.02+2109238.25</f>
        <v>33456595.27</v>
      </c>
    </row>
    <row r="8" spans="1:4" s="1" customFormat="1" ht="26.45" customHeight="1">
      <c r="A8" s="44" t="s">
        <v>1645</v>
      </c>
      <c r="B8" s="43">
        <f>621831.78+2131.13</f>
        <v>623962.91</v>
      </c>
      <c r="C8" s="44" t="s">
        <v>1620</v>
      </c>
      <c r="D8" s="45">
        <f>102024440+14911420</f>
        <v>116935860</v>
      </c>
    </row>
    <row r="9" spans="1:4" s="1" customFormat="1" ht="26.45" customHeight="1">
      <c r="A9" s="44" t="s">
        <v>1646</v>
      </c>
      <c r="B9" s="43"/>
      <c r="C9" s="44" t="s">
        <v>1621</v>
      </c>
      <c r="D9" s="45"/>
    </row>
    <row r="10" spans="1:4" s="1" customFormat="1" ht="26.45" customHeight="1">
      <c r="A10" s="44" t="s">
        <v>1647</v>
      </c>
      <c r="B10" s="46">
        <f>SUM(B5:B9)</f>
        <v>1728174849.6300001</v>
      </c>
      <c r="C10" s="44" t="s">
        <v>1622</v>
      </c>
      <c r="D10" s="45">
        <f>D5+D8+D9</f>
        <v>315664642.37</v>
      </c>
    </row>
    <row r="11" spans="1:4" s="1" customFormat="1" ht="26.45" customHeight="1">
      <c r="A11" s="44" t="s">
        <v>1648</v>
      </c>
      <c r="B11" s="43"/>
      <c r="C11" s="44" t="s">
        <v>1623</v>
      </c>
      <c r="D11" s="45"/>
    </row>
    <row r="12" spans="1:4" s="1" customFormat="1" ht="26.45" customHeight="1">
      <c r="A12" s="44" t="s">
        <v>1649</v>
      </c>
      <c r="B12" s="43"/>
      <c r="C12" s="44" t="s">
        <v>1624</v>
      </c>
      <c r="D12" s="45"/>
    </row>
    <row r="13" spans="1:4" s="1" customFormat="1" ht="26.45" customHeight="1">
      <c r="A13" s="44" t="s">
        <v>1650</v>
      </c>
      <c r="B13" s="43">
        <f>SUM(B10:B12)</f>
        <v>1728174849.6300001</v>
      </c>
      <c r="C13" s="44" t="s">
        <v>1625</v>
      </c>
      <c r="D13" s="45">
        <f>SUM(D10:D12)</f>
        <v>315664642.37</v>
      </c>
    </row>
    <row r="14" spans="1:4" s="1" customFormat="1" ht="26.45" customHeight="1">
      <c r="A14" s="47" t="s">
        <v>1523</v>
      </c>
      <c r="B14" s="48" t="s">
        <v>1523</v>
      </c>
      <c r="C14" s="44" t="s">
        <v>1626</v>
      </c>
      <c r="D14" s="45">
        <f>B13-D13</f>
        <v>1412510207.2600002</v>
      </c>
    </row>
    <row r="15" spans="1:4" s="1" customFormat="1" ht="26.45" customHeight="1">
      <c r="A15" s="49" t="s">
        <v>1651</v>
      </c>
      <c r="B15" s="50">
        <v>7052009086.8999996</v>
      </c>
      <c r="C15" s="49" t="s">
        <v>1627</v>
      </c>
      <c r="D15" s="51">
        <f>B15+D14</f>
        <v>8464519294.1599998</v>
      </c>
    </row>
    <row r="16" spans="1:4" s="1" customFormat="1" ht="26.45" customHeight="1">
      <c r="A16" s="52" t="s">
        <v>1615</v>
      </c>
      <c r="B16" s="53">
        <f>B13+B15</f>
        <v>8780183936.5299988</v>
      </c>
      <c r="C16" s="52" t="s">
        <v>1615</v>
      </c>
      <c r="D16" s="54">
        <f>D13+D15</f>
        <v>8780183936.5300007</v>
      </c>
    </row>
  </sheetData>
  <mergeCells count="1">
    <mergeCell ref="A1:D1"/>
  </mergeCells>
  <phoneticPr fontId="62" type="noConversion"/>
  <printOptions horizontalCentered="1"/>
  <pageMargins left="7.8472222222222221E-2" right="7.8472222222222221E-2" top="0.74791666666666667" bottom="0.74791666666666667" header="0.31458333333333333" footer="0.31458333333333333"/>
  <pageSetup paperSize="9" orientation="landscape"/>
  <headerFooter scaleWithDoc="0" alignWithMargins="0">
    <oddFooter>第 &amp;P 页，共 &amp;N 页</oddFooter>
  </headerFooter>
  <legacyDrawing r:id="rId1"/>
</worksheet>
</file>

<file path=xl/worksheets/sheet62.xml><?xml version="1.0" encoding="utf-8"?>
<worksheet xmlns="http://schemas.openxmlformats.org/spreadsheetml/2006/main" xmlns:r="http://schemas.openxmlformats.org/officeDocument/2006/relationships">
  <sheetPr>
    <pageSetUpPr fitToPage="1"/>
  </sheetPr>
  <dimension ref="A1:F11"/>
  <sheetViews>
    <sheetView workbookViewId="0">
      <selection activeCell="H10" sqref="H10"/>
    </sheetView>
  </sheetViews>
  <sheetFormatPr defaultColWidth="8" defaultRowHeight="12"/>
  <cols>
    <col min="1" max="1" width="34.5" style="2" customWidth="1"/>
    <col min="2" max="2" width="7" style="2" customWidth="1"/>
    <col min="3" max="3" width="20.75" style="2" customWidth="1"/>
    <col min="4" max="4" width="34.5" style="2" customWidth="1"/>
    <col min="5" max="5" width="7" style="2" customWidth="1"/>
    <col min="6" max="6" width="20.75" style="2" customWidth="1"/>
    <col min="7" max="16384" width="8" style="2"/>
  </cols>
  <sheetData>
    <row r="1" spans="1:6" s="1" customFormat="1" ht="69.75" customHeight="1">
      <c r="A1" s="648" t="s">
        <v>2066</v>
      </c>
      <c r="B1" s="648"/>
      <c r="C1" s="648"/>
      <c r="D1" s="648"/>
      <c r="E1" s="648"/>
      <c r="F1" s="648"/>
    </row>
    <row r="2" spans="1:6" s="1" customFormat="1" ht="36" customHeight="1">
      <c r="A2" s="3" t="s">
        <v>2038</v>
      </c>
      <c r="B2" s="4"/>
      <c r="C2" s="5"/>
      <c r="D2" s="5"/>
      <c r="E2" s="5"/>
      <c r="F2" s="6" t="s">
        <v>2067</v>
      </c>
    </row>
    <row r="3" spans="1:6" s="1" customFormat="1" ht="36" customHeight="1">
      <c r="A3" s="7" t="s">
        <v>1536</v>
      </c>
      <c r="B3" s="8" t="s">
        <v>1774</v>
      </c>
      <c r="C3" s="9" t="s">
        <v>1775</v>
      </c>
      <c r="D3" s="10" t="s">
        <v>1536</v>
      </c>
      <c r="E3" s="11" t="s">
        <v>1774</v>
      </c>
      <c r="F3" s="9" t="s">
        <v>1775</v>
      </c>
    </row>
    <row r="4" spans="1:6" s="1" customFormat="1" ht="36" customHeight="1">
      <c r="A4" s="12" t="s">
        <v>2068</v>
      </c>
      <c r="B4" s="13" t="s">
        <v>1523</v>
      </c>
      <c r="C4" s="14" t="s">
        <v>1523</v>
      </c>
      <c r="D4" s="15" t="s">
        <v>2069</v>
      </c>
      <c r="E4" s="16" t="s">
        <v>1523</v>
      </c>
      <c r="F4" s="14" t="s">
        <v>1523</v>
      </c>
    </row>
    <row r="5" spans="1:6" s="1" customFormat="1" ht="36" customHeight="1">
      <c r="A5" s="17" t="s">
        <v>2070</v>
      </c>
      <c r="B5" s="18" t="s">
        <v>1778</v>
      </c>
      <c r="C5" s="19">
        <v>11966</v>
      </c>
      <c r="D5" s="20" t="s">
        <v>2070</v>
      </c>
      <c r="E5" s="21" t="s">
        <v>1778</v>
      </c>
      <c r="F5" s="22">
        <v>14669195</v>
      </c>
    </row>
    <row r="6" spans="1:6" s="1" customFormat="1" ht="36" customHeight="1">
      <c r="A6" s="17" t="s">
        <v>2071</v>
      </c>
      <c r="B6" s="18" t="s">
        <v>1778</v>
      </c>
      <c r="C6" s="19">
        <v>4456</v>
      </c>
      <c r="D6" s="23" t="s">
        <v>2071</v>
      </c>
      <c r="E6" s="21" t="s">
        <v>1778</v>
      </c>
      <c r="F6" s="22">
        <v>14669195</v>
      </c>
    </row>
    <row r="7" spans="1:6" s="1" customFormat="1" ht="36" customHeight="1">
      <c r="A7" s="17" t="s">
        <v>2072</v>
      </c>
      <c r="B7" s="18" t="s">
        <v>1785</v>
      </c>
      <c r="C7" s="19">
        <v>328150000</v>
      </c>
      <c r="D7" s="24" t="s">
        <v>2072</v>
      </c>
      <c r="E7" s="18" t="s">
        <v>1785</v>
      </c>
      <c r="F7" s="22">
        <v>1083720481809</v>
      </c>
    </row>
    <row r="8" spans="1:6" s="1" customFormat="1" ht="36" customHeight="1">
      <c r="A8" s="17" t="s">
        <v>2073</v>
      </c>
      <c r="B8" s="18" t="s">
        <v>1523</v>
      </c>
      <c r="C8" s="25" t="s">
        <v>1523</v>
      </c>
      <c r="D8" s="26" t="s">
        <v>1523</v>
      </c>
      <c r="E8" s="18" t="s">
        <v>1523</v>
      </c>
      <c r="F8" s="25" t="s">
        <v>1523</v>
      </c>
    </row>
    <row r="9" spans="1:6" s="1" customFormat="1" ht="36" customHeight="1">
      <c r="A9" s="17" t="s">
        <v>2070</v>
      </c>
      <c r="B9" s="18" t="s">
        <v>1778</v>
      </c>
      <c r="C9" s="19">
        <v>2537885</v>
      </c>
      <c r="D9" s="26" t="s">
        <v>1523</v>
      </c>
      <c r="E9" s="18" t="s">
        <v>1523</v>
      </c>
      <c r="F9" s="25" t="s">
        <v>1523</v>
      </c>
    </row>
    <row r="10" spans="1:6" s="1" customFormat="1" ht="36" customHeight="1">
      <c r="A10" s="17" t="s">
        <v>2071</v>
      </c>
      <c r="B10" s="18" t="s">
        <v>1778</v>
      </c>
      <c r="C10" s="19">
        <v>2310225</v>
      </c>
      <c r="D10" s="26" t="s">
        <v>1523</v>
      </c>
      <c r="E10" s="18" t="s">
        <v>1523</v>
      </c>
      <c r="F10" s="25" t="s">
        <v>1523</v>
      </c>
    </row>
    <row r="11" spans="1:6" s="1" customFormat="1" ht="36" customHeight="1">
      <c r="A11" s="27" t="s">
        <v>2072</v>
      </c>
      <c r="B11" s="28" t="s">
        <v>1785</v>
      </c>
      <c r="C11" s="29">
        <v>155250301016</v>
      </c>
      <c r="D11" s="30" t="s">
        <v>1523</v>
      </c>
      <c r="E11" s="28" t="s">
        <v>1523</v>
      </c>
      <c r="F11" s="31" t="s">
        <v>1523</v>
      </c>
    </row>
  </sheetData>
  <mergeCells count="1">
    <mergeCell ref="A1:F1"/>
  </mergeCells>
  <phoneticPr fontId="62" type="noConversion"/>
  <printOptions horizontalCentered="1"/>
  <pageMargins left="7.8472222222222221E-2" right="7.8472222222222221E-2" top="0.74791666666666667" bottom="0.74791666666666667" header="0.31458333333333333" footer="0.31458333333333333"/>
  <pageSetup paperSize="9" orientation="landscape"/>
  <headerFooter scaleWithDoc="0" alignWithMargins="0">
    <oddFooter>第 &amp;P 页，共 &amp;N 页</oddFooter>
  </headerFooter>
</worksheet>
</file>

<file path=xl/worksheets/sheet7.xml><?xml version="1.0" encoding="utf-8"?>
<worksheet xmlns="http://schemas.openxmlformats.org/spreadsheetml/2006/main" xmlns:r="http://schemas.openxmlformats.org/officeDocument/2006/relationships">
  <dimension ref="A1:IL45"/>
  <sheetViews>
    <sheetView topLeftCell="A25" zoomScaleSheetLayoutView="100" workbookViewId="0">
      <selection activeCell="I8" sqref="I8"/>
    </sheetView>
  </sheetViews>
  <sheetFormatPr defaultRowHeight="14.25"/>
  <cols>
    <col min="1" max="1" width="21.625" style="427" customWidth="1"/>
    <col min="2" max="7" width="13.625" style="427" customWidth="1"/>
    <col min="8" max="221" width="9" style="427"/>
  </cols>
  <sheetData>
    <row r="1" spans="1:246" s="427" customFormat="1" ht="34.5" customHeight="1">
      <c r="A1" s="584" t="s">
        <v>89</v>
      </c>
      <c r="B1" s="584"/>
      <c r="C1" s="584"/>
      <c r="D1" s="584"/>
      <c r="E1" s="584"/>
      <c r="F1" s="584"/>
      <c r="G1" s="584"/>
      <c r="HN1"/>
      <c r="HO1"/>
      <c r="HP1"/>
      <c r="HQ1"/>
      <c r="HR1"/>
      <c r="HS1"/>
      <c r="HT1"/>
      <c r="HU1"/>
      <c r="HV1"/>
      <c r="HW1"/>
      <c r="HX1"/>
      <c r="HY1"/>
      <c r="HZ1"/>
      <c r="IA1"/>
      <c r="IB1"/>
      <c r="IC1"/>
      <c r="ID1"/>
      <c r="IE1"/>
      <c r="IF1"/>
      <c r="IG1"/>
      <c r="IH1"/>
      <c r="II1"/>
      <c r="IJ1"/>
      <c r="IK1"/>
      <c r="IL1"/>
    </row>
    <row r="2" spans="1:246" s="427" customFormat="1" ht="15" customHeight="1">
      <c r="A2" s="434"/>
      <c r="B2" s="434"/>
      <c r="C2" s="434"/>
      <c r="D2" s="434"/>
      <c r="E2" s="434"/>
      <c r="F2" s="434"/>
      <c r="G2" s="452" t="s">
        <v>13</v>
      </c>
      <c r="HN2"/>
      <c r="HO2"/>
      <c r="HP2"/>
      <c r="HQ2"/>
      <c r="HR2"/>
      <c r="HS2"/>
      <c r="HT2"/>
      <c r="HU2"/>
      <c r="HV2"/>
      <c r="HW2"/>
      <c r="HX2"/>
      <c r="HY2"/>
      <c r="HZ2"/>
      <c r="IA2"/>
      <c r="IB2"/>
      <c r="IC2"/>
      <c r="ID2"/>
      <c r="IE2"/>
      <c r="IF2"/>
      <c r="IG2"/>
      <c r="IH2"/>
      <c r="II2"/>
      <c r="IJ2"/>
      <c r="IK2"/>
      <c r="IL2"/>
    </row>
    <row r="3" spans="1:246" s="427" customFormat="1" ht="37.9" customHeight="1">
      <c r="A3" s="361" t="s">
        <v>14</v>
      </c>
      <c r="B3" s="438" t="s">
        <v>15</v>
      </c>
      <c r="C3" s="438" t="s">
        <v>16</v>
      </c>
      <c r="D3" s="438" t="s">
        <v>17</v>
      </c>
      <c r="E3" s="438" t="s">
        <v>90</v>
      </c>
      <c r="F3" s="439" t="s">
        <v>19</v>
      </c>
      <c r="G3" s="438" t="s">
        <v>20</v>
      </c>
      <c r="HN3"/>
      <c r="HO3"/>
      <c r="HP3"/>
      <c r="HQ3"/>
      <c r="HR3"/>
      <c r="HS3"/>
      <c r="HT3"/>
      <c r="HU3"/>
      <c r="HV3"/>
      <c r="HW3"/>
      <c r="HX3"/>
      <c r="HY3"/>
      <c r="HZ3"/>
      <c r="IA3"/>
      <c r="IB3"/>
      <c r="IC3"/>
      <c r="ID3"/>
      <c r="IE3"/>
      <c r="IF3"/>
      <c r="IG3"/>
      <c r="IH3"/>
      <c r="II3"/>
      <c r="IJ3"/>
      <c r="IK3"/>
      <c r="IL3"/>
    </row>
    <row r="4" spans="1:246" s="299" customFormat="1" ht="18" customHeight="1">
      <c r="A4" s="482" t="s">
        <v>23</v>
      </c>
      <c r="B4" s="483">
        <v>16650000</v>
      </c>
      <c r="C4" s="483">
        <v>16650000</v>
      </c>
      <c r="D4" s="483">
        <v>16140440</v>
      </c>
      <c r="E4" s="484">
        <v>0.96939579579579582</v>
      </c>
      <c r="F4" s="458">
        <v>14759801</v>
      </c>
      <c r="G4" s="484">
        <v>9.3540488791142851E-2</v>
      </c>
    </row>
    <row r="5" spans="1:246" s="427" customFormat="1" ht="18" customHeight="1">
      <c r="A5" s="485" t="s">
        <v>94</v>
      </c>
      <c r="B5" s="486">
        <v>6150000</v>
      </c>
      <c r="C5" s="486">
        <v>6150000</v>
      </c>
      <c r="D5" s="486">
        <v>5860783</v>
      </c>
      <c r="E5" s="487">
        <v>0.95297284552845529</v>
      </c>
      <c r="F5" s="273">
        <v>5481478</v>
      </c>
      <c r="G5" s="487">
        <v>6.9197577733596694E-2</v>
      </c>
      <c r="HN5"/>
      <c r="HO5"/>
      <c r="HP5"/>
      <c r="HQ5"/>
      <c r="HR5"/>
      <c r="HS5"/>
      <c r="HT5"/>
      <c r="HU5"/>
      <c r="HV5"/>
      <c r="HW5"/>
      <c r="HX5"/>
      <c r="HY5"/>
      <c r="HZ5"/>
      <c r="IA5"/>
      <c r="IB5"/>
      <c r="IC5"/>
      <c r="ID5"/>
      <c r="IE5"/>
      <c r="IF5"/>
      <c r="IG5"/>
      <c r="IH5"/>
      <c r="II5"/>
      <c r="IJ5"/>
      <c r="IK5"/>
      <c r="IL5"/>
    </row>
    <row r="6" spans="1:246" s="427" customFormat="1" ht="18" customHeight="1">
      <c r="A6" s="485" t="s">
        <v>27</v>
      </c>
      <c r="B6" s="486">
        <v>5380000</v>
      </c>
      <c r="C6" s="486">
        <v>5380000</v>
      </c>
      <c r="D6" s="486">
        <v>4692905</v>
      </c>
      <c r="E6" s="487">
        <v>0.87228717472118955</v>
      </c>
      <c r="F6" s="273">
        <v>4566751</v>
      </c>
      <c r="G6" s="487">
        <v>2.7624453358634948E-2</v>
      </c>
      <c r="HN6"/>
      <c r="HO6"/>
      <c r="HP6"/>
      <c r="HQ6"/>
      <c r="HR6"/>
      <c r="HS6"/>
      <c r="HT6"/>
      <c r="HU6"/>
      <c r="HV6"/>
      <c r="HW6"/>
      <c r="HX6"/>
      <c r="HY6"/>
      <c r="HZ6"/>
      <c r="IA6"/>
      <c r="IB6"/>
      <c r="IC6"/>
      <c r="ID6"/>
      <c r="IE6"/>
      <c r="IF6"/>
      <c r="IG6"/>
      <c r="IH6"/>
      <c r="II6"/>
      <c r="IJ6"/>
      <c r="IK6"/>
      <c r="IL6"/>
    </row>
    <row r="7" spans="1:246" s="427" customFormat="1" ht="18" customHeight="1">
      <c r="A7" s="485" t="s">
        <v>29</v>
      </c>
      <c r="B7" s="486">
        <v>2360000</v>
      </c>
      <c r="C7" s="486">
        <v>2360000</v>
      </c>
      <c r="D7" s="486">
        <v>2254601</v>
      </c>
      <c r="E7" s="487">
        <v>0.955339406779661</v>
      </c>
      <c r="F7" s="273">
        <v>2015792</v>
      </c>
      <c r="G7" s="487">
        <v>0.11846906823719916</v>
      </c>
      <c r="HN7"/>
      <c r="HO7"/>
      <c r="HP7"/>
      <c r="HQ7"/>
      <c r="HR7"/>
      <c r="HS7"/>
      <c r="HT7"/>
      <c r="HU7"/>
      <c r="HV7"/>
      <c r="HW7"/>
      <c r="HX7"/>
      <c r="HY7"/>
      <c r="HZ7"/>
      <c r="IA7"/>
      <c r="IB7"/>
      <c r="IC7"/>
      <c r="ID7"/>
      <c r="IE7"/>
      <c r="IF7"/>
      <c r="IG7"/>
      <c r="IH7"/>
      <c r="II7"/>
      <c r="IJ7"/>
      <c r="IK7"/>
      <c r="IL7"/>
    </row>
    <row r="8" spans="1:246" s="427" customFormat="1" ht="18" customHeight="1">
      <c r="A8" s="485" t="s">
        <v>31</v>
      </c>
      <c r="B8" s="486">
        <v>50</v>
      </c>
      <c r="C8" s="486">
        <v>50</v>
      </c>
      <c r="D8" s="486">
        <v>35</v>
      </c>
      <c r="E8" s="475">
        <v>0.7</v>
      </c>
      <c r="F8" s="273">
        <v>41</v>
      </c>
      <c r="G8" s="475">
        <v>-0.14634146341463417</v>
      </c>
      <c r="HN8"/>
      <c r="HO8"/>
      <c r="HP8"/>
      <c r="HQ8"/>
      <c r="HR8"/>
      <c r="HS8"/>
      <c r="HT8"/>
      <c r="HU8"/>
      <c r="HV8"/>
      <c r="HW8"/>
      <c r="HX8"/>
      <c r="HY8"/>
      <c r="HZ8"/>
      <c r="IA8"/>
      <c r="IB8"/>
      <c r="IC8"/>
      <c r="ID8"/>
      <c r="IE8"/>
      <c r="IF8"/>
      <c r="IG8"/>
      <c r="IH8"/>
      <c r="II8"/>
      <c r="IJ8"/>
      <c r="IK8"/>
      <c r="IL8"/>
    </row>
    <row r="9" spans="1:246" s="427" customFormat="1" ht="18" customHeight="1">
      <c r="A9" s="485" t="s">
        <v>33</v>
      </c>
      <c r="B9" s="486">
        <v>0</v>
      </c>
      <c r="C9" s="486">
        <v>0</v>
      </c>
      <c r="D9" s="486">
        <v>-159</v>
      </c>
      <c r="E9" s="487"/>
      <c r="F9" s="273">
        <v>-88</v>
      </c>
      <c r="G9" s="475">
        <v>-0.80700000000000005</v>
      </c>
      <c r="HN9"/>
      <c r="HO9"/>
      <c r="HP9"/>
      <c r="HQ9"/>
      <c r="HR9"/>
      <c r="HS9"/>
      <c r="HT9"/>
      <c r="HU9"/>
      <c r="HV9"/>
      <c r="HW9"/>
      <c r="HX9"/>
      <c r="HY9"/>
      <c r="HZ9"/>
      <c r="IA9"/>
      <c r="IB9"/>
      <c r="IC9"/>
      <c r="ID9"/>
      <c r="IE9"/>
      <c r="IF9"/>
      <c r="IG9"/>
      <c r="IH9"/>
      <c r="II9"/>
      <c r="IJ9"/>
      <c r="IK9"/>
      <c r="IL9"/>
    </row>
    <row r="10" spans="1:246" s="427" customFormat="1" ht="18" customHeight="1">
      <c r="A10" s="485" t="s">
        <v>35</v>
      </c>
      <c r="B10" s="486">
        <v>160000</v>
      </c>
      <c r="C10" s="486">
        <v>160000</v>
      </c>
      <c r="D10" s="486">
        <v>430218</v>
      </c>
      <c r="E10" s="487">
        <v>2.6888624999999999</v>
      </c>
      <c r="F10" s="273">
        <v>338482</v>
      </c>
      <c r="G10" s="487">
        <v>0.27102179731861664</v>
      </c>
      <c r="HN10"/>
      <c r="HO10"/>
      <c r="HP10"/>
      <c r="HQ10"/>
      <c r="HR10"/>
      <c r="HS10"/>
      <c r="HT10"/>
      <c r="HU10"/>
      <c r="HV10"/>
      <c r="HW10"/>
      <c r="HX10"/>
      <c r="HY10"/>
      <c r="HZ10"/>
      <c r="IA10"/>
      <c r="IB10"/>
      <c r="IC10"/>
      <c r="ID10"/>
      <c r="IE10"/>
      <c r="IF10"/>
      <c r="IG10"/>
      <c r="IH10"/>
      <c r="II10"/>
      <c r="IJ10"/>
      <c r="IK10"/>
      <c r="IL10"/>
    </row>
    <row r="11" spans="1:246" s="427" customFormat="1" ht="18" customHeight="1">
      <c r="A11" s="485" t="s">
        <v>37</v>
      </c>
      <c r="B11" s="486">
        <v>0</v>
      </c>
      <c r="C11" s="486">
        <v>0</v>
      </c>
      <c r="D11" s="486">
        <v>51</v>
      </c>
      <c r="E11" s="487"/>
      <c r="F11" s="273">
        <v>0</v>
      </c>
      <c r="G11" s="487"/>
      <c r="HN11"/>
      <c r="HO11"/>
      <c r="HP11"/>
      <c r="HQ11"/>
      <c r="HR11"/>
      <c r="HS11"/>
      <c r="HT11"/>
      <c r="HU11"/>
      <c r="HV11"/>
      <c r="HW11"/>
      <c r="HX11"/>
      <c r="HY11"/>
      <c r="HZ11"/>
      <c r="IA11"/>
      <c r="IB11"/>
      <c r="IC11"/>
      <c r="ID11"/>
      <c r="IE11"/>
      <c r="IF11"/>
      <c r="IG11"/>
      <c r="IH11"/>
      <c r="II11"/>
      <c r="IJ11"/>
      <c r="IK11"/>
      <c r="IL11"/>
    </row>
    <row r="12" spans="1:246" s="427" customFormat="1" ht="18" customHeight="1">
      <c r="A12" s="485" t="s">
        <v>39</v>
      </c>
      <c r="B12" s="486">
        <v>0</v>
      </c>
      <c r="C12" s="486">
        <v>0</v>
      </c>
      <c r="D12" s="486">
        <v>3</v>
      </c>
      <c r="E12" s="487"/>
      <c r="F12" s="273">
        <v>0</v>
      </c>
      <c r="G12" s="487"/>
      <c r="HN12"/>
      <c r="HO12"/>
      <c r="HP12"/>
      <c r="HQ12"/>
      <c r="HR12"/>
      <c r="HS12"/>
      <c r="HT12"/>
      <c r="HU12"/>
      <c r="HV12"/>
      <c r="HW12"/>
      <c r="HX12"/>
      <c r="HY12"/>
      <c r="HZ12"/>
      <c r="IA12"/>
      <c r="IB12"/>
      <c r="IC12"/>
      <c r="ID12"/>
      <c r="IE12"/>
      <c r="IF12"/>
      <c r="IG12"/>
      <c r="IH12"/>
      <c r="II12"/>
      <c r="IJ12"/>
      <c r="IK12"/>
      <c r="IL12"/>
    </row>
    <row r="13" spans="1:246" s="427" customFormat="1" ht="18" customHeight="1">
      <c r="A13" s="485" t="s">
        <v>41</v>
      </c>
      <c r="B13" s="486">
        <v>1680000</v>
      </c>
      <c r="C13" s="486">
        <v>1680000</v>
      </c>
      <c r="D13" s="486">
        <v>1878653</v>
      </c>
      <c r="E13" s="487">
        <v>1.1182458333333334</v>
      </c>
      <c r="F13" s="273">
        <v>1465391</v>
      </c>
      <c r="G13" s="487">
        <v>0.28201483426607643</v>
      </c>
      <c r="HN13"/>
      <c r="HO13"/>
      <c r="HP13"/>
      <c r="HQ13"/>
      <c r="HR13"/>
      <c r="HS13"/>
      <c r="HT13"/>
      <c r="HU13"/>
      <c r="HV13"/>
      <c r="HW13"/>
      <c r="HX13"/>
      <c r="HY13"/>
      <c r="HZ13"/>
      <c r="IA13"/>
      <c r="IB13"/>
      <c r="IC13"/>
      <c r="ID13"/>
      <c r="IE13"/>
      <c r="IF13"/>
      <c r="IG13"/>
      <c r="IH13"/>
      <c r="II13"/>
      <c r="IJ13"/>
      <c r="IK13"/>
      <c r="IL13"/>
    </row>
    <row r="14" spans="1:246" s="427" customFormat="1" ht="18" customHeight="1">
      <c r="A14" s="485" t="s">
        <v>43</v>
      </c>
      <c r="B14" s="486">
        <v>164000</v>
      </c>
      <c r="C14" s="486">
        <v>164000</v>
      </c>
      <c r="D14" s="486">
        <v>145938</v>
      </c>
      <c r="E14" s="487">
        <v>0.88986585365853654</v>
      </c>
      <c r="F14" s="273">
        <v>176375</v>
      </c>
      <c r="G14" s="487">
        <v>-0.17256980864635008</v>
      </c>
      <c r="HN14"/>
      <c r="HO14"/>
      <c r="HP14"/>
      <c r="HQ14"/>
      <c r="HR14"/>
      <c r="HS14"/>
      <c r="HT14"/>
      <c r="HU14"/>
      <c r="HV14"/>
      <c r="HW14"/>
      <c r="HX14"/>
      <c r="HY14"/>
      <c r="HZ14"/>
      <c r="IA14"/>
      <c r="IB14"/>
      <c r="IC14"/>
      <c r="ID14"/>
      <c r="IE14"/>
      <c r="IF14"/>
      <c r="IG14"/>
      <c r="IH14"/>
      <c r="II14"/>
      <c r="IJ14"/>
      <c r="IK14"/>
      <c r="IL14"/>
    </row>
    <row r="15" spans="1:246" s="427" customFormat="1" ht="18" customHeight="1">
      <c r="A15" s="485" t="s">
        <v>45</v>
      </c>
      <c r="B15" s="486">
        <v>0</v>
      </c>
      <c r="C15" s="486">
        <v>0</v>
      </c>
      <c r="D15" s="486">
        <v>1202</v>
      </c>
      <c r="E15" s="475"/>
      <c r="F15" s="273">
        <v>0</v>
      </c>
      <c r="G15" s="475"/>
      <c r="HN15"/>
      <c r="HO15"/>
      <c r="HP15"/>
      <c r="HQ15"/>
      <c r="HR15"/>
      <c r="HS15"/>
      <c r="HT15"/>
      <c r="HU15"/>
      <c r="HV15"/>
      <c r="HW15"/>
      <c r="HX15"/>
      <c r="HY15"/>
      <c r="HZ15"/>
      <c r="IA15"/>
      <c r="IB15"/>
      <c r="IC15"/>
      <c r="ID15"/>
      <c r="IE15"/>
      <c r="IF15"/>
      <c r="IG15"/>
      <c r="IH15"/>
      <c r="II15"/>
      <c r="IJ15"/>
      <c r="IK15"/>
      <c r="IL15"/>
    </row>
    <row r="16" spans="1:246" s="427" customFormat="1" ht="18" customHeight="1">
      <c r="A16" s="485" t="s">
        <v>47</v>
      </c>
      <c r="B16" s="486">
        <v>750000</v>
      </c>
      <c r="C16" s="486">
        <v>750000</v>
      </c>
      <c r="D16" s="486">
        <v>872444</v>
      </c>
      <c r="E16" s="487">
        <v>1.1632586666666667</v>
      </c>
      <c r="F16" s="273">
        <v>715579</v>
      </c>
      <c r="G16" s="487">
        <v>0.21921409096689537</v>
      </c>
      <c r="HN16"/>
      <c r="HO16"/>
      <c r="HP16"/>
      <c r="HQ16"/>
      <c r="HR16"/>
      <c r="HS16"/>
      <c r="HT16"/>
      <c r="HU16"/>
      <c r="HV16"/>
      <c r="HW16"/>
      <c r="HX16"/>
      <c r="HY16"/>
      <c r="HZ16"/>
      <c r="IA16"/>
      <c r="IB16"/>
      <c r="IC16"/>
      <c r="ID16"/>
      <c r="IE16"/>
      <c r="IF16"/>
      <c r="IG16"/>
      <c r="IH16"/>
      <c r="II16"/>
      <c r="IJ16"/>
      <c r="IK16"/>
      <c r="IL16"/>
    </row>
    <row r="17" spans="1:246" s="427" customFormat="1" ht="18" customHeight="1">
      <c r="A17" s="485" t="s">
        <v>49</v>
      </c>
      <c r="B17" s="486">
        <v>5950</v>
      </c>
      <c r="C17" s="486">
        <v>5950</v>
      </c>
      <c r="D17" s="486">
        <v>3766</v>
      </c>
      <c r="E17" s="487">
        <v>0.63294117647058823</v>
      </c>
      <c r="F17" s="273"/>
      <c r="G17" s="487"/>
      <c r="HN17"/>
      <c r="HO17"/>
      <c r="HP17"/>
      <c r="HQ17"/>
      <c r="HR17"/>
      <c r="HS17"/>
      <c r="HT17"/>
      <c r="HU17"/>
      <c r="HV17"/>
      <c r="HW17"/>
      <c r="HX17"/>
      <c r="HY17"/>
      <c r="HZ17"/>
      <c r="IA17"/>
      <c r="IB17"/>
      <c r="IC17"/>
      <c r="ID17"/>
      <c r="IE17"/>
      <c r="IF17"/>
      <c r="IG17"/>
      <c r="IH17"/>
      <c r="II17"/>
      <c r="IJ17"/>
      <c r="IK17"/>
      <c r="IL17"/>
    </row>
    <row r="18" spans="1:246" s="427" customFormat="1" ht="18" customHeight="1">
      <c r="A18" s="365" t="s">
        <v>51</v>
      </c>
      <c r="B18" s="366">
        <v>4850000</v>
      </c>
      <c r="C18" s="366">
        <v>4850000</v>
      </c>
      <c r="D18" s="366">
        <v>5760893</v>
      </c>
      <c r="E18" s="488">
        <v>1.1878129896907217</v>
      </c>
      <c r="F18" s="458">
        <v>6107800</v>
      </c>
      <c r="G18" s="488">
        <v>-5.6797373849831412E-2</v>
      </c>
      <c r="HN18"/>
      <c r="HO18"/>
      <c r="HP18"/>
      <c r="HQ18"/>
      <c r="HR18"/>
      <c r="HS18"/>
      <c r="HT18"/>
      <c r="HU18"/>
      <c r="HV18"/>
      <c r="HW18"/>
      <c r="HX18"/>
      <c r="HY18"/>
      <c r="HZ18"/>
      <c r="IA18"/>
      <c r="IB18"/>
      <c r="IC18"/>
      <c r="ID18"/>
      <c r="IE18"/>
      <c r="IF18"/>
      <c r="IG18"/>
      <c r="IH18"/>
      <c r="II18"/>
      <c r="IJ18"/>
      <c r="IK18"/>
      <c r="IL18"/>
    </row>
    <row r="19" spans="1:246" s="427" customFormat="1" ht="18" customHeight="1">
      <c r="A19" s="368" t="s">
        <v>53</v>
      </c>
      <c r="B19" s="369">
        <v>3600000</v>
      </c>
      <c r="C19" s="369">
        <v>3600000</v>
      </c>
      <c r="D19" s="369">
        <v>3891221</v>
      </c>
      <c r="E19" s="487">
        <v>1.0808947222222223</v>
      </c>
      <c r="F19" s="273">
        <v>3720662</v>
      </c>
      <c r="G19" s="487">
        <v>4.584103581566934E-2</v>
      </c>
      <c r="HN19"/>
      <c r="HO19"/>
      <c r="HP19"/>
      <c r="HQ19"/>
      <c r="HR19"/>
      <c r="HS19"/>
      <c r="HT19"/>
      <c r="HU19"/>
      <c r="HV19"/>
      <c r="HW19"/>
      <c r="HX19"/>
      <c r="HY19"/>
      <c r="HZ19"/>
      <c r="IA19"/>
      <c r="IB19"/>
      <c r="IC19"/>
      <c r="ID19"/>
      <c r="IE19"/>
      <c r="IF19"/>
      <c r="IG19"/>
      <c r="IH19"/>
      <c r="II19"/>
      <c r="IJ19"/>
      <c r="IK19"/>
      <c r="IL19"/>
    </row>
    <row r="20" spans="1:246" s="427" customFormat="1" ht="18" customHeight="1">
      <c r="A20" s="368" t="s">
        <v>55</v>
      </c>
      <c r="B20" s="369">
        <v>180000</v>
      </c>
      <c r="C20" s="369">
        <v>180000</v>
      </c>
      <c r="D20" s="369">
        <v>267871</v>
      </c>
      <c r="E20" s="487">
        <v>1.4881722222222222</v>
      </c>
      <c r="F20" s="273">
        <v>205639</v>
      </c>
      <c r="G20" s="487">
        <v>0.30262741989603148</v>
      </c>
      <c r="HN20"/>
      <c r="HO20"/>
      <c r="HP20"/>
      <c r="HQ20"/>
      <c r="HR20"/>
      <c r="HS20"/>
      <c r="HT20"/>
      <c r="HU20"/>
      <c r="HV20"/>
      <c r="HW20"/>
      <c r="HX20"/>
      <c r="HY20"/>
      <c r="HZ20"/>
      <c r="IA20"/>
      <c r="IB20"/>
      <c r="IC20"/>
      <c r="ID20"/>
      <c r="IE20"/>
      <c r="IF20"/>
      <c r="IG20"/>
      <c r="IH20"/>
      <c r="II20"/>
      <c r="IJ20"/>
      <c r="IK20"/>
      <c r="IL20"/>
    </row>
    <row r="21" spans="1:246" s="427" customFormat="1" ht="18" customHeight="1">
      <c r="A21" s="368" t="s">
        <v>57</v>
      </c>
      <c r="B21" s="369">
        <v>180000</v>
      </c>
      <c r="C21" s="369">
        <v>180000</v>
      </c>
      <c r="D21" s="369">
        <v>365899</v>
      </c>
      <c r="E21" s="487">
        <v>2.0327722222222224</v>
      </c>
      <c r="F21" s="273">
        <v>249072</v>
      </c>
      <c r="G21" s="487">
        <v>0.46904911029742413</v>
      </c>
      <c r="HN21"/>
      <c r="HO21"/>
      <c r="HP21"/>
      <c r="HQ21"/>
      <c r="HR21"/>
      <c r="HS21"/>
      <c r="HT21"/>
      <c r="HU21"/>
      <c r="HV21"/>
      <c r="HW21"/>
      <c r="HX21"/>
      <c r="HY21"/>
      <c r="HZ21"/>
      <c r="IA21"/>
      <c r="IB21"/>
      <c r="IC21"/>
      <c r="ID21"/>
      <c r="IE21"/>
      <c r="IF21"/>
      <c r="IG21"/>
      <c r="IH21"/>
      <c r="II21"/>
      <c r="IJ21"/>
      <c r="IK21"/>
      <c r="IL21"/>
    </row>
    <row r="22" spans="1:246" s="427" customFormat="1" ht="18" customHeight="1">
      <c r="A22" s="368" t="s">
        <v>59</v>
      </c>
      <c r="B22" s="369">
        <v>10000</v>
      </c>
      <c r="C22" s="369">
        <v>10000</v>
      </c>
      <c r="D22" s="369">
        <v>126858</v>
      </c>
      <c r="E22" s="487">
        <v>12.6858</v>
      </c>
      <c r="F22" s="273">
        <v>3795</v>
      </c>
      <c r="G22" s="487">
        <v>32.427667984189725</v>
      </c>
      <c r="HN22"/>
      <c r="HO22"/>
      <c r="HP22"/>
      <c r="HQ22"/>
      <c r="HR22"/>
      <c r="HS22"/>
      <c r="HT22"/>
      <c r="HU22"/>
      <c r="HV22"/>
      <c r="HW22"/>
      <c r="HX22"/>
      <c r="HY22"/>
      <c r="HZ22"/>
      <c r="IA22"/>
      <c r="IB22"/>
      <c r="IC22"/>
      <c r="ID22"/>
      <c r="IE22"/>
      <c r="IF22"/>
      <c r="IG22"/>
      <c r="IH22"/>
      <c r="II22"/>
      <c r="IJ22"/>
      <c r="IK22"/>
      <c r="IL22"/>
    </row>
    <row r="23" spans="1:246" s="427" customFormat="1" ht="27" customHeight="1">
      <c r="A23" s="489" t="s">
        <v>110</v>
      </c>
      <c r="B23" s="371">
        <v>500000</v>
      </c>
      <c r="C23" s="371">
        <v>500000</v>
      </c>
      <c r="D23" s="371">
        <v>666954</v>
      </c>
      <c r="E23" s="487">
        <v>1.3339080000000001</v>
      </c>
      <c r="F23" s="273">
        <v>1243629</v>
      </c>
      <c r="G23" s="487">
        <v>-0.46370340350699446</v>
      </c>
      <c r="HN23"/>
      <c r="HO23"/>
      <c r="HP23"/>
      <c r="HQ23"/>
      <c r="HR23"/>
      <c r="HS23"/>
      <c r="HT23"/>
      <c r="HU23"/>
      <c r="HV23"/>
      <c r="HW23"/>
      <c r="HX23"/>
      <c r="HY23"/>
      <c r="HZ23"/>
      <c r="IA23"/>
      <c r="IB23"/>
      <c r="IC23"/>
      <c r="ID23"/>
      <c r="IE23"/>
      <c r="IF23"/>
      <c r="IG23"/>
      <c r="IH23"/>
      <c r="II23"/>
      <c r="IJ23"/>
      <c r="IK23"/>
      <c r="IL23"/>
    </row>
    <row r="24" spans="1:246" s="427" customFormat="1" ht="18" customHeight="1">
      <c r="A24" s="368" t="s">
        <v>63</v>
      </c>
      <c r="B24" s="369">
        <v>380000</v>
      </c>
      <c r="C24" s="369">
        <v>380000</v>
      </c>
      <c r="D24" s="369">
        <v>442090</v>
      </c>
      <c r="E24" s="487">
        <v>1.1633947368421054</v>
      </c>
      <c r="F24" s="273">
        <v>685003</v>
      </c>
      <c r="G24" s="487">
        <v>-0.35461596518555394</v>
      </c>
      <c r="HN24"/>
      <c r="HO24"/>
      <c r="HP24"/>
      <c r="HQ24"/>
      <c r="HR24"/>
      <c r="HS24"/>
      <c r="HT24"/>
      <c r="HU24"/>
      <c r="HV24"/>
      <c r="HW24"/>
      <c r="HX24"/>
      <c r="HY24"/>
      <c r="HZ24"/>
      <c r="IA24"/>
      <c r="IB24"/>
      <c r="IC24"/>
      <c r="ID24"/>
      <c r="IE24"/>
      <c r="IF24"/>
      <c r="IG24"/>
      <c r="IH24"/>
      <c r="II24"/>
      <c r="IJ24"/>
      <c r="IK24"/>
      <c r="IL24"/>
    </row>
    <row r="25" spans="1:246" s="427" customFormat="1" ht="18" customHeight="1">
      <c r="A25" s="368"/>
      <c r="B25" s="368"/>
      <c r="C25" s="368"/>
      <c r="D25" s="368"/>
      <c r="E25" s="368"/>
      <c r="F25" s="368"/>
      <c r="G25" s="368"/>
      <c r="HN25"/>
      <c r="HO25"/>
      <c r="HP25"/>
      <c r="HQ25"/>
      <c r="HR25"/>
      <c r="HS25"/>
      <c r="HT25"/>
      <c r="HU25"/>
      <c r="HV25"/>
      <c r="HW25"/>
      <c r="HX25"/>
      <c r="HY25"/>
      <c r="HZ25"/>
      <c r="IA25"/>
      <c r="IB25"/>
      <c r="IC25"/>
      <c r="ID25"/>
      <c r="IE25"/>
      <c r="IF25"/>
      <c r="IG25"/>
      <c r="IH25"/>
      <c r="II25"/>
      <c r="IJ25"/>
      <c r="IK25"/>
      <c r="IL25"/>
    </row>
    <row r="26" spans="1:246" s="427" customFormat="1" ht="18" customHeight="1">
      <c r="A26" s="490"/>
      <c r="B26" s="490"/>
      <c r="C26" s="490"/>
      <c r="D26" s="490"/>
      <c r="E26" s="490"/>
      <c r="F26" s="490"/>
      <c r="G26" s="490"/>
      <c r="HN26"/>
      <c r="HO26"/>
      <c r="HP26"/>
      <c r="HQ26"/>
      <c r="HR26"/>
      <c r="HS26"/>
      <c r="HT26"/>
      <c r="HU26"/>
      <c r="HV26"/>
      <c r="HW26"/>
      <c r="HX26"/>
      <c r="HY26"/>
      <c r="HZ26"/>
      <c r="IA26"/>
      <c r="IB26"/>
      <c r="IC26"/>
      <c r="ID26"/>
      <c r="IE26"/>
      <c r="IF26"/>
      <c r="IG26"/>
      <c r="IH26"/>
      <c r="II26"/>
      <c r="IJ26"/>
      <c r="IK26"/>
      <c r="IL26"/>
    </row>
    <row r="27" spans="1:246" s="427" customFormat="1" ht="18" customHeight="1">
      <c r="A27" s="470" t="s">
        <v>68</v>
      </c>
      <c r="B27" s="276">
        <v>21500000</v>
      </c>
      <c r="C27" s="276">
        <v>21500000</v>
      </c>
      <c r="D27" s="276">
        <v>21901333</v>
      </c>
      <c r="E27" s="491">
        <v>1.0186666511627906</v>
      </c>
      <c r="F27" s="276">
        <v>20867601</v>
      </c>
      <c r="G27" s="491">
        <v>4.9537654088747329E-2</v>
      </c>
      <c r="HN27"/>
      <c r="HO27"/>
      <c r="HP27"/>
      <c r="HQ27"/>
      <c r="HR27"/>
      <c r="HS27"/>
      <c r="HT27"/>
      <c r="HU27"/>
      <c r="HV27"/>
      <c r="HW27"/>
      <c r="HX27"/>
      <c r="HY27"/>
      <c r="HZ27"/>
      <c r="IA27"/>
      <c r="IB27"/>
      <c r="IC27"/>
      <c r="ID27"/>
      <c r="IE27"/>
      <c r="IF27"/>
      <c r="IG27"/>
      <c r="IH27"/>
      <c r="II27"/>
      <c r="IJ27"/>
      <c r="IK27"/>
      <c r="IL27"/>
    </row>
    <row r="28" spans="1:246" s="427" customFormat="1" ht="18" customHeight="1">
      <c r="A28" s="492" t="s">
        <v>70</v>
      </c>
      <c r="B28" s="276">
        <v>7935249</v>
      </c>
      <c r="C28" s="276">
        <v>9028204</v>
      </c>
      <c r="D28" s="276">
        <v>10488989</v>
      </c>
      <c r="E28" s="491">
        <v>1.1618023917049283</v>
      </c>
      <c r="F28" s="472">
        <v>12832839</v>
      </c>
      <c r="G28" s="491">
        <v>-0.18264469771653802</v>
      </c>
      <c r="HN28"/>
      <c r="HO28"/>
      <c r="HP28"/>
      <c r="HQ28"/>
      <c r="HR28"/>
      <c r="HS28"/>
      <c r="HT28"/>
      <c r="HU28"/>
      <c r="HV28"/>
      <c r="HW28"/>
      <c r="HX28"/>
      <c r="HY28"/>
      <c r="HZ28"/>
      <c r="IA28"/>
      <c r="IB28"/>
      <c r="IC28"/>
      <c r="ID28"/>
      <c r="IE28"/>
      <c r="IF28"/>
      <c r="IG28"/>
      <c r="IH28"/>
      <c r="II28"/>
      <c r="IJ28"/>
      <c r="IK28"/>
      <c r="IL28"/>
    </row>
    <row r="29" spans="1:246" s="427" customFormat="1" ht="18" customHeight="1">
      <c r="A29" s="493" t="s">
        <v>72</v>
      </c>
      <c r="B29" s="494">
        <v>2426249</v>
      </c>
      <c r="C29" s="494">
        <v>2426249</v>
      </c>
      <c r="D29" s="494">
        <v>2868138</v>
      </c>
      <c r="E29" s="495">
        <v>1.182128462494987</v>
      </c>
      <c r="F29" s="494">
        <v>2909548</v>
      </c>
      <c r="G29" s="495">
        <v>-1.4232451226101062E-2</v>
      </c>
      <c r="HN29"/>
      <c r="HO29"/>
      <c r="HP29"/>
      <c r="HQ29"/>
      <c r="HR29"/>
      <c r="HS29"/>
      <c r="HT29"/>
      <c r="HU29"/>
      <c r="HV29"/>
      <c r="HW29"/>
      <c r="HX29"/>
      <c r="HY29"/>
      <c r="HZ29"/>
      <c r="IA29"/>
      <c r="IB29"/>
      <c r="IC29"/>
      <c r="ID29"/>
      <c r="IE29"/>
      <c r="IF29"/>
      <c r="IG29"/>
      <c r="IH29"/>
      <c r="II29"/>
      <c r="IJ29"/>
      <c r="IK29"/>
      <c r="IL29"/>
    </row>
    <row r="30" spans="1:246" s="427" customFormat="1" ht="18" customHeight="1">
      <c r="A30" s="493" t="s">
        <v>74</v>
      </c>
      <c r="B30" s="494">
        <v>69000</v>
      </c>
      <c r="C30" s="494">
        <v>69000</v>
      </c>
      <c r="D30" s="494">
        <v>324980</v>
      </c>
      <c r="E30" s="495">
        <v>4.7098550724637684</v>
      </c>
      <c r="F30" s="494">
        <v>171690</v>
      </c>
      <c r="G30" s="495">
        <v>0.89283010076300307</v>
      </c>
      <c r="HN30"/>
      <c r="HO30"/>
      <c r="HP30"/>
      <c r="HQ30"/>
      <c r="HR30"/>
      <c r="HS30"/>
      <c r="HT30"/>
      <c r="HU30"/>
      <c r="HV30"/>
      <c r="HW30"/>
      <c r="HX30"/>
      <c r="HY30"/>
      <c r="HZ30"/>
      <c r="IA30"/>
      <c r="IB30"/>
      <c r="IC30"/>
      <c r="ID30"/>
      <c r="IE30"/>
      <c r="IF30"/>
      <c r="IG30"/>
      <c r="IH30"/>
      <c r="II30"/>
      <c r="IJ30"/>
      <c r="IK30"/>
      <c r="IL30"/>
    </row>
    <row r="31" spans="1:246" s="300" customFormat="1" ht="18" customHeight="1">
      <c r="A31" s="493" t="s">
        <v>1115</v>
      </c>
      <c r="B31" s="494">
        <v>640000</v>
      </c>
      <c r="C31" s="494">
        <v>640000</v>
      </c>
      <c r="D31" s="494">
        <v>1402530</v>
      </c>
      <c r="E31" s="495">
        <v>2.1914531249999998</v>
      </c>
      <c r="F31" s="494">
        <v>1002581</v>
      </c>
      <c r="G31" s="495">
        <v>0.39891938905684432</v>
      </c>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427"/>
      <c r="BV31" s="427"/>
      <c r="BW31" s="427"/>
      <c r="BX31" s="427"/>
      <c r="BY31" s="427"/>
      <c r="BZ31" s="427"/>
      <c r="CA31" s="427"/>
      <c r="CB31" s="427"/>
      <c r="CC31" s="427"/>
      <c r="CD31" s="427"/>
      <c r="CE31" s="427"/>
      <c r="CF31" s="427"/>
      <c r="CG31" s="427"/>
      <c r="CH31" s="427"/>
      <c r="CI31" s="427"/>
      <c r="CJ31" s="427"/>
      <c r="CK31" s="427"/>
      <c r="CL31" s="427"/>
      <c r="CM31" s="427"/>
      <c r="CN31" s="427"/>
      <c r="CO31" s="427"/>
      <c r="CP31" s="427"/>
      <c r="CQ31" s="427"/>
      <c r="CR31" s="427"/>
      <c r="CS31" s="427"/>
      <c r="CT31" s="427"/>
      <c r="CU31" s="427"/>
      <c r="CV31" s="427"/>
      <c r="CW31" s="427"/>
      <c r="CX31" s="427"/>
      <c r="CY31" s="427"/>
      <c r="CZ31" s="427"/>
      <c r="DA31" s="427"/>
      <c r="DB31" s="427"/>
      <c r="DC31" s="427"/>
      <c r="DD31" s="427"/>
      <c r="DE31" s="427"/>
      <c r="DF31" s="427"/>
      <c r="DG31" s="427"/>
      <c r="DH31" s="427"/>
      <c r="DI31" s="427"/>
      <c r="DJ31" s="427"/>
      <c r="DK31" s="427"/>
      <c r="DL31" s="427"/>
      <c r="DM31" s="427"/>
      <c r="DN31" s="427"/>
      <c r="DO31" s="427"/>
      <c r="DP31" s="427"/>
      <c r="DQ31" s="427"/>
      <c r="DR31" s="427"/>
      <c r="DS31" s="427"/>
      <c r="DT31" s="427"/>
      <c r="DU31" s="427"/>
      <c r="DV31" s="427"/>
      <c r="DW31" s="427"/>
      <c r="DX31" s="427"/>
      <c r="DY31" s="427"/>
      <c r="DZ31" s="427"/>
      <c r="EA31" s="427"/>
      <c r="EB31" s="427"/>
      <c r="EC31" s="427"/>
      <c r="ED31" s="427"/>
      <c r="EE31" s="427"/>
      <c r="EF31" s="427"/>
      <c r="EG31" s="427"/>
      <c r="EH31" s="427"/>
      <c r="EI31" s="427"/>
      <c r="EJ31" s="427"/>
      <c r="EK31" s="427"/>
      <c r="EL31" s="427"/>
      <c r="EM31" s="427"/>
      <c r="EN31" s="427"/>
      <c r="EO31" s="427"/>
      <c r="EP31" s="427"/>
      <c r="EQ31" s="427"/>
      <c r="ER31" s="427"/>
      <c r="ES31" s="427"/>
      <c r="ET31" s="427"/>
      <c r="EU31" s="427"/>
      <c r="EV31" s="427"/>
      <c r="EW31" s="427"/>
      <c r="EX31" s="427"/>
      <c r="EY31" s="427"/>
      <c r="EZ31" s="427"/>
      <c r="FA31" s="427"/>
      <c r="FB31" s="427"/>
      <c r="FC31" s="427"/>
      <c r="FD31" s="427"/>
      <c r="FE31" s="427"/>
      <c r="FF31" s="427"/>
      <c r="FG31" s="427"/>
      <c r="FH31" s="427"/>
      <c r="FI31" s="427"/>
      <c r="FJ31" s="427"/>
      <c r="FK31" s="427"/>
      <c r="FL31" s="427"/>
      <c r="FM31" s="427"/>
      <c r="FN31" s="427"/>
      <c r="FO31" s="427"/>
      <c r="FP31" s="427"/>
      <c r="FQ31" s="427"/>
      <c r="FR31" s="427"/>
      <c r="FS31" s="427"/>
      <c r="FT31" s="427"/>
      <c r="FU31" s="427"/>
      <c r="FV31" s="427"/>
      <c r="FW31" s="427"/>
      <c r="FX31" s="427"/>
      <c r="FY31" s="427"/>
      <c r="FZ31" s="427"/>
      <c r="GA31" s="427"/>
      <c r="GB31" s="427"/>
      <c r="GC31" s="427"/>
      <c r="GD31" s="427"/>
      <c r="GE31" s="427"/>
      <c r="GF31" s="427"/>
      <c r="GG31" s="427"/>
      <c r="GH31" s="427"/>
      <c r="GI31" s="427"/>
      <c r="GJ31" s="427"/>
      <c r="GK31" s="427"/>
      <c r="GL31" s="427"/>
      <c r="GM31" s="427"/>
      <c r="GN31" s="427"/>
      <c r="GO31" s="427"/>
      <c r="GP31" s="427"/>
      <c r="GQ31" s="427"/>
      <c r="GR31" s="427"/>
      <c r="GS31" s="427"/>
      <c r="GT31" s="427"/>
      <c r="GU31" s="427"/>
      <c r="GV31" s="427"/>
      <c r="GW31" s="427"/>
      <c r="GX31" s="427"/>
      <c r="GY31" s="427"/>
      <c r="GZ31" s="427"/>
      <c r="HA31" s="427"/>
      <c r="HB31" s="427"/>
      <c r="HC31" s="427"/>
      <c r="HD31" s="427"/>
      <c r="HE31" s="427"/>
      <c r="HF31" s="427"/>
      <c r="HG31" s="427"/>
      <c r="HH31" s="427"/>
      <c r="HI31" s="427"/>
      <c r="HJ31" s="427"/>
      <c r="HK31" s="427"/>
      <c r="HL31" s="427"/>
      <c r="HM31" s="427"/>
    </row>
    <row r="32" spans="1:246" s="300" customFormat="1" ht="18" customHeight="1">
      <c r="A32" s="493" t="s">
        <v>76</v>
      </c>
      <c r="B32" s="494"/>
      <c r="C32" s="494">
        <v>130000</v>
      </c>
      <c r="D32" s="494">
        <v>130000</v>
      </c>
      <c r="E32" s="495">
        <v>1</v>
      </c>
      <c r="F32" s="494"/>
      <c r="G32" s="495"/>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427"/>
      <c r="BV32" s="427"/>
      <c r="BW32" s="427"/>
      <c r="BX32" s="427"/>
      <c r="BY32" s="427"/>
      <c r="BZ32" s="427"/>
      <c r="CA32" s="427"/>
      <c r="CB32" s="427"/>
      <c r="CC32" s="427"/>
      <c r="CD32" s="427"/>
      <c r="CE32" s="427"/>
      <c r="CF32" s="427"/>
      <c r="CG32" s="427"/>
      <c r="CH32" s="427"/>
      <c r="CI32" s="427"/>
      <c r="CJ32" s="427"/>
      <c r="CK32" s="427"/>
      <c r="CL32" s="427"/>
      <c r="CM32" s="427"/>
      <c r="CN32" s="427"/>
      <c r="CO32" s="427"/>
      <c r="CP32" s="427"/>
      <c r="CQ32" s="427"/>
      <c r="CR32" s="427"/>
      <c r="CS32" s="427"/>
      <c r="CT32" s="427"/>
      <c r="CU32" s="427"/>
      <c r="CV32" s="427"/>
      <c r="CW32" s="427"/>
      <c r="CX32" s="427"/>
      <c r="CY32" s="427"/>
      <c r="CZ32" s="427"/>
      <c r="DA32" s="427"/>
      <c r="DB32" s="427"/>
      <c r="DC32" s="427"/>
      <c r="DD32" s="427"/>
      <c r="DE32" s="427"/>
      <c r="DF32" s="427"/>
      <c r="DG32" s="427"/>
      <c r="DH32" s="427"/>
      <c r="DI32" s="427"/>
      <c r="DJ32" s="427"/>
      <c r="DK32" s="427"/>
      <c r="DL32" s="427"/>
      <c r="DM32" s="427"/>
      <c r="DN32" s="427"/>
      <c r="DO32" s="427"/>
      <c r="DP32" s="427"/>
      <c r="DQ32" s="427"/>
      <c r="DR32" s="427"/>
      <c r="DS32" s="427"/>
      <c r="DT32" s="427"/>
      <c r="DU32" s="427"/>
      <c r="DV32" s="427"/>
      <c r="DW32" s="427"/>
      <c r="DX32" s="427"/>
      <c r="DY32" s="427"/>
      <c r="DZ32" s="427"/>
      <c r="EA32" s="427"/>
      <c r="EB32" s="427"/>
      <c r="EC32" s="427"/>
      <c r="ED32" s="427"/>
      <c r="EE32" s="427"/>
      <c r="EF32" s="427"/>
      <c r="EG32" s="427"/>
      <c r="EH32" s="427"/>
      <c r="EI32" s="427"/>
      <c r="EJ32" s="427"/>
      <c r="EK32" s="427"/>
      <c r="EL32" s="427"/>
      <c r="EM32" s="427"/>
      <c r="EN32" s="427"/>
      <c r="EO32" s="427"/>
      <c r="EP32" s="427"/>
      <c r="EQ32" s="427"/>
      <c r="ER32" s="427"/>
      <c r="ES32" s="427"/>
      <c r="ET32" s="427"/>
      <c r="EU32" s="427"/>
      <c r="EV32" s="427"/>
      <c r="EW32" s="427"/>
      <c r="EX32" s="427"/>
      <c r="EY32" s="427"/>
      <c r="EZ32" s="427"/>
      <c r="FA32" s="427"/>
      <c r="FB32" s="427"/>
      <c r="FC32" s="427"/>
      <c r="FD32" s="427"/>
      <c r="FE32" s="427"/>
      <c r="FF32" s="427"/>
      <c r="FG32" s="427"/>
      <c r="FH32" s="427"/>
      <c r="FI32" s="427"/>
      <c r="FJ32" s="427"/>
      <c r="FK32" s="427"/>
      <c r="FL32" s="427"/>
      <c r="FM32" s="427"/>
      <c r="FN32" s="427"/>
      <c r="FO32" s="427"/>
      <c r="FP32" s="427"/>
      <c r="FQ32" s="427"/>
      <c r="FR32" s="427"/>
      <c r="FS32" s="427"/>
      <c r="FT32" s="427"/>
      <c r="FU32" s="427"/>
      <c r="FV32" s="427"/>
      <c r="FW32" s="427"/>
      <c r="FX32" s="427"/>
      <c r="FY32" s="427"/>
      <c r="FZ32" s="427"/>
      <c r="GA32" s="427"/>
      <c r="GB32" s="427"/>
      <c r="GC32" s="427"/>
      <c r="GD32" s="427"/>
      <c r="GE32" s="427"/>
      <c r="GF32" s="427"/>
      <c r="GG32" s="427"/>
      <c r="GH32" s="427"/>
      <c r="GI32" s="427"/>
      <c r="GJ32" s="427"/>
      <c r="GK32" s="427"/>
      <c r="GL32" s="427"/>
      <c r="GM32" s="427"/>
      <c r="GN32" s="427"/>
      <c r="GO32" s="427"/>
      <c r="GP32" s="427"/>
      <c r="GQ32" s="427"/>
      <c r="GR32" s="427"/>
      <c r="GS32" s="427"/>
      <c r="GT32" s="427"/>
      <c r="GU32" s="427"/>
      <c r="GV32" s="427"/>
      <c r="GW32" s="427"/>
      <c r="GX32" s="427"/>
      <c r="GY32" s="427"/>
      <c r="GZ32" s="427"/>
      <c r="HA32" s="427"/>
      <c r="HB32" s="427"/>
      <c r="HC32" s="427"/>
      <c r="HD32" s="427"/>
      <c r="HE32" s="427"/>
      <c r="HF32" s="427"/>
      <c r="HG32" s="427"/>
      <c r="HH32" s="427"/>
      <c r="HI32" s="427"/>
      <c r="HJ32" s="427"/>
      <c r="HK32" s="427"/>
      <c r="HL32" s="427"/>
      <c r="HM32" s="427"/>
    </row>
    <row r="33" spans="1:246" s="300" customFormat="1" ht="18" customHeight="1">
      <c r="A33" s="493" t="s">
        <v>78</v>
      </c>
      <c r="B33" s="494">
        <v>1000000</v>
      </c>
      <c r="C33" s="494">
        <v>1706000</v>
      </c>
      <c r="D33" s="494">
        <v>1706000</v>
      </c>
      <c r="E33" s="495">
        <v>1</v>
      </c>
      <c r="F33" s="273">
        <v>3272000</v>
      </c>
      <c r="G33" s="495">
        <v>-0.47860635696821519</v>
      </c>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427"/>
      <c r="BV33" s="427"/>
      <c r="BW33" s="427"/>
      <c r="BX33" s="427"/>
      <c r="BY33" s="427"/>
      <c r="BZ33" s="427"/>
      <c r="CA33" s="427"/>
      <c r="CB33" s="427"/>
      <c r="CC33" s="427"/>
      <c r="CD33" s="427"/>
      <c r="CE33" s="427"/>
      <c r="CF33" s="427"/>
      <c r="CG33" s="427"/>
      <c r="CH33" s="427"/>
      <c r="CI33" s="427"/>
      <c r="CJ33" s="427"/>
      <c r="CK33" s="427"/>
      <c r="CL33" s="427"/>
      <c r="CM33" s="427"/>
      <c r="CN33" s="427"/>
      <c r="CO33" s="427"/>
      <c r="CP33" s="427"/>
      <c r="CQ33" s="427"/>
      <c r="CR33" s="427"/>
      <c r="CS33" s="427"/>
      <c r="CT33" s="427"/>
      <c r="CU33" s="427"/>
      <c r="CV33" s="427"/>
      <c r="CW33" s="427"/>
      <c r="CX33" s="427"/>
      <c r="CY33" s="427"/>
      <c r="CZ33" s="427"/>
      <c r="DA33" s="427"/>
      <c r="DB33" s="427"/>
      <c r="DC33" s="427"/>
      <c r="DD33" s="427"/>
      <c r="DE33" s="427"/>
      <c r="DF33" s="427"/>
      <c r="DG33" s="427"/>
      <c r="DH33" s="427"/>
      <c r="DI33" s="427"/>
      <c r="DJ33" s="427"/>
      <c r="DK33" s="427"/>
      <c r="DL33" s="427"/>
      <c r="DM33" s="427"/>
      <c r="DN33" s="427"/>
      <c r="DO33" s="427"/>
      <c r="DP33" s="427"/>
      <c r="DQ33" s="427"/>
      <c r="DR33" s="427"/>
      <c r="DS33" s="427"/>
      <c r="DT33" s="427"/>
      <c r="DU33" s="427"/>
      <c r="DV33" s="427"/>
      <c r="DW33" s="427"/>
      <c r="DX33" s="427"/>
      <c r="DY33" s="427"/>
      <c r="DZ33" s="427"/>
      <c r="EA33" s="427"/>
      <c r="EB33" s="427"/>
      <c r="EC33" s="427"/>
      <c r="ED33" s="427"/>
      <c r="EE33" s="427"/>
      <c r="EF33" s="427"/>
      <c r="EG33" s="427"/>
      <c r="EH33" s="427"/>
      <c r="EI33" s="427"/>
      <c r="EJ33" s="427"/>
      <c r="EK33" s="427"/>
      <c r="EL33" s="427"/>
      <c r="EM33" s="427"/>
      <c r="EN33" s="427"/>
      <c r="EO33" s="427"/>
      <c r="EP33" s="427"/>
      <c r="EQ33" s="427"/>
      <c r="ER33" s="427"/>
      <c r="ES33" s="427"/>
      <c r="ET33" s="427"/>
      <c r="EU33" s="427"/>
      <c r="EV33" s="427"/>
      <c r="EW33" s="427"/>
      <c r="EX33" s="427"/>
      <c r="EY33" s="427"/>
      <c r="EZ33" s="427"/>
      <c r="FA33" s="427"/>
      <c r="FB33" s="427"/>
      <c r="FC33" s="427"/>
      <c r="FD33" s="427"/>
      <c r="FE33" s="427"/>
      <c r="FF33" s="427"/>
      <c r="FG33" s="427"/>
      <c r="FH33" s="427"/>
      <c r="FI33" s="427"/>
      <c r="FJ33" s="427"/>
      <c r="FK33" s="427"/>
      <c r="FL33" s="427"/>
      <c r="FM33" s="427"/>
      <c r="FN33" s="427"/>
      <c r="FO33" s="427"/>
      <c r="FP33" s="427"/>
      <c r="FQ33" s="427"/>
      <c r="FR33" s="427"/>
      <c r="FS33" s="427"/>
      <c r="FT33" s="427"/>
      <c r="FU33" s="427"/>
      <c r="FV33" s="427"/>
      <c r="FW33" s="427"/>
      <c r="FX33" s="427"/>
      <c r="FY33" s="427"/>
      <c r="FZ33" s="427"/>
      <c r="GA33" s="427"/>
      <c r="GB33" s="427"/>
      <c r="GC33" s="427"/>
      <c r="GD33" s="427"/>
      <c r="GE33" s="427"/>
      <c r="GF33" s="427"/>
      <c r="GG33" s="427"/>
      <c r="GH33" s="427"/>
      <c r="GI33" s="427"/>
      <c r="GJ33" s="427"/>
      <c r="GK33" s="427"/>
      <c r="GL33" s="427"/>
      <c r="GM33" s="427"/>
      <c r="GN33" s="427"/>
      <c r="GO33" s="427"/>
      <c r="GP33" s="427"/>
      <c r="GQ33" s="427"/>
      <c r="GR33" s="427"/>
      <c r="GS33" s="427"/>
      <c r="GT33" s="427"/>
      <c r="GU33" s="427"/>
      <c r="GV33" s="427"/>
      <c r="GW33" s="427"/>
      <c r="GX33" s="427"/>
      <c r="GY33" s="427"/>
      <c r="GZ33" s="427"/>
      <c r="HA33" s="427"/>
      <c r="HB33" s="427"/>
      <c r="HC33" s="427"/>
      <c r="HD33" s="427"/>
      <c r="HE33" s="427"/>
      <c r="HF33" s="427"/>
      <c r="HG33" s="427"/>
      <c r="HH33" s="427"/>
      <c r="HI33" s="427"/>
      <c r="HJ33" s="427"/>
      <c r="HK33" s="427"/>
      <c r="HL33" s="427"/>
      <c r="HM33" s="427"/>
    </row>
    <row r="34" spans="1:246" s="300" customFormat="1" ht="18" customHeight="1">
      <c r="A34" s="493" t="s">
        <v>80</v>
      </c>
      <c r="B34" s="494">
        <v>2770000</v>
      </c>
      <c r="C34" s="494">
        <v>3026955</v>
      </c>
      <c r="D34" s="494">
        <v>3026955</v>
      </c>
      <c r="E34" s="495">
        <v>1</v>
      </c>
      <c r="F34" s="273">
        <v>4247020</v>
      </c>
      <c r="G34" s="495">
        <v>-0.2872755485022439</v>
      </c>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427"/>
      <c r="BV34" s="427"/>
      <c r="BW34" s="427"/>
      <c r="BX34" s="427"/>
      <c r="BY34" s="427"/>
      <c r="BZ34" s="427"/>
      <c r="CA34" s="427"/>
      <c r="CB34" s="427"/>
      <c r="CC34" s="427"/>
      <c r="CD34" s="427"/>
      <c r="CE34" s="427"/>
      <c r="CF34" s="427"/>
      <c r="CG34" s="427"/>
      <c r="CH34" s="427"/>
      <c r="CI34" s="427"/>
      <c r="CJ34" s="427"/>
      <c r="CK34" s="427"/>
      <c r="CL34" s="427"/>
      <c r="CM34" s="427"/>
      <c r="CN34" s="427"/>
      <c r="CO34" s="427"/>
      <c r="CP34" s="427"/>
      <c r="CQ34" s="427"/>
      <c r="CR34" s="427"/>
      <c r="CS34" s="427"/>
      <c r="CT34" s="427"/>
      <c r="CU34" s="427"/>
      <c r="CV34" s="427"/>
      <c r="CW34" s="427"/>
      <c r="CX34" s="427"/>
      <c r="CY34" s="427"/>
      <c r="CZ34" s="427"/>
      <c r="DA34" s="427"/>
      <c r="DB34" s="427"/>
      <c r="DC34" s="427"/>
      <c r="DD34" s="427"/>
      <c r="DE34" s="427"/>
      <c r="DF34" s="427"/>
      <c r="DG34" s="427"/>
      <c r="DH34" s="427"/>
      <c r="DI34" s="427"/>
      <c r="DJ34" s="427"/>
      <c r="DK34" s="427"/>
      <c r="DL34" s="427"/>
      <c r="DM34" s="427"/>
      <c r="DN34" s="427"/>
      <c r="DO34" s="427"/>
      <c r="DP34" s="427"/>
      <c r="DQ34" s="427"/>
      <c r="DR34" s="427"/>
      <c r="DS34" s="427"/>
      <c r="DT34" s="427"/>
      <c r="DU34" s="427"/>
      <c r="DV34" s="427"/>
      <c r="DW34" s="427"/>
      <c r="DX34" s="427"/>
      <c r="DY34" s="427"/>
      <c r="DZ34" s="427"/>
      <c r="EA34" s="427"/>
      <c r="EB34" s="427"/>
      <c r="EC34" s="427"/>
      <c r="ED34" s="427"/>
      <c r="EE34" s="427"/>
      <c r="EF34" s="427"/>
      <c r="EG34" s="427"/>
      <c r="EH34" s="427"/>
      <c r="EI34" s="427"/>
      <c r="EJ34" s="427"/>
      <c r="EK34" s="427"/>
      <c r="EL34" s="427"/>
      <c r="EM34" s="427"/>
      <c r="EN34" s="427"/>
      <c r="EO34" s="427"/>
      <c r="EP34" s="427"/>
      <c r="EQ34" s="427"/>
      <c r="ER34" s="427"/>
      <c r="ES34" s="427"/>
      <c r="ET34" s="427"/>
      <c r="EU34" s="427"/>
      <c r="EV34" s="427"/>
      <c r="EW34" s="427"/>
      <c r="EX34" s="427"/>
      <c r="EY34" s="427"/>
      <c r="EZ34" s="427"/>
      <c r="FA34" s="427"/>
      <c r="FB34" s="427"/>
      <c r="FC34" s="427"/>
      <c r="FD34" s="427"/>
      <c r="FE34" s="427"/>
      <c r="FF34" s="427"/>
      <c r="FG34" s="427"/>
      <c r="FH34" s="427"/>
      <c r="FI34" s="427"/>
      <c r="FJ34" s="427"/>
      <c r="FK34" s="427"/>
      <c r="FL34" s="427"/>
      <c r="FM34" s="427"/>
      <c r="FN34" s="427"/>
      <c r="FO34" s="427"/>
      <c r="FP34" s="427"/>
      <c r="FQ34" s="427"/>
      <c r="FR34" s="427"/>
      <c r="FS34" s="427"/>
      <c r="FT34" s="427"/>
      <c r="FU34" s="427"/>
      <c r="FV34" s="427"/>
      <c r="FW34" s="427"/>
      <c r="FX34" s="427"/>
      <c r="FY34" s="427"/>
      <c r="FZ34" s="427"/>
      <c r="GA34" s="427"/>
      <c r="GB34" s="427"/>
      <c r="GC34" s="427"/>
      <c r="GD34" s="427"/>
      <c r="GE34" s="427"/>
      <c r="GF34" s="427"/>
      <c r="GG34" s="427"/>
      <c r="GH34" s="427"/>
      <c r="GI34" s="427"/>
      <c r="GJ34" s="427"/>
      <c r="GK34" s="427"/>
      <c r="GL34" s="427"/>
      <c r="GM34" s="427"/>
      <c r="GN34" s="427"/>
      <c r="GO34" s="427"/>
      <c r="GP34" s="427"/>
      <c r="GQ34" s="427"/>
      <c r="GR34" s="427"/>
      <c r="GS34" s="427"/>
      <c r="GT34" s="427"/>
      <c r="GU34" s="427"/>
      <c r="GV34" s="427"/>
      <c r="GW34" s="427"/>
      <c r="GX34" s="427"/>
      <c r="GY34" s="427"/>
      <c r="GZ34" s="427"/>
      <c r="HA34" s="427"/>
      <c r="HB34" s="427"/>
      <c r="HC34" s="427"/>
      <c r="HD34" s="427"/>
      <c r="HE34" s="427"/>
      <c r="HF34" s="427"/>
      <c r="HG34" s="427"/>
      <c r="HH34" s="427"/>
      <c r="HI34" s="427"/>
      <c r="HJ34" s="427"/>
      <c r="HK34" s="427"/>
      <c r="HL34" s="427"/>
      <c r="HM34" s="427"/>
    </row>
    <row r="35" spans="1:246" s="300" customFormat="1" ht="18" customHeight="1">
      <c r="A35" s="493" t="s">
        <v>82</v>
      </c>
      <c r="B35" s="494">
        <v>1030000</v>
      </c>
      <c r="C35" s="494">
        <v>1030000</v>
      </c>
      <c r="D35" s="494">
        <v>1030386</v>
      </c>
      <c r="E35" s="495">
        <v>1.0003747572815533</v>
      </c>
      <c r="F35" s="273">
        <v>1230000</v>
      </c>
      <c r="G35" s="495">
        <v>-0.16228780487804884</v>
      </c>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427"/>
      <c r="BV35" s="427"/>
      <c r="BW35" s="427"/>
      <c r="BX35" s="427"/>
      <c r="BY35" s="427"/>
      <c r="BZ35" s="427"/>
      <c r="CA35" s="427"/>
      <c r="CB35" s="427"/>
      <c r="CC35" s="427"/>
      <c r="CD35" s="427"/>
      <c r="CE35" s="427"/>
      <c r="CF35" s="427"/>
      <c r="CG35" s="427"/>
      <c r="CH35" s="427"/>
      <c r="CI35" s="427"/>
      <c r="CJ35" s="427"/>
      <c r="CK35" s="427"/>
      <c r="CL35" s="427"/>
      <c r="CM35" s="427"/>
      <c r="CN35" s="427"/>
      <c r="CO35" s="427"/>
      <c r="CP35" s="427"/>
      <c r="CQ35" s="427"/>
      <c r="CR35" s="427"/>
      <c r="CS35" s="427"/>
      <c r="CT35" s="427"/>
      <c r="CU35" s="427"/>
      <c r="CV35" s="427"/>
      <c r="CW35" s="427"/>
      <c r="CX35" s="427"/>
      <c r="CY35" s="427"/>
      <c r="CZ35" s="427"/>
      <c r="DA35" s="427"/>
      <c r="DB35" s="427"/>
      <c r="DC35" s="427"/>
      <c r="DD35" s="427"/>
      <c r="DE35" s="427"/>
      <c r="DF35" s="427"/>
      <c r="DG35" s="427"/>
      <c r="DH35" s="427"/>
      <c r="DI35" s="427"/>
      <c r="DJ35" s="427"/>
      <c r="DK35" s="427"/>
      <c r="DL35" s="427"/>
      <c r="DM35" s="427"/>
      <c r="DN35" s="427"/>
      <c r="DO35" s="427"/>
      <c r="DP35" s="427"/>
      <c r="DQ35" s="427"/>
      <c r="DR35" s="427"/>
      <c r="DS35" s="427"/>
      <c r="DT35" s="427"/>
      <c r="DU35" s="427"/>
      <c r="DV35" s="427"/>
      <c r="DW35" s="427"/>
      <c r="DX35" s="427"/>
      <c r="DY35" s="427"/>
      <c r="DZ35" s="427"/>
      <c r="EA35" s="427"/>
      <c r="EB35" s="427"/>
      <c r="EC35" s="427"/>
      <c r="ED35" s="427"/>
      <c r="EE35" s="427"/>
      <c r="EF35" s="427"/>
      <c r="EG35" s="427"/>
      <c r="EH35" s="427"/>
      <c r="EI35" s="427"/>
      <c r="EJ35" s="427"/>
      <c r="EK35" s="427"/>
      <c r="EL35" s="427"/>
      <c r="EM35" s="427"/>
      <c r="EN35" s="427"/>
      <c r="EO35" s="427"/>
      <c r="EP35" s="427"/>
      <c r="EQ35" s="427"/>
      <c r="ER35" s="427"/>
      <c r="ES35" s="427"/>
      <c r="ET35" s="427"/>
      <c r="EU35" s="427"/>
      <c r="EV35" s="427"/>
      <c r="EW35" s="427"/>
      <c r="EX35" s="427"/>
      <c r="EY35" s="427"/>
      <c r="EZ35" s="427"/>
      <c r="FA35" s="427"/>
      <c r="FB35" s="427"/>
      <c r="FC35" s="427"/>
      <c r="FD35" s="427"/>
      <c r="FE35" s="427"/>
      <c r="FF35" s="427"/>
      <c r="FG35" s="427"/>
      <c r="FH35" s="427"/>
      <c r="FI35" s="427"/>
      <c r="FJ35" s="427"/>
      <c r="FK35" s="427"/>
      <c r="FL35" s="427"/>
      <c r="FM35" s="427"/>
      <c r="FN35" s="427"/>
      <c r="FO35" s="427"/>
      <c r="FP35" s="427"/>
      <c r="FQ35" s="427"/>
      <c r="FR35" s="427"/>
      <c r="FS35" s="427"/>
      <c r="FT35" s="427"/>
      <c r="FU35" s="427"/>
      <c r="FV35" s="427"/>
      <c r="FW35" s="427"/>
      <c r="FX35" s="427"/>
      <c r="FY35" s="427"/>
      <c r="FZ35" s="427"/>
      <c r="GA35" s="427"/>
      <c r="GB35" s="427"/>
      <c r="GC35" s="427"/>
      <c r="GD35" s="427"/>
      <c r="GE35" s="427"/>
      <c r="GF35" s="427"/>
      <c r="GG35" s="427"/>
      <c r="GH35" s="427"/>
      <c r="GI35" s="427"/>
      <c r="GJ35" s="427"/>
      <c r="GK35" s="427"/>
      <c r="GL35" s="427"/>
      <c r="GM35" s="427"/>
      <c r="GN35" s="427"/>
      <c r="GO35" s="427"/>
      <c r="GP35" s="427"/>
      <c r="GQ35" s="427"/>
      <c r="GR35" s="427"/>
      <c r="GS35" s="427"/>
      <c r="GT35" s="427"/>
      <c r="GU35" s="427"/>
      <c r="GV35" s="427"/>
      <c r="GW35" s="427"/>
      <c r="GX35" s="427"/>
      <c r="GY35" s="427"/>
      <c r="GZ35" s="427"/>
      <c r="HA35" s="427"/>
      <c r="HB35" s="427"/>
      <c r="HC35" s="427"/>
      <c r="HD35" s="427"/>
      <c r="HE35" s="427"/>
      <c r="HF35" s="427"/>
      <c r="HG35" s="427"/>
      <c r="HH35" s="427"/>
      <c r="HI35" s="427"/>
      <c r="HJ35" s="427"/>
      <c r="HK35" s="427"/>
      <c r="HL35" s="427"/>
      <c r="HM35" s="427"/>
    </row>
    <row r="36" spans="1:246" s="300" customFormat="1" ht="18" customHeight="1">
      <c r="A36" s="492"/>
      <c r="B36" s="492"/>
      <c r="C36" s="492"/>
      <c r="D36" s="492"/>
      <c r="E36" s="492"/>
      <c r="F36" s="492"/>
      <c r="G36" s="492"/>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427"/>
      <c r="BV36" s="427"/>
      <c r="BW36" s="427"/>
      <c r="BX36" s="427"/>
      <c r="BY36" s="427"/>
      <c r="BZ36" s="427"/>
      <c r="CA36" s="427"/>
      <c r="CB36" s="427"/>
      <c r="CC36" s="427"/>
      <c r="CD36" s="427"/>
      <c r="CE36" s="427"/>
      <c r="CF36" s="427"/>
      <c r="CG36" s="427"/>
      <c r="CH36" s="427"/>
      <c r="CI36" s="427"/>
      <c r="CJ36" s="427"/>
      <c r="CK36" s="427"/>
      <c r="CL36" s="427"/>
      <c r="CM36" s="427"/>
      <c r="CN36" s="427"/>
      <c r="CO36" s="427"/>
      <c r="CP36" s="427"/>
      <c r="CQ36" s="427"/>
      <c r="CR36" s="427"/>
      <c r="CS36" s="427"/>
      <c r="CT36" s="427"/>
      <c r="CU36" s="427"/>
      <c r="CV36" s="427"/>
      <c r="CW36" s="427"/>
      <c r="CX36" s="427"/>
      <c r="CY36" s="427"/>
      <c r="CZ36" s="427"/>
      <c r="DA36" s="427"/>
      <c r="DB36" s="427"/>
      <c r="DC36" s="427"/>
      <c r="DD36" s="427"/>
      <c r="DE36" s="427"/>
      <c r="DF36" s="427"/>
      <c r="DG36" s="427"/>
      <c r="DH36" s="427"/>
      <c r="DI36" s="427"/>
      <c r="DJ36" s="427"/>
      <c r="DK36" s="427"/>
      <c r="DL36" s="427"/>
      <c r="DM36" s="427"/>
      <c r="DN36" s="427"/>
      <c r="DO36" s="427"/>
      <c r="DP36" s="427"/>
      <c r="DQ36" s="427"/>
      <c r="DR36" s="427"/>
      <c r="DS36" s="427"/>
      <c r="DT36" s="427"/>
      <c r="DU36" s="427"/>
      <c r="DV36" s="427"/>
      <c r="DW36" s="427"/>
      <c r="DX36" s="427"/>
      <c r="DY36" s="427"/>
      <c r="DZ36" s="427"/>
      <c r="EA36" s="427"/>
      <c r="EB36" s="427"/>
      <c r="EC36" s="427"/>
      <c r="ED36" s="427"/>
      <c r="EE36" s="427"/>
      <c r="EF36" s="427"/>
      <c r="EG36" s="427"/>
      <c r="EH36" s="427"/>
      <c r="EI36" s="427"/>
      <c r="EJ36" s="427"/>
      <c r="EK36" s="427"/>
      <c r="EL36" s="427"/>
      <c r="EM36" s="427"/>
      <c r="EN36" s="427"/>
      <c r="EO36" s="427"/>
      <c r="EP36" s="427"/>
      <c r="EQ36" s="427"/>
      <c r="ER36" s="427"/>
      <c r="ES36" s="427"/>
      <c r="ET36" s="427"/>
      <c r="EU36" s="427"/>
      <c r="EV36" s="427"/>
      <c r="EW36" s="427"/>
      <c r="EX36" s="427"/>
      <c r="EY36" s="427"/>
      <c r="EZ36" s="427"/>
      <c r="FA36" s="427"/>
      <c r="FB36" s="427"/>
      <c r="FC36" s="427"/>
      <c r="FD36" s="427"/>
      <c r="FE36" s="427"/>
      <c r="FF36" s="427"/>
      <c r="FG36" s="427"/>
      <c r="FH36" s="427"/>
      <c r="FI36" s="427"/>
      <c r="FJ36" s="427"/>
      <c r="FK36" s="427"/>
      <c r="FL36" s="427"/>
      <c r="FM36" s="427"/>
      <c r="FN36" s="427"/>
      <c r="FO36" s="427"/>
      <c r="FP36" s="427"/>
      <c r="FQ36" s="427"/>
      <c r="FR36" s="427"/>
      <c r="FS36" s="427"/>
      <c r="FT36" s="427"/>
      <c r="FU36" s="427"/>
      <c r="FV36" s="427"/>
      <c r="FW36" s="427"/>
      <c r="FX36" s="427"/>
      <c r="FY36" s="427"/>
      <c r="FZ36" s="427"/>
      <c r="GA36" s="427"/>
      <c r="GB36" s="427"/>
      <c r="GC36" s="427"/>
      <c r="GD36" s="427"/>
      <c r="GE36" s="427"/>
      <c r="GF36" s="427"/>
      <c r="GG36" s="427"/>
      <c r="GH36" s="427"/>
      <c r="GI36" s="427"/>
      <c r="GJ36" s="427"/>
      <c r="GK36" s="427"/>
      <c r="GL36" s="427"/>
      <c r="GM36" s="427"/>
      <c r="GN36" s="427"/>
      <c r="GO36" s="427"/>
      <c r="GP36" s="427"/>
      <c r="GQ36" s="427"/>
      <c r="GR36" s="427"/>
      <c r="GS36" s="427"/>
      <c r="GT36" s="427"/>
      <c r="GU36" s="427"/>
      <c r="GV36" s="427"/>
      <c r="GW36" s="427"/>
      <c r="GX36" s="427"/>
      <c r="GY36" s="427"/>
      <c r="GZ36" s="427"/>
      <c r="HA36" s="427"/>
      <c r="HB36" s="427"/>
      <c r="HC36" s="427"/>
      <c r="HD36" s="427"/>
      <c r="HE36" s="427"/>
      <c r="HF36" s="427"/>
      <c r="HG36" s="427"/>
      <c r="HH36" s="427"/>
      <c r="HI36" s="427"/>
      <c r="HJ36" s="427"/>
      <c r="HK36" s="427"/>
      <c r="HL36" s="427"/>
      <c r="HM36" s="427"/>
    </row>
    <row r="37" spans="1:246" s="300" customFormat="1" ht="18" customHeight="1">
      <c r="A37" s="492"/>
      <c r="B37" s="492"/>
      <c r="C37" s="492"/>
      <c r="D37" s="492"/>
      <c r="E37" s="492"/>
      <c r="F37" s="492"/>
      <c r="G37" s="492"/>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27"/>
      <c r="BT37" s="427"/>
      <c r="BU37" s="427"/>
      <c r="BV37" s="427"/>
      <c r="BW37" s="427"/>
      <c r="BX37" s="427"/>
      <c r="BY37" s="427"/>
      <c r="BZ37" s="427"/>
      <c r="CA37" s="427"/>
      <c r="CB37" s="427"/>
      <c r="CC37" s="427"/>
      <c r="CD37" s="427"/>
      <c r="CE37" s="427"/>
      <c r="CF37" s="427"/>
      <c r="CG37" s="427"/>
      <c r="CH37" s="427"/>
      <c r="CI37" s="427"/>
      <c r="CJ37" s="427"/>
      <c r="CK37" s="427"/>
      <c r="CL37" s="427"/>
      <c r="CM37" s="427"/>
      <c r="CN37" s="427"/>
      <c r="CO37" s="427"/>
      <c r="CP37" s="427"/>
      <c r="CQ37" s="427"/>
      <c r="CR37" s="427"/>
      <c r="CS37" s="427"/>
      <c r="CT37" s="427"/>
      <c r="CU37" s="427"/>
      <c r="CV37" s="427"/>
      <c r="CW37" s="427"/>
      <c r="CX37" s="427"/>
      <c r="CY37" s="427"/>
      <c r="CZ37" s="427"/>
      <c r="DA37" s="427"/>
      <c r="DB37" s="427"/>
      <c r="DC37" s="427"/>
      <c r="DD37" s="427"/>
      <c r="DE37" s="427"/>
      <c r="DF37" s="427"/>
      <c r="DG37" s="427"/>
      <c r="DH37" s="427"/>
      <c r="DI37" s="427"/>
      <c r="DJ37" s="427"/>
      <c r="DK37" s="427"/>
      <c r="DL37" s="427"/>
      <c r="DM37" s="427"/>
      <c r="DN37" s="427"/>
      <c r="DO37" s="427"/>
      <c r="DP37" s="427"/>
      <c r="DQ37" s="427"/>
      <c r="DR37" s="427"/>
      <c r="DS37" s="427"/>
      <c r="DT37" s="427"/>
      <c r="DU37" s="427"/>
      <c r="DV37" s="427"/>
      <c r="DW37" s="427"/>
      <c r="DX37" s="427"/>
      <c r="DY37" s="427"/>
      <c r="DZ37" s="427"/>
      <c r="EA37" s="427"/>
      <c r="EB37" s="427"/>
      <c r="EC37" s="427"/>
      <c r="ED37" s="427"/>
      <c r="EE37" s="427"/>
      <c r="EF37" s="427"/>
      <c r="EG37" s="427"/>
      <c r="EH37" s="427"/>
      <c r="EI37" s="427"/>
      <c r="EJ37" s="427"/>
      <c r="EK37" s="427"/>
      <c r="EL37" s="427"/>
      <c r="EM37" s="427"/>
      <c r="EN37" s="427"/>
      <c r="EO37" s="427"/>
      <c r="EP37" s="427"/>
      <c r="EQ37" s="427"/>
      <c r="ER37" s="427"/>
      <c r="ES37" s="427"/>
      <c r="ET37" s="427"/>
      <c r="EU37" s="427"/>
      <c r="EV37" s="427"/>
      <c r="EW37" s="427"/>
      <c r="EX37" s="427"/>
      <c r="EY37" s="427"/>
      <c r="EZ37" s="427"/>
      <c r="FA37" s="427"/>
      <c r="FB37" s="427"/>
      <c r="FC37" s="427"/>
      <c r="FD37" s="427"/>
      <c r="FE37" s="427"/>
      <c r="FF37" s="427"/>
      <c r="FG37" s="427"/>
      <c r="FH37" s="427"/>
      <c r="FI37" s="427"/>
      <c r="FJ37" s="427"/>
      <c r="FK37" s="427"/>
      <c r="FL37" s="427"/>
      <c r="FM37" s="427"/>
      <c r="FN37" s="427"/>
      <c r="FO37" s="427"/>
      <c r="FP37" s="427"/>
      <c r="FQ37" s="427"/>
      <c r="FR37" s="427"/>
      <c r="FS37" s="427"/>
      <c r="FT37" s="427"/>
      <c r="FU37" s="427"/>
      <c r="FV37" s="427"/>
      <c r="FW37" s="427"/>
      <c r="FX37" s="427"/>
      <c r="FY37" s="427"/>
      <c r="FZ37" s="427"/>
      <c r="GA37" s="427"/>
      <c r="GB37" s="427"/>
      <c r="GC37" s="427"/>
      <c r="GD37" s="427"/>
      <c r="GE37" s="427"/>
      <c r="GF37" s="427"/>
      <c r="GG37" s="427"/>
      <c r="GH37" s="427"/>
      <c r="GI37" s="427"/>
      <c r="GJ37" s="427"/>
      <c r="GK37" s="427"/>
      <c r="GL37" s="427"/>
      <c r="GM37" s="427"/>
      <c r="GN37" s="427"/>
      <c r="GO37" s="427"/>
      <c r="GP37" s="427"/>
      <c r="GQ37" s="427"/>
      <c r="GR37" s="427"/>
      <c r="GS37" s="427"/>
      <c r="GT37" s="427"/>
      <c r="GU37" s="427"/>
      <c r="GV37" s="427"/>
      <c r="GW37" s="427"/>
      <c r="GX37" s="427"/>
      <c r="GY37" s="427"/>
      <c r="GZ37" s="427"/>
      <c r="HA37" s="427"/>
      <c r="HB37" s="427"/>
      <c r="HC37" s="427"/>
      <c r="HD37" s="427"/>
      <c r="HE37" s="427"/>
      <c r="HF37" s="427"/>
      <c r="HG37" s="427"/>
      <c r="HH37" s="427"/>
      <c r="HI37" s="427"/>
      <c r="HJ37" s="427"/>
      <c r="HK37" s="427"/>
      <c r="HL37" s="427"/>
      <c r="HM37" s="427"/>
    </row>
    <row r="38" spans="1:246" s="300" customFormat="1" ht="18" customHeight="1">
      <c r="A38" s="490"/>
      <c r="B38" s="490"/>
      <c r="C38" s="490"/>
      <c r="D38" s="490"/>
      <c r="E38" s="490"/>
      <c r="F38" s="490"/>
      <c r="G38" s="490"/>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427"/>
      <c r="BV38" s="427"/>
      <c r="BW38" s="427"/>
      <c r="BX38" s="427"/>
      <c r="BY38" s="427"/>
      <c r="BZ38" s="427"/>
      <c r="CA38" s="427"/>
      <c r="CB38" s="427"/>
      <c r="CC38" s="427"/>
      <c r="CD38" s="427"/>
      <c r="CE38" s="427"/>
      <c r="CF38" s="427"/>
      <c r="CG38" s="427"/>
      <c r="CH38" s="427"/>
      <c r="CI38" s="427"/>
      <c r="CJ38" s="427"/>
      <c r="CK38" s="427"/>
      <c r="CL38" s="427"/>
      <c r="CM38" s="427"/>
      <c r="CN38" s="427"/>
      <c r="CO38" s="427"/>
      <c r="CP38" s="427"/>
      <c r="CQ38" s="427"/>
      <c r="CR38" s="427"/>
      <c r="CS38" s="427"/>
      <c r="CT38" s="427"/>
      <c r="CU38" s="427"/>
      <c r="CV38" s="427"/>
      <c r="CW38" s="427"/>
      <c r="CX38" s="427"/>
      <c r="CY38" s="427"/>
      <c r="CZ38" s="427"/>
      <c r="DA38" s="427"/>
      <c r="DB38" s="427"/>
      <c r="DC38" s="427"/>
      <c r="DD38" s="427"/>
      <c r="DE38" s="427"/>
      <c r="DF38" s="427"/>
      <c r="DG38" s="427"/>
      <c r="DH38" s="427"/>
      <c r="DI38" s="427"/>
      <c r="DJ38" s="427"/>
      <c r="DK38" s="427"/>
      <c r="DL38" s="427"/>
      <c r="DM38" s="427"/>
      <c r="DN38" s="427"/>
      <c r="DO38" s="427"/>
      <c r="DP38" s="427"/>
      <c r="DQ38" s="427"/>
      <c r="DR38" s="427"/>
      <c r="DS38" s="427"/>
      <c r="DT38" s="427"/>
      <c r="DU38" s="427"/>
      <c r="DV38" s="427"/>
      <c r="DW38" s="427"/>
      <c r="DX38" s="427"/>
      <c r="DY38" s="427"/>
      <c r="DZ38" s="427"/>
      <c r="EA38" s="427"/>
      <c r="EB38" s="427"/>
      <c r="EC38" s="427"/>
      <c r="ED38" s="427"/>
      <c r="EE38" s="427"/>
      <c r="EF38" s="427"/>
      <c r="EG38" s="427"/>
      <c r="EH38" s="427"/>
      <c r="EI38" s="427"/>
      <c r="EJ38" s="427"/>
      <c r="EK38" s="427"/>
      <c r="EL38" s="427"/>
      <c r="EM38" s="427"/>
      <c r="EN38" s="427"/>
      <c r="EO38" s="427"/>
      <c r="EP38" s="427"/>
      <c r="EQ38" s="427"/>
      <c r="ER38" s="427"/>
      <c r="ES38" s="427"/>
      <c r="ET38" s="427"/>
      <c r="EU38" s="427"/>
      <c r="EV38" s="427"/>
      <c r="EW38" s="427"/>
      <c r="EX38" s="427"/>
      <c r="EY38" s="427"/>
      <c r="EZ38" s="427"/>
      <c r="FA38" s="427"/>
      <c r="FB38" s="427"/>
      <c r="FC38" s="427"/>
      <c r="FD38" s="427"/>
      <c r="FE38" s="427"/>
      <c r="FF38" s="427"/>
      <c r="FG38" s="427"/>
      <c r="FH38" s="427"/>
      <c r="FI38" s="427"/>
      <c r="FJ38" s="427"/>
      <c r="FK38" s="427"/>
      <c r="FL38" s="427"/>
      <c r="FM38" s="427"/>
      <c r="FN38" s="427"/>
      <c r="FO38" s="427"/>
      <c r="FP38" s="427"/>
      <c r="FQ38" s="427"/>
      <c r="FR38" s="427"/>
      <c r="FS38" s="427"/>
      <c r="FT38" s="427"/>
      <c r="FU38" s="427"/>
      <c r="FV38" s="427"/>
      <c r="FW38" s="427"/>
      <c r="FX38" s="427"/>
      <c r="FY38" s="427"/>
      <c r="FZ38" s="427"/>
      <c r="GA38" s="427"/>
      <c r="GB38" s="427"/>
      <c r="GC38" s="427"/>
      <c r="GD38" s="427"/>
      <c r="GE38" s="427"/>
      <c r="GF38" s="427"/>
      <c r="GG38" s="427"/>
      <c r="GH38" s="427"/>
      <c r="GI38" s="427"/>
      <c r="GJ38" s="427"/>
      <c r="GK38" s="427"/>
      <c r="GL38" s="427"/>
      <c r="GM38" s="427"/>
      <c r="GN38" s="427"/>
      <c r="GO38" s="427"/>
      <c r="GP38" s="427"/>
      <c r="GQ38" s="427"/>
      <c r="GR38" s="427"/>
      <c r="GS38" s="427"/>
      <c r="GT38" s="427"/>
      <c r="GU38" s="427"/>
      <c r="GV38" s="427"/>
      <c r="GW38" s="427"/>
      <c r="GX38" s="427"/>
      <c r="GY38" s="427"/>
      <c r="GZ38" s="427"/>
      <c r="HA38" s="427"/>
      <c r="HB38" s="427"/>
      <c r="HC38" s="427"/>
      <c r="HD38" s="427"/>
      <c r="HE38" s="427"/>
      <c r="HF38" s="427"/>
      <c r="HG38" s="427"/>
      <c r="HH38" s="427"/>
      <c r="HI38" s="427"/>
      <c r="HJ38" s="427"/>
      <c r="HK38" s="427"/>
      <c r="HL38" s="427"/>
      <c r="HM38" s="427"/>
    </row>
    <row r="39" spans="1:246" s="300" customFormat="1" ht="18" customHeight="1">
      <c r="A39" s="480" t="s">
        <v>86</v>
      </c>
      <c r="B39" s="276">
        <v>29435249</v>
      </c>
      <c r="C39" s="276">
        <v>30528204</v>
      </c>
      <c r="D39" s="276">
        <v>32390322</v>
      </c>
      <c r="E39" s="491">
        <v>1.0609966442834304</v>
      </c>
      <c r="F39" s="496">
        <v>33700440</v>
      </c>
      <c r="G39" s="491">
        <v>-3.8875397472555306E-2</v>
      </c>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427"/>
      <c r="BV39" s="427"/>
      <c r="BW39" s="427"/>
      <c r="BX39" s="427"/>
      <c r="BY39" s="427"/>
      <c r="BZ39" s="427"/>
      <c r="CA39" s="427"/>
      <c r="CB39" s="427"/>
      <c r="CC39" s="427"/>
      <c r="CD39" s="427"/>
      <c r="CE39" s="427"/>
      <c r="CF39" s="427"/>
      <c r="CG39" s="427"/>
      <c r="CH39" s="427"/>
      <c r="CI39" s="427"/>
      <c r="CJ39" s="427"/>
      <c r="CK39" s="427"/>
      <c r="CL39" s="427"/>
      <c r="CM39" s="427"/>
      <c r="CN39" s="427"/>
      <c r="CO39" s="427"/>
      <c r="CP39" s="427"/>
      <c r="CQ39" s="427"/>
      <c r="CR39" s="427"/>
      <c r="CS39" s="427"/>
      <c r="CT39" s="427"/>
      <c r="CU39" s="427"/>
      <c r="CV39" s="427"/>
      <c r="CW39" s="427"/>
      <c r="CX39" s="427"/>
      <c r="CY39" s="427"/>
      <c r="CZ39" s="427"/>
      <c r="DA39" s="427"/>
      <c r="DB39" s="427"/>
      <c r="DC39" s="427"/>
      <c r="DD39" s="427"/>
      <c r="DE39" s="427"/>
      <c r="DF39" s="427"/>
      <c r="DG39" s="427"/>
      <c r="DH39" s="427"/>
      <c r="DI39" s="427"/>
      <c r="DJ39" s="427"/>
      <c r="DK39" s="427"/>
      <c r="DL39" s="427"/>
      <c r="DM39" s="427"/>
      <c r="DN39" s="427"/>
      <c r="DO39" s="427"/>
      <c r="DP39" s="427"/>
      <c r="DQ39" s="427"/>
      <c r="DR39" s="427"/>
      <c r="DS39" s="427"/>
      <c r="DT39" s="427"/>
      <c r="DU39" s="427"/>
      <c r="DV39" s="427"/>
      <c r="DW39" s="427"/>
      <c r="DX39" s="427"/>
      <c r="DY39" s="427"/>
      <c r="DZ39" s="427"/>
      <c r="EA39" s="427"/>
      <c r="EB39" s="427"/>
      <c r="EC39" s="427"/>
      <c r="ED39" s="427"/>
      <c r="EE39" s="427"/>
      <c r="EF39" s="427"/>
      <c r="EG39" s="427"/>
      <c r="EH39" s="427"/>
      <c r="EI39" s="427"/>
      <c r="EJ39" s="427"/>
      <c r="EK39" s="427"/>
      <c r="EL39" s="427"/>
      <c r="EM39" s="427"/>
      <c r="EN39" s="427"/>
      <c r="EO39" s="427"/>
      <c r="EP39" s="427"/>
      <c r="EQ39" s="427"/>
      <c r="ER39" s="427"/>
      <c r="ES39" s="427"/>
      <c r="ET39" s="427"/>
      <c r="EU39" s="427"/>
      <c r="EV39" s="427"/>
      <c r="EW39" s="427"/>
      <c r="EX39" s="427"/>
      <c r="EY39" s="427"/>
      <c r="EZ39" s="427"/>
      <c r="FA39" s="427"/>
      <c r="FB39" s="427"/>
      <c r="FC39" s="427"/>
      <c r="FD39" s="427"/>
      <c r="FE39" s="427"/>
      <c r="FF39" s="427"/>
      <c r="FG39" s="427"/>
      <c r="FH39" s="427"/>
      <c r="FI39" s="427"/>
      <c r="FJ39" s="427"/>
      <c r="FK39" s="427"/>
      <c r="FL39" s="427"/>
      <c r="FM39" s="427"/>
      <c r="FN39" s="427"/>
      <c r="FO39" s="427"/>
      <c r="FP39" s="427"/>
      <c r="FQ39" s="427"/>
      <c r="FR39" s="427"/>
      <c r="FS39" s="427"/>
      <c r="FT39" s="427"/>
      <c r="FU39" s="427"/>
      <c r="FV39" s="427"/>
      <c r="FW39" s="427"/>
      <c r="FX39" s="427"/>
      <c r="FY39" s="427"/>
      <c r="FZ39" s="427"/>
      <c r="GA39" s="427"/>
      <c r="GB39" s="427"/>
      <c r="GC39" s="427"/>
      <c r="GD39" s="427"/>
      <c r="GE39" s="427"/>
      <c r="GF39" s="427"/>
      <c r="GG39" s="427"/>
      <c r="GH39" s="427"/>
      <c r="GI39" s="427"/>
      <c r="GJ39" s="427"/>
      <c r="GK39" s="427"/>
      <c r="GL39" s="427"/>
      <c r="GM39" s="427"/>
      <c r="GN39" s="427"/>
      <c r="GO39" s="427"/>
      <c r="GP39" s="427"/>
      <c r="GQ39" s="427"/>
      <c r="GR39" s="427"/>
      <c r="GS39" s="427"/>
      <c r="GT39" s="427"/>
      <c r="GU39" s="427"/>
      <c r="GV39" s="427"/>
      <c r="GW39" s="427"/>
      <c r="GX39" s="427"/>
      <c r="GY39" s="427"/>
      <c r="GZ39" s="427"/>
      <c r="HA39" s="427"/>
      <c r="HB39" s="427"/>
      <c r="HC39" s="427"/>
      <c r="HD39" s="427"/>
      <c r="HE39" s="427"/>
      <c r="HF39" s="427"/>
      <c r="HG39" s="427"/>
      <c r="HH39" s="427"/>
      <c r="HI39" s="427"/>
      <c r="HJ39" s="427"/>
      <c r="HK39" s="427"/>
      <c r="HL39" s="427"/>
      <c r="HM39" s="427"/>
    </row>
    <row r="40" spans="1:246" s="427" customFormat="1" ht="18" customHeight="1">
      <c r="HN40"/>
      <c r="HO40"/>
      <c r="HP40"/>
      <c r="HQ40"/>
      <c r="HR40"/>
      <c r="HS40"/>
      <c r="HT40"/>
      <c r="HU40"/>
      <c r="HV40"/>
      <c r="HW40"/>
      <c r="HX40"/>
      <c r="HY40"/>
      <c r="HZ40"/>
      <c r="IA40"/>
      <c r="IB40"/>
      <c r="IC40"/>
      <c r="ID40"/>
      <c r="IE40"/>
      <c r="IF40"/>
      <c r="IG40"/>
      <c r="IH40"/>
      <c r="II40"/>
      <c r="IJ40"/>
      <c r="IK40"/>
      <c r="IL40"/>
    </row>
    <row r="41" spans="1:246" s="427" customFormat="1" ht="18" customHeight="1">
      <c r="HN41"/>
      <c r="HO41"/>
      <c r="HP41"/>
      <c r="HQ41"/>
      <c r="HR41"/>
      <c r="HS41"/>
      <c r="HT41"/>
      <c r="HU41"/>
      <c r="HV41"/>
      <c r="HW41"/>
      <c r="HX41"/>
      <c r="HY41"/>
      <c r="HZ41"/>
      <c r="IA41"/>
      <c r="IB41"/>
      <c r="IC41"/>
      <c r="ID41"/>
      <c r="IE41"/>
      <c r="IF41"/>
      <c r="IG41"/>
      <c r="IH41"/>
      <c r="II41"/>
      <c r="IJ41"/>
      <c r="IK41"/>
      <c r="IL41"/>
    </row>
    <row r="42" spans="1:246" s="427" customFormat="1" ht="18" customHeight="1">
      <c r="C42" s="497"/>
      <c r="HN42"/>
      <c r="HO42"/>
      <c r="HP42"/>
      <c r="HQ42"/>
      <c r="HR42"/>
      <c r="HS42"/>
      <c r="HT42"/>
      <c r="HU42"/>
      <c r="HV42"/>
      <c r="HW42"/>
      <c r="HX42"/>
      <c r="HY42"/>
      <c r="HZ42"/>
      <c r="IA42"/>
      <c r="IB42"/>
      <c r="IC42"/>
      <c r="ID42"/>
      <c r="IE42"/>
      <c r="IF42"/>
      <c r="IG42"/>
      <c r="IH42"/>
      <c r="II42"/>
      <c r="IJ42"/>
      <c r="IK42"/>
      <c r="IL42"/>
    </row>
    <row r="43" spans="1:246" s="427" customFormat="1">
      <c r="HN43"/>
      <c r="HO43"/>
      <c r="HP43"/>
      <c r="HQ43"/>
      <c r="HR43"/>
      <c r="HS43"/>
      <c r="HT43"/>
      <c r="HU43"/>
      <c r="HV43"/>
      <c r="HW43"/>
      <c r="HX43"/>
      <c r="HY43"/>
      <c r="HZ43"/>
      <c r="IA43"/>
      <c r="IB43"/>
      <c r="IC43"/>
      <c r="ID43"/>
      <c r="IE43"/>
      <c r="IF43"/>
      <c r="IG43"/>
      <c r="IH43"/>
      <c r="II43"/>
      <c r="IJ43"/>
      <c r="IK43"/>
      <c r="IL43"/>
    </row>
    <row r="44" spans="1:246" s="427" customFormat="1">
      <c r="HN44"/>
      <c r="HO44"/>
      <c r="HP44"/>
      <c r="HQ44"/>
      <c r="HR44"/>
      <c r="HS44"/>
      <c r="HT44"/>
      <c r="HU44"/>
      <c r="HV44"/>
      <c r="HW44"/>
      <c r="HX44"/>
      <c r="HY44"/>
      <c r="HZ44"/>
      <c r="IA44"/>
      <c r="IB44"/>
      <c r="IC44"/>
      <c r="ID44"/>
      <c r="IE44"/>
      <c r="IF44"/>
      <c r="IG44"/>
      <c r="IH44"/>
      <c r="II44"/>
      <c r="IJ44"/>
      <c r="IK44"/>
      <c r="IL44"/>
    </row>
    <row r="45" spans="1:246" s="427" customFormat="1">
      <c r="D45" s="497"/>
      <c r="HN45"/>
      <c r="HO45"/>
      <c r="HP45"/>
      <c r="HQ45"/>
      <c r="HR45"/>
      <c r="HS45"/>
      <c r="HT45"/>
      <c r="HU45"/>
      <c r="HV45"/>
      <c r="HW45"/>
      <c r="HX45"/>
      <c r="HY45"/>
      <c r="HZ45"/>
      <c r="IA45"/>
      <c r="IB45"/>
      <c r="IC45"/>
      <c r="ID45"/>
      <c r="IE45"/>
      <c r="IF45"/>
      <c r="IG45"/>
      <c r="IH45"/>
      <c r="II45"/>
      <c r="IJ45"/>
      <c r="IK45"/>
      <c r="IL45"/>
    </row>
  </sheetData>
  <mergeCells count="1">
    <mergeCell ref="A1:G1"/>
  </mergeCells>
  <phoneticPr fontId="62"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dimension ref="A1:IO1280"/>
  <sheetViews>
    <sheetView topLeftCell="B1260" zoomScaleSheetLayoutView="100" workbookViewId="0">
      <selection activeCell="F7" sqref="F7"/>
    </sheetView>
  </sheetViews>
  <sheetFormatPr defaultRowHeight="14.25"/>
  <cols>
    <col min="1" max="1" width="10.625" style="430" hidden="1" customWidth="1"/>
    <col min="2" max="2" width="39.375" style="427" customWidth="1"/>
    <col min="3" max="8" width="13.125" style="427" customWidth="1"/>
    <col min="9" max="9" width="35.25" style="431" customWidth="1"/>
    <col min="10" max="224" width="9" style="427"/>
  </cols>
  <sheetData>
    <row r="1" spans="1:249" s="427" customFormat="1" ht="34.5" customHeight="1">
      <c r="A1" s="432"/>
      <c r="B1" s="585" t="s">
        <v>2472</v>
      </c>
      <c r="C1" s="585"/>
      <c r="D1" s="585"/>
      <c r="E1" s="585"/>
      <c r="F1" s="585"/>
      <c r="G1" s="585"/>
      <c r="H1" s="585"/>
      <c r="I1" s="585"/>
      <c r="HQ1"/>
      <c r="HR1"/>
      <c r="HS1"/>
      <c r="HT1"/>
      <c r="HU1"/>
      <c r="HV1"/>
      <c r="HW1"/>
      <c r="HX1"/>
      <c r="HY1"/>
      <c r="HZ1"/>
      <c r="IA1"/>
      <c r="IB1"/>
      <c r="IC1"/>
      <c r="ID1"/>
      <c r="IE1"/>
      <c r="IF1"/>
      <c r="IG1"/>
      <c r="IH1"/>
      <c r="II1"/>
      <c r="IJ1"/>
      <c r="IK1"/>
      <c r="IL1"/>
      <c r="IM1"/>
      <c r="IN1"/>
      <c r="IO1"/>
    </row>
    <row r="2" spans="1:249" s="427" customFormat="1" ht="15" customHeight="1">
      <c r="A2" s="433"/>
      <c r="B2" s="434"/>
      <c r="C2" s="435"/>
      <c r="D2" s="435"/>
      <c r="E2" s="435"/>
      <c r="F2" s="435"/>
      <c r="G2" s="435"/>
      <c r="H2" s="436"/>
      <c r="I2" s="452" t="s">
        <v>13</v>
      </c>
      <c r="HQ2"/>
      <c r="HR2"/>
      <c r="HS2"/>
      <c r="HT2"/>
      <c r="HU2"/>
      <c r="HV2"/>
      <c r="HW2"/>
      <c r="HX2"/>
      <c r="HY2"/>
      <c r="HZ2"/>
      <c r="IA2"/>
      <c r="IB2"/>
      <c r="IC2"/>
      <c r="ID2"/>
      <c r="IE2"/>
      <c r="IF2"/>
      <c r="IG2"/>
      <c r="IH2"/>
      <c r="II2"/>
      <c r="IJ2"/>
      <c r="IK2"/>
      <c r="IL2"/>
      <c r="IM2"/>
      <c r="IN2"/>
      <c r="IO2"/>
    </row>
    <row r="3" spans="1:249" s="427" customFormat="1" ht="37.9" customHeight="1">
      <c r="A3" s="327" t="s">
        <v>21</v>
      </c>
      <c r="B3" s="437" t="s">
        <v>91</v>
      </c>
      <c r="C3" s="438" t="s">
        <v>15</v>
      </c>
      <c r="D3" s="438" t="s">
        <v>16</v>
      </c>
      <c r="E3" s="438" t="s">
        <v>17</v>
      </c>
      <c r="F3" s="438" t="s">
        <v>90</v>
      </c>
      <c r="G3" s="439" t="s">
        <v>19</v>
      </c>
      <c r="H3" s="438" t="s">
        <v>20</v>
      </c>
      <c r="I3" s="327" t="s">
        <v>92</v>
      </c>
      <c r="HQ3"/>
      <c r="HR3"/>
      <c r="HS3"/>
      <c r="HT3"/>
      <c r="HU3"/>
      <c r="HV3"/>
      <c r="HW3"/>
      <c r="HX3"/>
      <c r="HY3"/>
      <c r="HZ3"/>
      <c r="IA3"/>
      <c r="IB3"/>
      <c r="IC3"/>
      <c r="ID3"/>
      <c r="IE3"/>
      <c r="IF3"/>
      <c r="IG3"/>
      <c r="IH3"/>
      <c r="II3"/>
      <c r="IJ3"/>
      <c r="IK3"/>
      <c r="IL3"/>
      <c r="IM3"/>
      <c r="IN3"/>
      <c r="IO3"/>
    </row>
    <row r="4" spans="1:249" s="299" customFormat="1" ht="18" customHeight="1">
      <c r="A4" s="440">
        <v>201</v>
      </c>
      <c r="B4" s="441" t="s">
        <v>93</v>
      </c>
      <c r="C4" s="442">
        <v>1208040</v>
      </c>
      <c r="D4" s="442">
        <v>1286583</v>
      </c>
      <c r="E4" s="442">
        <v>1251634</v>
      </c>
      <c r="F4" s="443">
        <v>0.9728357983899989</v>
      </c>
      <c r="G4" s="442">
        <v>1069273</v>
      </c>
      <c r="H4" s="443">
        <v>0.17054671725555592</v>
      </c>
      <c r="I4" s="453"/>
    </row>
    <row r="5" spans="1:249" s="427" customFormat="1" ht="18" customHeight="1">
      <c r="A5" s="444">
        <v>20101</v>
      </c>
      <c r="B5" s="445" t="s">
        <v>95</v>
      </c>
      <c r="C5" s="446">
        <v>5048</v>
      </c>
      <c r="D5" s="446">
        <v>6764</v>
      </c>
      <c r="E5" s="446">
        <v>6764</v>
      </c>
      <c r="F5" s="447">
        <v>1</v>
      </c>
      <c r="G5" s="446">
        <v>5668</v>
      </c>
      <c r="H5" s="447">
        <v>0.19336626676076207</v>
      </c>
      <c r="I5" s="454"/>
      <c r="HQ5"/>
      <c r="HR5"/>
      <c r="HS5"/>
      <c r="HT5"/>
      <c r="HU5"/>
      <c r="HV5"/>
      <c r="HW5"/>
      <c r="HX5"/>
      <c r="HY5"/>
      <c r="HZ5"/>
      <c r="IA5"/>
      <c r="IB5"/>
      <c r="IC5"/>
      <c r="ID5"/>
      <c r="IE5"/>
      <c r="IF5"/>
      <c r="IG5"/>
      <c r="IH5"/>
      <c r="II5"/>
      <c r="IJ5"/>
      <c r="IK5"/>
      <c r="IL5"/>
      <c r="IM5"/>
      <c r="IN5"/>
      <c r="IO5"/>
    </row>
    <row r="6" spans="1:249" s="427" customFormat="1" ht="18" customHeight="1">
      <c r="A6" s="444"/>
      <c r="B6" s="448" t="s">
        <v>96</v>
      </c>
      <c r="C6" s="446">
        <v>2972</v>
      </c>
      <c r="D6" s="446"/>
      <c r="E6" s="446">
        <v>3311</v>
      </c>
      <c r="F6" s="447"/>
      <c r="G6" s="446">
        <v>3232</v>
      </c>
      <c r="H6" s="447">
        <v>2.4443069306930632E-2</v>
      </c>
      <c r="I6" s="454"/>
      <c r="HQ6"/>
      <c r="HR6"/>
      <c r="HS6"/>
      <c r="HT6"/>
      <c r="HU6"/>
      <c r="HV6"/>
      <c r="HW6"/>
      <c r="HX6"/>
      <c r="HY6"/>
      <c r="HZ6"/>
      <c r="IA6"/>
      <c r="IB6"/>
      <c r="IC6"/>
      <c r="ID6"/>
      <c r="IE6"/>
      <c r="IF6"/>
      <c r="IG6"/>
      <c r="IH6"/>
      <c r="II6"/>
      <c r="IJ6"/>
      <c r="IK6"/>
      <c r="IL6"/>
      <c r="IM6"/>
      <c r="IN6"/>
      <c r="IO6"/>
    </row>
    <row r="7" spans="1:249" s="427" customFormat="1" ht="18" customHeight="1">
      <c r="A7" s="444">
        <v>2010102</v>
      </c>
      <c r="B7" s="448" t="s">
        <v>97</v>
      </c>
      <c r="C7" s="446"/>
      <c r="D7" s="446"/>
      <c r="E7" s="446">
        <v>0</v>
      </c>
      <c r="F7" s="447"/>
      <c r="G7" s="446">
        <v>0</v>
      </c>
      <c r="H7" s="447"/>
      <c r="I7" s="454"/>
      <c r="HQ7"/>
      <c r="HR7"/>
      <c r="HS7"/>
      <c r="HT7"/>
      <c r="HU7"/>
      <c r="HV7"/>
      <c r="HW7"/>
      <c r="HX7"/>
      <c r="HY7"/>
      <c r="HZ7"/>
      <c r="IA7"/>
      <c r="IB7"/>
      <c r="IC7"/>
      <c r="ID7"/>
      <c r="IE7"/>
      <c r="IF7"/>
      <c r="IG7"/>
      <c r="IH7"/>
      <c r="II7"/>
      <c r="IJ7"/>
      <c r="IK7"/>
      <c r="IL7"/>
      <c r="IM7"/>
      <c r="IN7"/>
      <c r="IO7"/>
    </row>
    <row r="8" spans="1:249" s="427" customFormat="1" ht="18" customHeight="1">
      <c r="A8" s="444">
        <v>2010103</v>
      </c>
      <c r="B8" s="449" t="s">
        <v>98</v>
      </c>
      <c r="C8" s="446">
        <v>150</v>
      </c>
      <c r="D8" s="446"/>
      <c r="E8" s="450">
        <v>-25</v>
      </c>
      <c r="F8" s="447"/>
      <c r="G8" s="446">
        <v>101</v>
      </c>
      <c r="H8" s="447">
        <v>-1.2475247524752475</v>
      </c>
      <c r="I8" s="454"/>
      <c r="HQ8"/>
      <c r="HR8"/>
      <c r="HS8"/>
      <c r="HT8"/>
      <c r="HU8"/>
      <c r="HV8"/>
      <c r="HW8"/>
      <c r="HX8"/>
      <c r="HY8"/>
      <c r="HZ8"/>
      <c r="IA8"/>
      <c r="IB8"/>
      <c r="IC8"/>
      <c r="ID8"/>
      <c r="IE8"/>
      <c r="IF8"/>
      <c r="IG8"/>
      <c r="IH8"/>
      <c r="II8"/>
      <c r="IJ8"/>
      <c r="IK8"/>
      <c r="IL8"/>
      <c r="IM8"/>
      <c r="IN8"/>
      <c r="IO8"/>
    </row>
    <row r="9" spans="1:249" s="427" customFormat="1" ht="18" customHeight="1">
      <c r="A9" s="444">
        <v>2010104</v>
      </c>
      <c r="B9" s="449" t="s">
        <v>99</v>
      </c>
      <c r="C9" s="446">
        <v>275</v>
      </c>
      <c r="D9" s="446"/>
      <c r="E9" s="446">
        <v>273</v>
      </c>
      <c r="F9" s="447"/>
      <c r="G9" s="446">
        <v>399</v>
      </c>
      <c r="H9" s="447">
        <v>-0.31578947368421051</v>
      </c>
      <c r="I9" s="454"/>
      <c r="HQ9"/>
      <c r="HR9"/>
      <c r="HS9"/>
      <c r="HT9"/>
      <c r="HU9"/>
      <c r="HV9"/>
      <c r="HW9"/>
      <c r="HX9"/>
      <c r="HY9"/>
      <c r="HZ9"/>
      <c r="IA9"/>
      <c r="IB9"/>
      <c r="IC9"/>
      <c r="ID9"/>
      <c r="IE9"/>
      <c r="IF9"/>
      <c r="IG9"/>
      <c r="IH9"/>
      <c r="II9"/>
      <c r="IJ9"/>
      <c r="IK9"/>
      <c r="IL9"/>
      <c r="IM9"/>
      <c r="IN9"/>
      <c r="IO9"/>
    </row>
    <row r="10" spans="1:249" s="427" customFormat="1" ht="18" customHeight="1">
      <c r="A10" s="444">
        <v>2010105</v>
      </c>
      <c r="B10" s="449" t="s">
        <v>100</v>
      </c>
      <c r="C10" s="446">
        <v>225</v>
      </c>
      <c r="D10" s="446"/>
      <c r="E10" s="446">
        <v>245</v>
      </c>
      <c r="F10" s="447"/>
      <c r="G10" s="446">
        <v>168</v>
      </c>
      <c r="H10" s="447">
        <v>0.45833333333333326</v>
      </c>
      <c r="I10" s="454"/>
      <c r="HQ10"/>
      <c r="HR10"/>
      <c r="HS10"/>
      <c r="HT10"/>
      <c r="HU10"/>
      <c r="HV10"/>
      <c r="HW10"/>
      <c r="HX10"/>
      <c r="HY10"/>
      <c r="HZ10"/>
      <c r="IA10"/>
      <c r="IB10"/>
      <c r="IC10"/>
      <c r="ID10"/>
      <c r="IE10"/>
      <c r="IF10"/>
      <c r="IG10"/>
      <c r="IH10"/>
      <c r="II10"/>
      <c r="IJ10"/>
      <c r="IK10"/>
      <c r="IL10"/>
      <c r="IM10"/>
      <c r="IN10"/>
      <c r="IO10"/>
    </row>
    <row r="11" spans="1:249" s="427" customFormat="1" ht="18" customHeight="1">
      <c r="A11" s="444">
        <v>2010106</v>
      </c>
      <c r="B11" s="344" t="s">
        <v>101</v>
      </c>
      <c r="C11" s="446">
        <v>125</v>
      </c>
      <c r="D11" s="446"/>
      <c r="E11" s="446">
        <v>117</v>
      </c>
      <c r="F11" s="447"/>
      <c r="G11" s="446">
        <v>143</v>
      </c>
      <c r="H11" s="447">
        <v>-0.18181818181818177</v>
      </c>
      <c r="I11" s="454"/>
      <c r="HQ11"/>
      <c r="HR11"/>
      <c r="HS11"/>
      <c r="HT11"/>
      <c r="HU11"/>
      <c r="HV11"/>
      <c r="HW11"/>
      <c r="HX11"/>
      <c r="HY11"/>
      <c r="HZ11"/>
      <c r="IA11"/>
      <c r="IB11"/>
      <c r="IC11"/>
      <c r="ID11"/>
      <c r="IE11"/>
      <c r="IF11"/>
      <c r="IG11"/>
      <c r="IH11"/>
      <c r="II11"/>
      <c r="IJ11"/>
      <c r="IK11"/>
      <c r="IL11"/>
      <c r="IM11"/>
      <c r="IN11"/>
      <c r="IO11"/>
    </row>
    <row r="12" spans="1:249" s="427" customFormat="1" ht="18" customHeight="1">
      <c r="A12" s="444">
        <v>2010107</v>
      </c>
      <c r="B12" s="344" t="s">
        <v>102</v>
      </c>
      <c r="C12" s="446"/>
      <c r="D12" s="446"/>
      <c r="E12" s="446">
        <v>0</v>
      </c>
      <c r="F12" s="447"/>
      <c r="G12" s="446">
        <v>0</v>
      </c>
      <c r="H12" s="447"/>
      <c r="I12" s="454"/>
      <c r="HQ12"/>
      <c r="HR12"/>
      <c r="HS12"/>
      <c r="HT12"/>
      <c r="HU12"/>
      <c r="HV12"/>
      <c r="HW12"/>
      <c r="HX12"/>
      <c r="HY12"/>
      <c r="HZ12"/>
      <c r="IA12"/>
      <c r="IB12"/>
      <c r="IC12"/>
      <c r="ID12"/>
      <c r="IE12"/>
      <c r="IF12"/>
      <c r="IG12"/>
      <c r="IH12"/>
      <c r="II12"/>
      <c r="IJ12"/>
      <c r="IK12"/>
      <c r="IL12"/>
      <c r="IM12"/>
      <c r="IN12"/>
      <c r="IO12"/>
    </row>
    <row r="13" spans="1:249" s="427" customFormat="1" ht="18" customHeight="1">
      <c r="A13" s="444">
        <v>2010108</v>
      </c>
      <c r="B13" s="344" t="s">
        <v>103</v>
      </c>
      <c r="C13" s="446">
        <v>585</v>
      </c>
      <c r="D13" s="446"/>
      <c r="E13" s="446">
        <v>583</v>
      </c>
      <c r="F13" s="447"/>
      <c r="G13" s="446">
        <v>417</v>
      </c>
      <c r="H13" s="447">
        <v>0.39808153477218222</v>
      </c>
      <c r="I13" s="454"/>
      <c r="HQ13"/>
      <c r="HR13"/>
      <c r="HS13"/>
      <c r="HT13"/>
      <c r="HU13"/>
      <c r="HV13"/>
      <c r="HW13"/>
      <c r="HX13"/>
      <c r="HY13"/>
      <c r="HZ13"/>
      <c r="IA13"/>
      <c r="IB13"/>
      <c r="IC13"/>
      <c r="ID13"/>
      <c r="IE13"/>
      <c r="IF13"/>
      <c r="IG13"/>
      <c r="IH13"/>
      <c r="II13"/>
      <c r="IJ13"/>
      <c r="IK13"/>
      <c r="IL13"/>
      <c r="IM13"/>
      <c r="IN13"/>
      <c r="IO13"/>
    </row>
    <row r="14" spans="1:249" s="427" customFormat="1" ht="18" customHeight="1">
      <c r="A14" s="444">
        <v>2010109</v>
      </c>
      <c r="B14" s="344" t="s">
        <v>104</v>
      </c>
      <c r="C14" s="446">
        <v>7</v>
      </c>
      <c r="D14" s="446"/>
      <c r="E14" s="446">
        <v>7</v>
      </c>
      <c r="F14" s="447"/>
      <c r="G14" s="446">
        <v>5</v>
      </c>
      <c r="H14" s="447">
        <v>0.39999999999999991</v>
      </c>
      <c r="I14" s="454"/>
      <c r="HQ14"/>
      <c r="HR14"/>
      <c r="HS14"/>
      <c r="HT14"/>
      <c r="HU14"/>
      <c r="HV14"/>
      <c r="HW14"/>
      <c r="HX14"/>
      <c r="HY14"/>
      <c r="HZ14"/>
      <c r="IA14"/>
      <c r="IB14"/>
      <c r="IC14"/>
      <c r="ID14"/>
      <c r="IE14"/>
      <c r="IF14"/>
      <c r="IG14"/>
      <c r="IH14"/>
      <c r="II14"/>
      <c r="IJ14"/>
      <c r="IK14"/>
      <c r="IL14"/>
      <c r="IM14"/>
      <c r="IN14"/>
      <c r="IO14"/>
    </row>
    <row r="15" spans="1:249" s="427" customFormat="1" ht="18" customHeight="1">
      <c r="A15" s="444">
        <v>2010150</v>
      </c>
      <c r="B15" s="344" t="s">
        <v>105</v>
      </c>
      <c r="C15" s="446"/>
      <c r="D15" s="446"/>
      <c r="E15" s="446">
        <v>0</v>
      </c>
      <c r="F15" s="447"/>
      <c r="G15" s="446">
        <v>0</v>
      </c>
      <c r="H15" s="447"/>
      <c r="I15" s="454"/>
      <c r="HQ15"/>
      <c r="HR15"/>
      <c r="HS15"/>
      <c r="HT15"/>
      <c r="HU15"/>
      <c r="HV15"/>
      <c r="HW15"/>
      <c r="HX15"/>
      <c r="HY15"/>
      <c r="HZ15"/>
      <c r="IA15"/>
      <c r="IB15"/>
      <c r="IC15"/>
      <c r="ID15"/>
      <c r="IE15"/>
      <c r="IF15"/>
      <c r="IG15"/>
      <c r="IH15"/>
      <c r="II15"/>
      <c r="IJ15"/>
      <c r="IK15"/>
      <c r="IL15"/>
      <c r="IM15"/>
      <c r="IN15"/>
      <c r="IO15"/>
    </row>
    <row r="16" spans="1:249" s="427" customFormat="1" ht="18" customHeight="1">
      <c r="A16" s="444">
        <v>2010199</v>
      </c>
      <c r="B16" s="344" t="s">
        <v>106</v>
      </c>
      <c r="C16" s="446">
        <v>710</v>
      </c>
      <c r="D16" s="446"/>
      <c r="E16" s="446">
        <v>2253</v>
      </c>
      <c r="F16" s="447"/>
      <c r="G16" s="446">
        <v>1203</v>
      </c>
      <c r="H16" s="447">
        <v>0.87281795511221949</v>
      </c>
      <c r="I16" s="454"/>
      <c r="HQ16"/>
      <c r="HR16"/>
      <c r="HS16"/>
      <c r="HT16"/>
      <c r="HU16"/>
      <c r="HV16"/>
      <c r="HW16"/>
      <c r="HX16"/>
      <c r="HY16"/>
      <c r="HZ16"/>
      <c r="IA16"/>
      <c r="IB16"/>
      <c r="IC16"/>
      <c r="ID16"/>
      <c r="IE16"/>
      <c r="IF16"/>
      <c r="IG16"/>
      <c r="IH16"/>
      <c r="II16"/>
      <c r="IJ16"/>
      <c r="IK16"/>
      <c r="IL16"/>
      <c r="IM16"/>
      <c r="IN16"/>
      <c r="IO16"/>
    </row>
    <row r="17" spans="1:249" s="427" customFormat="1" ht="18" customHeight="1">
      <c r="A17" s="444"/>
      <c r="B17" s="445" t="s">
        <v>107</v>
      </c>
      <c r="C17" s="273">
        <v>4827</v>
      </c>
      <c r="D17" s="273">
        <v>6226</v>
      </c>
      <c r="E17" s="273">
        <v>6226</v>
      </c>
      <c r="F17" s="447">
        <v>1</v>
      </c>
      <c r="G17" s="273">
        <v>5702</v>
      </c>
      <c r="H17" s="447">
        <v>9.1897579796562656E-2</v>
      </c>
      <c r="I17" s="454"/>
      <c r="HQ17"/>
      <c r="HR17"/>
      <c r="HS17"/>
      <c r="HT17"/>
      <c r="HU17"/>
      <c r="HV17"/>
      <c r="HW17"/>
      <c r="HX17"/>
      <c r="HY17"/>
      <c r="HZ17"/>
      <c r="IA17"/>
      <c r="IB17"/>
      <c r="IC17"/>
      <c r="ID17"/>
      <c r="IE17"/>
      <c r="IF17"/>
      <c r="IG17"/>
      <c r="IH17"/>
      <c r="II17"/>
      <c r="IJ17"/>
      <c r="IK17"/>
      <c r="IL17"/>
      <c r="IM17"/>
      <c r="IN17"/>
      <c r="IO17"/>
    </row>
    <row r="18" spans="1:249" s="427" customFormat="1" ht="18" customHeight="1">
      <c r="A18" s="444"/>
      <c r="B18" s="448" t="s">
        <v>96</v>
      </c>
      <c r="C18" s="273">
        <v>2258</v>
      </c>
      <c r="D18" s="273"/>
      <c r="E18" s="273">
        <v>2569</v>
      </c>
      <c r="F18" s="447"/>
      <c r="G18" s="273">
        <v>2949</v>
      </c>
      <c r="H18" s="447">
        <v>-0.12885723974228547</v>
      </c>
      <c r="I18" s="454"/>
      <c r="HQ18"/>
      <c r="HR18"/>
      <c r="HS18"/>
      <c r="HT18"/>
      <c r="HU18"/>
      <c r="HV18"/>
      <c r="HW18"/>
      <c r="HX18"/>
      <c r="HY18"/>
      <c r="HZ18"/>
      <c r="IA18"/>
      <c r="IB18"/>
      <c r="IC18"/>
      <c r="ID18"/>
      <c r="IE18"/>
      <c r="IF18"/>
      <c r="IG18"/>
      <c r="IH18"/>
      <c r="II18"/>
      <c r="IJ18"/>
      <c r="IK18"/>
      <c r="IL18"/>
      <c r="IM18"/>
      <c r="IN18"/>
      <c r="IO18"/>
    </row>
    <row r="19" spans="1:249" s="427" customFormat="1" ht="18" customHeight="1">
      <c r="A19" s="444"/>
      <c r="B19" s="448" t="s">
        <v>97</v>
      </c>
      <c r="C19" s="273">
        <v>317</v>
      </c>
      <c r="D19" s="273"/>
      <c r="E19" s="273">
        <v>274</v>
      </c>
      <c r="F19" s="447"/>
      <c r="G19" s="273">
        <v>346</v>
      </c>
      <c r="H19" s="447">
        <v>-0.20809248554913296</v>
      </c>
      <c r="I19" s="454"/>
      <c r="HQ19"/>
      <c r="HR19"/>
      <c r="HS19"/>
      <c r="HT19"/>
      <c r="HU19"/>
      <c r="HV19"/>
      <c r="HW19"/>
      <c r="HX19"/>
      <c r="HY19"/>
      <c r="HZ19"/>
      <c r="IA19"/>
      <c r="IB19"/>
      <c r="IC19"/>
      <c r="ID19"/>
      <c r="IE19"/>
      <c r="IF19"/>
      <c r="IG19"/>
      <c r="IH19"/>
      <c r="II19"/>
      <c r="IJ19"/>
      <c r="IK19"/>
      <c r="IL19"/>
      <c r="IM19"/>
      <c r="IN19"/>
      <c r="IO19"/>
    </row>
    <row r="20" spans="1:249" s="427" customFormat="1" ht="18" customHeight="1">
      <c r="A20" s="378">
        <v>20102</v>
      </c>
      <c r="B20" s="449" t="s">
        <v>98</v>
      </c>
      <c r="C20" s="273">
        <v>50</v>
      </c>
      <c r="D20" s="273"/>
      <c r="E20" s="273">
        <v>42</v>
      </c>
      <c r="F20" s="447"/>
      <c r="G20" s="273">
        <v>50</v>
      </c>
      <c r="H20" s="447">
        <v>-0.16000000000000003</v>
      </c>
      <c r="I20" s="454"/>
      <c r="HQ20"/>
      <c r="HR20"/>
      <c r="HS20"/>
      <c r="HT20"/>
      <c r="HU20"/>
      <c r="HV20"/>
      <c r="HW20"/>
      <c r="HX20"/>
      <c r="HY20"/>
      <c r="HZ20"/>
      <c r="IA20"/>
      <c r="IB20"/>
      <c r="IC20"/>
      <c r="ID20"/>
      <c r="IE20"/>
      <c r="IF20"/>
      <c r="IG20"/>
      <c r="IH20"/>
      <c r="II20"/>
      <c r="IJ20"/>
      <c r="IK20"/>
      <c r="IL20"/>
      <c r="IM20"/>
      <c r="IN20"/>
      <c r="IO20"/>
    </row>
    <row r="21" spans="1:249" s="427" customFormat="1" ht="18" customHeight="1">
      <c r="A21" s="378">
        <v>2010201</v>
      </c>
      <c r="B21" s="449" t="s">
        <v>108</v>
      </c>
      <c r="C21" s="273">
        <v>279</v>
      </c>
      <c r="D21" s="273"/>
      <c r="E21" s="273">
        <v>279</v>
      </c>
      <c r="F21" s="447"/>
      <c r="G21" s="273">
        <v>279</v>
      </c>
      <c r="H21" s="447">
        <v>0</v>
      </c>
      <c r="I21" s="454"/>
      <c r="HQ21"/>
      <c r="HR21"/>
      <c r="HS21"/>
      <c r="HT21"/>
      <c r="HU21"/>
      <c r="HV21"/>
      <c r="HW21"/>
      <c r="HX21"/>
      <c r="HY21"/>
      <c r="HZ21"/>
      <c r="IA21"/>
      <c r="IB21"/>
      <c r="IC21"/>
      <c r="ID21"/>
      <c r="IE21"/>
      <c r="IF21"/>
      <c r="IG21"/>
      <c r="IH21"/>
      <c r="II21"/>
      <c r="IJ21"/>
      <c r="IK21"/>
      <c r="IL21"/>
      <c r="IM21"/>
      <c r="IN21"/>
      <c r="IO21"/>
    </row>
    <row r="22" spans="1:249" s="427" customFormat="1" ht="18" customHeight="1">
      <c r="A22" s="378">
        <v>2010202</v>
      </c>
      <c r="B22" s="449" t="s">
        <v>109</v>
      </c>
      <c r="C22" s="273">
        <v>285</v>
      </c>
      <c r="D22" s="273"/>
      <c r="E22" s="273">
        <v>284</v>
      </c>
      <c r="F22" s="447"/>
      <c r="G22" s="273">
        <v>285</v>
      </c>
      <c r="H22" s="447">
        <v>-3.5087719298245723E-3</v>
      </c>
      <c r="I22" s="454"/>
      <c r="HQ22"/>
      <c r="HR22"/>
      <c r="HS22"/>
      <c r="HT22"/>
      <c r="HU22"/>
      <c r="HV22"/>
      <c r="HW22"/>
      <c r="HX22"/>
      <c r="HY22"/>
      <c r="HZ22"/>
      <c r="IA22"/>
      <c r="IB22"/>
      <c r="IC22"/>
      <c r="ID22"/>
      <c r="IE22"/>
      <c r="IF22"/>
      <c r="IG22"/>
      <c r="IH22"/>
      <c r="II22"/>
      <c r="IJ22"/>
      <c r="IK22"/>
      <c r="IL22"/>
      <c r="IM22"/>
      <c r="IN22"/>
      <c r="IO22"/>
    </row>
    <row r="23" spans="1:249" s="427" customFormat="1" ht="27" customHeight="1">
      <c r="A23" s="378">
        <v>2010203</v>
      </c>
      <c r="B23" s="449" t="s">
        <v>111</v>
      </c>
      <c r="C23" s="273">
        <v>653</v>
      </c>
      <c r="D23" s="273"/>
      <c r="E23" s="273">
        <v>679</v>
      </c>
      <c r="F23" s="447"/>
      <c r="G23" s="273">
        <v>693</v>
      </c>
      <c r="H23" s="447">
        <v>-2.0202020202020221E-2</v>
      </c>
      <c r="I23" s="454"/>
      <c r="HQ23"/>
      <c r="HR23"/>
      <c r="HS23"/>
      <c r="HT23"/>
      <c r="HU23"/>
      <c r="HV23"/>
      <c r="HW23"/>
      <c r="HX23"/>
      <c r="HY23"/>
      <c r="HZ23"/>
      <c r="IA23"/>
      <c r="IB23"/>
      <c r="IC23"/>
      <c r="ID23"/>
      <c r="IE23"/>
      <c r="IF23"/>
      <c r="IG23"/>
      <c r="IH23"/>
      <c r="II23"/>
      <c r="IJ23"/>
      <c r="IK23"/>
      <c r="IL23"/>
      <c r="IM23"/>
      <c r="IN23"/>
      <c r="IO23"/>
    </row>
    <row r="24" spans="1:249" s="427" customFormat="1" ht="18" customHeight="1">
      <c r="A24" s="378">
        <v>2010204</v>
      </c>
      <c r="B24" s="449" t="s">
        <v>105</v>
      </c>
      <c r="C24" s="273"/>
      <c r="D24" s="273"/>
      <c r="E24" s="273">
        <v>0</v>
      </c>
      <c r="F24" s="447"/>
      <c r="G24" s="273">
        <v>0</v>
      </c>
      <c r="H24" s="447"/>
      <c r="I24" s="454"/>
      <c r="HQ24"/>
      <c r="HR24"/>
      <c r="HS24"/>
      <c r="HT24"/>
      <c r="HU24"/>
      <c r="HV24"/>
      <c r="HW24"/>
      <c r="HX24"/>
      <c r="HY24"/>
      <c r="HZ24"/>
      <c r="IA24"/>
      <c r="IB24"/>
      <c r="IC24"/>
      <c r="ID24"/>
      <c r="IE24"/>
      <c r="IF24"/>
      <c r="IG24"/>
      <c r="IH24"/>
      <c r="II24"/>
      <c r="IJ24"/>
      <c r="IK24"/>
      <c r="IL24"/>
      <c r="IM24"/>
      <c r="IN24"/>
      <c r="IO24"/>
    </row>
    <row r="25" spans="1:249" s="427" customFormat="1" ht="18" customHeight="1">
      <c r="A25" s="378">
        <v>2010205</v>
      </c>
      <c r="B25" s="449" t="s">
        <v>112</v>
      </c>
      <c r="C25" s="273">
        <v>984</v>
      </c>
      <c r="D25" s="273"/>
      <c r="E25" s="273">
        <v>2099</v>
      </c>
      <c r="F25" s="447"/>
      <c r="G25" s="273">
        <v>1100</v>
      </c>
      <c r="H25" s="447">
        <v>0.9081818181818182</v>
      </c>
      <c r="I25" s="454"/>
      <c r="HQ25"/>
      <c r="HR25"/>
      <c r="HS25"/>
      <c r="HT25"/>
      <c r="HU25"/>
      <c r="HV25"/>
      <c r="HW25"/>
      <c r="HX25"/>
      <c r="HY25"/>
      <c r="HZ25"/>
      <c r="IA25"/>
      <c r="IB25"/>
      <c r="IC25"/>
      <c r="ID25"/>
      <c r="IE25"/>
      <c r="IF25"/>
      <c r="IG25"/>
      <c r="IH25"/>
      <c r="II25"/>
      <c r="IJ25"/>
      <c r="IK25"/>
      <c r="IL25"/>
      <c r="IM25"/>
      <c r="IN25"/>
      <c r="IO25"/>
    </row>
    <row r="26" spans="1:249" s="427" customFormat="1" ht="18" customHeight="1">
      <c r="A26" s="378">
        <v>2010206</v>
      </c>
      <c r="B26" s="445" t="s">
        <v>113</v>
      </c>
      <c r="C26" s="273">
        <v>36189</v>
      </c>
      <c r="D26" s="273">
        <v>36550</v>
      </c>
      <c r="E26" s="273">
        <v>35853</v>
      </c>
      <c r="F26" s="447">
        <v>0.98093023255813949</v>
      </c>
      <c r="G26" s="273">
        <v>31847</v>
      </c>
      <c r="H26" s="447">
        <v>0.12578892831349897</v>
      </c>
      <c r="I26" s="455"/>
      <c r="HQ26"/>
      <c r="HR26"/>
      <c r="HS26"/>
      <c r="HT26"/>
      <c r="HU26"/>
      <c r="HV26"/>
      <c r="HW26"/>
      <c r="HX26"/>
      <c r="HY26"/>
      <c r="HZ26"/>
      <c r="IA26"/>
      <c r="IB26"/>
      <c r="IC26"/>
      <c r="ID26"/>
      <c r="IE26"/>
      <c r="IF26"/>
      <c r="IG26"/>
      <c r="IH26"/>
      <c r="II26"/>
      <c r="IJ26"/>
      <c r="IK26"/>
      <c r="IL26"/>
      <c r="IM26"/>
      <c r="IN26"/>
      <c r="IO26"/>
    </row>
    <row r="27" spans="1:249" s="427" customFormat="1" ht="18" customHeight="1">
      <c r="A27" s="378">
        <v>2010250</v>
      </c>
      <c r="B27" s="448" t="s">
        <v>96</v>
      </c>
      <c r="C27" s="273">
        <v>4399</v>
      </c>
      <c r="D27" s="273"/>
      <c r="E27" s="273">
        <v>4488</v>
      </c>
      <c r="F27" s="447"/>
      <c r="G27" s="273">
        <v>5000</v>
      </c>
      <c r="H27" s="447">
        <v>-0.10240000000000005</v>
      </c>
      <c r="I27" s="454"/>
      <c r="HQ27"/>
      <c r="HR27"/>
      <c r="HS27"/>
      <c r="HT27"/>
      <c r="HU27"/>
      <c r="HV27"/>
      <c r="HW27"/>
      <c r="HX27"/>
      <c r="HY27"/>
      <c r="HZ27"/>
      <c r="IA27"/>
      <c r="IB27"/>
      <c r="IC27"/>
      <c r="ID27"/>
      <c r="IE27"/>
      <c r="IF27"/>
      <c r="IG27"/>
      <c r="IH27"/>
      <c r="II27"/>
      <c r="IJ27"/>
      <c r="IK27"/>
      <c r="IL27"/>
      <c r="IM27"/>
      <c r="IN27"/>
      <c r="IO27"/>
    </row>
    <row r="28" spans="1:249" s="427" customFormat="1" ht="18" customHeight="1">
      <c r="A28" s="378">
        <v>2010299</v>
      </c>
      <c r="B28" s="448" t="s">
        <v>97</v>
      </c>
      <c r="C28" s="273">
        <v>2232</v>
      </c>
      <c r="D28" s="273"/>
      <c r="E28" s="273">
        <v>2488</v>
      </c>
      <c r="F28" s="447"/>
      <c r="G28" s="273">
        <v>1415</v>
      </c>
      <c r="H28" s="447">
        <v>0.75830388692579498</v>
      </c>
      <c r="I28" s="454"/>
      <c r="HQ28"/>
      <c r="HR28"/>
      <c r="HS28"/>
      <c r="HT28"/>
      <c r="HU28"/>
      <c r="HV28"/>
      <c r="HW28"/>
      <c r="HX28"/>
      <c r="HY28"/>
      <c r="HZ28"/>
      <c r="IA28"/>
      <c r="IB28"/>
      <c r="IC28"/>
      <c r="ID28"/>
      <c r="IE28"/>
      <c r="IF28"/>
      <c r="IG28"/>
      <c r="IH28"/>
      <c r="II28"/>
      <c r="IJ28"/>
      <c r="IK28"/>
      <c r="IL28"/>
      <c r="IM28"/>
      <c r="IN28"/>
      <c r="IO28"/>
    </row>
    <row r="29" spans="1:249" s="427" customFormat="1" ht="18" customHeight="1">
      <c r="A29" s="378">
        <v>20103</v>
      </c>
      <c r="B29" s="449" t="s">
        <v>98</v>
      </c>
      <c r="C29" s="273">
        <v>618</v>
      </c>
      <c r="D29" s="273"/>
      <c r="E29" s="273">
        <v>798</v>
      </c>
      <c r="F29" s="447"/>
      <c r="G29" s="273">
        <v>621</v>
      </c>
      <c r="H29" s="447">
        <v>0.28502415458937191</v>
      </c>
      <c r="I29" s="454"/>
      <c r="HQ29"/>
      <c r="HR29"/>
      <c r="HS29"/>
      <c r="HT29"/>
      <c r="HU29"/>
      <c r="HV29"/>
      <c r="HW29"/>
      <c r="HX29"/>
      <c r="HY29"/>
      <c r="HZ29"/>
      <c r="IA29"/>
      <c r="IB29"/>
      <c r="IC29"/>
      <c r="ID29"/>
      <c r="IE29"/>
      <c r="IF29"/>
      <c r="IG29"/>
      <c r="IH29"/>
      <c r="II29"/>
      <c r="IJ29"/>
      <c r="IK29"/>
      <c r="IL29"/>
      <c r="IM29"/>
      <c r="IN29"/>
      <c r="IO29"/>
    </row>
    <row r="30" spans="1:249" s="427" customFormat="1" ht="18" customHeight="1">
      <c r="A30" s="378">
        <v>2010301</v>
      </c>
      <c r="B30" s="449" t="s">
        <v>114</v>
      </c>
      <c r="C30" s="273">
        <v>19</v>
      </c>
      <c r="D30" s="273"/>
      <c r="E30" s="273">
        <v>17</v>
      </c>
      <c r="F30" s="447"/>
      <c r="G30" s="273">
        <v>70</v>
      </c>
      <c r="H30" s="447">
        <v>-0.75714285714285712</v>
      </c>
      <c r="I30" s="454"/>
      <c r="HQ30"/>
      <c r="HR30"/>
      <c r="HS30"/>
      <c r="HT30"/>
      <c r="HU30"/>
      <c r="HV30"/>
      <c r="HW30"/>
      <c r="HX30"/>
      <c r="HY30"/>
      <c r="HZ30"/>
      <c r="IA30"/>
      <c r="IB30"/>
      <c r="IC30"/>
      <c r="ID30"/>
      <c r="IE30"/>
      <c r="IF30"/>
      <c r="IG30"/>
      <c r="IH30"/>
      <c r="II30"/>
      <c r="IJ30"/>
      <c r="IK30"/>
      <c r="IL30"/>
      <c r="IM30"/>
      <c r="IN30"/>
      <c r="IO30"/>
    </row>
    <row r="31" spans="1:249" s="427" customFormat="1" ht="18" customHeight="1">
      <c r="A31" s="378">
        <v>2010302</v>
      </c>
      <c r="B31" s="449" t="s">
        <v>115</v>
      </c>
      <c r="C31" s="273">
        <v>1366</v>
      </c>
      <c r="D31" s="273"/>
      <c r="E31" s="273">
        <v>1335</v>
      </c>
      <c r="F31" s="447"/>
      <c r="G31" s="273">
        <v>623</v>
      </c>
      <c r="H31" s="447">
        <v>1.1428571428571428</v>
      </c>
      <c r="I31" s="454"/>
      <c r="HQ31"/>
      <c r="HR31"/>
      <c r="HS31"/>
      <c r="HT31"/>
      <c r="HU31"/>
      <c r="HV31"/>
      <c r="HW31"/>
      <c r="HX31"/>
      <c r="HY31"/>
      <c r="HZ31"/>
      <c r="IA31"/>
      <c r="IB31"/>
      <c r="IC31"/>
      <c r="ID31"/>
      <c r="IE31"/>
      <c r="IF31"/>
      <c r="IG31"/>
      <c r="IH31"/>
      <c r="II31"/>
      <c r="IJ31"/>
      <c r="IK31"/>
      <c r="IL31"/>
      <c r="IM31"/>
      <c r="IN31"/>
      <c r="IO31"/>
    </row>
    <row r="32" spans="1:249" s="427" customFormat="1" ht="18" customHeight="1">
      <c r="A32" s="378">
        <v>2010303</v>
      </c>
      <c r="B32" s="448" t="s">
        <v>116</v>
      </c>
      <c r="C32" s="273">
        <v>88</v>
      </c>
      <c r="D32" s="273"/>
      <c r="E32" s="273">
        <v>18</v>
      </c>
      <c r="F32" s="447"/>
      <c r="G32" s="273">
        <v>107</v>
      </c>
      <c r="H32" s="447">
        <v>-0.83177570093457942</v>
      </c>
      <c r="I32" s="454"/>
      <c r="HQ32"/>
      <c r="HR32"/>
      <c r="HS32"/>
      <c r="HT32"/>
      <c r="HU32"/>
      <c r="HV32"/>
      <c r="HW32"/>
      <c r="HX32"/>
      <c r="HY32"/>
      <c r="HZ32"/>
      <c r="IA32"/>
      <c r="IB32"/>
      <c r="IC32"/>
      <c r="ID32"/>
      <c r="IE32"/>
      <c r="IF32"/>
      <c r="IG32"/>
      <c r="IH32"/>
      <c r="II32"/>
      <c r="IJ32"/>
      <c r="IK32"/>
      <c r="IL32"/>
      <c r="IM32"/>
      <c r="IN32"/>
      <c r="IO32"/>
    </row>
    <row r="33" spans="1:249" s="427" customFormat="1" ht="18" customHeight="1">
      <c r="A33" s="378">
        <v>2010304</v>
      </c>
      <c r="B33" s="448" t="s">
        <v>117</v>
      </c>
      <c r="C33" s="273"/>
      <c r="D33" s="273"/>
      <c r="E33" s="273">
        <v>0</v>
      </c>
      <c r="F33" s="447"/>
      <c r="G33" s="273">
        <v>0</v>
      </c>
      <c r="H33" s="447"/>
      <c r="I33" s="454"/>
      <c r="HQ33"/>
      <c r="HR33"/>
      <c r="HS33"/>
      <c r="HT33"/>
      <c r="HU33"/>
      <c r="HV33"/>
      <c r="HW33"/>
      <c r="HX33"/>
      <c r="HY33"/>
      <c r="HZ33"/>
      <c r="IA33"/>
      <c r="IB33"/>
      <c r="IC33"/>
      <c r="ID33"/>
      <c r="IE33"/>
      <c r="IF33"/>
      <c r="IG33"/>
      <c r="IH33"/>
      <c r="II33"/>
      <c r="IJ33"/>
      <c r="IK33"/>
      <c r="IL33"/>
      <c r="IM33"/>
      <c r="IN33"/>
      <c r="IO33"/>
    </row>
    <row r="34" spans="1:249" s="427" customFormat="1" ht="18" customHeight="1">
      <c r="A34" s="378">
        <v>2010305</v>
      </c>
      <c r="B34" s="448" t="s">
        <v>118</v>
      </c>
      <c r="C34" s="273">
        <v>15791</v>
      </c>
      <c r="D34" s="273"/>
      <c r="E34" s="273">
        <v>11740</v>
      </c>
      <c r="F34" s="447"/>
      <c r="G34" s="273">
        <v>3849</v>
      </c>
      <c r="H34" s="447">
        <v>2.0501428942582489</v>
      </c>
      <c r="I34" s="454"/>
      <c r="HQ34"/>
      <c r="HR34"/>
      <c r="HS34"/>
      <c r="HT34"/>
      <c r="HU34"/>
      <c r="HV34"/>
      <c r="HW34"/>
      <c r="HX34"/>
      <c r="HY34"/>
      <c r="HZ34"/>
      <c r="IA34"/>
      <c r="IB34"/>
      <c r="IC34"/>
      <c r="ID34"/>
      <c r="IE34"/>
      <c r="IF34"/>
      <c r="IG34"/>
      <c r="IH34"/>
      <c r="II34"/>
      <c r="IJ34"/>
      <c r="IK34"/>
      <c r="IL34"/>
      <c r="IM34"/>
      <c r="IN34"/>
      <c r="IO34"/>
    </row>
    <row r="35" spans="1:249" s="427" customFormat="1" ht="18" customHeight="1">
      <c r="A35" s="378">
        <v>2010306</v>
      </c>
      <c r="B35" s="449" t="s">
        <v>119</v>
      </c>
      <c r="C35" s="273"/>
      <c r="D35" s="273"/>
      <c r="E35" s="273">
        <v>0</v>
      </c>
      <c r="F35" s="447"/>
      <c r="G35" s="273">
        <v>0</v>
      </c>
      <c r="H35" s="447"/>
      <c r="I35" s="454"/>
      <c r="HQ35"/>
      <c r="HR35"/>
      <c r="HS35"/>
      <c r="HT35"/>
      <c r="HU35"/>
      <c r="HV35"/>
      <c r="HW35"/>
      <c r="HX35"/>
      <c r="HY35"/>
      <c r="HZ35"/>
      <c r="IA35"/>
      <c r="IB35"/>
      <c r="IC35"/>
      <c r="ID35"/>
      <c r="IE35"/>
      <c r="IF35"/>
      <c r="IG35"/>
      <c r="IH35"/>
      <c r="II35"/>
      <c r="IJ35"/>
      <c r="IK35"/>
      <c r="IL35"/>
      <c r="IM35"/>
      <c r="IN35"/>
      <c r="IO35"/>
    </row>
    <row r="36" spans="1:249" s="427" customFormat="1" ht="18" customHeight="1">
      <c r="A36" s="378">
        <v>2010307</v>
      </c>
      <c r="B36" s="449" t="s">
        <v>105</v>
      </c>
      <c r="C36" s="273"/>
      <c r="D36" s="273"/>
      <c r="E36" s="273">
        <v>0</v>
      </c>
      <c r="F36" s="447"/>
      <c r="G36" s="273">
        <v>0</v>
      </c>
      <c r="H36" s="447"/>
      <c r="I36" s="454"/>
      <c r="HQ36"/>
      <c r="HR36"/>
      <c r="HS36"/>
      <c r="HT36"/>
      <c r="HU36"/>
      <c r="HV36"/>
      <c r="HW36"/>
      <c r="HX36"/>
      <c r="HY36"/>
      <c r="HZ36"/>
      <c r="IA36"/>
      <c r="IB36"/>
      <c r="IC36"/>
      <c r="ID36"/>
      <c r="IE36"/>
      <c r="IF36"/>
      <c r="IG36"/>
      <c r="IH36"/>
      <c r="II36"/>
      <c r="IJ36"/>
      <c r="IK36"/>
      <c r="IL36"/>
      <c r="IM36"/>
      <c r="IN36"/>
      <c r="IO36"/>
    </row>
    <row r="37" spans="1:249" s="427" customFormat="1" ht="18" customHeight="1">
      <c r="A37" s="378">
        <v>2010308</v>
      </c>
      <c r="B37" s="449" t="s">
        <v>120</v>
      </c>
      <c r="C37" s="273">
        <v>11677</v>
      </c>
      <c r="D37" s="273"/>
      <c r="E37" s="273">
        <v>14969</v>
      </c>
      <c r="F37" s="447"/>
      <c r="G37" s="273">
        <v>20162</v>
      </c>
      <c r="H37" s="447">
        <v>-0.25756373375657182</v>
      </c>
      <c r="I37" s="454"/>
      <c r="HQ37"/>
      <c r="HR37"/>
      <c r="HS37"/>
      <c r="HT37"/>
      <c r="HU37"/>
      <c r="HV37"/>
      <c r="HW37"/>
      <c r="HX37"/>
      <c r="HY37"/>
      <c r="HZ37"/>
      <c r="IA37"/>
      <c r="IB37"/>
      <c r="IC37"/>
      <c r="ID37"/>
      <c r="IE37"/>
      <c r="IF37"/>
      <c r="IG37"/>
      <c r="IH37"/>
      <c r="II37"/>
      <c r="IJ37"/>
      <c r="IK37"/>
      <c r="IL37"/>
      <c r="IM37"/>
      <c r="IN37"/>
      <c r="IO37"/>
    </row>
    <row r="38" spans="1:249" s="427" customFormat="1" ht="29.1" customHeight="1">
      <c r="A38" s="378">
        <v>2010309</v>
      </c>
      <c r="B38" s="445" t="s">
        <v>121</v>
      </c>
      <c r="C38" s="273">
        <v>16415</v>
      </c>
      <c r="D38" s="273">
        <v>19719</v>
      </c>
      <c r="E38" s="273">
        <v>13323</v>
      </c>
      <c r="F38" s="447">
        <v>0.67564278107409093</v>
      </c>
      <c r="G38" s="273">
        <v>9857</v>
      </c>
      <c r="H38" s="447">
        <v>0.35162828446789085</v>
      </c>
      <c r="I38" s="454" t="s">
        <v>122</v>
      </c>
      <c r="HQ38"/>
      <c r="HR38"/>
      <c r="HS38"/>
      <c r="HT38"/>
      <c r="HU38"/>
      <c r="HV38"/>
      <c r="HW38"/>
      <c r="HX38"/>
      <c r="HY38"/>
      <c r="HZ38"/>
      <c r="IA38"/>
      <c r="IB38"/>
      <c r="IC38"/>
      <c r="ID38"/>
      <c r="IE38"/>
      <c r="IF38"/>
      <c r="IG38"/>
      <c r="IH38"/>
      <c r="II38"/>
      <c r="IJ38"/>
      <c r="IK38"/>
      <c r="IL38"/>
      <c r="IM38"/>
      <c r="IN38"/>
      <c r="IO38"/>
    </row>
    <row r="39" spans="1:249" s="427" customFormat="1" ht="18" customHeight="1">
      <c r="A39" s="378">
        <v>2010350</v>
      </c>
      <c r="B39" s="448" t="s">
        <v>96</v>
      </c>
      <c r="C39" s="273">
        <v>4383</v>
      </c>
      <c r="D39" s="273"/>
      <c r="E39" s="273">
        <v>3198</v>
      </c>
      <c r="F39" s="447"/>
      <c r="G39" s="273">
        <v>4342</v>
      </c>
      <c r="H39" s="447">
        <v>-0.26347305389221554</v>
      </c>
      <c r="I39" s="454"/>
      <c r="HQ39"/>
      <c r="HR39"/>
      <c r="HS39"/>
      <c r="HT39"/>
      <c r="HU39"/>
      <c r="HV39"/>
      <c r="HW39"/>
      <c r="HX39"/>
      <c r="HY39"/>
      <c r="HZ39"/>
      <c r="IA39"/>
      <c r="IB39"/>
      <c r="IC39"/>
      <c r="ID39"/>
      <c r="IE39"/>
      <c r="IF39"/>
      <c r="IG39"/>
      <c r="IH39"/>
      <c r="II39"/>
      <c r="IJ39"/>
      <c r="IK39"/>
      <c r="IL39"/>
      <c r="IM39"/>
      <c r="IN39"/>
      <c r="IO39"/>
    </row>
    <row r="40" spans="1:249" s="427" customFormat="1" ht="18" customHeight="1">
      <c r="A40" s="378">
        <v>2010399</v>
      </c>
      <c r="B40" s="448" t="s">
        <v>97</v>
      </c>
      <c r="C40" s="273">
        <v>2555</v>
      </c>
      <c r="D40" s="273"/>
      <c r="E40" s="273">
        <v>845</v>
      </c>
      <c r="F40" s="447"/>
      <c r="G40" s="273">
        <v>907</v>
      </c>
      <c r="H40" s="447">
        <v>-6.8357221609702368E-2</v>
      </c>
      <c r="I40" s="454"/>
      <c r="HQ40"/>
      <c r="HR40"/>
      <c r="HS40"/>
      <c r="HT40"/>
      <c r="HU40"/>
      <c r="HV40"/>
      <c r="HW40"/>
      <c r="HX40"/>
      <c r="HY40"/>
      <c r="HZ40"/>
      <c r="IA40"/>
      <c r="IB40"/>
      <c r="IC40"/>
      <c r="ID40"/>
      <c r="IE40"/>
      <c r="IF40"/>
      <c r="IG40"/>
      <c r="IH40"/>
      <c r="II40"/>
      <c r="IJ40"/>
      <c r="IK40"/>
      <c r="IL40"/>
      <c r="IM40"/>
      <c r="IN40"/>
      <c r="IO40"/>
    </row>
    <row r="41" spans="1:249" s="427" customFormat="1" ht="18" customHeight="1">
      <c r="A41" s="378">
        <v>20104</v>
      </c>
      <c r="B41" s="449" t="s">
        <v>98</v>
      </c>
      <c r="C41" s="273"/>
      <c r="D41" s="273"/>
      <c r="E41" s="273">
        <v>0</v>
      </c>
      <c r="F41" s="447"/>
      <c r="G41" s="273">
        <v>0</v>
      </c>
      <c r="H41" s="447"/>
      <c r="I41" s="454"/>
      <c r="HQ41"/>
      <c r="HR41"/>
      <c r="HS41"/>
      <c r="HT41"/>
      <c r="HU41"/>
      <c r="HV41"/>
      <c r="HW41"/>
      <c r="HX41"/>
      <c r="HY41"/>
      <c r="HZ41"/>
      <c r="IA41"/>
      <c r="IB41"/>
      <c r="IC41"/>
      <c r="ID41"/>
      <c r="IE41"/>
      <c r="IF41"/>
      <c r="IG41"/>
      <c r="IH41"/>
      <c r="II41"/>
      <c r="IJ41"/>
      <c r="IK41"/>
      <c r="IL41"/>
      <c r="IM41"/>
      <c r="IN41"/>
      <c r="IO41"/>
    </row>
    <row r="42" spans="1:249" s="427" customFormat="1" ht="18" customHeight="1">
      <c r="A42" s="378">
        <v>2010401</v>
      </c>
      <c r="B42" s="449" t="s">
        <v>123</v>
      </c>
      <c r="C42" s="273">
        <v>186</v>
      </c>
      <c r="D42" s="273"/>
      <c r="E42" s="273">
        <v>64</v>
      </c>
      <c r="F42" s="447"/>
      <c r="G42" s="273">
        <v>189</v>
      </c>
      <c r="H42" s="447">
        <v>-0.66137566137566139</v>
      </c>
      <c r="I42" s="454"/>
      <c r="HQ42"/>
      <c r="HR42"/>
      <c r="HS42"/>
      <c r="HT42"/>
      <c r="HU42"/>
      <c r="HV42"/>
      <c r="HW42"/>
      <c r="HX42"/>
      <c r="HY42"/>
      <c r="HZ42"/>
      <c r="IA42"/>
      <c r="IB42"/>
      <c r="IC42"/>
      <c r="ID42"/>
      <c r="IE42"/>
      <c r="IF42"/>
      <c r="IG42"/>
      <c r="IH42"/>
      <c r="II42"/>
      <c r="IJ42"/>
      <c r="IK42"/>
      <c r="IL42"/>
      <c r="IM42"/>
      <c r="IN42"/>
      <c r="IO42"/>
    </row>
    <row r="43" spans="1:249" s="427" customFormat="1" ht="18" customHeight="1">
      <c r="A43" s="378">
        <v>2010402</v>
      </c>
      <c r="B43" s="449" t="s">
        <v>124</v>
      </c>
      <c r="C43" s="273">
        <v>817</v>
      </c>
      <c r="D43" s="273"/>
      <c r="E43" s="273">
        <v>579</v>
      </c>
      <c r="F43" s="447"/>
      <c r="G43" s="273">
        <v>572</v>
      </c>
      <c r="H43" s="447">
        <v>1.2237762237762295E-2</v>
      </c>
      <c r="I43" s="454"/>
      <c r="HQ43"/>
      <c r="HR43"/>
      <c r="HS43"/>
      <c r="HT43"/>
      <c r="HU43"/>
      <c r="HV43"/>
      <c r="HW43"/>
      <c r="HX43"/>
      <c r="HY43"/>
      <c r="HZ43"/>
      <c r="IA43"/>
      <c r="IB43"/>
      <c r="IC43"/>
      <c r="ID43"/>
      <c r="IE43"/>
      <c r="IF43"/>
      <c r="IG43"/>
      <c r="IH43"/>
      <c r="II43"/>
      <c r="IJ43"/>
      <c r="IK43"/>
      <c r="IL43"/>
      <c r="IM43"/>
      <c r="IN43"/>
      <c r="IO43"/>
    </row>
    <row r="44" spans="1:249" s="427" customFormat="1" ht="18" customHeight="1">
      <c r="A44" s="378">
        <v>2010403</v>
      </c>
      <c r="B44" s="448" t="s">
        <v>125</v>
      </c>
      <c r="C44" s="273">
        <v>167</v>
      </c>
      <c r="D44" s="273"/>
      <c r="E44" s="273">
        <v>13</v>
      </c>
      <c r="F44" s="447"/>
      <c r="G44" s="273">
        <v>96</v>
      </c>
      <c r="H44" s="447">
        <v>-0.86458333333333337</v>
      </c>
      <c r="I44" s="454"/>
      <c r="HQ44"/>
      <c r="HR44"/>
      <c r="HS44"/>
      <c r="HT44"/>
      <c r="HU44"/>
      <c r="HV44"/>
      <c r="HW44"/>
      <c r="HX44"/>
      <c r="HY44"/>
      <c r="HZ44"/>
      <c r="IA44"/>
      <c r="IB44"/>
      <c r="IC44"/>
      <c r="ID44"/>
      <c r="IE44"/>
      <c r="IF44"/>
      <c r="IG44"/>
      <c r="IH44"/>
      <c r="II44"/>
      <c r="IJ44"/>
      <c r="IK44"/>
      <c r="IL44"/>
      <c r="IM44"/>
      <c r="IN44"/>
      <c r="IO44"/>
    </row>
    <row r="45" spans="1:249" s="427" customFormat="1" ht="18" customHeight="1">
      <c r="A45" s="378">
        <v>2010404</v>
      </c>
      <c r="B45" s="448" t="s">
        <v>126</v>
      </c>
      <c r="C45" s="273"/>
      <c r="D45" s="273"/>
      <c r="E45" s="273">
        <v>0</v>
      </c>
      <c r="F45" s="447"/>
      <c r="G45" s="273">
        <v>0</v>
      </c>
      <c r="H45" s="447"/>
      <c r="I45" s="454"/>
      <c r="HQ45"/>
      <c r="HR45"/>
      <c r="HS45"/>
      <c r="HT45"/>
      <c r="HU45"/>
      <c r="HV45"/>
      <c r="HW45"/>
      <c r="HX45"/>
      <c r="HY45"/>
      <c r="HZ45"/>
      <c r="IA45"/>
      <c r="IB45"/>
      <c r="IC45"/>
      <c r="ID45"/>
      <c r="IE45"/>
      <c r="IF45"/>
      <c r="IG45"/>
      <c r="IH45"/>
      <c r="II45"/>
      <c r="IJ45"/>
      <c r="IK45"/>
      <c r="IL45"/>
      <c r="IM45"/>
      <c r="IN45"/>
      <c r="IO45"/>
    </row>
    <row r="46" spans="1:249" s="427" customFormat="1" ht="18" customHeight="1">
      <c r="A46" s="378">
        <v>2010405</v>
      </c>
      <c r="B46" s="448" t="s">
        <v>127</v>
      </c>
      <c r="C46" s="273">
        <v>1006</v>
      </c>
      <c r="D46" s="273"/>
      <c r="E46" s="273">
        <v>704</v>
      </c>
      <c r="F46" s="447"/>
      <c r="G46" s="273">
        <v>729</v>
      </c>
      <c r="H46" s="447">
        <v>-3.429355281207136E-2</v>
      </c>
      <c r="I46" s="454"/>
      <c r="HQ46"/>
      <c r="HR46"/>
      <c r="HS46"/>
      <c r="HT46"/>
      <c r="HU46"/>
      <c r="HV46"/>
      <c r="HW46"/>
      <c r="HX46"/>
      <c r="HY46"/>
      <c r="HZ46"/>
      <c r="IA46"/>
      <c r="IB46"/>
      <c r="IC46"/>
      <c r="ID46"/>
      <c r="IE46"/>
      <c r="IF46"/>
      <c r="IG46"/>
      <c r="IH46"/>
      <c r="II46"/>
      <c r="IJ46"/>
      <c r="IK46"/>
      <c r="IL46"/>
      <c r="IM46"/>
      <c r="IN46"/>
      <c r="IO46"/>
    </row>
    <row r="47" spans="1:249" s="427" customFormat="1" ht="18" customHeight="1">
      <c r="A47" s="378">
        <v>2010406</v>
      </c>
      <c r="B47" s="448" t="s">
        <v>128</v>
      </c>
      <c r="C47" s="273"/>
      <c r="D47" s="273"/>
      <c r="E47" s="273">
        <v>0</v>
      </c>
      <c r="F47" s="447"/>
      <c r="G47" s="273">
        <v>0</v>
      </c>
      <c r="H47" s="447"/>
      <c r="I47" s="454"/>
      <c r="HQ47"/>
      <c r="HR47"/>
      <c r="HS47"/>
      <c r="HT47"/>
      <c r="HU47"/>
      <c r="HV47"/>
      <c r="HW47"/>
      <c r="HX47"/>
      <c r="HY47"/>
      <c r="HZ47"/>
      <c r="IA47"/>
      <c r="IB47"/>
      <c r="IC47"/>
      <c r="ID47"/>
      <c r="IE47"/>
      <c r="IF47"/>
      <c r="IG47"/>
      <c r="IH47"/>
      <c r="II47"/>
      <c r="IJ47"/>
      <c r="IK47"/>
      <c r="IL47"/>
      <c r="IM47"/>
      <c r="IN47"/>
      <c r="IO47"/>
    </row>
    <row r="48" spans="1:249" s="427" customFormat="1" ht="18" customHeight="1">
      <c r="A48" s="378">
        <v>2010407</v>
      </c>
      <c r="B48" s="448" t="s">
        <v>105</v>
      </c>
      <c r="C48" s="273">
        <v>44</v>
      </c>
      <c r="D48" s="273"/>
      <c r="E48" s="273">
        <v>40</v>
      </c>
      <c r="F48" s="447"/>
      <c r="G48" s="273">
        <v>44</v>
      </c>
      <c r="H48" s="447">
        <v>-9.0909090909090939E-2</v>
      </c>
      <c r="I48" s="454"/>
      <c r="HQ48"/>
      <c r="HR48"/>
      <c r="HS48"/>
      <c r="HT48"/>
      <c r="HU48"/>
      <c r="HV48"/>
      <c r="HW48"/>
      <c r="HX48"/>
      <c r="HY48"/>
      <c r="HZ48"/>
      <c r="IA48"/>
      <c r="IB48"/>
      <c r="IC48"/>
      <c r="ID48"/>
      <c r="IE48"/>
      <c r="IF48"/>
      <c r="IG48"/>
      <c r="IH48"/>
      <c r="II48"/>
      <c r="IJ48"/>
      <c r="IK48"/>
      <c r="IL48"/>
      <c r="IM48"/>
      <c r="IN48"/>
      <c r="IO48"/>
    </row>
    <row r="49" spans="1:249" s="427" customFormat="1" ht="18" customHeight="1">
      <c r="A49" s="378">
        <v>2010408</v>
      </c>
      <c r="B49" s="449" t="s">
        <v>129</v>
      </c>
      <c r="C49" s="273">
        <v>7256</v>
      </c>
      <c r="D49" s="273"/>
      <c r="E49" s="273">
        <v>7880</v>
      </c>
      <c r="F49" s="447"/>
      <c r="G49" s="273">
        <v>2978</v>
      </c>
      <c r="H49" s="447">
        <v>1.6460711887172601</v>
      </c>
      <c r="I49" s="454"/>
      <c r="HQ49"/>
      <c r="HR49"/>
      <c r="HS49"/>
      <c r="HT49"/>
      <c r="HU49"/>
      <c r="HV49"/>
      <c r="HW49"/>
      <c r="HX49"/>
      <c r="HY49"/>
      <c r="HZ49"/>
      <c r="IA49"/>
      <c r="IB49"/>
      <c r="IC49"/>
      <c r="ID49"/>
      <c r="IE49"/>
      <c r="IF49"/>
      <c r="IG49"/>
      <c r="IH49"/>
      <c r="II49"/>
      <c r="IJ49"/>
      <c r="IK49"/>
      <c r="IL49"/>
      <c r="IM49"/>
      <c r="IN49"/>
      <c r="IO49"/>
    </row>
    <row r="50" spans="1:249" s="427" customFormat="1" ht="18" customHeight="1">
      <c r="A50" s="378">
        <v>2010450</v>
      </c>
      <c r="B50" s="451" t="s">
        <v>130</v>
      </c>
      <c r="C50" s="273">
        <v>10409</v>
      </c>
      <c r="D50" s="273">
        <v>11263</v>
      </c>
      <c r="E50" s="273">
        <v>11263</v>
      </c>
      <c r="F50" s="447">
        <v>1</v>
      </c>
      <c r="G50" s="273">
        <v>13479</v>
      </c>
      <c r="H50" s="447">
        <v>-0.16440388752874846</v>
      </c>
      <c r="I50" s="454"/>
      <c r="HQ50"/>
      <c r="HR50"/>
      <c r="HS50"/>
      <c r="HT50"/>
      <c r="HU50"/>
      <c r="HV50"/>
      <c r="HW50"/>
      <c r="HX50"/>
      <c r="HY50"/>
      <c r="HZ50"/>
      <c r="IA50"/>
      <c r="IB50"/>
      <c r="IC50"/>
      <c r="ID50"/>
      <c r="IE50"/>
      <c r="IF50"/>
      <c r="IG50"/>
      <c r="IH50"/>
      <c r="II50"/>
      <c r="IJ50"/>
      <c r="IK50"/>
      <c r="IL50"/>
      <c r="IM50"/>
      <c r="IN50"/>
      <c r="IO50"/>
    </row>
    <row r="51" spans="1:249" s="427" customFormat="1" ht="18" customHeight="1">
      <c r="A51" s="378">
        <v>2010499</v>
      </c>
      <c r="B51" s="449" t="s">
        <v>96</v>
      </c>
      <c r="C51" s="273">
        <v>2368</v>
      </c>
      <c r="D51" s="273"/>
      <c r="E51" s="273">
        <v>2047</v>
      </c>
      <c r="F51" s="447"/>
      <c r="G51" s="273">
        <v>2448</v>
      </c>
      <c r="H51" s="447">
        <v>-0.16380718954248363</v>
      </c>
      <c r="I51" s="454"/>
      <c r="HQ51"/>
      <c r="HR51"/>
      <c r="HS51"/>
      <c r="HT51"/>
      <c r="HU51"/>
      <c r="HV51"/>
      <c r="HW51"/>
      <c r="HX51"/>
      <c r="HY51"/>
      <c r="HZ51"/>
      <c r="IA51"/>
      <c r="IB51"/>
      <c r="IC51"/>
      <c r="ID51"/>
      <c r="IE51"/>
      <c r="IF51"/>
      <c r="IG51"/>
      <c r="IH51"/>
      <c r="II51"/>
      <c r="IJ51"/>
      <c r="IK51"/>
      <c r="IL51"/>
      <c r="IM51"/>
      <c r="IN51"/>
      <c r="IO51"/>
    </row>
    <row r="52" spans="1:249" s="427" customFormat="1" ht="18" customHeight="1">
      <c r="A52" s="378">
        <v>20105</v>
      </c>
      <c r="B52" s="344" t="s">
        <v>97</v>
      </c>
      <c r="C52" s="273">
        <v>1873</v>
      </c>
      <c r="D52" s="273"/>
      <c r="E52" s="273">
        <v>1972</v>
      </c>
      <c r="F52" s="447"/>
      <c r="G52" s="273">
        <v>6440</v>
      </c>
      <c r="H52" s="447">
        <v>-0.69378881987577645</v>
      </c>
      <c r="I52" s="454"/>
      <c r="HQ52"/>
      <c r="HR52"/>
      <c r="HS52"/>
      <c r="HT52"/>
      <c r="HU52"/>
      <c r="HV52"/>
      <c r="HW52"/>
      <c r="HX52"/>
      <c r="HY52"/>
      <c r="HZ52"/>
      <c r="IA52"/>
      <c r="IB52"/>
      <c r="IC52"/>
      <c r="ID52"/>
      <c r="IE52"/>
      <c r="IF52"/>
      <c r="IG52"/>
      <c r="IH52"/>
      <c r="II52"/>
      <c r="IJ52"/>
      <c r="IK52"/>
      <c r="IL52"/>
      <c r="IM52"/>
      <c r="IN52"/>
      <c r="IO52"/>
    </row>
    <row r="53" spans="1:249" s="427" customFormat="1" ht="18" customHeight="1">
      <c r="A53" s="378">
        <v>2010501</v>
      </c>
      <c r="B53" s="448" t="s">
        <v>98</v>
      </c>
      <c r="C53" s="273"/>
      <c r="D53" s="273"/>
      <c r="E53" s="273">
        <v>0</v>
      </c>
      <c r="F53" s="447"/>
      <c r="G53" s="273">
        <v>0</v>
      </c>
      <c r="H53" s="447"/>
      <c r="I53" s="454"/>
      <c r="HQ53"/>
      <c r="HR53"/>
      <c r="HS53"/>
      <c r="HT53"/>
      <c r="HU53"/>
      <c r="HV53"/>
      <c r="HW53"/>
      <c r="HX53"/>
      <c r="HY53"/>
      <c r="HZ53"/>
      <c r="IA53"/>
      <c r="IB53"/>
      <c r="IC53"/>
      <c r="ID53"/>
      <c r="IE53"/>
      <c r="IF53"/>
      <c r="IG53"/>
      <c r="IH53"/>
      <c r="II53"/>
      <c r="IJ53"/>
      <c r="IK53"/>
      <c r="IL53"/>
      <c r="IM53"/>
      <c r="IN53"/>
      <c r="IO53"/>
    </row>
    <row r="54" spans="1:249" s="427" customFormat="1" ht="18" customHeight="1">
      <c r="A54" s="378">
        <v>2010502</v>
      </c>
      <c r="B54" s="448" t="s">
        <v>131</v>
      </c>
      <c r="C54" s="273">
        <v>145</v>
      </c>
      <c r="D54" s="273"/>
      <c r="E54" s="273">
        <v>120</v>
      </c>
      <c r="F54" s="447"/>
      <c r="G54" s="273">
        <v>145</v>
      </c>
      <c r="H54" s="447">
        <v>-0.17241379310344829</v>
      </c>
      <c r="I54" s="454"/>
      <c r="HQ54"/>
      <c r="HR54"/>
      <c r="HS54"/>
      <c r="HT54"/>
      <c r="HU54"/>
      <c r="HV54"/>
      <c r="HW54"/>
      <c r="HX54"/>
      <c r="HY54"/>
      <c r="HZ54"/>
      <c r="IA54"/>
      <c r="IB54"/>
      <c r="IC54"/>
      <c r="ID54"/>
      <c r="IE54"/>
      <c r="IF54"/>
      <c r="IG54"/>
      <c r="IH54"/>
      <c r="II54"/>
      <c r="IJ54"/>
      <c r="IK54"/>
      <c r="IL54"/>
      <c r="IM54"/>
      <c r="IN54"/>
      <c r="IO54"/>
    </row>
    <row r="55" spans="1:249" s="427" customFormat="1" ht="18" customHeight="1">
      <c r="A55" s="378">
        <v>2010503</v>
      </c>
      <c r="B55" s="448" t="s">
        <v>132</v>
      </c>
      <c r="C55" s="273">
        <v>1082</v>
      </c>
      <c r="D55" s="273"/>
      <c r="E55" s="273">
        <v>1133</v>
      </c>
      <c r="F55" s="447"/>
      <c r="G55" s="273">
        <v>1086</v>
      </c>
      <c r="H55" s="447">
        <v>4.3278084714548859E-2</v>
      </c>
      <c r="I55" s="454"/>
      <c r="HQ55"/>
      <c r="HR55"/>
      <c r="HS55"/>
      <c r="HT55"/>
      <c r="HU55"/>
      <c r="HV55"/>
      <c r="HW55"/>
      <c r="HX55"/>
      <c r="HY55"/>
      <c r="HZ55"/>
      <c r="IA55"/>
      <c r="IB55"/>
      <c r="IC55"/>
      <c r="ID55"/>
      <c r="IE55"/>
      <c r="IF55"/>
      <c r="IG55"/>
      <c r="IH55"/>
      <c r="II55"/>
      <c r="IJ55"/>
      <c r="IK55"/>
      <c r="IL55"/>
      <c r="IM55"/>
      <c r="IN55"/>
      <c r="IO55"/>
    </row>
    <row r="56" spans="1:249" s="427" customFormat="1" ht="18" customHeight="1">
      <c r="A56" s="378">
        <v>2010504</v>
      </c>
      <c r="B56" s="449" t="s">
        <v>133</v>
      </c>
      <c r="C56" s="273">
        <v>743</v>
      </c>
      <c r="D56" s="273"/>
      <c r="E56" s="273">
        <v>2011</v>
      </c>
      <c r="F56" s="447"/>
      <c r="G56" s="273">
        <v>1158</v>
      </c>
      <c r="H56" s="447">
        <v>0.73661485319516418</v>
      </c>
      <c r="I56" s="454"/>
      <c r="HQ56"/>
      <c r="HR56"/>
      <c r="HS56"/>
      <c r="HT56"/>
      <c r="HU56"/>
      <c r="HV56"/>
      <c r="HW56"/>
      <c r="HX56"/>
      <c r="HY56"/>
      <c r="HZ56"/>
      <c r="IA56"/>
      <c r="IB56"/>
      <c r="IC56"/>
      <c r="ID56"/>
      <c r="IE56"/>
      <c r="IF56"/>
      <c r="IG56"/>
      <c r="IH56"/>
      <c r="II56"/>
      <c r="IJ56"/>
      <c r="IK56"/>
      <c r="IL56"/>
      <c r="IM56"/>
      <c r="IN56"/>
      <c r="IO56"/>
    </row>
    <row r="57" spans="1:249" s="427" customFormat="1" ht="18" customHeight="1">
      <c r="A57" s="378">
        <v>2010505</v>
      </c>
      <c r="B57" s="449" t="s">
        <v>134</v>
      </c>
      <c r="C57" s="273">
        <v>2078</v>
      </c>
      <c r="D57" s="273"/>
      <c r="E57" s="273">
        <v>1778</v>
      </c>
      <c r="F57" s="447"/>
      <c r="G57" s="273">
        <v>47</v>
      </c>
      <c r="H57" s="447">
        <v>36.829787234042556</v>
      </c>
      <c r="I57" s="454"/>
      <c r="HQ57"/>
      <c r="HR57"/>
      <c r="HS57"/>
      <c r="HT57"/>
      <c r="HU57"/>
      <c r="HV57"/>
      <c r="HW57"/>
      <c r="HX57"/>
      <c r="HY57"/>
      <c r="HZ57"/>
      <c r="IA57"/>
      <c r="IB57"/>
      <c r="IC57"/>
      <c r="ID57"/>
      <c r="IE57"/>
      <c r="IF57"/>
      <c r="IG57"/>
      <c r="IH57"/>
      <c r="II57"/>
      <c r="IJ57"/>
      <c r="IK57"/>
      <c r="IL57"/>
      <c r="IM57"/>
      <c r="IN57"/>
      <c r="IO57"/>
    </row>
    <row r="58" spans="1:249" s="427" customFormat="1" ht="18" customHeight="1">
      <c r="A58" s="378">
        <v>2010506</v>
      </c>
      <c r="B58" s="449" t="s">
        <v>135</v>
      </c>
      <c r="C58" s="273">
        <v>1036</v>
      </c>
      <c r="D58" s="273"/>
      <c r="E58" s="273">
        <v>1214</v>
      </c>
      <c r="F58" s="447"/>
      <c r="G58" s="273">
        <v>1030</v>
      </c>
      <c r="H58" s="447">
        <v>0.17864077669902922</v>
      </c>
      <c r="I58" s="454"/>
      <c r="HQ58"/>
      <c r="HR58"/>
      <c r="HS58"/>
      <c r="HT58"/>
      <c r="HU58"/>
      <c r="HV58"/>
      <c r="HW58"/>
      <c r="HX58"/>
      <c r="HY58"/>
      <c r="HZ58"/>
      <c r="IA58"/>
      <c r="IB58"/>
      <c r="IC58"/>
      <c r="ID58"/>
      <c r="IE58"/>
      <c r="IF58"/>
      <c r="IG58"/>
      <c r="IH58"/>
      <c r="II58"/>
      <c r="IJ58"/>
      <c r="IK58"/>
      <c r="IL58"/>
      <c r="IM58"/>
      <c r="IN58"/>
      <c r="IO58"/>
    </row>
    <row r="59" spans="1:249" s="427" customFormat="1" ht="18" customHeight="1">
      <c r="A59" s="378">
        <v>2010507</v>
      </c>
      <c r="B59" s="448" t="s">
        <v>105</v>
      </c>
      <c r="C59" s="273">
        <v>1049</v>
      </c>
      <c r="D59" s="273"/>
      <c r="E59" s="273">
        <v>962</v>
      </c>
      <c r="F59" s="447"/>
      <c r="G59" s="273">
        <v>1125</v>
      </c>
      <c r="H59" s="447">
        <v>-0.14488888888888884</v>
      </c>
      <c r="I59" s="454"/>
      <c r="HQ59"/>
      <c r="HR59"/>
      <c r="HS59"/>
      <c r="HT59"/>
      <c r="HU59"/>
      <c r="HV59"/>
      <c r="HW59"/>
      <c r="HX59"/>
      <c r="HY59"/>
      <c r="HZ59"/>
      <c r="IA59"/>
      <c r="IB59"/>
      <c r="IC59"/>
      <c r="ID59"/>
      <c r="IE59"/>
      <c r="IF59"/>
      <c r="IG59"/>
      <c r="IH59"/>
      <c r="II59"/>
      <c r="IJ59"/>
      <c r="IK59"/>
      <c r="IL59"/>
      <c r="IM59"/>
      <c r="IN59"/>
      <c r="IO59"/>
    </row>
    <row r="60" spans="1:249" s="427" customFormat="1" ht="18" customHeight="1">
      <c r="A60" s="378">
        <v>2010508</v>
      </c>
      <c r="B60" s="448" t="s">
        <v>136</v>
      </c>
      <c r="C60" s="273">
        <v>35</v>
      </c>
      <c r="D60" s="273"/>
      <c r="E60" s="273">
        <v>26</v>
      </c>
      <c r="F60" s="447"/>
      <c r="G60" s="273">
        <v>0</v>
      </c>
      <c r="H60" s="447"/>
      <c r="I60" s="454"/>
      <c r="HQ60"/>
      <c r="HR60"/>
      <c r="HS60"/>
      <c r="HT60"/>
      <c r="HU60"/>
      <c r="HV60"/>
      <c r="HW60"/>
      <c r="HX60"/>
      <c r="HY60"/>
      <c r="HZ60"/>
      <c r="IA60"/>
      <c r="IB60"/>
      <c r="IC60"/>
      <c r="ID60"/>
      <c r="IE60"/>
      <c r="IF60"/>
      <c r="IG60"/>
      <c r="IH60"/>
      <c r="II60"/>
      <c r="IJ60"/>
      <c r="IK60"/>
      <c r="IL60"/>
      <c r="IM60"/>
      <c r="IN60"/>
      <c r="IO60"/>
    </row>
    <row r="61" spans="1:249" s="427" customFormat="1" ht="18" customHeight="1">
      <c r="A61" s="378">
        <v>2010550</v>
      </c>
      <c r="B61" s="445" t="s">
        <v>137</v>
      </c>
      <c r="C61" s="273">
        <v>14316</v>
      </c>
      <c r="D61" s="273">
        <v>17483</v>
      </c>
      <c r="E61" s="273">
        <v>16712</v>
      </c>
      <c r="F61" s="447">
        <v>0.95590001715952644</v>
      </c>
      <c r="G61" s="273">
        <v>21881</v>
      </c>
      <c r="H61" s="447">
        <v>-0.23623234769891688</v>
      </c>
      <c r="I61" s="454"/>
      <c r="HQ61"/>
      <c r="HR61"/>
      <c r="HS61"/>
      <c r="HT61"/>
      <c r="HU61"/>
      <c r="HV61"/>
      <c r="HW61"/>
      <c r="HX61"/>
      <c r="HY61"/>
      <c r="HZ61"/>
      <c r="IA61"/>
      <c r="IB61"/>
      <c r="IC61"/>
      <c r="ID61"/>
      <c r="IE61"/>
      <c r="IF61"/>
      <c r="IG61"/>
      <c r="IH61"/>
      <c r="II61"/>
      <c r="IJ61"/>
      <c r="IK61"/>
      <c r="IL61"/>
      <c r="IM61"/>
      <c r="IN61"/>
      <c r="IO61"/>
    </row>
    <row r="62" spans="1:249" s="427" customFormat="1" ht="18" customHeight="1">
      <c r="A62" s="378">
        <v>2010599</v>
      </c>
      <c r="B62" s="449" t="s">
        <v>96</v>
      </c>
      <c r="C62" s="273">
        <v>4896</v>
      </c>
      <c r="D62" s="273"/>
      <c r="E62" s="273">
        <v>4606</v>
      </c>
      <c r="F62" s="447"/>
      <c r="G62" s="273">
        <v>5283</v>
      </c>
      <c r="H62" s="447">
        <v>-0.12814688623887938</v>
      </c>
      <c r="I62" s="454"/>
      <c r="HQ62"/>
      <c r="HR62"/>
      <c r="HS62"/>
      <c r="HT62"/>
      <c r="HU62"/>
      <c r="HV62"/>
      <c r="HW62"/>
      <c r="HX62"/>
      <c r="HY62"/>
      <c r="HZ62"/>
      <c r="IA62"/>
      <c r="IB62"/>
      <c r="IC62"/>
      <c r="ID62"/>
      <c r="IE62"/>
      <c r="IF62"/>
      <c r="IG62"/>
      <c r="IH62"/>
      <c r="II62"/>
      <c r="IJ62"/>
      <c r="IK62"/>
      <c r="IL62"/>
      <c r="IM62"/>
      <c r="IN62"/>
      <c r="IO62"/>
    </row>
    <row r="63" spans="1:249" s="427" customFormat="1" ht="18" customHeight="1">
      <c r="A63" s="378">
        <v>20106</v>
      </c>
      <c r="B63" s="344" t="s">
        <v>97</v>
      </c>
      <c r="C63" s="273">
        <v>1643</v>
      </c>
      <c r="D63" s="273"/>
      <c r="E63" s="273">
        <v>3171</v>
      </c>
      <c r="F63" s="447"/>
      <c r="G63" s="273">
        <v>4564</v>
      </c>
      <c r="H63" s="447">
        <v>-0.30521472392638038</v>
      </c>
      <c r="I63" s="454"/>
      <c r="HQ63"/>
      <c r="HR63"/>
      <c r="HS63"/>
      <c r="HT63"/>
      <c r="HU63"/>
      <c r="HV63"/>
      <c r="HW63"/>
      <c r="HX63"/>
      <c r="HY63"/>
      <c r="HZ63"/>
      <c r="IA63"/>
      <c r="IB63"/>
      <c r="IC63"/>
      <c r="ID63"/>
      <c r="IE63"/>
      <c r="IF63"/>
      <c r="IG63"/>
      <c r="IH63"/>
      <c r="II63"/>
      <c r="IJ63"/>
      <c r="IK63"/>
      <c r="IL63"/>
      <c r="IM63"/>
      <c r="IN63"/>
      <c r="IO63"/>
    </row>
    <row r="64" spans="1:249" s="427" customFormat="1" ht="18" customHeight="1">
      <c r="A64" s="378">
        <v>2010601</v>
      </c>
      <c r="B64" s="344" t="s">
        <v>98</v>
      </c>
      <c r="C64" s="273">
        <v>819</v>
      </c>
      <c r="D64" s="273"/>
      <c r="E64" s="273">
        <v>678</v>
      </c>
      <c r="F64" s="447"/>
      <c r="G64" s="273">
        <v>0</v>
      </c>
      <c r="H64" s="447"/>
      <c r="I64" s="454"/>
      <c r="HQ64"/>
      <c r="HR64"/>
      <c r="HS64"/>
      <c r="HT64"/>
      <c r="HU64"/>
      <c r="HV64"/>
      <c r="HW64"/>
      <c r="HX64"/>
      <c r="HY64"/>
      <c r="HZ64"/>
      <c r="IA64"/>
      <c r="IB64"/>
      <c r="IC64"/>
      <c r="ID64"/>
      <c r="IE64"/>
      <c r="IF64"/>
      <c r="IG64"/>
      <c r="IH64"/>
      <c r="II64"/>
      <c r="IJ64"/>
      <c r="IK64"/>
      <c r="IL64"/>
      <c r="IM64"/>
      <c r="IN64"/>
      <c r="IO64"/>
    </row>
    <row r="65" spans="1:249" s="427" customFormat="1" ht="18" customHeight="1">
      <c r="A65" s="378">
        <v>2010602</v>
      </c>
      <c r="B65" s="344" t="s">
        <v>138</v>
      </c>
      <c r="C65" s="273"/>
      <c r="D65" s="273"/>
      <c r="E65" s="273">
        <v>0</v>
      </c>
      <c r="F65" s="447"/>
      <c r="G65" s="273">
        <v>0</v>
      </c>
      <c r="H65" s="447"/>
      <c r="I65" s="454"/>
      <c r="HQ65"/>
      <c r="HR65"/>
      <c r="HS65"/>
      <c r="HT65"/>
      <c r="HU65"/>
      <c r="HV65"/>
      <c r="HW65"/>
      <c r="HX65"/>
      <c r="HY65"/>
      <c r="HZ65"/>
      <c r="IA65"/>
      <c r="IB65"/>
      <c r="IC65"/>
      <c r="ID65"/>
      <c r="IE65"/>
      <c r="IF65"/>
      <c r="IG65"/>
      <c r="IH65"/>
      <c r="II65"/>
      <c r="IJ65"/>
      <c r="IK65"/>
      <c r="IL65"/>
      <c r="IM65"/>
      <c r="IN65"/>
      <c r="IO65"/>
    </row>
    <row r="66" spans="1:249" s="427" customFormat="1" ht="18" customHeight="1">
      <c r="A66" s="378">
        <v>2010603</v>
      </c>
      <c r="B66" s="344" t="s">
        <v>139</v>
      </c>
      <c r="C66" s="273">
        <v>89</v>
      </c>
      <c r="D66" s="273"/>
      <c r="E66" s="273">
        <v>72</v>
      </c>
      <c r="F66" s="447"/>
      <c r="G66" s="273">
        <v>0</v>
      </c>
      <c r="H66" s="447"/>
      <c r="I66" s="454"/>
      <c r="HQ66"/>
      <c r="HR66"/>
      <c r="HS66"/>
      <c r="HT66"/>
      <c r="HU66"/>
      <c r="HV66"/>
      <c r="HW66"/>
      <c r="HX66"/>
      <c r="HY66"/>
      <c r="HZ66"/>
      <c r="IA66"/>
      <c r="IB66"/>
      <c r="IC66"/>
      <c r="ID66"/>
      <c r="IE66"/>
      <c r="IF66"/>
      <c r="IG66"/>
      <c r="IH66"/>
      <c r="II66"/>
      <c r="IJ66"/>
      <c r="IK66"/>
      <c r="IL66"/>
      <c r="IM66"/>
      <c r="IN66"/>
      <c r="IO66"/>
    </row>
    <row r="67" spans="1:249" s="427" customFormat="1" ht="18" customHeight="1">
      <c r="A67" s="378">
        <v>2010604</v>
      </c>
      <c r="B67" s="344" t="s">
        <v>140</v>
      </c>
      <c r="C67" s="273">
        <v>423</v>
      </c>
      <c r="D67" s="273"/>
      <c r="E67" s="273">
        <v>456</v>
      </c>
      <c r="F67" s="447"/>
      <c r="G67" s="273">
        <v>60</v>
      </c>
      <c r="H67" s="447">
        <v>6.6</v>
      </c>
      <c r="I67" s="454"/>
      <c r="HQ67"/>
      <c r="HR67"/>
      <c r="HS67"/>
      <c r="HT67"/>
      <c r="HU67"/>
      <c r="HV67"/>
      <c r="HW67"/>
      <c r="HX67"/>
      <c r="HY67"/>
      <c r="HZ67"/>
      <c r="IA67"/>
      <c r="IB67"/>
      <c r="IC67"/>
      <c r="ID67"/>
      <c r="IE67"/>
      <c r="IF67"/>
      <c r="IG67"/>
      <c r="IH67"/>
      <c r="II67"/>
      <c r="IJ67"/>
      <c r="IK67"/>
      <c r="IL67"/>
      <c r="IM67"/>
      <c r="IN67"/>
      <c r="IO67"/>
    </row>
    <row r="68" spans="1:249" s="427" customFormat="1" ht="18" customHeight="1">
      <c r="A68" s="378">
        <v>2010605</v>
      </c>
      <c r="B68" s="448" t="s">
        <v>141</v>
      </c>
      <c r="C68" s="273">
        <v>2961</v>
      </c>
      <c r="D68" s="273"/>
      <c r="E68" s="273">
        <v>2763</v>
      </c>
      <c r="F68" s="447"/>
      <c r="G68" s="273">
        <v>2150</v>
      </c>
      <c r="H68" s="447">
        <v>0.28511627906976744</v>
      </c>
      <c r="I68" s="454"/>
      <c r="HQ68"/>
      <c r="HR68"/>
      <c r="HS68"/>
      <c r="HT68"/>
      <c r="HU68"/>
      <c r="HV68"/>
      <c r="HW68"/>
      <c r="HX68"/>
      <c r="HY68"/>
      <c r="HZ68"/>
      <c r="IA68"/>
      <c r="IB68"/>
      <c r="IC68"/>
      <c r="ID68"/>
      <c r="IE68"/>
      <c r="IF68"/>
      <c r="IG68"/>
      <c r="IH68"/>
      <c r="II68"/>
      <c r="IJ68"/>
      <c r="IK68"/>
      <c r="IL68"/>
      <c r="IM68"/>
      <c r="IN68"/>
      <c r="IO68"/>
    </row>
    <row r="69" spans="1:249" s="427" customFormat="1" ht="18" customHeight="1">
      <c r="A69" s="378">
        <v>2010606</v>
      </c>
      <c r="B69" s="449" t="s">
        <v>142</v>
      </c>
      <c r="C69" s="273">
        <v>38</v>
      </c>
      <c r="D69" s="273"/>
      <c r="E69" s="273">
        <v>29</v>
      </c>
      <c r="F69" s="447"/>
      <c r="G69" s="273">
        <v>9</v>
      </c>
      <c r="H69" s="447">
        <v>2.2222222222222223</v>
      </c>
      <c r="I69" s="454"/>
      <c r="HQ69"/>
      <c r="HR69"/>
      <c r="HS69"/>
      <c r="HT69"/>
      <c r="HU69"/>
      <c r="HV69"/>
      <c r="HW69"/>
      <c r="HX69"/>
      <c r="HY69"/>
      <c r="HZ69"/>
      <c r="IA69"/>
      <c r="IB69"/>
      <c r="IC69"/>
      <c r="ID69"/>
      <c r="IE69"/>
      <c r="IF69"/>
      <c r="IG69"/>
      <c r="IH69"/>
      <c r="II69"/>
      <c r="IJ69"/>
      <c r="IK69"/>
      <c r="IL69"/>
      <c r="IM69"/>
      <c r="IN69"/>
      <c r="IO69"/>
    </row>
    <row r="70" spans="1:249" s="427" customFormat="1" ht="18" customHeight="1">
      <c r="A70" s="378">
        <v>2010607</v>
      </c>
      <c r="B70" s="449" t="s">
        <v>105</v>
      </c>
      <c r="C70" s="273"/>
      <c r="D70" s="273"/>
      <c r="E70" s="273">
        <v>0</v>
      </c>
      <c r="F70" s="447"/>
      <c r="G70" s="273">
        <v>0</v>
      </c>
      <c r="H70" s="447"/>
      <c r="I70" s="454"/>
      <c r="HQ70"/>
      <c r="HR70"/>
      <c r="HS70"/>
      <c r="HT70"/>
      <c r="HU70"/>
      <c r="HV70"/>
      <c r="HW70"/>
      <c r="HX70"/>
      <c r="HY70"/>
      <c r="HZ70"/>
      <c r="IA70"/>
      <c r="IB70"/>
      <c r="IC70"/>
      <c r="ID70"/>
      <c r="IE70"/>
      <c r="IF70"/>
      <c r="IG70"/>
      <c r="IH70"/>
      <c r="II70"/>
      <c r="IJ70"/>
      <c r="IK70"/>
      <c r="IL70"/>
      <c r="IM70"/>
      <c r="IN70"/>
      <c r="IO70"/>
    </row>
    <row r="71" spans="1:249" s="427" customFormat="1" ht="18" customHeight="1">
      <c r="A71" s="378">
        <v>2010608</v>
      </c>
      <c r="B71" s="449" t="s">
        <v>143</v>
      </c>
      <c r="C71" s="273">
        <v>3446</v>
      </c>
      <c r="D71" s="273"/>
      <c r="E71" s="273">
        <v>4937</v>
      </c>
      <c r="F71" s="447"/>
      <c r="G71" s="273">
        <v>9815</v>
      </c>
      <c r="H71" s="447">
        <v>-0.49699439633214471</v>
      </c>
      <c r="I71" s="454"/>
      <c r="HQ71"/>
      <c r="HR71"/>
      <c r="HS71"/>
      <c r="HT71"/>
      <c r="HU71"/>
      <c r="HV71"/>
      <c r="HW71"/>
      <c r="HX71"/>
      <c r="HY71"/>
      <c r="HZ71"/>
      <c r="IA71"/>
      <c r="IB71"/>
      <c r="IC71"/>
      <c r="ID71"/>
      <c r="IE71"/>
      <c r="IF71"/>
      <c r="IG71"/>
      <c r="IH71"/>
      <c r="II71"/>
      <c r="IJ71"/>
      <c r="IK71"/>
      <c r="IL71"/>
      <c r="IM71"/>
      <c r="IN71"/>
      <c r="IO71"/>
    </row>
    <row r="72" spans="1:249" s="427" customFormat="1" ht="18" customHeight="1">
      <c r="A72" s="378">
        <v>2010650</v>
      </c>
      <c r="B72" s="445" t="s">
        <v>144</v>
      </c>
      <c r="C72" s="273">
        <v>262061</v>
      </c>
      <c r="D72" s="273">
        <v>296067</v>
      </c>
      <c r="E72" s="273">
        <v>296067</v>
      </c>
      <c r="F72" s="447">
        <v>1</v>
      </c>
      <c r="G72" s="273">
        <v>267861</v>
      </c>
      <c r="H72" s="447">
        <v>0.10530088366727508</v>
      </c>
      <c r="I72" s="454"/>
      <c r="HQ72"/>
      <c r="HR72"/>
      <c r="HS72"/>
      <c r="HT72"/>
      <c r="HU72"/>
      <c r="HV72"/>
      <c r="HW72"/>
      <c r="HX72"/>
      <c r="HY72"/>
      <c r="HZ72"/>
      <c r="IA72"/>
      <c r="IB72"/>
      <c r="IC72"/>
      <c r="ID72"/>
      <c r="IE72"/>
      <c r="IF72"/>
      <c r="IG72"/>
      <c r="IH72"/>
      <c r="II72"/>
      <c r="IJ72"/>
      <c r="IK72"/>
      <c r="IL72"/>
      <c r="IM72"/>
      <c r="IN72"/>
      <c r="IO72"/>
    </row>
    <row r="73" spans="1:249" s="427" customFormat="1" ht="18" customHeight="1">
      <c r="A73" s="378">
        <v>2010699</v>
      </c>
      <c r="B73" s="448" t="s">
        <v>96</v>
      </c>
      <c r="C73" s="273">
        <v>63608</v>
      </c>
      <c r="D73" s="273"/>
      <c r="E73" s="273">
        <v>62259</v>
      </c>
      <c r="F73" s="447"/>
      <c r="G73" s="273">
        <v>67511</v>
      </c>
      <c r="H73" s="447">
        <v>-7.7794729747744817E-2</v>
      </c>
      <c r="I73" s="454"/>
      <c r="HQ73"/>
      <c r="HR73"/>
      <c r="HS73"/>
      <c r="HT73"/>
      <c r="HU73"/>
      <c r="HV73"/>
      <c r="HW73"/>
      <c r="HX73"/>
      <c r="HY73"/>
      <c r="HZ73"/>
      <c r="IA73"/>
      <c r="IB73"/>
      <c r="IC73"/>
      <c r="ID73"/>
      <c r="IE73"/>
      <c r="IF73"/>
      <c r="IG73"/>
      <c r="IH73"/>
      <c r="II73"/>
      <c r="IJ73"/>
      <c r="IK73"/>
      <c r="IL73"/>
      <c r="IM73"/>
      <c r="IN73"/>
      <c r="IO73"/>
    </row>
    <row r="74" spans="1:249" s="427" customFormat="1" ht="18" customHeight="1">
      <c r="A74" s="378">
        <v>20107</v>
      </c>
      <c r="B74" s="448" t="s">
        <v>97</v>
      </c>
      <c r="C74" s="273">
        <v>5897</v>
      </c>
      <c r="D74" s="273"/>
      <c r="E74" s="273">
        <v>4552</v>
      </c>
      <c r="F74" s="447"/>
      <c r="G74" s="273">
        <v>5645</v>
      </c>
      <c r="H74" s="447">
        <v>-0.19362267493356955</v>
      </c>
      <c r="I74" s="454"/>
      <c r="HQ74"/>
      <c r="HR74"/>
      <c r="HS74"/>
      <c r="HT74"/>
      <c r="HU74"/>
      <c r="HV74"/>
      <c r="HW74"/>
      <c r="HX74"/>
      <c r="HY74"/>
      <c r="HZ74"/>
      <c r="IA74"/>
      <c r="IB74"/>
      <c r="IC74"/>
      <c r="ID74"/>
      <c r="IE74"/>
      <c r="IF74"/>
      <c r="IG74"/>
      <c r="IH74"/>
      <c r="II74"/>
      <c r="IJ74"/>
      <c r="IK74"/>
      <c r="IL74"/>
      <c r="IM74"/>
      <c r="IN74"/>
      <c r="IO74"/>
    </row>
    <row r="75" spans="1:249" s="427" customFormat="1" ht="18" customHeight="1">
      <c r="A75" s="378">
        <v>2010701</v>
      </c>
      <c r="B75" s="449" t="s">
        <v>98</v>
      </c>
      <c r="C75" s="273">
        <v>5863</v>
      </c>
      <c r="D75" s="273"/>
      <c r="E75" s="273">
        <v>5655</v>
      </c>
      <c r="F75" s="447"/>
      <c r="G75" s="273">
        <v>4977</v>
      </c>
      <c r="H75" s="447">
        <v>0.13622664255575656</v>
      </c>
      <c r="I75" s="454"/>
      <c r="HQ75"/>
      <c r="HR75"/>
      <c r="HS75"/>
      <c r="HT75"/>
      <c r="HU75"/>
      <c r="HV75"/>
      <c r="HW75"/>
      <c r="HX75"/>
      <c r="HY75"/>
      <c r="HZ75"/>
      <c r="IA75"/>
      <c r="IB75"/>
      <c r="IC75"/>
      <c r="ID75"/>
      <c r="IE75"/>
      <c r="IF75"/>
      <c r="IG75"/>
      <c r="IH75"/>
      <c r="II75"/>
      <c r="IJ75"/>
      <c r="IK75"/>
      <c r="IL75"/>
      <c r="IM75"/>
      <c r="IN75"/>
      <c r="IO75"/>
    </row>
    <row r="76" spans="1:249" s="427" customFormat="1" ht="18" customHeight="1">
      <c r="A76" s="378">
        <v>2010702</v>
      </c>
      <c r="B76" s="449" t="s">
        <v>145</v>
      </c>
      <c r="C76" s="273">
        <v>1450</v>
      </c>
      <c r="D76" s="273"/>
      <c r="E76" s="273">
        <v>1401</v>
      </c>
      <c r="F76" s="447"/>
      <c r="G76" s="273">
        <v>1180</v>
      </c>
      <c r="H76" s="447">
        <v>0.18728813559322033</v>
      </c>
      <c r="I76" s="454"/>
      <c r="HQ76"/>
      <c r="HR76"/>
      <c r="HS76"/>
      <c r="HT76"/>
      <c r="HU76"/>
      <c r="HV76"/>
      <c r="HW76"/>
      <c r="HX76"/>
      <c r="HY76"/>
      <c r="HZ76"/>
      <c r="IA76"/>
      <c r="IB76"/>
      <c r="IC76"/>
      <c r="ID76"/>
      <c r="IE76"/>
      <c r="IF76"/>
      <c r="IG76"/>
      <c r="IH76"/>
      <c r="II76"/>
      <c r="IJ76"/>
      <c r="IK76"/>
      <c r="IL76"/>
      <c r="IM76"/>
      <c r="IN76"/>
      <c r="IO76"/>
    </row>
    <row r="77" spans="1:249" s="427" customFormat="1" ht="18" customHeight="1">
      <c r="A77" s="378">
        <v>2010703</v>
      </c>
      <c r="B77" s="449" t="s">
        <v>146</v>
      </c>
      <c r="C77" s="273"/>
      <c r="D77" s="273"/>
      <c r="E77" s="273">
        <v>0</v>
      </c>
      <c r="F77" s="447"/>
      <c r="G77" s="273">
        <v>0</v>
      </c>
      <c r="H77" s="447"/>
      <c r="I77" s="454"/>
      <c r="HQ77"/>
      <c r="HR77"/>
      <c r="HS77"/>
      <c r="HT77"/>
      <c r="HU77"/>
      <c r="HV77"/>
      <c r="HW77"/>
      <c r="HX77"/>
      <c r="HY77"/>
      <c r="HZ77"/>
      <c r="IA77"/>
      <c r="IB77"/>
      <c r="IC77"/>
      <c r="ID77"/>
      <c r="IE77"/>
      <c r="IF77"/>
      <c r="IG77"/>
      <c r="IH77"/>
      <c r="II77"/>
      <c r="IJ77"/>
      <c r="IK77"/>
      <c r="IL77"/>
      <c r="IM77"/>
      <c r="IN77"/>
      <c r="IO77"/>
    </row>
    <row r="78" spans="1:249" s="427" customFormat="1" ht="18" customHeight="1">
      <c r="A78" s="378">
        <v>2010704</v>
      </c>
      <c r="B78" s="344" t="s">
        <v>147</v>
      </c>
      <c r="C78" s="273">
        <v>137138</v>
      </c>
      <c r="D78" s="273"/>
      <c r="E78" s="273">
        <v>137257</v>
      </c>
      <c r="F78" s="447"/>
      <c r="G78" s="273">
        <v>128736</v>
      </c>
      <c r="H78" s="447">
        <v>6.6189721600795393E-2</v>
      </c>
      <c r="I78" s="454"/>
      <c r="HQ78"/>
      <c r="HR78"/>
      <c r="HS78"/>
      <c r="HT78"/>
      <c r="HU78"/>
      <c r="HV78"/>
      <c r="HW78"/>
      <c r="HX78"/>
      <c r="HY78"/>
      <c r="HZ78"/>
      <c r="IA78"/>
      <c r="IB78"/>
      <c r="IC78"/>
      <c r="ID78"/>
      <c r="IE78"/>
      <c r="IF78"/>
      <c r="IG78"/>
      <c r="IH78"/>
      <c r="II78"/>
      <c r="IJ78"/>
      <c r="IK78"/>
      <c r="IL78"/>
      <c r="IM78"/>
      <c r="IN78"/>
      <c r="IO78"/>
    </row>
    <row r="79" spans="1:249" s="427" customFormat="1" ht="18" customHeight="1">
      <c r="A79" s="378">
        <v>2010705</v>
      </c>
      <c r="B79" s="448" t="s">
        <v>148</v>
      </c>
      <c r="C79" s="273">
        <v>2197</v>
      </c>
      <c r="D79" s="273"/>
      <c r="E79" s="273">
        <v>1964</v>
      </c>
      <c r="F79" s="447"/>
      <c r="G79" s="273">
        <v>2254</v>
      </c>
      <c r="H79" s="447">
        <v>-0.12866015971606037</v>
      </c>
      <c r="I79" s="454"/>
      <c r="HQ79"/>
      <c r="HR79"/>
      <c r="HS79"/>
      <c r="HT79"/>
      <c r="HU79"/>
      <c r="HV79"/>
      <c r="HW79"/>
      <c r="HX79"/>
      <c r="HY79"/>
      <c r="HZ79"/>
      <c r="IA79"/>
      <c r="IB79"/>
      <c r="IC79"/>
      <c r="ID79"/>
      <c r="IE79"/>
      <c r="IF79"/>
      <c r="IG79"/>
      <c r="IH79"/>
      <c r="II79"/>
      <c r="IJ79"/>
      <c r="IK79"/>
      <c r="IL79"/>
      <c r="IM79"/>
      <c r="IN79"/>
      <c r="IO79"/>
    </row>
    <row r="80" spans="1:249" s="427" customFormat="1" ht="18" customHeight="1">
      <c r="A80" s="378">
        <v>2010706</v>
      </c>
      <c r="B80" s="448" t="s">
        <v>149</v>
      </c>
      <c r="C80" s="273"/>
      <c r="D80" s="273"/>
      <c r="E80" s="273">
        <v>0</v>
      </c>
      <c r="F80" s="447"/>
      <c r="G80" s="273">
        <v>0</v>
      </c>
      <c r="H80" s="447"/>
      <c r="I80" s="454"/>
      <c r="HQ80"/>
      <c r="HR80"/>
      <c r="HS80"/>
      <c r="HT80"/>
      <c r="HU80"/>
      <c r="HV80"/>
      <c r="HW80"/>
      <c r="HX80"/>
      <c r="HY80"/>
      <c r="HZ80"/>
      <c r="IA80"/>
      <c r="IB80"/>
      <c r="IC80"/>
      <c r="ID80"/>
      <c r="IE80"/>
      <c r="IF80"/>
      <c r="IG80"/>
      <c r="IH80"/>
      <c r="II80"/>
      <c r="IJ80"/>
      <c r="IK80"/>
      <c r="IL80"/>
      <c r="IM80"/>
      <c r="IN80"/>
      <c r="IO80"/>
    </row>
    <row r="81" spans="1:249" s="427" customFormat="1" ht="18" customHeight="1">
      <c r="A81" s="378">
        <v>2010707</v>
      </c>
      <c r="B81" s="448" t="s">
        <v>141</v>
      </c>
      <c r="C81" s="273">
        <v>6529</v>
      </c>
      <c r="D81" s="273"/>
      <c r="E81" s="273">
        <v>6018</v>
      </c>
      <c r="F81" s="447"/>
      <c r="G81" s="273">
        <v>5111</v>
      </c>
      <c r="H81" s="447">
        <v>0.17746037957346905</v>
      </c>
      <c r="I81" s="454"/>
      <c r="HQ81"/>
      <c r="HR81"/>
      <c r="HS81"/>
      <c r="HT81"/>
      <c r="HU81"/>
      <c r="HV81"/>
      <c r="HW81"/>
      <c r="HX81"/>
      <c r="HY81"/>
      <c r="HZ81"/>
      <c r="IA81"/>
      <c r="IB81"/>
      <c r="IC81"/>
      <c r="ID81"/>
      <c r="IE81"/>
      <c r="IF81"/>
      <c r="IG81"/>
      <c r="IH81"/>
      <c r="II81"/>
      <c r="IJ81"/>
      <c r="IK81"/>
      <c r="IL81"/>
      <c r="IM81"/>
      <c r="IN81"/>
      <c r="IO81"/>
    </row>
    <row r="82" spans="1:249" s="427" customFormat="1" ht="18" customHeight="1">
      <c r="A82" s="378">
        <v>2010708</v>
      </c>
      <c r="B82" s="449" t="s">
        <v>105</v>
      </c>
      <c r="C82" s="273"/>
      <c r="D82" s="273"/>
      <c r="E82" s="273">
        <v>0</v>
      </c>
      <c r="F82" s="447"/>
      <c r="G82" s="273">
        <v>0</v>
      </c>
      <c r="H82" s="447"/>
      <c r="I82" s="454"/>
      <c r="HQ82"/>
      <c r="HR82"/>
      <c r="HS82"/>
      <c r="HT82"/>
      <c r="HU82"/>
      <c r="HV82"/>
      <c r="HW82"/>
      <c r="HX82"/>
      <c r="HY82"/>
      <c r="HZ82"/>
      <c r="IA82"/>
      <c r="IB82"/>
      <c r="IC82"/>
      <c r="ID82"/>
      <c r="IE82"/>
      <c r="IF82"/>
      <c r="IG82"/>
      <c r="IH82"/>
      <c r="II82"/>
      <c r="IJ82"/>
      <c r="IK82"/>
      <c r="IL82"/>
      <c r="IM82"/>
      <c r="IN82"/>
      <c r="IO82"/>
    </row>
    <row r="83" spans="1:249" s="427" customFormat="1" ht="18" customHeight="1">
      <c r="A83" s="378">
        <v>2010709</v>
      </c>
      <c r="B83" s="449" t="s">
        <v>150</v>
      </c>
      <c r="C83" s="273">
        <v>39380</v>
      </c>
      <c r="D83" s="273"/>
      <c r="E83" s="273">
        <v>76961</v>
      </c>
      <c r="F83" s="447"/>
      <c r="G83" s="273">
        <v>52447</v>
      </c>
      <c r="H83" s="447">
        <v>0.46740519000133474</v>
      </c>
      <c r="I83" s="454"/>
      <c r="HQ83"/>
      <c r="HR83"/>
      <c r="HS83"/>
      <c r="HT83"/>
      <c r="HU83"/>
      <c r="HV83"/>
      <c r="HW83"/>
      <c r="HX83"/>
      <c r="HY83"/>
      <c r="HZ83"/>
      <c r="IA83"/>
      <c r="IB83"/>
      <c r="IC83"/>
      <c r="ID83"/>
      <c r="IE83"/>
      <c r="IF83"/>
      <c r="IG83"/>
      <c r="IH83"/>
      <c r="II83"/>
      <c r="IJ83"/>
      <c r="IK83"/>
      <c r="IL83"/>
      <c r="IM83"/>
      <c r="IN83"/>
      <c r="IO83"/>
    </row>
    <row r="84" spans="1:249" s="427" customFormat="1" ht="18" customHeight="1">
      <c r="A84" s="378">
        <v>2010750</v>
      </c>
      <c r="B84" s="451" t="s">
        <v>151</v>
      </c>
      <c r="C84" s="273">
        <v>7908</v>
      </c>
      <c r="D84" s="273">
        <v>10326</v>
      </c>
      <c r="E84" s="273">
        <v>10326</v>
      </c>
      <c r="F84" s="447">
        <v>1</v>
      </c>
      <c r="G84" s="273">
        <v>10860</v>
      </c>
      <c r="H84" s="447">
        <v>-4.9171270718232019E-2</v>
      </c>
      <c r="I84" s="454"/>
      <c r="HQ84"/>
      <c r="HR84"/>
      <c r="HS84"/>
      <c r="HT84"/>
      <c r="HU84"/>
      <c r="HV84"/>
      <c r="HW84"/>
      <c r="HX84"/>
      <c r="HY84"/>
      <c r="HZ84"/>
      <c r="IA84"/>
      <c r="IB84"/>
      <c r="IC84"/>
      <c r="ID84"/>
      <c r="IE84"/>
      <c r="IF84"/>
      <c r="IG84"/>
      <c r="IH84"/>
      <c r="II84"/>
      <c r="IJ84"/>
      <c r="IK84"/>
      <c r="IL84"/>
      <c r="IM84"/>
      <c r="IN84"/>
      <c r="IO84"/>
    </row>
    <row r="85" spans="1:249" s="427" customFormat="1" ht="18" customHeight="1">
      <c r="A85" s="378">
        <v>2010799</v>
      </c>
      <c r="B85" s="448" t="s">
        <v>96</v>
      </c>
      <c r="C85" s="273">
        <v>5159</v>
      </c>
      <c r="D85" s="273"/>
      <c r="E85" s="273">
        <v>5597</v>
      </c>
      <c r="F85" s="447"/>
      <c r="G85" s="273">
        <v>5774</v>
      </c>
      <c r="H85" s="447">
        <v>-3.0654658815379321E-2</v>
      </c>
      <c r="I85" s="454"/>
      <c r="HQ85"/>
      <c r="HR85"/>
      <c r="HS85"/>
      <c r="HT85"/>
      <c r="HU85"/>
      <c r="HV85"/>
      <c r="HW85"/>
      <c r="HX85"/>
      <c r="HY85"/>
      <c r="HZ85"/>
      <c r="IA85"/>
      <c r="IB85"/>
      <c r="IC85"/>
      <c r="ID85"/>
      <c r="IE85"/>
      <c r="IF85"/>
      <c r="IG85"/>
      <c r="IH85"/>
      <c r="II85"/>
      <c r="IJ85"/>
      <c r="IK85"/>
      <c r="IL85"/>
      <c r="IM85"/>
      <c r="IN85"/>
      <c r="IO85"/>
    </row>
    <row r="86" spans="1:249" s="427" customFormat="1" ht="18" customHeight="1">
      <c r="A86" s="378">
        <v>20108</v>
      </c>
      <c r="B86" s="448" t="s">
        <v>97</v>
      </c>
      <c r="C86" s="273"/>
      <c r="D86" s="273"/>
      <c r="E86" s="273">
        <v>0</v>
      </c>
      <c r="F86" s="447"/>
      <c r="G86" s="273">
        <v>0</v>
      </c>
      <c r="H86" s="447"/>
      <c r="I86" s="454"/>
      <c r="HQ86"/>
      <c r="HR86"/>
      <c r="HS86"/>
      <c r="HT86"/>
      <c r="HU86"/>
      <c r="HV86"/>
      <c r="HW86"/>
      <c r="HX86"/>
      <c r="HY86"/>
      <c r="HZ86"/>
      <c r="IA86"/>
      <c r="IB86"/>
      <c r="IC86"/>
      <c r="ID86"/>
      <c r="IE86"/>
      <c r="IF86"/>
      <c r="IG86"/>
      <c r="IH86"/>
      <c r="II86"/>
      <c r="IJ86"/>
      <c r="IK86"/>
      <c r="IL86"/>
      <c r="IM86"/>
      <c r="IN86"/>
      <c r="IO86"/>
    </row>
    <row r="87" spans="1:249" s="427" customFormat="1" ht="18" customHeight="1">
      <c r="A87" s="378">
        <v>2010801</v>
      </c>
      <c r="B87" s="448" t="s">
        <v>98</v>
      </c>
      <c r="C87" s="273"/>
      <c r="D87" s="273"/>
      <c r="E87" s="273">
        <v>0</v>
      </c>
      <c r="F87" s="447"/>
      <c r="G87" s="273">
        <v>0</v>
      </c>
      <c r="H87" s="447"/>
      <c r="I87" s="454"/>
      <c r="HQ87"/>
      <c r="HR87"/>
      <c r="HS87"/>
      <c r="HT87"/>
      <c r="HU87"/>
      <c r="HV87"/>
      <c r="HW87"/>
      <c r="HX87"/>
      <c r="HY87"/>
      <c r="HZ87"/>
      <c r="IA87"/>
      <c r="IB87"/>
      <c r="IC87"/>
      <c r="ID87"/>
      <c r="IE87"/>
      <c r="IF87"/>
      <c r="IG87"/>
      <c r="IH87"/>
      <c r="II87"/>
      <c r="IJ87"/>
      <c r="IK87"/>
      <c r="IL87"/>
      <c r="IM87"/>
      <c r="IN87"/>
      <c r="IO87"/>
    </row>
    <row r="88" spans="1:249" s="427" customFormat="1" ht="18" customHeight="1">
      <c r="A88" s="378">
        <v>2010802</v>
      </c>
      <c r="B88" s="449" t="s">
        <v>152</v>
      </c>
      <c r="C88" s="273">
        <v>2563</v>
      </c>
      <c r="D88" s="273"/>
      <c r="E88" s="273">
        <v>2745</v>
      </c>
      <c r="F88" s="447"/>
      <c r="G88" s="273">
        <v>2390</v>
      </c>
      <c r="H88" s="447">
        <v>0.14853556485355646</v>
      </c>
      <c r="I88" s="454"/>
      <c r="HQ88"/>
      <c r="HR88"/>
      <c r="HS88"/>
      <c r="HT88"/>
      <c r="HU88"/>
      <c r="HV88"/>
      <c r="HW88"/>
      <c r="HX88"/>
      <c r="HY88"/>
      <c r="HZ88"/>
      <c r="IA88"/>
      <c r="IB88"/>
      <c r="IC88"/>
      <c r="ID88"/>
      <c r="IE88"/>
      <c r="IF88"/>
      <c r="IG88"/>
      <c r="IH88"/>
      <c r="II88"/>
      <c r="IJ88"/>
      <c r="IK88"/>
      <c r="IL88"/>
      <c r="IM88"/>
      <c r="IN88"/>
      <c r="IO88"/>
    </row>
    <row r="89" spans="1:249" s="427" customFormat="1" ht="18" customHeight="1">
      <c r="A89" s="378">
        <v>2010803</v>
      </c>
      <c r="B89" s="449" t="s">
        <v>153</v>
      </c>
      <c r="C89" s="273">
        <v>66</v>
      </c>
      <c r="D89" s="273"/>
      <c r="E89" s="273">
        <v>59</v>
      </c>
      <c r="F89" s="447"/>
      <c r="G89" s="273">
        <v>58</v>
      </c>
      <c r="H89" s="447">
        <v>1.7241379310344751E-2</v>
      </c>
      <c r="I89" s="454"/>
      <c r="HQ89"/>
      <c r="HR89"/>
      <c r="HS89"/>
      <c r="HT89"/>
      <c r="HU89"/>
      <c r="HV89"/>
      <c r="HW89"/>
      <c r="HX89"/>
      <c r="HY89"/>
      <c r="HZ89"/>
      <c r="IA89"/>
      <c r="IB89"/>
      <c r="IC89"/>
      <c r="ID89"/>
      <c r="IE89"/>
      <c r="IF89"/>
      <c r="IG89"/>
      <c r="IH89"/>
      <c r="II89"/>
      <c r="IJ89"/>
      <c r="IK89"/>
      <c r="IL89"/>
      <c r="IM89"/>
      <c r="IN89"/>
      <c r="IO89"/>
    </row>
    <row r="90" spans="1:249" s="427" customFormat="1" ht="18" customHeight="1">
      <c r="A90" s="378">
        <v>2010804</v>
      </c>
      <c r="B90" s="449" t="s">
        <v>141</v>
      </c>
      <c r="C90" s="273"/>
      <c r="D90" s="273"/>
      <c r="E90" s="273">
        <v>0</v>
      </c>
      <c r="F90" s="447"/>
      <c r="G90" s="273">
        <v>6</v>
      </c>
      <c r="H90" s="447">
        <v>-1</v>
      </c>
      <c r="I90" s="454"/>
      <c r="HQ90"/>
      <c r="HR90"/>
      <c r="HS90"/>
      <c r="HT90"/>
      <c r="HU90"/>
      <c r="HV90"/>
      <c r="HW90"/>
      <c r="HX90"/>
      <c r="HY90"/>
      <c r="HZ90"/>
      <c r="IA90"/>
      <c r="IB90"/>
      <c r="IC90"/>
      <c r="ID90"/>
      <c r="IE90"/>
      <c r="IF90"/>
      <c r="IG90"/>
      <c r="IH90"/>
      <c r="II90"/>
      <c r="IJ90"/>
      <c r="IK90"/>
      <c r="IL90"/>
      <c r="IM90"/>
      <c r="IN90"/>
      <c r="IO90"/>
    </row>
    <row r="91" spans="1:249" s="427" customFormat="1" ht="18" customHeight="1">
      <c r="A91" s="378">
        <v>2010805</v>
      </c>
      <c r="B91" s="449" t="s">
        <v>105</v>
      </c>
      <c r="C91" s="273"/>
      <c r="D91" s="273"/>
      <c r="E91" s="273">
        <v>0</v>
      </c>
      <c r="F91" s="447"/>
      <c r="G91" s="273">
        <v>0</v>
      </c>
      <c r="H91" s="447"/>
      <c r="I91" s="454"/>
      <c r="HQ91"/>
      <c r="HR91"/>
      <c r="HS91"/>
      <c r="HT91"/>
      <c r="HU91"/>
      <c r="HV91"/>
      <c r="HW91"/>
      <c r="HX91"/>
      <c r="HY91"/>
      <c r="HZ91"/>
      <c r="IA91"/>
      <c r="IB91"/>
      <c r="IC91"/>
      <c r="ID91"/>
      <c r="IE91"/>
      <c r="IF91"/>
      <c r="IG91"/>
      <c r="IH91"/>
      <c r="II91"/>
      <c r="IJ91"/>
      <c r="IK91"/>
      <c r="IL91"/>
      <c r="IM91"/>
      <c r="IN91"/>
      <c r="IO91"/>
    </row>
    <row r="92" spans="1:249" s="427" customFormat="1" ht="18" customHeight="1">
      <c r="A92" s="378">
        <v>2010806</v>
      </c>
      <c r="B92" s="344" t="s">
        <v>154</v>
      </c>
      <c r="C92" s="273">
        <v>120</v>
      </c>
      <c r="D92" s="273"/>
      <c r="E92" s="273">
        <v>1925</v>
      </c>
      <c r="F92" s="447"/>
      <c r="G92" s="273">
        <v>2632</v>
      </c>
      <c r="H92" s="447">
        <v>-0.2686170212765957</v>
      </c>
      <c r="I92" s="454"/>
      <c r="HQ92"/>
      <c r="HR92"/>
      <c r="HS92"/>
      <c r="HT92"/>
      <c r="HU92"/>
      <c r="HV92"/>
      <c r="HW92"/>
      <c r="HX92"/>
      <c r="HY92"/>
      <c r="HZ92"/>
      <c r="IA92"/>
      <c r="IB92"/>
      <c r="IC92"/>
      <c r="ID92"/>
      <c r="IE92"/>
      <c r="IF92"/>
      <c r="IG92"/>
      <c r="IH92"/>
      <c r="II92"/>
      <c r="IJ92"/>
      <c r="IK92"/>
      <c r="IL92"/>
      <c r="IM92"/>
      <c r="IN92"/>
      <c r="IO92"/>
    </row>
    <row r="93" spans="1:249" s="427" customFormat="1" ht="18" customHeight="1">
      <c r="A93" s="378">
        <v>2010850</v>
      </c>
      <c r="B93" s="445" t="s">
        <v>155</v>
      </c>
      <c r="C93" s="273">
        <v>16000</v>
      </c>
      <c r="D93" s="273">
        <v>29834</v>
      </c>
      <c r="E93" s="273">
        <v>14935</v>
      </c>
      <c r="F93" s="447">
        <v>0.5006033384728833</v>
      </c>
      <c r="G93" s="273">
        <v>17976</v>
      </c>
      <c r="H93" s="447">
        <v>-0.16917000445037833</v>
      </c>
      <c r="I93" s="454"/>
      <c r="HQ93"/>
      <c r="HR93"/>
      <c r="HS93"/>
      <c r="HT93"/>
      <c r="HU93"/>
      <c r="HV93"/>
      <c r="HW93"/>
      <c r="HX93"/>
      <c r="HY93"/>
      <c r="HZ93"/>
      <c r="IA93"/>
      <c r="IB93"/>
      <c r="IC93"/>
      <c r="ID93"/>
      <c r="IE93"/>
      <c r="IF93"/>
      <c r="IG93"/>
      <c r="IH93"/>
      <c r="II93"/>
      <c r="IJ93"/>
      <c r="IK93"/>
      <c r="IL93"/>
      <c r="IM93"/>
      <c r="IN93"/>
      <c r="IO93"/>
    </row>
    <row r="94" spans="1:249" s="427" customFormat="1" ht="18" customHeight="1">
      <c r="A94" s="378">
        <v>2010899</v>
      </c>
      <c r="B94" s="448" t="s">
        <v>96</v>
      </c>
      <c r="C94" s="273"/>
      <c r="D94" s="273"/>
      <c r="E94" s="273">
        <v>0</v>
      </c>
      <c r="F94" s="447"/>
      <c r="G94" s="273">
        <v>0</v>
      </c>
      <c r="H94" s="447"/>
      <c r="I94" s="454"/>
      <c r="HQ94"/>
      <c r="HR94"/>
      <c r="HS94"/>
      <c r="HT94"/>
      <c r="HU94"/>
      <c r="HV94"/>
      <c r="HW94"/>
      <c r="HX94"/>
      <c r="HY94"/>
      <c r="HZ94"/>
      <c r="IA94"/>
      <c r="IB94"/>
      <c r="IC94"/>
      <c r="ID94"/>
      <c r="IE94"/>
      <c r="IF94"/>
      <c r="IG94"/>
      <c r="IH94"/>
      <c r="II94"/>
      <c r="IJ94"/>
      <c r="IK94"/>
      <c r="IL94"/>
      <c r="IM94"/>
      <c r="IN94"/>
      <c r="IO94"/>
    </row>
    <row r="95" spans="1:249" s="427" customFormat="1" ht="18" customHeight="1">
      <c r="A95" s="378">
        <v>20109</v>
      </c>
      <c r="B95" s="449" t="s">
        <v>97</v>
      </c>
      <c r="C95" s="273"/>
      <c r="D95" s="273"/>
      <c r="E95" s="273">
        <v>0</v>
      </c>
      <c r="F95" s="447"/>
      <c r="G95" s="273">
        <v>0</v>
      </c>
      <c r="H95" s="447"/>
      <c r="I95" s="454"/>
      <c r="HQ95"/>
      <c r="HR95"/>
      <c r="HS95"/>
      <c r="HT95"/>
      <c r="HU95"/>
      <c r="HV95"/>
      <c r="HW95"/>
      <c r="HX95"/>
      <c r="HY95"/>
      <c r="HZ95"/>
      <c r="IA95"/>
      <c r="IB95"/>
      <c r="IC95"/>
      <c r="ID95"/>
      <c r="IE95"/>
      <c r="IF95"/>
      <c r="IG95"/>
      <c r="IH95"/>
      <c r="II95"/>
      <c r="IJ95"/>
      <c r="IK95"/>
      <c r="IL95"/>
      <c r="IM95"/>
      <c r="IN95"/>
      <c r="IO95"/>
    </row>
    <row r="96" spans="1:249" s="427" customFormat="1" ht="18" customHeight="1">
      <c r="A96" s="378">
        <v>2010901</v>
      </c>
      <c r="B96" s="449" t="s">
        <v>98</v>
      </c>
      <c r="C96" s="273"/>
      <c r="D96" s="273"/>
      <c r="E96" s="273">
        <v>0</v>
      </c>
      <c r="F96" s="447"/>
      <c r="G96" s="273">
        <v>0</v>
      </c>
      <c r="H96" s="447"/>
      <c r="I96" s="454"/>
      <c r="HQ96"/>
      <c r="HR96"/>
      <c r="HS96"/>
      <c r="HT96"/>
      <c r="HU96"/>
      <c r="HV96"/>
      <c r="HW96"/>
      <c r="HX96"/>
      <c r="HY96"/>
      <c r="HZ96"/>
      <c r="IA96"/>
      <c r="IB96"/>
      <c r="IC96"/>
      <c r="ID96"/>
      <c r="IE96"/>
      <c r="IF96"/>
      <c r="IG96"/>
      <c r="IH96"/>
      <c r="II96"/>
      <c r="IJ96"/>
      <c r="IK96"/>
      <c r="IL96"/>
      <c r="IM96"/>
      <c r="IN96"/>
      <c r="IO96"/>
    </row>
    <row r="97" spans="1:249" s="427" customFormat="1" ht="18" customHeight="1">
      <c r="A97" s="378">
        <v>2010902</v>
      </c>
      <c r="B97" s="449" t="s">
        <v>156</v>
      </c>
      <c r="C97" s="273"/>
      <c r="D97" s="273"/>
      <c r="E97" s="273">
        <v>0</v>
      </c>
      <c r="F97" s="447"/>
      <c r="G97" s="273">
        <v>0</v>
      </c>
      <c r="H97" s="447"/>
      <c r="I97" s="454"/>
      <c r="HQ97"/>
      <c r="HR97"/>
      <c r="HS97"/>
      <c r="HT97"/>
      <c r="HU97"/>
      <c r="HV97"/>
      <c r="HW97"/>
      <c r="HX97"/>
      <c r="HY97"/>
      <c r="HZ97"/>
      <c r="IA97"/>
      <c r="IB97"/>
      <c r="IC97"/>
      <c r="ID97"/>
      <c r="IE97"/>
      <c r="IF97"/>
      <c r="IG97"/>
      <c r="IH97"/>
      <c r="II97"/>
      <c r="IJ97"/>
      <c r="IK97"/>
      <c r="IL97"/>
      <c r="IM97"/>
      <c r="IN97"/>
      <c r="IO97"/>
    </row>
    <row r="98" spans="1:249" s="427" customFormat="1" ht="18" customHeight="1">
      <c r="A98" s="378">
        <v>2010903</v>
      </c>
      <c r="B98" s="448" t="s">
        <v>157</v>
      </c>
      <c r="C98" s="273"/>
      <c r="D98" s="273"/>
      <c r="E98" s="273">
        <v>0</v>
      </c>
      <c r="F98" s="447"/>
      <c r="G98" s="273">
        <v>0</v>
      </c>
      <c r="H98" s="447"/>
      <c r="I98" s="454"/>
      <c r="HQ98"/>
      <c r="HR98"/>
      <c r="HS98"/>
      <c r="HT98"/>
      <c r="HU98"/>
      <c r="HV98"/>
      <c r="HW98"/>
      <c r="HX98"/>
      <c r="HY98"/>
      <c r="HZ98"/>
      <c r="IA98"/>
      <c r="IB98"/>
      <c r="IC98"/>
      <c r="ID98"/>
      <c r="IE98"/>
      <c r="IF98"/>
      <c r="IG98"/>
      <c r="IH98"/>
      <c r="II98"/>
      <c r="IJ98"/>
      <c r="IK98"/>
      <c r="IL98"/>
      <c r="IM98"/>
      <c r="IN98"/>
      <c r="IO98"/>
    </row>
    <row r="99" spans="1:249" s="427" customFormat="1" ht="18" customHeight="1">
      <c r="A99" s="378">
        <v>2010904</v>
      </c>
      <c r="B99" s="448" t="s">
        <v>158</v>
      </c>
      <c r="C99" s="273"/>
      <c r="D99" s="273"/>
      <c r="E99" s="273">
        <v>0</v>
      </c>
      <c r="F99" s="447"/>
      <c r="G99" s="273">
        <v>0</v>
      </c>
      <c r="H99" s="447"/>
      <c r="I99" s="454"/>
      <c r="HQ99"/>
      <c r="HR99"/>
      <c r="HS99"/>
      <c r="HT99"/>
      <c r="HU99"/>
      <c r="HV99"/>
      <c r="HW99"/>
      <c r="HX99"/>
      <c r="HY99"/>
      <c r="HZ99"/>
      <c r="IA99"/>
      <c r="IB99"/>
      <c r="IC99"/>
      <c r="ID99"/>
      <c r="IE99"/>
      <c r="IF99"/>
      <c r="IG99"/>
      <c r="IH99"/>
      <c r="II99"/>
      <c r="IJ99"/>
      <c r="IK99"/>
      <c r="IL99"/>
      <c r="IM99"/>
      <c r="IN99"/>
      <c r="IO99"/>
    </row>
    <row r="100" spans="1:249" s="427" customFormat="1" ht="18" customHeight="1">
      <c r="A100" s="378">
        <v>2010905</v>
      </c>
      <c r="B100" s="448" t="s">
        <v>141</v>
      </c>
      <c r="C100" s="273"/>
      <c r="D100" s="273"/>
      <c r="E100" s="273">
        <v>0</v>
      </c>
      <c r="F100" s="447"/>
      <c r="G100" s="273">
        <v>0</v>
      </c>
      <c r="H100" s="447"/>
      <c r="I100" s="454"/>
      <c r="HQ100"/>
      <c r="HR100"/>
      <c r="HS100"/>
      <c r="HT100"/>
      <c r="HU100"/>
      <c r="HV100"/>
      <c r="HW100"/>
      <c r="HX100"/>
      <c r="HY100"/>
      <c r="HZ100"/>
      <c r="IA100"/>
      <c r="IB100"/>
      <c r="IC100"/>
      <c r="ID100"/>
      <c r="IE100"/>
      <c r="IF100"/>
      <c r="IG100"/>
      <c r="IH100"/>
      <c r="II100"/>
      <c r="IJ100"/>
      <c r="IK100"/>
      <c r="IL100"/>
      <c r="IM100"/>
      <c r="IN100"/>
      <c r="IO100"/>
    </row>
    <row r="101" spans="1:249" s="427" customFormat="1" ht="18" customHeight="1">
      <c r="A101" s="378">
        <v>2010907</v>
      </c>
      <c r="B101" s="449" t="s">
        <v>105</v>
      </c>
      <c r="C101" s="273"/>
      <c r="D101" s="273"/>
      <c r="E101" s="273">
        <v>0</v>
      </c>
      <c r="F101" s="447"/>
      <c r="G101" s="273">
        <v>0</v>
      </c>
      <c r="H101" s="447"/>
      <c r="I101" s="454"/>
      <c r="HQ101"/>
      <c r="HR101"/>
      <c r="HS101"/>
      <c r="HT101"/>
      <c r="HU101"/>
      <c r="HV101"/>
      <c r="HW101"/>
      <c r="HX101"/>
      <c r="HY101"/>
      <c r="HZ101"/>
      <c r="IA101"/>
      <c r="IB101"/>
      <c r="IC101"/>
      <c r="ID101"/>
      <c r="IE101"/>
      <c r="IF101"/>
      <c r="IG101"/>
      <c r="IH101"/>
      <c r="II101"/>
      <c r="IJ101"/>
      <c r="IK101"/>
      <c r="IL101"/>
      <c r="IM101"/>
      <c r="IN101"/>
      <c r="IO101"/>
    </row>
    <row r="102" spans="1:249" s="427" customFormat="1" ht="18" customHeight="1">
      <c r="A102" s="378">
        <v>2010908</v>
      </c>
      <c r="B102" s="449" t="s">
        <v>159</v>
      </c>
      <c r="C102" s="273">
        <v>16000</v>
      </c>
      <c r="D102" s="273"/>
      <c r="E102" s="273">
        <v>14935</v>
      </c>
      <c r="F102" s="447"/>
      <c r="G102" s="273">
        <v>17976</v>
      </c>
      <c r="H102" s="447">
        <v>-0.16917000445037833</v>
      </c>
      <c r="I102" s="454"/>
      <c r="HQ102"/>
      <c r="HR102"/>
      <c r="HS102"/>
      <c r="HT102"/>
      <c r="HU102"/>
      <c r="HV102"/>
      <c r="HW102"/>
      <c r="HX102"/>
      <c r="HY102"/>
      <c r="HZ102"/>
      <c r="IA102"/>
      <c r="IB102"/>
      <c r="IC102"/>
      <c r="ID102"/>
      <c r="IE102"/>
      <c r="IF102"/>
      <c r="IG102"/>
      <c r="IH102"/>
      <c r="II102"/>
      <c r="IJ102"/>
      <c r="IK102"/>
      <c r="IL102"/>
      <c r="IM102"/>
      <c r="IN102"/>
      <c r="IO102"/>
    </row>
    <row r="103" spans="1:249" s="427" customFormat="1" ht="57.95" customHeight="1">
      <c r="A103" s="378">
        <v>2010950</v>
      </c>
      <c r="B103" s="451" t="s">
        <v>160</v>
      </c>
      <c r="C103" s="273">
        <v>205167</v>
      </c>
      <c r="D103" s="273">
        <v>217202</v>
      </c>
      <c r="E103" s="273">
        <v>217202</v>
      </c>
      <c r="F103" s="447">
        <v>1</v>
      </c>
      <c r="G103" s="273">
        <v>142723</v>
      </c>
      <c r="H103" s="447">
        <v>0.52184301058694116</v>
      </c>
      <c r="I103" s="456" t="s">
        <v>161</v>
      </c>
      <c r="HQ103"/>
      <c r="HR103"/>
      <c r="HS103"/>
      <c r="HT103"/>
      <c r="HU103"/>
      <c r="HV103"/>
      <c r="HW103"/>
      <c r="HX103"/>
      <c r="HY103"/>
      <c r="HZ103"/>
      <c r="IA103"/>
      <c r="IB103"/>
      <c r="IC103"/>
      <c r="ID103"/>
      <c r="IE103"/>
      <c r="IF103"/>
      <c r="IG103"/>
      <c r="IH103"/>
      <c r="II103"/>
      <c r="IJ103"/>
      <c r="IK103"/>
      <c r="IL103"/>
      <c r="IM103"/>
      <c r="IN103"/>
      <c r="IO103"/>
    </row>
    <row r="104" spans="1:249" s="427" customFormat="1" ht="18" customHeight="1">
      <c r="A104" s="378">
        <v>2010999</v>
      </c>
      <c r="B104" s="449" t="s">
        <v>96</v>
      </c>
      <c r="C104" s="273">
        <v>1382</v>
      </c>
      <c r="D104" s="273"/>
      <c r="E104" s="273">
        <v>1137</v>
      </c>
      <c r="F104" s="447"/>
      <c r="G104" s="273">
        <v>1438</v>
      </c>
      <c r="H104" s="447">
        <v>-0.20931849791376911</v>
      </c>
      <c r="I104" s="454"/>
      <c r="HQ104"/>
      <c r="HR104"/>
      <c r="HS104"/>
      <c r="HT104"/>
      <c r="HU104"/>
      <c r="HV104"/>
      <c r="HW104"/>
      <c r="HX104"/>
      <c r="HY104"/>
      <c r="HZ104"/>
      <c r="IA104"/>
      <c r="IB104"/>
      <c r="IC104"/>
      <c r="ID104"/>
      <c r="IE104"/>
      <c r="IF104"/>
      <c r="IG104"/>
      <c r="IH104"/>
      <c r="II104"/>
      <c r="IJ104"/>
      <c r="IK104"/>
      <c r="IL104"/>
      <c r="IM104"/>
      <c r="IN104"/>
      <c r="IO104"/>
    </row>
    <row r="105" spans="1:249" s="427" customFormat="1" ht="18" customHeight="1">
      <c r="A105" s="378">
        <v>20110</v>
      </c>
      <c r="B105" s="448" t="s">
        <v>97</v>
      </c>
      <c r="C105" s="273">
        <v>630</v>
      </c>
      <c r="D105" s="273"/>
      <c r="E105" s="273">
        <v>502</v>
      </c>
      <c r="F105" s="447"/>
      <c r="G105" s="273">
        <v>415</v>
      </c>
      <c r="H105" s="447">
        <v>0.2096385542168675</v>
      </c>
      <c r="I105" s="454"/>
      <c r="HQ105"/>
      <c r="HR105"/>
      <c r="HS105"/>
      <c r="HT105"/>
      <c r="HU105"/>
      <c r="HV105"/>
      <c r="HW105"/>
      <c r="HX105"/>
      <c r="HY105"/>
      <c r="HZ105"/>
      <c r="IA105"/>
      <c r="IB105"/>
      <c r="IC105"/>
      <c r="ID105"/>
      <c r="IE105"/>
      <c r="IF105"/>
      <c r="IG105"/>
      <c r="IH105"/>
      <c r="II105"/>
      <c r="IJ105"/>
      <c r="IK105"/>
      <c r="IL105"/>
      <c r="IM105"/>
      <c r="IN105"/>
      <c r="IO105"/>
    </row>
    <row r="106" spans="1:249" s="427" customFormat="1" ht="18" customHeight="1">
      <c r="A106" s="378">
        <v>2011001</v>
      </c>
      <c r="B106" s="448" t="s">
        <v>98</v>
      </c>
      <c r="C106" s="273"/>
      <c r="D106" s="273"/>
      <c r="E106" s="273">
        <v>0</v>
      </c>
      <c r="F106" s="447"/>
      <c r="G106" s="273">
        <v>0</v>
      </c>
      <c r="H106" s="447"/>
      <c r="I106" s="454"/>
      <c r="HQ106"/>
      <c r="HR106"/>
      <c r="HS106"/>
      <c r="HT106"/>
      <c r="HU106"/>
      <c r="HV106"/>
      <c r="HW106"/>
      <c r="HX106"/>
      <c r="HY106"/>
      <c r="HZ106"/>
      <c r="IA106"/>
      <c r="IB106"/>
      <c r="IC106"/>
      <c r="ID106"/>
      <c r="IE106"/>
      <c r="IF106"/>
      <c r="IG106"/>
      <c r="IH106"/>
      <c r="II106"/>
      <c r="IJ106"/>
      <c r="IK106"/>
      <c r="IL106"/>
      <c r="IM106"/>
      <c r="IN106"/>
      <c r="IO106"/>
    </row>
    <row r="107" spans="1:249" s="427" customFormat="1" ht="18" customHeight="1">
      <c r="A107" s="378">
        <v>2011002</v>
      </c>
      <c r="B107" s="448" t="s">
        <v>162</v>
      </c>
      <c r="C107" s="273"/>
      <c r="D107" s="273"/>
      <c r="E107" s="273">
        <v>0</v>
      </c>
      <c r="F107" s="447"/>
      <c r="G107" s="273">
        <v>0</v>
      </c>
      <c r="H107" s="447"/>
      <c r="I107" s="454"/>
      <c r="HQ107"/>
      <c r="HR107"/>
      <c r="HS107"/>
      <c r="HT107"/>
      <c r="HU107"/>
      <c r="HV107"/>
      <c r="HW107"/>
      <c r="HX107"/>
      <c r="HY107"/>
      <c r="HZ107"/>
      <c r="IA107"/>
      <c r="IB107"/>
      <c r="IC107"/>
      <c r="ID107"/>
      <c r="IE107"/>
      <c r="IF107"/>
      <c r="IG107"/>
      <c r="IH107"/>
      <c r="II107"/>
      <c r="IJ107"/>
      <c r="IK107"/>
      <c r="IL107"/>
      <c r="IM107"/>
      <c r="IN107"/>
      <c r="IO107"/>
    </row>
    <row r="108" spans="1:249" s="427" customFormat="1" ht="18" customHeight="1">
      <c r="A108" s="378">
        <v>2011003</v>
      </c>
      <c r="B108" s="449" t="s">
        <v>163</v>
      </c>
      <c r="C108" s="273">
        <v>3480</v>
      </c>
      <c r="D108" s="273"/>
      <c r="E108" s="273">
        <v>2975</v>
      </c>
      <c r="F108" s="447"/>
      <c r="G108" s="273">
        <v>2980</v>
      </c>
      <c r="H108" s="447">
        <v>-1.6778523489933139E-3</v>
      </c>
      <c r="I108" s="454"/>
      <c r="HQ108"/>
      <c r="HR108"/>
      <c r="HS108"/>
      <c r="HT108"/>
      <c r="HU108"/>
      <c r="HV108"/>
      <c r="HW108"/>
      <c r="HX108"/>
      <c r="HY108"/>
      <c r="HZ108"/>
      <c r="IA108"/>
      <c r="IB108"/>
      <c r="IC108"/>
      <c r="ID108"/>
      <c r="IE108"/>
      <c r="IF108"/>
      <c r="IG108"/>
      <c r="IH108"/>
      <c r="II108"/>
      <c r="IJ108"/>
      <c r="IK108"/>
      <c r="IL108"/>
      <c r="IM108"/>
      <c r="IN108"/>
      <c r="IO108"/>
    </row>
    <row r="109" spans="1:249" s="427" customFormat="1" ht="18" customHeight="1">
      <c r="A109" s="378">
        <v>2011004</v>
      </c>
      <c r="B109" s="449" t="s">
        <v>164</v>
      </c>
      <c r="C109" s="273">
        <v>118</v>
      </c>
      <c r="D109" s="273"/>
      <c r="E109" s="273">
        <v>7955</v>
      </c>
      <c r="F109" s="447"/>
      <c r="G109" s="273">
        <v>7179</v>
      </c>
      <c r="H109" s="447">
        <v>0.10809304917119378</v>
      </c>
      <c r="I109" s="454"/>
      <c r="HQ109"/>
      <c r="HR109"/>
      <c r="HS109"/>
      <c r="HT109"/>
      <c r="HU109"/>
      <c r="HV109"/>
      <c r="HW109"/>
      <c r="HX109"/>
      <c r="HY109"/>
      <c r="HZ109"/>
      <c r="IA109"/>
      <c r="IB109"/>
      <c r="IC109"/>
      <c r="ID109"/>
      <c r="IE109"/>
      <c r="IF109"/>
      <c r="IG109"/>
      <c r="IH109"/>
      <c r="II109"/>
      <c r="IJ109"/>
      <c r="IK109"/>
      <c r="IL109"/>
      <c r="IM109"/>
      <c r="IN109"/>
      <c r="IO109"/>
    </row>
    <row r="110" spans="1:249" s="427" customFormat="1" ht="18" customHeight="1">
      <c r="A110" s="378">
        <v>2011005</v>
      </c>
      <c r="B110" s="449" t="s">
        <v>165</v>
      </c>
      <c r="C110" s="273">
        <v>28234</v>
      </c>
      <c r="D110" s="273"/>
      <c r="E110" s="273">
        <v>32171</v>
      </c>
      <c r="F110" s="447"/>
      <c r="G110" s="273">
        <v>31189</v>
      </c>
      <c r="H110" s="447">
        <v>3.1485459617172751E-2</v>
      </c>
      <c r="I110" s="454"/>
      <c r="HQ110"/>
      <c r="HR110"/>
      <c r="HS110"/>
      <c r="HT110"/>
      <c r="HU110"/>
      <c r="HV110"/>
      <c r="HW110"/>
      <c r="HX110"/>
      <c r="HY110"/>
      <c r="HZ110"/>
      <c r="IA110"/>
      <c r="IB110"/>
      <c r="IC110"/>
      <c r="ID110"/>
      <c r="IE110"/>
      <c r="IF110"/>
      <c r="IG110"/>
      <c r="IH110"/>
      <c r="II110"/>
      <c r="IJ110"/>
      <c r="IK110"/>
      <c r="IL110"/>
      <c r="IM110"/>
      <c r="IN110"/>
      <c r="IO110"/>
    </row>
    <row r="111" spans="1:249" s="427" customFormat="1" ht="18" customHeight="1">
      <c r="A111" s="378">
        <v>2011006</v>
      </c>
      <c r="B111" s="448" t="s">
        <v>166</v>
      </c>
      <c r="C111" s="273">
        <v>164138</v>
      </c>
      <c r="D111" s="273"/>
      <c r="E111" s="273">
        <v>163409</v>
      </c>
      <c r="F111" s="447"/>
      <c r="G111" s="273">
        <v>89955</v>
      </c>
      <c r="H111" s="447">
        <v>0.81656383747429273</v>
      </c>
      <c r="I111" s="454"/>
      <c r="HQ111"/>
      <c r="HR111"/>
      <c r="HS111"/>
      <c r="HT111"/>
      <c r="HU111"/>
      <c r="HV111"/>
      <c r="HW111"/>
      <c r="HX111"/>
      <c r="HY111"/>
      <c r="HZ111"/>
      <c r="IA111"/>
      <c r="IB111"/>
      <c r="IC111"/>
      <c r="ID111"/>
      <c r="IE111"/>
      <c r="IF111"/>
      <c r="IG111"/>
      <c r="IH111"/>
      <c r="II111"/>
      <c r="IJ111"/>
      <c r="IK111"/>
      <c r="IL111"/>
      <c r="IM111"/>
      <c r="IN111"/>
      <c r="IO111"/>
    </row>
    <row r="112" spans="1:249" s="427" customFormat="1" ht="18" customHeight="1">
      <c r="A112" s="378">
        <v>2011007</v>
      </c>
      <c r="B112" s="448" t="s">
        <v>167</v>
      </c>
      <c r="C112" s="273"/>
      <c r="D112" s="273"/>
      <c r="E112" s="273">
        <v>0</v>
      </c>
      <c r="F112" s="447"/>
      <c r="G112" s="273">
        <v>0</v>
      </c>
      <c r="H112" s="447"/>
      <c r="I112" s="454"/>
      <c r="HQ112"/>
      <c r="HR112"/>
      <c r="HS112"/>
      <c r="HT112"/>
      <c r="HU112"/>
      <c r="HV112"/>
      <c r="HW112"/>
      <c r="HX112"/>
      <c r="HY112"/>
      <c r="HZ112"/>
      <c r="IA112"/>
      <c r="IB112"/>
      <c r="IC112"/>
      <c r="ID112"/>
      <c r="IE112"/>
      <c r="IF112"/>
      <c r="IG112"/>
      <c r="IH112"/>
      <c r="II112"/>
      <c r="IJ112"/>
      <c r="IK112"/>
      <c r="IL112"/>
      <c r="IM112"/>
      <c r="IN112"/>
      <c r="IO112"/>
    </row>
    <row r="113" spans="1:249" s="427" customFormat="1" ht="18" customHeight="1">
      <c r="A113" s="378">
        <v>2011008</v>
      </c>
      <c r="B113" s="448" t="s">
        <v>168</v>
      </c>
      <c r="C113" s="273">
        <v>1759</v>
      </c>
      <c r="D113" s="273"/>
      <c r="E113" s="273">
        <v>1737</v>
      </c>
      <c r="F113" s="447"/>
      <c r="G113" s="273">
        <v>1602</v>
      </c>
      <c r="H113" s="447">
        <v>8.4269662921348409E-2</v>
      </c>
      <c r="I113" s="454"/>
      <c r="HQ113"/>
      <c r="HR113"/>
      <c r="HS113"/>
      <c r="HT113"/>
      <c r="HU113"/>
      <c r="HV113"/>
      <c r="HW113"/>
      <c r="HX113"/>
      <c r="HY113"/>
      <c r="HZ113"/>
      <c r="IA113"/>
      <c r="IB113"/>
      <c r="IC113"/>
      <c r="ID113"/>
      <c r="IE113"/>
      <c r="IF113"/>
      <c r="IG113"/>
      <c r="IH113"/>
      <c r="II113"/>
      <c r="IJ113"/>
      <c r="IK113"/>
      <c r="IL113"/>
      <c r="IM113"/>
      <c r="IN113"/>
      <c r="IO113"/>
    </row>
    <row r="114" spans="1:249" s="427" customFormat="1" ht="18" customHeight="1">
      <c r="A114" s="378">
        <v>2011009</v>
      </c>
      <c r="B114" s="449" t="s">
        <v>169</v>
      </c>
      <c r="C114" s="273">
        <v>644</v>
      </c>
      <c r="D114" s="273"/>
      <c r="E114" s="273">
        <v>640</v>
      </c>
      <c r="F114" s="447"/>
      <c r="G114" s="273">
        <v>610</v>
      </c>
      <c r="H114" s="447">
        <v>4.9180327868852514E-2</v>
      </c>
      <c r="I114" s="454"/>
      <c r="HQ114"/>
      <c r="HR114"/>
      <c r="HS114"/>
      <c r="HT114"/>
      <c r="HU114"/>
      <c r="HV114"/>
      <c r="HW114"/>
      <c r="HX114"/>
      <c r="HY114"/>
      <c r="HZ114"/>
      <c r="IA114"/>
      <c r="IB114"/>
      <c r="IC114"/>
      <c r="ID114"/>
      <c r="IE114"/>
      <c r="IF114"/>
      <c r="IG114"/>
      <c r="IH114"/>
      <c r="II114"/>
      <c r="IJ114"/>
      <c r="IK114"/>
      <c r="IL114"/>
      <c r="IM114"/>
      <c r="IN114"/>
      <c r="IO114"/>
    </row>
    <row r="115" spans="1:249" s="427" customFormat="1" ht="18" customHeight="1">
      <c r="A115" s="378">
        <v>2011010</v>
      </c>
      <c r="B115" s="449" t="s">
        <v>170</v>
      </c>
      <c r="C115" s="273"/>
      <c r="D115" s="273"/>
      <c r="E115" s="273">
        <v>0</v>
      </c>
      <c r="F115" s="447"/>
      <c r="G115" s="273">
        <v>0</v>
      </c>
      <c r="H115" s="447"/>
      <c r="I115" s="454"/>
      <c r="HQ115"/>
      <c r="HR115"/>
      <c r="HS115"/>
      <c r="HT115"/>
      <c r="HU115"/>
      <c r="HV115"/>
      <c r="HW115"/>
      <c r="HX115"/>
      <c r="HY115"/>
      <c r="HZ115"/>
      <c r="IA115"/>
      <c r="IB115"/>
      <c r="IC115"/>
      <c r="ID115"/>
      <c r="IE115"/>
      <c r="IF115"/>
      <c r="IG115"/>
      <c r="IH115"/>
      <c r="II115"/>
      <c r="IJ115"/>
      <c r="IK115"/>
      <c r="IL115"/>
      <c r="IM115"/>
      <c r="IN115"/>
      <c r="IO115"/>
    </row>
    <row r="116" spans="1:249" s="427" customFormat="1" ht="18" customHeight="1">
      <c r="A116" s="378">
        <v>2011011</v>
      </c>
      <c r="B116" s="449" t="s">
        <v>105</v>
      </c>
      <c r="C116" s="273">
        <v>30</v>
      </c>
      <c r="D116" s="273"/>
      <c r="E116" s="273">
        <v>28</v>
      </c>
      <c r="F116" s="447"/>
      <c r="G116" s="273">
        <v>26</v>
      </c>
      <c r="H116" s="447">
        <v>7.6923076923076872E-2</v>
      </c>
      <c r="I116" s="454"/>
      <c r="HQ116"/>
      <c r="HR116"/>
      <c r="HS116"/>
      <c r="HT116"/>
      <c r="HU116"/>
      <c r="HV116"/>
      <c r="HW116"/>
      <c r="HX116"/>
      <c r="HY116"/>
      <c r="HZ116"/>
      <c r="IA116"/>
      <c r="IB116"/>
      <c r="IC116"/>
      <c r="ID116"/>
      <c r="IE116"/>
      <c r="IF116"/>
      <c r="IG116"/>
      <c r="IH116"/>
      <c r="II116"/>
      <c r="IJ116"/>
      <c r="IK116"/>
      <c r="IL116"/>
      <c r="IM116"/>
      <c r="IN116"/>
      <c r="IO116"/>
    </row>
    <row r="117" spans="1:249" s="427" customFormat="1" ht="18" customHeight="1">
      <c r="A117" s="378">
        <v>2011012</v>
      </c>
      <c r="B117" s="449" t="s">
        <v>171</v>
      </c>
      <c r="C117" s="273">
        <v>4754</v>
      </c>
      <c r="D117" s="273"/>
      <c r="E117" s="273">
        <v>6648</v>
      </c>
      <c r="F117" s="447"/>
      <c r="G117" s="273">
        <v>7329</v>
      </c>
      <c r="H117" s="447">
        <v>-9.2918542775276336E-2</v>
      </c>
      <c r="I117" s="454"/>
      <c r="HQ117"/>
      <c r="HR117"/>
      <c r="HS117"/>
      <c r="HT117"/>
      <c r="HU117"/>
      <c r="HV117"/>
      <c r="HW117"/>
      <c r="HX117"/>
      <c r="HY117"/>
      <c r="HZ117"/>
      <c r="IA117"/>
      <c r="IB117"/>
      <c r="IC117"/>
      <c r="ID117"/>
      <c r="IE117"/>
      <c r="IF117"/>
      <c r="IG117"/>
      <c r="IH117"/>
      <c r="II117"/>
      <c r="IJ117"/>
      <c r="IK117"/>
      <c r="IL117"/>
      <c r="IM117"/>
      <c r="IN117"/>
      <c r="IO117"/>
    </row>
    <row r="118" spans="1:249" s="427" customFormat="1" ht="18" customHeight="1">
      <c r="A118" s="378">
        <v>2011050</v>
      </c>
      <c r="B118" s="441" t="s">
        <v>172</v>
      </c>
      <c r="C118" s="273">
        <v>15744</v>
      </c>
      <c r="D118" s="273">
        <v>17948</v>
      </c>
      <c r="E118" s="273">
        <v>17948</v>
      </c>
      <c r="F118" s="447">
        <v>1</v>
      </c>
      <c r="G118" s="273">
        <v>18068</v>
      </c>
      <c r="H118" s="447">
        <v>-6.6415762674341128E-3</v>
      </c>
      <c r="I118" s="454"/>
      <c r="HQ118"/>
      <c r="HR118"/>
      <c r="HS118"/>
      <c r="HT118"/>
      <c r="HU118"/>
      <c r="HV118"/>
      <c r="HW118"/>
      <c r="HX118"/>
      <c r="HY118"/>
      <c r="HZ118"/>
      <c r="IA118"/>
      <c r="IB118"/>
      <c r="IC118"/>
      <c r="ID118"/>
      <c r="IE118"/>
      <c r="IF118"/>
      <c r="IG118"/>
      <c r="IH118"/>
      <c r="II118"/>
      <c r="IJ118"/>
      <c r="IK118"/>
      <c r="IL118"/>
      <c r="IM118"/>
      <c r="IN118"/>
      <c r="IO118"/>
    </row>
    <row r="119" spans="1:249" s="427" customFormat="1" ht="18" customHeight="1">
      <c r="A119" s="378">
        <v>2011099</v>
      </c>
      <c r="B119" s="448" t="s">
        <v>96</v>
      </c>
      <c r="C119" s="273">
        <v>8056</v>
      </c>
      <c r="D119" s="273"/>
      <c r="E119" s="273">
        <v>7503</v>
      </c>
      <c r="F119" s="447"/>
      <c r="G119" s="273">
        <v>8200</v>
      </c>
      <c r="H119" s="447">
        <v>-8.4999999999999964E-2</v>
      </c>
      <c r="I119" s="454"/>
      <c r="HQ119"/>
      <c r="HR119"/>
      <c r="HS119"/>
      <c r="HT119"/>
      <c r="HU119"/>
      <c r="HV119"/>
      <c r="HW119"/>
      <c r="HX119"/>
      <c r="HY119"/>
      <c r="HZ119"/>
      <c r="IA119"/>
      <c r="IB119"/>
      <c r="IC119"/>
      <c r="ID119"/>
      <c r="IE119"/>
      <c r="IF119"/>
      <c r="IG119"/>
      <c r="IH119"/>
      <c r="II119"/>
      <c r="IJ119"/>
      <c r="IK119"/>
      <c r="IL119"/>
      <c r="IM119"/>
      <c r="IN119"/>
      <c r="IO119"/>
    </row>
    <row r="120" spans="1:249" s="427" customFormat="1" ht="18" customHeight="1">
      <c r="A120" s="378">
        <v>20111</v>
      </c>
      <c r="B120" s="448" t="s">
        <v>97</v>
      </c>
      <c r="C120" s="273">
        <v>272</v>
      </c>
      <c r="D120" s="273"/>
      <c r="E120" s="273">
        <v>230</v>
      </c>
      <c r="F120" s="447"/>
      <c r="G120" s="273">
        <v>162</v>
      </c>
      <c r="H120" s="447">
        <v>0.41975308641975317</v>
      </c>
      <c r="I120" s="454"/>
      <c r="HQ120"/>
      <c r="HR120"/>
      <c r="HS120"/>
      <c r="HT120"/>
      <c r="HU120"/>
      <c r="HV120"/>
      <c r="HW120"/>
      <c r="HX120"/>
      <c r="HY120"/>
      <c r="HZ120"/>
      <c r="IA120"/>
      <c r="IB120"/>
      <c r="IC120"/>
      <c r="ID120"/>
      <c r="IE120"/>
      <c r="IF120"/>
      <c r="IG120"/>
      <c r="IH120"/>
      <c r="II120"/>
      <c r="IJ120"/>
      <c r="IK120"/>
      <c r="IL120"/>
      <c r="IM120"/>
      <c r="IN120"/>
      <c r="IO120"/>
    </row>
    <row r="121" spans="1:249" s="427" customFormat="1" ht="18" customHeight="1">
      <c r="A121" s="378">
        <v>2011101</v>
      </c>
      <c r="B121" s="448" t="s">
        <v>98</v>
      </c>
      <c r="C121" s="273"/>
      <c r="D121" s="273"/>
      <c r="E121" s="273">
        <v>0</v>
      </c>
      <c r="F121" s="447"/>
      <c r="G121" s="273">
        <v>0</v>
      </c>
      <c r="H121" s="447"/>
      <c r="I121" s="454"/>
      <c r="HQ121"/>
      <c r="HR121"/>
      <c r="HS121"/>
      <c r="HT121"/>
      <c r="HU121"/>
      <c r="HV121"/>
      <c r="HW121"/>
      <c r="HX121"/>
      <c r="HY121"/>
      <c r="HZ121"/>
      <c r="IA121"/>
      <c r="IB121"/>
      <c r="IC121"/>
      <c r="ID121"/>
      <c r="IE121"/>
      <c r="IF121"/>
      <c r="IG121"/>
      <c r="IH121"/>
      <c r="II121"/>
      <c r="IJ121"/>
      <c r="IK121"/>
      <c r="IL121"/>
      <c r="IM121"/>
      <c r="IN121"/>
      <c r="IO121"/>
    </row>
    <row r="122" spans="1:249" s="427" customFormat="1" ht="18" customHeight="1">
      <c r="A122" s="378">
        <v>2011102</v>
      </c>
      <c r="B122" s="449" t="s">
        <v>173</v>
      </c>
      <c r="C122" s="273">
        <v>2702</v>
      </c>
      <c r="D122" s="273"/>
      <c r="E122" s="273">
        <v>3150</v>
      </c>
      <c r="F122" s="447"/>
      <c r="G122" s="273">
        <v>2402</v>
      </c>
      <c r="H122" s="447">
        <v>0.3114071606994171</v>
      </c>
      <c r="I122" s="454"/>
      <c r="HQ122"/>
      <c r="HR122"/>
      <c r="HS122"/>
      <c r="HT122"/>
      <c r="HU122"/>
      <c r="HV122"/>
      <c r="HW122"/>
      <c r="HX122"/>
      <c r="HY122"/>
      <c r="HZ122"/>
      <c r="IA122"/>
      <c r="IB122"/>
      <c r="IC122"/>
      <c r="ID122"/>
      <c r="IE122"/>
      <c r="IF122"/>
      <c r="IG122"/>
      <c r="IH122"/>
      <c r="II122"/>
      <c r="IJ122"/>
      <c r="IK122"/>
      <c r="IL122"/>
      <c r="IM122"/>
      <c r="IN122"/>
      <c r="IO122"/>
    </row>
    <row r="123" spans="1:249" s="427" customFormat="1" ht="18" customHeight="1">
      <c r="A123" s="378">
        <v>2011103</v>
      </c>
      <c r="B123" s="449" t="s">
        <v>174</v>
      </c>
      <c r="C123" s="273"/>
      <c r="D123" s="273"/>
      <c r="E123" s="273">
        <v>0</v>
      </c>
      <c r="F123" s="447"/>
      <c r="G123" s="273">
        <v>0</v>
      </c>
      <c r="H123" s="447"/>
      <c r="I123" s="454"/>
      <c r="HQ123"/>
      <c r="HR123"/>
      <c r="HS123"/>
      <c r="HT123"/>
      <c r="HU123"/>
      <c r="HV123"/>
      <c r="HW123"/>
      <c r="HX123"/>
      <c r="HY123"/>
      <c r="HZ123"/>
      <c r="IA123"/>
      <c r="IB123"/>
      <c r="IC123"/>
      <c r="ID123"/>
      <c r="IE123"/>
      <c r="IF123"/>
      <c r="IG123"/>
      <c r="IH123"/>
      <c r="II123"/>
      <c r="IJ123"/>
      <c r="IK123"/>
      <c r="IL123"/>
      <c r="IM123"/>
      <c r="IN123"/>
      <c r="IO123"/>
    </row>
    <row r="124" spans="1:249" s="427" customFormat="1" ht="18" customHeight="1">
      <c r="A124" s="378">
        <v>2011104</v>
      </c>
      <c r="B124" s="449" t="s">
        <v>175</v>
      </c>
      <c r="C124" s="273"/>
      <c r="D124" s="273"/>
      <c r="E124" s="273">
        <v>0</v>
      </c>
      <c r="F124" s="447"/>
      <c r="G124" s="273">
        <v>0</v>
      </c>
      <c r="H124" s="447"/>
      <c r="I124" s="454"/>
      <c r="HQ124"/>
      <c r="HR124"/>
      <c r="HS124"/>
      <c r="HT124"/>
      <c r="HU124"/>
      <c r="HV124"/>
      <c r="HW124"/>
      <c r="HX124"/>
      <c r="HY124"/>
      <c r="HZ124"/>
      <c r="IA124"/>
      <c r="IB124"/>
      <c r="IC124"/>
      <c r="ID124"/>
      <c r="IE124"/>
      <c r="IF124"/>
      <c r="IG124"/>
      <c r="IH124"/>
      <c r="II124"/>
      <c r="IJ124"/>
      <c r="IK124"/>
      <c r="IL124"/>
      <c r="IM124"/>
      <c r="IN124"/>
      <c r="IO124"/>
    </row>
    <row r="125" spans="1:249" s="427" customFormat="1" ht="18" customHeight="1">
      <c r="A125" s="378">
        <v>2011105</v>
      </c>
      <c r="B125" s="448" t="s">
        <v>105</v>
      </c>
      <c r="C125" s="273">
        <v>2157</v>
      </c>
      <c r="D125" s="273"/>
      <c r="E125" s="273">
        <v>2122</v>
      </c>
      <c r="F125" s="447"/>
      <c r="G125" s="273">
        <v>1729</v>
      </c>
      <c r="H125" s="447">
        <v>0.22729901677270092</v>
      </c>
      <c r="I125" s="454"/>
      <c r="HQ125"/>
      <c r="HR125"/>
      <c r="HS125"/>
      <c r="HT125"/>
      <c r="HU125"/>
      <c r="HV125"/>
      <c r="HW125"/>
      <c r="HX125"/>
      <c r="HY125"/>
      <c r="HZ125"/>
      <c r="IA125"/>
      <c r="IB125"/>
      <c r="IC125"/>
      <c r="ID125"/>
      <c r="IE125"/>
      <c r="IF125"/>
      <c r="IG125"/>
      <c r="IH125"/>
      <c r="II125"/>
      <c r="IJ125"/>
      <c r="IK125"/>
      <c r="IL125"/>
      <c r="IM125"/>
      <c r="IN125"/>
      <c r="IO125"/>
    </row>
    <row r="126" spans="1:249" s="427" customFormat="1" ht="18" customHeight="1">
      <c r="A126" s="378">
        <v>2011106</v>
      </c>
      <c r="B126" s="448" t="s">
        <v>176</v>
      </c>
      <c r="C126" s="273">
        <v>2559</v>
      </c>
      <c r="D126" s="273"/>
      <c r="E126" s="273">
        <v>4943</v>
      </c>
      <c r="F126" s="447"/>
      <c r="G126" s="273">
        <v>5575</v>
      </c>
      <c r="H126" s="447">
        <v>-0.11336322869955162</v>
      </c>
      <c r="I126" s="454"/>
      <c r="HQ126"/>
      <c r="HR126"/>
      <c r="HS126"/>
      <c r="HT126"/>
      <c r="HU126"/>
      <c r="HV126"/>
      <c r="HW126"/>
      <c r="HX126"/>
      <c r="HY126"/>
      <c r="HZ126"/>
      <c r="IA126"/>
      <c r="IB126"/>
      <c r="IC126"/>
      <c r="ID126"/>
      <c r="IE126"/>
      <c r="IF126"/>
      <c r="IG126"/>
      <c r="IH126"/>
      <c r="II126"/>
      <c r="IJ126"/>
      <c r="IK126"/>
      <c r="IL126"/>
      <c r="IM126"/>
      <c r="IN126"/>
      <c r="IO126"/>
    </row>
    <row r="127" spans="1:249" s="427" customFormat="1" ht="48.95" customHeight="1">
      <c r="A127" s="378">
        <v>2011150</v>
      </c>
      <c r="B127" s="441" t="s">
        <v>177</v>
      </c>
      <c r="C127" s="273">
        <v>37467</v>
      </c>
      <c r="D127" s="273">
        <v>37025</v>
      </c>
      <c r="E127" s="273">
        <v>36448</v>
      </c>
      <c r="F127" s="447">
        <v>0.98441593517893311</v>
      </c>
      <c r="G127" s="273">
        <v>27307</v>
      </c>
      <c r="H127" s="447">
        <v>0.33474933167319731</v>
      </c>
      <c r="I127" s="455" t="s">
        <v>178</v>
      </c>
      <c r="HQ127"/>
      <c r="HR127"/>
      <c r="HS127"/>
      <c r="HT127"/>
      <c r="HU127"/>
      <c r="HV127"/>
      <c r="HW127"/>
      <c r="HX127"/>
      <c r="HY127"/>
      <c r="HZ127"/>
      <c r="IA127"/>
      <c r="IB127"/>
      <c r="IC127"/>
      <c r="ID127"/>
      <c r="IE127"/>
      <c r="IF127"/>
      <c r="IG127"/>
      <c r="IH127"/>
      <c r="II127"/>
      <c r="IJ127"/>
      <c r="IK127"/>
      <c r="IL127"/>
      <c r="IM127"/>
      <c r="IN127"/>
      <c r="IO127"/>
    </row>
    <row r="128" spans="1:249" s="427" customFormat="1" ht="18" customHeight="1">
      <c r="A128" s="378">
        <v>2011199</v>
      </c>
      <c r="B128" s="448" t="s">
        <v>96</v>
      </c>
      <c r="C128" s="273">
        <v>8920</v>
      </c>
      <c r="D128" s="273"/>
      <c r="E128" s="273">
        <v>10714</v>
      </c>
      <c r="F128" s="447"/>
      <c r="G128" s="273">
        <v>10406</v>
      </c>
      <c r="H128" s="447">
        <v>2.9598308668076001E-2</v>
      </c>
      <c r="I128" s="454"/>
      <c r="HQ128"/>
      <c r="HR128"/>
      <c r="HS128"/>
      <c r="HT128"/>
      <c r="HU128"/>
      <c r="HV128"/>
      <c r="HW128"/>
      <c r="HX128"/>
      <c r="HY128"/>
      <c r="HZ128"/>
      <c r="IA128"/>
      <c r="IB128"/>
      <c r="IC128"/>
      <c r="ID128"/>
      <c r="IE128"/>
      <c r="IF128"/>
      <c r="IG128"/>
      <c r="IH128"/>
      <c r="II128"/>
      <c r="IJ128"/>
      <c r="IK128"/>
      <c r="IL128"/>
      <c r="IM128"/>
      <c r="IN128"/>
      <c r="IO128"/>
    </row>
    <row r="129" spans="1:249" s="427" customFormat="1" ht="18" customHeight="1">
      <c r="A129" s="378">
        <v>20113</v>
      </c>
      <c r="B129" s="448" t="s">
        <v>97</v>
      </c>
      <c r="C129" s="273">
        <v>691</v>
      </c>
      <c r="D129" s="273"/>
      <c r="E129" s="273">
        <v>349</v>
      </c>
      <c r="F129" s="447"/>
      <c r="G129" s="273">
        <v>668</v>
      </c>
      <c r="H129" s="447">
        <v>-0.47754491017964074</v>
      </c>
      <c r="I129" s="454"/>
      <c r="HQ129"/>
      <c r="HR129"/>
      <c r="HS129"/>
      <c r="HT129"/>
      <c r="HU129"/>
      <c r="HV129"/>
      <c r="HW129"/>
      <c r="HX129"/>
      <c r="HY129"/>
      <c r="HZ129"/>
      <c r="IA129"/>
      <c r="IB129"/>
      <c r="IC129"/>
      <c r="ID129"/>
      <c r="IE129"/>
      <c r="IF129"/>
      <c r="IG129"/>
      <c r="IH129"/>
      <c r="II129"/>
      <c r="IJ129"/>
      <c r="IK129"/>
      <c r="IL129"/>
      <c r="IM129"/>
      <c r="IN129"/>
      <c r="IO129"/>
    </row>
    <row r="130" spans="1:249" s="427" customFormat="1" ht="18" customHeight="1">
      <c r="A130" s="378">
        <v>2011301</v>
      </c>
      <c r="B130" s="448" t="s">
        <v>98</v>
      </c>
      <c r="C130" s="273"/>
      <c r="D130" s="273"/>
      <c r="E130" s="273">
        <v>0</v>
      </c>
      <c r="F130" s="447"/>
      <c r="G130" s="273">
        <v>0</v>
      </c>
      <c r="H130" s="447"/>
      <c r="I130" s="454"/>
      <c r="HQ130"/>
      <c r="HR130"/>
      <c r="HS130"/>
      <c r="HT130"/>
      <c r="HU130"/>
      <c r="HV130"/>
      <c r="HW130"/>
      <c r="HX130"/>
      <c r="HY130"/>
      <c r="HZ130"/>
      <c r="IA130"/>
      <c r="IB130"/>
      <c r="IC130"/>
      <c r="ID130"/>
      <c r="IE130"/>
      <c r="IF130"/>
      <c r="IG130"/>
      <c r="IH130"/>
      <c r="II130"/>
      <c r="IJ130"/>
      <c r="IK130"/>
      <c r="IL130"/>
      <c r="IM130"/>
      <c r="IN130"/>
      <c r="IO130"/>
    </row>
    <row r="131" spans="1:249" s="427" customFormat="1" ht="18" customHeight="1">
      <c r="A131" s="378">
        <v>2011302</v>
      </c>
      <c r="B131" s="449" t="s">
        <v>179</v>
      </c>
      <c r="C131" s="273">
        <v>3026</v>
      </c>
      <c r="D131" s="273"/>
      <c r="E131" s="273">
        <v>3774</v>
      </c>
      <c r="F131" s="447"/>
      <c r="G131" s="273">
        <v>3643</v>
      </c>
      <c r="H131" s="447">
        <v>3.5959374142190415E-2</v>
      </c>
      <c r="I131" s="454"/>
      <c r="HQ131"/>
      <c r="HR131"/>
      <c r="HS131"/>
      <c r="HT131"/>
      <c r="HU131"/>
      <c r="HV131"/>
      <c r="HW131"/>
      <c r="HX131"/>
      <c r="HY131"/>
      <c r="HZ131"/>
      <c r="IA131"/>
      <c r="IB131"/>
      <c r="IC131"/>
      <c r="ID131"/>
      <c r="IE131"/>
      <c r="IF131"/>
      <c r="IG131"/>
      <c r="IH131"/>
      <c r="II131"/>
      <c r="IJ131"/>
      <c r="IK131"/>
      <c r="IL131"/>
      <c r="IM131"/>
      <c r="IN131"/>
      <c r="IO131"/>
    </row>
    <row r="132" spans="1:249" s="427" customFormat="1" ht="18" customHeight="1">
      <c r="A132" s="378">
        <v>2011303</v>
      </c>
      <c r="B132" s="449" t="s">
        <v>180</v>
      </c>
      <c r="C132" s="273">
        <v>2843</v>
      </c>
      <c r="D132" s="273"/>
      <c r="E132" s="273">
        <v>2157</v>
      </c>
      <c r="F132" s="447"/>
      <c r="G132" s="273">
        <v>2323</v>
      </c>
      <c r="H132" s="447">
        <v>-7.1459319845027958E-2</v>
      </c>
      <c r="I132" s="454"/>
      <c r="HQ132"/>
      <c r="HR132"/>
      <c r="HS132"/>
      <c r="HT132"/>
      <c r="HU132"/>
      <c r="HV132"/>
      <c r="HW132"/>
      <c r="HX132"/>
      <c r="HY132"/>
      <c r="HZ132"/>
      <c r="IA132"/>
      <c r="IB132"/>
      <c r="IC132"/>
      <c r="ID132"/>
      <c r="IE132"/>
      <c r="IF132"/>
      <c r="IG132"/>
      <c r="IH132"/>
      <c r="II132"/>
      <c r="IJ132"/>
      <c r="IK132"/>
      <c r="IL132"/>
      <c r="IM132"/>
      <c r="IN132"/>
      <c r="IO132"/>
    </row>
    <row r="133" spans="1:249" s="427" customFormat="1" ht="18" customHeight="1">
      <c r="A133" s="378">
        <v>2011304</v>
      </c>
      <c r="B133" s="449" t="s">
        <v>181</v>
      </c>
      <c r="C133" s="273">
        <v>81</v>
      </c>
      <c r="D133" s="273"/>
      <c r="E133" s="273">
        <v>80</v>
      </c>
      <c r="F133" s="447"/>
      <c r="G133" s="273">
        <v>80</v>
      </c>
      <c r="H133" s="447">
        <v>0</v>
      </c>
      <c r="I133" s="454"/>
      <c r="HQ133"/>
      <c r="HR133"/>
      <c r="HS133"/>
      <c r="HT133"/>
      <c r="HU133"/>
      <c r="HV133"/>
      <c r="HW133"/>
      <c r="HX133"/>
      <c r="HY133"/>
      <c r="HZ133"/>
      <c r="IA133"/>
      <c r="IB133"/>
      <c r="IC133"/>
      <c r="ID133"/>
      <c r="IE133"/>
      <c r="IF133"/>
      <c r="IG133"/>
      <c r="IH133"/>
      <c r="II133"/>
      <c r="IJ133"/>
      <c r="IK133"/>
      <c r="IL133"/>
      <c r="IM133"/>
      <c r="IN133"/>
      <c r="IO133"/>
    </row>
    <row r="134" spans="1:249" s="427" customFormat="1" ht="18" customHeight="1">
      <c r="A134" s="378">
        <v>2011305</v>
      </c>
      <c r="B134" s="448" t="s">
        <v>182</v>
      </c>
      <c r="C134" s="273">
        <v>1846</v>
      </c>
      <c r="D134" s="273"/>
      <c r="E134" s="273">
        <v>1986</v>
      </c>
      <c r="F134" s="447"/>
      <c r="G134" s="273">
        <v>1127</v>
      </c>
      <c r="H134" s="447">
        <v>0.76220053238686769</v>
      </c>
      <c r="I134" s="454"/>
      <c r="HQ134"/>
      <c r="HR134"/>
      <c r="HS134"/>
      <c r="HT134"/>
      <c r="HU134"/>
      <c r="HV134"/>
      <c r="HW134"/>
      <c r="HX134"/>
      <c r="HY134"/>
      <c r="HZ134"/>
      <c r="IA134"/>
      <c r="IB134"/>
      <c r="IC134"/>
      <c r="ID134"/>
      <c r="IE134"/>
      <c r="IF134"/>
      <c r="IG134"/>
      <c r="IH134"/>
      <c r="II134"/>
      <c r="IJ134"/>
      <c r="IK134"/>
      <c r="IL134"/>
      <c r="IM134"/>
      <c r="IN134"/>
      <c r="IO134"/>
    </row>
    <row r="135" spans="1:249" s="427" customFormat="1" ht="18" customHeight="1">
      <c r="A135" s="378">
        <v>2011306</v>
      </c>
      <c r="B135" s="448" t="s">
        <v>183</v>
      </c>
      <c r="C135" s="273">
        <v>5240</v>
      </c>
      <c r="D135" s="273"/>
      <c r="E135" s="273">
        <v>5058</v>
      </c>
      <c r="F135" s="447"/>
      <c r="G135" s="273">
        <v>4736</v>
      </c>
      <c r="H135" s="447">
        <v>6.7989864864864913E-2</v>
      </c>
      <c r="I135" s="454"/>
      <c r="HQ135"/>
      <c r="HR135"/>
      <c r="HS135"/>
      <c r="HT135"/>
      <c r="HU135"/>
      <c r="HV135"/>
      <c r="HW135"/>
      <c r="HX135"/>
      <c r="HY135"/>
      <c r="HZ135"/>
      <c r="IA135"/>
      <c r="IB135"/>
      <c r="IC135"/>
      <c r="ID135"/>
      <c r="IE135"/>
      <c r="IF135"/>
      <c r="IG135"/>
      <c r="IH135"/>
      <c r="II135"/>
      <c r="IJ135"/>
      <c r="IK135"/>
      <c r="IL135"/>
      <c r="IM135"/>
      <c r="IN135"/>
      <c r="IO135"/>
    </row>
    <row r="136" spans="1:249" s="427" customFormat="1" ht="18" customHeight="1">
      <c r="A136" s="378">
        <v>2011307</v>
      </c>
      <c r="B136" s="448" t="s">
        <v>105</v>
      </c>
      <c r="C136" s="273">
        <v>1738</v>
      </c>
      <c r="D136" s="273"/>
      <c r="E136" s="273">
        <v>1573</v>
      </c>
      <c r="F136" s="447"/>
      <c r="G136" s="273">
        <v>1626</v>
      </c>
      <c r="H136" s="447">
        <v>-3.2595325953259535E-2</v>
      </c>
      <c r="I136" s="454"/>
      <c r="HQ136"/>
      <c r="HR136"/>
      <c r="HS136"/>
      <c r="HT136"/>
      <c r="HU136"/>
      <c r="HV136"/>
      <c r="HW136"/>
      <c r="HX136"/>
      <c r="HY136"/>
      <c r="HZ136"/>
      <c r="IA136"/>
      <c r="IB136"/>
      <c r="IC136"/>
      <c r="ID136"/>
      <c r="IE136"/>
      <c r="IF136"/>
      <c r="IG136"/>
      <c r="IH136"/>
      <c r="II136"/>
      <c r="IJ136"/>
      <c r="IK136"/>
      <c r="IL136"/>
      <c r="IM136"/>
      <c r="IN136"/>
      <c r="IO136"/>
    </row>
    <row r="137" spans="1:249" s="427" customFormat="1" ht="18" customHeight="1">
      <c r="A137" s="378">
        <v>2011308</v>
      </c>
      <c r="B137" s="449" t="s">
        <v>184</v>
      </c>
      <c r="C137" s="273">
        <v>13082</v>
      </c>
      <c r="D137" s="273"/>
      <c r="E137" s="273">
        <v>10757</v>
      </c>
      <c r="F137" s="447"/>
      <c r="G137" s="273">
        <v>2698</v>
      </c>
      <c r="H137" s="447">
        <v>2.9870274277242403</v>
      </c>
      <c r="I137" s="454"/>
      <c r="HQ137"/>
      <c r="HR137"/>
      <c r="HS137"/>
      <c r="HT137"/>
      <c r="HU137"/>
      <c r="HV137"/>
      <c r="HW137"/>
      <c r="HX137"/>
      <c r="HY137"/>
      <c r="HZ137"/>
      <c r="IA137"/>
      <c r="IB137"/>
      <c r="IC137"/>
      <c r="ID137"/>
      <c r="IE137"/>
      <c r="IF137"/>
      <c r="IG137"/>
      <c r="IH137"/>
      <c r="II137"/>
      <c r="IJ137"/>
      <c r="IK137"/>
      <c r="IL137"/>
      <c r="IM137"/>
      <c r="IN137"/>
      <c r="IO137"/>
    </row>
    <row r="138" spans="1:249" s="427" customFormat="1" ht="18" customHeight="1">
      <c r="A138" s="378">
        <v>2011350</v>
      </c>
      <c r="B138" s="451" t="s">
        <v>185</v>
      </c>
      <c r="C138" s="273">
        <v>36731</v>
      </c>
      <c r="D138" s="273">
        <v>43585</v>
      </c>
      <c r="E138" s="273">
        <v>43220</v>
      </c>
      <c r="F138" s="447">
        <v>0.99162555925203621</v>
      </c>
      <c r="G138" s="273">
        <v>42211</v>
      </c>
      <c r="H138" s="447">
        <v>2.3903721778683273E-2</v>
      </c>
      <c r="I138" s="457"/>
      <c r="HQ138"/>
      <c r="HR138"/>
      <c r="HS138"/>
      <c r="HT138"/>
      <c r="HU138"/>
      <c r="HV138"/>
      <c r="HW138"/>
      <c r="HX138"/>
      <c r="HY138"/>
      <c r="HZ138"/>
      <c r="IA138"/>
      <c r="IB138"/>
      <c r="IC138"/>
      <c r="ID138"/>
      <c r="IE138"/>
      <c r="IF138"/>
      <c r="IG138"/>
      <c r="IH138"/>
      <c r="II138"/>
      <c r="IJ138"/>
      <c r="IK138"/>
      <c r="IL138"/>
      <c r="IM138"/>
      <c r="IN138"/>
      <c r="IO138"/>
    </row>
    <row r="139" spans="1:249" s="427" customFormat="1" ht="18" customHeight="1">
      <c r="A139" s="378">
        <v>2011399</v>
      </c>
      <c r="B139" s="449" t="s">
        <v>96</v>
      </c>
      <c r="C139" s="273"/>
      <c r="D139" s="273"/>
      <c r="E139" s="273">
        <v>0</v>
      </c>
      <c r="F139" s="447"/>
      <c r="G139" s="273">
        <v>0</v>
      </c>
      <c r="H139" s="447"/>
      <c r="I139" s="454"/>
      <c r="HQ139"/>
      <c r="HR139"/>
      <c r="HS139"/>
      <c r="HT139"/>
      <c r="HU139"/>
      <c r="HV139"/>
      <c r="HW139"/>
      <c r="HX139"/>
      <c r="HY139"/>
      <c r="HZ139"/>
      <c r="IA139"/>
      <c r="IB139"/>
      <c r="IC139"/>
      <c r="ID139"/>
      <c r="IE139"/>
      <c r="IF139"/>
      <c r="IG139"/>
      <c r="IH139"/>
      <c r="II139"/>
      <c r="IJ139"/>
      <c r="IK139"/>
      <c r="IL139"/>
      <c r="IM139"/>
      <c r="IN139"/>
      <c r="IO139"/>
    </row>
    <row r="140" spans="1:249" s="427" customFormat="1" ht="18" customHeight="1">
      <c r="A140" s="378">
        <v>20114</v>
      </c>
      <c r="B140" s="344" t="s">
        <v>97</v>
      </c>
      <c r="C140" s="273"/>
      <c r="D140" s="273"/>
      <c r="E140" s="273">
        <v>0</v>
      </c>
      <c r="F140" s="447"/>
      <c r="G140" s="273">
        <v>0</v>
      </c>
      <c r="H140" s="447"/>
      <c r="I140" s="454"/>
      <c r="HQ140"/>
      <c r="HR140"/>
      <c r="HS140"/>
      <c r="HT140"/>
      <c r="HU140"/>
      <c r="HV140"/>
      <c r="HW140"/>
      <c r="HX140"/>
      <c r="HY140"/>
      <c r="HZ140"/>
      <c r="IA140"/>
      <c r="IB140"/>
      <c r="IC140"/>
      <c r="ID140"/>
      <c r="IE140"/>
      <c r="IF140"/>
      <c r="IG140"/>
      <c r="IH140"/>
      <c r="II140"/>
      <c r="IJ140"/>
      <c r="IK140"/>
      <c r="IL140"/>
      <c r="IM140"/>
      <c r="IN140"/>
      <c r="IO140"/>
    </row>
    <row r="141" spans="1:249" s="427" customFormat="1" ht="18" customHeight="1">
      <c r="A141" s="378">
        <v>2011401</v>
      </c>
      <c r="B141" s="448" t="s">
        <v>98</v>
      </c>
      <c r="C141" s="273"/>
      <c r="D141" s="273"/>
      <c r="E141" s="273">
        <v>0</v>
      </c>
      <c r="F141" s="447"/>
      <c r="G141" s="273">
        <v>0</v>
      </c>
      <c r="H141" s="447"/>
      <c r="I141" s="454"/>
      <c r="HQ141"/>
      <c r="HR141"/>
      <c r="HS141"/>
      <c r="HT141"/>
      <c r="HU141"/>
      <c r="HV141"/>
      <c r="HW141"/>
      <c r="HX141"/>
      <c r="HY141"/>
      <c r="HZ141"/>
      <c r="IA141"/>
      <c r="IB141"/>
      <c r="IC141"/>
      <c r="ID141"/>
      <c r="IE141"/>
      <c r="IF141"/>
      <c r="IG141"/>
      <c r="IH141"/>
      <c r="II141"/>
      <c r="IJ141"/>
      <c r="IK141"/>
      <c r="IL141"/>
      <c r="IM141"/>
      <c r="IN141"/>
      <c r="IO141"/>
    </row>
    <row r="142" spans="1:249" s="427" customFormat="1" ht="18" customHeight="1">
      <c r="A142" s="378">
        <v>2011402</v>
      </c>
      <c r="B142" s="448" t="s">
        <v>186</v>
      </c>
      <c r="C142" s="273"/>
      <c r="D142" s="273"/>
      <c r="E142" s="273">
        <v>0</v>
      </c>
      <c r="F142" s="447"/>
      <c r="G142" s="273">
        <v>0</v>
      </c>
      <c r="H142" s="447"/>
      <c r="I142" s="454"/>
      <c r="HQ142"/>
      <c r="HR142"/>
      <c r="HS142"/>
      <c r="HT142"/>
      <c r="HU142"/>
      <c r="HV142"/>
      <c r="HW142"/>
      <c r="HX142"/>
      <c r="HY142"/>
      <c r="HZ142"/>
      <c r="IA142"/>
      <c r="IB142"/>
      <c r="IC142"/>
      <c r="ID142"/>
      <c r="IE142"/>
      <c r="IF142"/>
      <c r="IG142"/>
      <c r="IH142"/>
      <c r="II142"/>
      <c r="IJ142"/>
      <c r="IK142"/>
      <c r="IL142"/>
      <c r="IM142"/>
      <c r="IN142"/>
      <c r="IO142"/>
    </row>
    <row r="143" spans="1:249" s="427" customFormat="1" ht="18" customHeight="1">
      <c r="A143" s="378">
        <v>2011403</v>
      </c>
      <c r="B143" s="448" t="s">
        <v>187</v>
      </c>
      <c r="C143" s="273"/>
      <c r="D143" s="273"/>
      <c r="E143" s="273">
        <v>0</v>
      </c>
      <c r="F143" s="447"/>
      <c r="G143" s="273">
        <v>0</v>
      </c>
      <c r="H143" s="447"/>
      <c r="I143" s="454"/>
      <c r="HQ143"/>
      <c r="HR143"/>
      <c r="HS143"/>
      <c r="HT143"/>
      <c r="HU143"/>
      <c r="HV143"/>
      <c r="HW143"/>
      <c r="HX143"/>
      <c r="HY143"/>
      <c r="HZ143"/>
      <c r="IA143"/>
      <c r="IB143"/>
      <c r="IC143"/>
      <c r="ID143"/>
      <c r="IE143"/>
      <c r="IF143"/>
      <c r="IG143"/>
      <c r="IH143"/>
      <c r="II143"/>
      <c r="IJ143"/>
      <c r="IK143"/>
      <c r="IL143"/>
      <c r="IM143"/>
      <c r="IN143"/>
      <c r="IO143"/>
    </row>
    <row r="144" spans="1:249" s="427" customFormat="1" ht="18" customHeight="1">
      <c r="A144" s="378">
        <v>2011404</v>
      </c>
      <c r="B144" s="449" t="s">
        <v>188</v>
      </c>
      <c r="C144" s="273"/>
      <c r="D144" s="273"/>
      <c r="E144" s="273">
        <v>0</v>
      </c>
      <c r="F144" s="447"/>
      <c r="G144" s="273">
        <v>0</v>
      </c>
      <c r="H144" s="447"/>
      <c r="I144" s="454"/>
      <c r="HQ144"/>
      <c r="HR144"/>
      <c r="HS144"/>
      <c r="HT144"/>
      <c r="HU144"/>
      <c r="HV144"/>
      <c r="HW144"/>
      <c r="HX144"/>
      <c r="HY144"/>
      <c r="HZ144"/>
      <c r="IA144"/>
      <c r="IB144"/>
      <c r="IC144"/>
      <c r="ID144"/>
      <c r="IE144"/>
      <c r="IF144"/>
      <c r="IG144"/>
      <c r="IH144"/>
      <c r="II144"/>
      <c r="IJ144"/>
      <c r="IK144"/>
      <c r="IL144"/>
      <c r="IM144"/>
      <c r="IN144"/>
      <c r="IO144"/>
    </row>
    <row r="145" spans="1:249" s="427" customFormat="1" ht="18" customHeight="1">
      <c r="A145" s="378">
        <v>2011405</v>
      </c>
      <c r="B145" s="449" t="s">
        <v>189</v>
      </c>
      <c r="C145" s="273"/>
      <c r="D145" s="273"/>
      <c r="E145" s="273">
        <v>0</v>
      </c>
      <c r="F145" s="447"/>
      <c r="G145" s="273">
        <v>0</v>
      </c>
      <c r="H145" s="447"/>
      <c r="I145" s="454"/>
      <c r="HQ145"/>
      <c r="HR145"/>
      <c r="HS145"/>
      <c r="HT145"/>
      <c r="HU145"/>
      <c r="HV145"/>
      <c r="HW145"/>
      <c r="HX145"/>
      <c r="HY145"/>
      <c r="HZ145"/>
      <c r="IA145"/>
      <c r="IB145"/>
      <c r="IC145"/>
      <c r="ID145"/>
      <c r="IE145"/>
      <c r="IF145"/>
      <c r="IG145"/>
      <c r="IH145"/>
      <c r="II145"/>
      <c r="IJ145"/>
      <c r="IK145"/>
      <c r="IL145"/>
      <c r="IM145"/>
      <c r="IN145"/>
      <c r="IO145"/>
    </row>
    <row r="146" spans="1:249" s="427" customFormat="1" ht="18" customHeight="1">
      <c r="A146" s="378">
        <v>2011406</v>
      </c>
      <c r="B146" s="449" t="s">
        <v>190</v>
      </c>
      <c r="C146" s="273"/>
      <c r="D146" s="273"/>
      <c r="E146" s="273">
        <v>0</v>
      </c>
      <c r="F146" s="447"/>
      <c r="G146" s="273">
        <v>0</v>
      </c>
      <c r="H146" s="447"/>
      <c r="I146" s="454"/>
      <c r="HQ146"/>
      <c r="HR146"/>
      <c r="HS146"/>
      <c r="HT146"/>
      <c r="HU146"/>
      <c r="HV146"/>
      <c r="HW146"/>
      <c r="HX146"/>
      <c r="HY146"/>
      <c r="HZ146"/>
      <c r="IA146"/>
      <c r="IB146"/>
      <c r="IC146"/>
      <c r="ID146"/>
      <c r="IE146"/>
      <c r="IF146"/>
      <c r="IG146"/>
      <c r="IH146"/>
      <c r="II146"/>
      <c r="IJ146"/>
      <c r="IK146"/>
      <c r="IL146"/>
      <c r="IM146"/>
      <c r="IN146"/>
      <c r="IO146"/>
    </row>
    <row r="147" spans="1:249" s="427" customFormat="1" ht="18" customHeight="1">
      <c r="A147" s="378">
        <v>2011407</v>
      </c>
      <c r="B147" s="448" t="s">
        <v>191</v>
      </c>
      <c r="C147" s="273">
        <v>36472</v>
      </c>
      <c r="D147" s="273"/>
      <c r="E147" s="273">
        <v>35774</v>
      </c>
      <c r="F147" s="447"/>
      <c r="G147" s="273">
        <v>41863</v>
      </c>
      <c r="H147" s="447">
        <v>-0.14545063660033919</v>
      </c>
      <c r="I147" s="454"/>
      <c r="HQ147"/>
      <c r="HR147"/>
      <c r="HS147"/>
      <c r="HT147"/>
      <c r="HU147"/>
      <c r="HV147"/>
      <c r="HW147"/>
      <c r="HX147"/>
      <c r="HY147"/>
      <c r="HZ147"/>
      <c r="IA147"/>
      <c r="IB147"/>
      <c r="IC147"/>
      <c r="ID147"/>
      <c r="IE147"/>
      <c r="IF147"/>
      <c r="IG147"/>
      <c r="IH147"/>
      <c r="II147"/>
      <c r="IJ147"/>
      <c r="IK147"/>
      <c r="IL147"/>
      <c r="IM147"/>
      <c r="IN147"/>
      <c r="IO147"/>
    </row>
    <row r="148" spans="1:249" s="427" customFormat="1" ht="18" customHeight="1">
      <c r="A148" s="378">
        <v>2011408</v>
      </c>
      <c r="B148" s="448" t="s">
        <v>105</v>
      </c>
      <c r="C148" s="273">
        <v>259</v>
      </c>
      <c r="D148" s="273"/>
      <c r="E148" s="273">
        <v>277</v>
      </c>
      <c r="F148" s="447"/>
      <c r="G148" s="273">
        <v>294</v>
      </c>
      <c r="H148" s="447">
        <v>-5.7823129251700633E-2</v>
      </c>
      <c r="I148" s="454"/>
      <c r="HQ148"/>
      <c r="HR148"/>
      <c r="HS148"/>
      <c r="HT148"/>
      <c r="HU148"/>
      <c r="HV148"/>
      <c r="HW148"/>
      <c r="HX148"/>
      <c r="HY148"/>
      <c r="HZ148"/>
      <c r="IA148"/>
      <c r="IB148"/>
      <c r="IC148"/>
      <c r="ID148"/>
      <c r="IE148"/>
      <c r="IF148"/>
      <c r="IG148"/>
      <c r="IH148"/>
      <c r="II148"/>
      <c r="IJ148"/>
      <c r="IK148"/>
      <c r="IL148"/>
      <c r="IM148"/>
      <c r="IN148"/>
      <c r="IO148"/>
    </row>
    <row r="149" spans="1:249" s="427" customFormat="1" ht="18" customHeight="1">
      <c r="A149" s="378">
        <v>2011409</v>
      </c>
      <c r="B149" s="448" t="s">
        <v>192</v>
      </c>
      <c r="C149" s="273"/>
      <c r="D149" s="273"/>
      <c r="E149" s="273">
        <v>7169</v>
      </c>
      <c r="F149" s="447"/>
      <c r="G149" s="273">
        <v>54</v>
      </c>
      <c r="H149" s="447">
        <v>131.75925925925927</v>
      </c>
      <c r="I149" s="454"/>
      <c r="HQ149"/>
      <c r="HR149"/>
      <c r="HS149"/>
      <c r="HT149"/>
      <c r="HU149"/>
      <c r="HV149"/>
      <c r="HW149"/>
      <c r="HX149"/>
      <c r="HY149"/>
      <c r="HZ149"/>
      <c r="IA149"/>
      <c r="IB149"/>
      <c r="IC149"/>
      <c r="ID149"/>
      <c r="IE149"/>
      <c r="IF149"/>
      <c r="IG149"/>
      <c r="IH149"/>
      <c r="II149"/>
      <c r="IJ149"/>
      <c r="IK149"/>
      <c r="IL149"/>
      <c r="IM149"/>
      <c r="IN149"/>
      <c r="IO149"/>
    </row>
    <row r="150" spans="1:249" s="427" customFormat="1" ht="18" customHeight="1">
      <c r="A150" s="378">
        <v>2011450</v>
      </c>
      <c r="B150" s="451" t="s">
        <v>193</v>
      </c>
      <c r="C150" s="273">
        <v>122776</v>
      </c>
      <c r="D150" s="273">
        <v>157950</v>
      </c>
      <c r="E150" s="273">
        <v>152376</v>
      </c>
      <c r="F150" s="447">
        <v>0.96471035137701799</v>
      </c>
      <c r="G150" s="273">
        <v>138862</v>
      </c>
      <c r="H150" s="447">
        <v>9.7319641082513675E-2</v>
      </c>
      <c r="I150" s="454"/>
      <c r="HQ150"/>
      <c r="HR150"/>
      <c r="HS150"/>
      <c r="HT150"/>
      <c r="HU150"/>
      <c r="HV150"/>
      <c r="HW150"/>
      <c r="HX150"/>
      <c r="HY150"/>
      <c r="HZ150"/>
      <c r="IA150"/>
      <c r="IB150"/>
      <c r="IC150"/>
      <c r="ID150"/>
      <c r="IE150"/>
      <c r="IF150"/>
      <c r="IG150"/>
      <c r="IH150"/>
      <c r="II150"/>
      <c r="IJ150"/>
      <c r="IK150"/>
      <c r="IL150"/>
      <c r="IM150"/>
      <c r="IN150"/>
      <c r="IO150"/>
    </row>
    <row r="151" spans="1:249" s="427" customFormat="1" ht="18" customHeight="1">
      <c r="A151" s="378">
        <v>2011499</v>
      </c>
      <c r="B151" s="449" t="s">
        <v>96</v>
      </c>
      <c r="C151" s="273">
        <v>84929</v>
      </c>
      <c r="D151" s="273"/>
      <c r="E151" s="273">
        <v>82796</v>
      </c>
      <c r="F151" s="447"/>
      <c r="G151" s="273">
        <v>88544</v>
      </c>
      <c r="H151" s="447">
        <v>-6.4916877484640367E-2</v>
      </c>
      <c r="I151" s="454"/>
      <c r="HQ151"/>
      <c r="HR151"/>
      <c r="HS151"/>
      <c r="HT151"/>
      <c r="HU151"/>
      <c r="HV151"/>
      <c r="HW151"/>
      <c r="HX151"/>
      <c r="HY151"/>
      <c r="HZ151"/>
      <c r="IA151"/>
      <c r="IB151"/>
      <c r="IC151"/>
      <c r="ID151"/>
      <c r="IE151"/>
      <c r="IF151"/>
      <c r="IG151"/>
      <c r="IH151"/>
      <c r="II151"/>
      <c r="IJ151"/>
      <c r="IK151"/>
      <c r="IL151"/>
      <c r="IM151"/>
      <c r="IN151"/>
      <c r="IO151"/>
    </row>
    <row r="152" spans="1:249" s="427" customFormat="1" ht="18" customHeight="1">
      <c r="A152" s="378">
        <v>20115</v>
      </c>
      <c r="B152" s="449" t="s">
        <v>97</v>
      </c>
      <c r="C152" s="273">
        <v>7125</v>
      </c>
      <c r="D152" s="273"/>
      <c r="E152" s="273">
        <v>7041</v>
      </c>
      <c r="F152" s="447"/>
      <c r="G152" s="273">
        <v>5384</v>
      </c>
      <c r="H152" s="447">
        <v>0.30776374442793464</v>
      </c>
      <c r="I152" s="454"/>
      <c r="HQ152"/>
      <c r="HR152"/>
      <c r="HS152"/>
      <c r="HT152"/>
      <c r="HU152"/>
      <c r="HV152"/>
      <c r="HW152"/>
      <c r="HX152"/>
      <c r="HY152"/>
      <c r="HZ152"/>
      <c r="IA152"/>
      <c r="IB152"/>
      <c r="IC152"/>
      <c r="ID152"/>
      <c r="IE152"/>
      <c r="IF152"/>
      <c r="IG152"/>
      <c r="IH152"/>
      <c r="II152"/>
      <c r="IJ152"/>
      <c r="IK152"/>
      <c r="IL152"/>
      <c r="IM152"/>
      <c r="IN152"/>
      <c r="IO152"/>
    </row>
    <row r="153" spans="1:249" s="427" customFormat="1" ht="18" customHeight="1">
      <c r="A153" s="378">
        <v>2011501</v>
      </c>
      <c r="B153" s="344" t="s">
        <v>98</v>
      </c>
      <c r="C153" s="273"/>
      <c r="D153" s="273"/>
      <c r="E153" s="273">
        <v>0</v>
      </c>
      <c r="F153" s="447"/>
      <c r="G153" s="273">
        <v>0</v>
      </c>
      <c r="H153" s="447"/>
      <c r="I153" s="454"/>
      <c r="HQ153"/>
      <c r="HR153"/>
      <c r="HS153"/>
      <c r="HT153"/>
      <c r="HU153"/>
      <c r="HV153"/>
      <c r="HW153"/>
      <c r="HX153"/>
      <c r="HY153"/>
      <c r="HZ153"/>
      <c r="IA153"/>
      <c r="IB153"/>
      <c r="IC153"/>
      <c r="ID153"/>
      <c r="IE153"/>
      <c r="IF153"/>
      <c r="IG153"/>
      <c r="IH153"/>
      <c r="II153"/>
      <c r="IJ153"/>
      <c r="IK153"/>
      <c r="IL153"/>
      <c r="IM153"/>
      <c r="IN153"/>
      <c r="IO153"/>
    </row>
    <row r="154" spans="1:249" s="427" customFormat="1" ht="18" customHeight="1">
      <c r="A154" s="378">
        <v>2011502</v>
      </c>
      <c r="B154" s="448" t="s">
        <v>194</v>
      </c>
      <c r="C154" s="273">
        <v>18159</v>
      </c>
      <c r="D154" s="273"/>
      <c r="E154" s="273">
        <v>50052</v>
      </c>
      <c r="F154" s="447"/>
      <c r="G154" s="273">
        <v>33487</v>
      </c>
      <c r="H154" s="447">
        <v>0.49466957326723793</v>
      </c>
      <c r="I154" s="454"/>
      <c r="HQ154"/>
      <c r="HR154"/>
      <c r="HS154"/>
      <c r="HT154"/>
      <c r="HU154"/>
      <c r="HV154"/>
      <c r="HW154"/>
      <c r="HX154"/>
      <c r="HY154"/>
      <c r="HZ154"/>
      <c r="IA154"/>
      <c r="IB154"/>
      <c r="IC154"/>
      <c r="ID154"/>
      <c r="IE154"/>
      <c r="IF154"/>
      <c r="IG154"/>
      <c r="IH154"/>
      <c r="II154"/>
      <c r="IJ154"/>
      <c r="IK154"/>
      <c r="IL154"/>
      <c r="IM154"/>
      <c r="IN154"/>
      <c r="IO154"/>
    </row>
    <row r="155" spans="1:249" s="427" customFormat="1" ht="18" customHeight="1">
      <c r="A155" s="378">
        <v>2011503</v>
      </c>
      <c r="B155" s="448" t="s">
        <v>195</v>
      </c>
      <c r="C155" s="273">
        <v>4785</v>
      </c>
      <c r="D155" s="273"/>
      <c r="E155" s="273">
        <v>4488</v>
      </c>
      <c r="F155" s="447"/>
      <c r="G155" s="273">
        <v>3552</v>
      </c>
      <c r="H155" s="447">
        <v>0.2635135135135136</v>
      </c>
      <c r="I155" s="454"/>
      <c r="HQ155"/>
      <c r="HR155"/>
      <c r="HS155"/>
      <c r="HT155"/>
      <c r="HU155"/>
      <c r="HV155"/>
      <c r="HW155"/>
      <c r="HX155"/>
      <c r="HY155"/>
      <c r="HZ155"/>
      <c r="IA155"/>
      <c r="IB155"/>
      <c r="IC155"/>
      <c r="ID155"/>
      <c r="IE155"/>
      <c r="IF155"/>
      <c r="IG155"/>
      <c r="IH155"/>
      <c r="II155"/>
      <c r="IJ155"/>
      <c r="IK155"/>
      <c r="IL155"/>
      <c r="IM155"/>
      <c r="IN155"/>
      <c r="IO155"/>
    </row>
    <row r="156" spans="1:249" s="427" customFormat="1" ht="18" customHeight="1">
      <c r="A156" s="378">
        <v>2011504</v>
      </c>
      <c r="B156" s="448" t="s">
        <v>196</v>
      </c>
      <c r="C156" s="273">
        <v>3245</v>
      </c>
      <c r="D156" s="273"/>
      <c r="E156" s="273">
        <v>3296</v>
      </c>
      <c r="F156" s="447"/>
      <c r="G156" s="273">
        <v>3144</v>
      </c>
      <c r="H156" s="447">
        <v>4.8346055979643809E-2</v>
      </c>
      <c r="I156" s="454"/>
      <c r="HQ156"/>
      <c r="HR156"/>
      <c r="HS156"/>
      <c r="HT156"/>
      <c r="HU156"/>
      <c r="HV156"/>
      <c r="HW156"/>
      <c r="HX156"/>
      <c r="HY156"/>
      <c r="HZ156"/>
      <c r="IA156"/>
      <c r="IB156"/>
      <c r="IC156"/>
      <c r="ID156"/>
      <c r="IE156"/>
      <c r="IF156"/>
      <c r="IG156"/>
      <c r="IH156"/>
      <c r="II156"/>
      <c r="IJ156"/>
      <c r="IK156"/>
      <c r="IL156"/>
      <c r="IM156"/>
      <c r="IN156"/>
      <c r="IO156"/>
    </row>
    <row r="157" spans="1:249" s="427" customFormat="1" ht="18" customHeight="1">
      <c r="A157" s="378">
        <v>2011505</v>
      </c>
      <c r="B157" s="449" t="s">
        <v>141</v>
      </c>
      <c r="C157" s="273">
        <v>3239</v>
      </c>
      <c r="D157" s="273"/>
      <c r="E157" s="273">
        <v>3443</v>
      </c>
      <c r="F157" s="447"/>
      <c r="G157" s="273">
        <v>2313</v>
      </c>
      <c r="H157" s="447">
        <v>0.48854301772589714</v>
      </c>
      <c r="I157" s="454"/>
      <c r="HQ157"/>
      <c r="HR157"/>
      <c r="HS157"/>
      <c r="HT157"/>
      <c r="HU157"/>
      <c r="HV157"/>
      <c r="HW157"/>
      <c r="HX157"/>
      <c r="HY157"/>
      <c r="HZ157"/>
      <c r="IA157"/>
      <c r="IB157"/>
      <c r="IC157"/>
      <c r="ID157"/>
      <c r="IE157"/>
      <c r="IF157"/>
      <c r="IG157"/>
      <c r="IH157"/>
      <c r="II157"/>
      <c r="IJ157"/>
      <c r="IK157"/>
      <c r="IL157"/>
      <c r="IM157"/>
      <c r="IN157"/>
      <c r="IO157"/>
    </row>
    <row r="158" spans="1:249" s="427" customFormat="1" ht="18" customHeight="1">
      <c r="A158" s="378">
        <v>2011506</v>
      </c>
      <c r="B158" s="449" t="s">
        <v>105</v>
      </c>
      <c r="C158" s="273">
        <v>1244</v>
      </c>
      <c r="D158" s="273"/>
      <c r="E158" s="273">
        <v>1217</v>
      </c>
      <c r="F158" s="447"/>
      <c r="G158" s="273">
        <v>1343</v>
      </c>
      <c r="H158" s="447">
        <v>-9.3819806403574124E-2</v>
      </c>
      <c r="I158" s="454"/>
      <c r="HQ158"/>
      <c r="HR158"/>
      <c r="HS158"/>
      <c r="HT158"/>
      <c r="HU158"/>
      <c r="HV158"/>
      <c r="HW158"/>
      <c r="HX158"/>
      <c r="HY158"/>
      <c r="HZ158"/>
      <c r="IA158"/>
      <c r="IB158"/>
      <c r="IC158"/>
      <c r="ID158"/>
      <c r="IE158"/>
      <c r="IF158"/>
      <c r="IG158"/>
      <c r="IH158"/>
      <c r="II158"/>
      <c r="IJ158"/>
      <c r="IK158"/>
      <c r="IL158"/>
      <c r="IM158"/>
      <c r="IN158"/>
      <c r="IO158"/>
    </row>
    <row r="159" spans="1:249" s="427" customFormat="1" ht="18" customHeight="1">
      <c r="A159" s="378">
        <v>2011507</v>
      </c>
      <c r="B159" s="449" t="s">
        <v>197</v>
      </c>
      <c r="C159" s="273">
        <v>49</v>
      </c>
      <c r="D159" s="273"/>
      <c r="E159" s="273">
        <v>43</v>
      </c>
      <c r="F159" s="447"/>
      <c r="G159" s="273">
        <v>1095</v>
      </c>
      <c r="H159" s="447">
        <v>-0.96073059360730595</v>
      </c>
      <c r="I159" s="454"/>
      <c r="HQ159"/>
      <c r="HR159"/>
      <c r="HS159"/>
      <c r="HT159"/>
      <c r="HU159"/>
      <c r="HV159"/>
      <c r="HW159"/>
      <c r="HX159"/>
      <c r="HY159"/>
      <c r="HZ159"/>
      <c r="IA159"/>
      <c r="IB159"/>
      <c r="IC159"/>
      <c r="ID159"/>
      <c r="IE159"/>
      <c r="IF159"/>
      <c r="IG159"/>
      <c r="IH159"/>
      <c r="II159"/>
      <c r="IJ159"/>
      <c r="IK159"/>
      <c r="IL159"/>
      <c r="IM159"/>
      <c r="IN159"/>
      <c r="IO159"/>
    </row>
    <row r="160" spans="1:249" s="427" customFormat="1" ht="18" customHeight="1">
      <c r="A160" s="378">
        <v>2011550</v>
      </c>
      <c r="B160" s="445" t="s">
        <v>198</v>
      </c>
      <c r="C160" s="273">
        <v>52800</v>
      </c>
      <c r="D160" s="273">
        <v>57148</v>
      </c>
      <c r="E160" s="273">
        <v>56948</v>
      </c>
      <c r="F160" s="447">
        <v>0.99650031497165259</v>
      </c>
      <c r="G160" s="273">
        <v>54979</v>
      </c>
      <c r="H160" s="447">
        <v>3.5813674312010102E-2</v>
      </c>
      <c r="I160" s="454"/>
      <c r="HQ160"/>
      <c r="HR160"/>
      <c r="HS160"/>
      <c r="HT160"/>
      <c r="HU160"/>
      <c r="HV160"/>
      <c r="HW160"/>
      <c r="HX160"/>
      <c r="HY160"/>
      <c r="HZ160"/>
      <c r="IA160"/>
      <c r="IB160"/>
      <c r="IC160"/>
      <c r="ID160"/>
      <c r="IE160"/>
      <c r="IF160"/>
      <c r="IG160"/>
      <c r="IH160"/>
      <c r="II160"/>
      <c r="IJ160"/>
      <c r="IK160"/>
      <c r="IL160"/>
      <c r="IM160"/>
      <c r="IN160"/>
      <c r="IO160"/>
    </row>
    <row r="161" spans="1:249" s="427" customFormat="1" ht="18" customHeight="1">
      <c r="A161" s="378">
        <v>2011599</v>
      </c>
      <c r="B161" s="448" t="s">
        <v>96</v>
      </c>
      <c r="C161" s="273"/>
      <c r="D161" s="273"/>
      <c r="E161" s="273">
        <v>0</v>
      </c>
      <c r="F161" s="447"/>
      <c r="G161" s="273">
        <v>398</v>
      </c>
      <c r="H161" s="447">
        <v>-1</v>
      </c>
      <c r="I161" s="454"/>
      <c r="HQ161"/>
      <c r="HR161"/>
      <c r="HS161"/>
      <c r="HT161"/>
      <c r="HU161"/>
      <c r="HV161"/>
      <c r="HW161"/>
      <c r="HX161"/>
      <c r="HY161"/>
      <c r="HZ161"/>
      <c r="IA161"/>
      <c r="IB161"/>
      <c r="IC161"/>
      <c r="ID161"/>
      <c r="IE161"/>
      <c r="IF161"/>
      <c r="IG161"/>
      <c r="IH161"/>
      <c r="II161"/>
      <c r="IJ161"/>
      <c r="IK161"/>
      <c r="IL161"/>
      <c r="IM161"/>
      <c r="IN161"/>
      <c r="IO161"/>
    </row>
    <row r="162" spans="1:249" s="427" customFormat="1" ht="18" customHeight="1">
      <c r="A162" s="378">
        <v>20117</v>
      </c>
      <c r="B162" s="448" t="s">
        <v>97</v>
      </c>
      <c r="C162" s="273"/>
      <c r="D162" s="273"/>
      <c r="E162" s="273">
        <v>0</v>
      </c>
      <c r="F162" s="447"/>
      <c r="G162" s="273">
        <v>0</v>
      </c>
      <c r="H162" s="447"/>
      <c r="I162" s="454"/>
      <c r="HQ162"/>
      <c r="HR162"/>
      <c r="HS162"/>
      <c r="HT162"/>
      <c r="HU162"/>
      <c r="HV162"/>
      <c r="HW162"/>
      <c r="HX162"/>
      <c r="HY162"/>
      <c r="HZ162"/>
      <c r="IA162"/>
      <c r="IB162"/>
      <c r="IC162"/>
      <c r="ID162"/>
      <c r="IE162"/>
      <c r="IF162"/>
      <c r="IG162"/>
      <c r="IH162"/>
      <c r="II162"/>
      <c r="IJ162"/>
      <c r="IK162"/>
      <c r="IL162"/>
      <c r="IM162"/>
      <c r="IN162"/>
      <c r="IO162"/>
    </row>
    <row r="163" spans="1:249" s="427" customFormat="1" ht="18" customHeight="1">
      <c r="A163" s="378">
        <v>2011701</v>
      </c>
      <c r="B163" s="449" t="s">
        <v>98</v>
      </c>
      <c r="C163" s="273"/>
      <c r="D163" s="273"/>
      <c r="E163" s="273">
        <v>0</v>
      </c>
      <c r="F163" s="447"/>
      <c r="G163" s="273">
        <v>0</v>
      </c>
      <c r="H163" s="447"/>
      <c r="I163" s="454"/>
      <c r="HQ163"/>
      <c r="HR163"/>
      <c r="HS163"/>
      <c r="HT163"/>
      <c r="HU163"/>
      <c r="HV163"/>
      <c r="HW163"/>
      <c r="HX163"/>
      <c r="HY163"/>
      <c r="HZ163"/>
      <c r="IA163"/>
      <c r="IB163"/>
      <c r="IC163"/>
      <c r="ID163"/>
      <c r="IE163"/>
      <c r="IF163"/>
      <c r="IG163"/>
      <c r="IH163"/>
      <c r="II163"/>
      <c r="IJ163"/>
      <c r="IK163"/>
      <c r="IL163"/>
      <c r="IM163"/>
      <c r="IN163"/>
      <c r="IO163"/>
    </row>
    <row r="164" spans="1:249" s="427" customFormat="1" ht="18" customHeight="1">
      <c r="A164" s="378">
        <v>2011702</v>
      </c>
      <c r="B164" s="449" t="s">
        <v>199</v>
      </c>
      <c r="C164" s="273"/>
      <c r="D164" s="273"/>
      <c r="E164" s="273">
        <v>0</v>
      </c>
      <c r="F164" s="447"/>
      <c r="G164" s="273">
        <v>0</v>
      </c>
      <c r="H164" s="447"/>
      <c r="I164" s="454"/>
      <c r="HQ164"/>
      <c r="HR164"/>
      <c r="HS164"/>
      <c r="HT164"/>
      <c r="HU164"/>
      <c r="HV164"/>
      <c r="HW164"/>
      <c r="HX164"/>
      <c r="HY164"/>
      <c r="HZ164"/>
      <c r="IA164"/>
      <c r="IB164"/>
      <c r="IC164"/>
      <c r="ID164"/>
      <c r="IE164"/>
      <c r="IF164"/>
      <c r="IG164"/>
      <c r="IH164"/>
      <c r="II164"/>
      <c r="IJ164"/>
      <c r="IK164"/>
      <c r="IL164"/>
      <c r="IM164"/>
      <c r="IN164"/>
      <c r="IO164"/>
    </row>
    <row r="165" spans="1:249" s="427" customFormat="1" ht="18" customHeight="1">
      <c r="A165" s="378">
        <v>2011703</v>
      </c>
      <c r="B165" s="449" t="s">
        <v>200</v>
      </c>
      <c r="C165" s="273"/>
      <c r="D165" s="273"/>
      <c r="E165" s="273">
        <v>0</v>
      </c>
      <c r="F165" s="447"/>
      <c r="G165" s="273">
        <v>0</v>
      </c>
      <c r="H165" s="447"/>
      <c r="I165" s="454"/>
      <c r="HQ165"/>
      <c r="HR165"/>
      <c r="HS165"/>
      <c r="HT165"/>
      <c r="HU165"/>
      <c r="HV165"/>
      <c r="HW165"/>
      <c r="HX165"/>
      <c r="HY165"/>
      <c r="HZ165"/>
      <c r="IA165"/>
      <c r="IB165"/>
      <c r="IC165"/>
      <c r="ID165"/>
      <c r="IE165"/>
      <c r="IF165"/>
      <c r="IG165"/>
      <c r="IH165"/>
      <c r="II165"/>
      <c r="IJ165"/>
      <c r="IK165"/>
      <c r="IL165"/>
      <c r="IM165"/>
      <c r="IN165"/>
      <c r="IO165"/>
    </row>
    <row r="166" spans="1:249" s="427" customFormat="1" ht="18" customHeight="1">
      <c r="A166" s="378">
        <v>2011704</v>
      </c>
      <c r="B166" s="449" t="s">
        <v>201</v>
      </c>
      <c r="C166" s="273">
        <v>19991</v>
      </c>
      <c r="D166" s="273"/>
      <c r="E166" s="273">
        <v>19036</v>
      </c>
      <c r="F166" s="447"/>
      <c r="G166" s="273">
        <v>17721</v>
      </c>
      <c r="H166" s="447">
        <v>7.4205744596806067E-2</v>
      </c>
      <c r="I166" s="454"/>
      <c r="HQ166"/>
      <c r="HR166"/>
      <c r="HS166"/>
      <c r="HT166"/>
      <c r="HU166"/>
      <c r="HV166"/>
      <c r="HW166"/>
      <c r="HX166"/>
      <c r="HY166"/>
      <c r="HZ166"/>
      <c r="IA166"/>
      <c r="IB166"/>
      <c r="IC166"/>
      <c r="ID166"/>
      <c r="IE166"/>
      <c r="IF166"/>
      <c r="IG166"/>
      <c r="IH166"/>
      <c r="II166"/>
      <c r="IJ166"/>
      <c r="IK166"/>
      <c r="IL166"/>
      <c r="IM166"/>
      <c r="IN166"/>
      <c r="IO166"/>
    </row>
    <row r="167" spans="1:249" s="427" customFormat="1" ht="18" customHeight="1">
      <c r="A167" s="378">
        <v>2011705</v>
      </c>
      <c r="B167" s="448" t="s">
        <v>202</v>
      </c>
      <c r="C167" s="273">
        <v>734</v>
      </c>
      <c r="D167" s="273"/>
      <c r="E167" s="273">
        <v>560</v>
      </c>
      <c r="F167" s="447"/>
      <c r="G167" s="273">
        <v>40</v>
      </c>
      <c r="H167" s="447">
        <v>13</v>
      </c>
      <c r="I167" s="454"/>
      <c r="HQ167"/>
      <c r="HR167"/>
      <c r="HS167"/>
      <c r="HT167"/>
      <c r="HU167"/>
      <c r="HV167"/>
      <c r="HW167"/>
      <c r="HX167"/>
      <c r="HY167"/>
      <c r="HZ167"/>
      <c r="IA167"/>
      <c r="IB167"/>
      <c r="IC167"/>
      <c r="ID167"/>
      <c r="IE167"/>
      <c r="IF167"/>
      <c r="IG167"/>
      <c r="IH167"/>
      <c r="II167"/>
      <c r="IJ167"/>
      <c r="IK167"/>
      <c r="IL167"/>
      <c r="IM167"/>
      <c r="IN167"/>
      <c r="IO167"/>
    </row>
    <row r="168" spans="1:249" s="427" customFormat="1" ht="18" customHeight="1">
      <c r="A168" s="378">
        <v>2011706</v>
      </c>
      <c r="B168" s="448" t="s">
        <v>203</v>
      </c>
      <c r="C168" s="273"/>
      <c r="D168" s="273"/>
      <c r="E168" s="273">
        <v>0</v>
      </c>
      <c r="F168" s="447"/>
      <c r="G168" s="273">
        <v>0</v>
      </c>
      <c r="H168" s="447"/>
      <c r="I168" s="454"/>
      <c r="HQ168"/>
      <c r="HR168"/>
      <c r="HS168"/>
      <c r="HT168"/>
      <c r="HU168"/>
      <c r="HV168"/>
      <c r="HW168"/>
      <c r="HX168"/>
      <c r="HY168"/>
      <c r="HZ168"/>
      <c r="IA168"/>
      <c r="IB168"/>
      <c r="IC168"/>
      <c r="ID168"/>
      <c r="IE168"/>
      <c r="IF168"/>
      <c r="IG168"/>
      <c r="IH168"/>
      <c r="II168"/>
      <c r="IJ168"/>
      <c r="IK168"/>
      <c r="IL168"/>
      <c r="IM168"/>
      <c r="IN168"/>
      <c r="IO168"/>
    </row>
    <row r="169" spans="1:249" s="427" customFormat="1" ht="18" customHeight="1">
      <c r="A169" s="378">
        <v>2011707</v>
      </c>
      <c r="B169" s="448" t="s">
        <v>204</v>
      </c>
      <c r="C169" s="273">
        <v>2743</v>
      </c>
      <c r="D169" s="273"/>
      <c r="E169" s="273">
        <v>2389</v>
      </c>
      <c r="F169" s="447"/>
      <c r="G169" s="273">
        <v>2408</v>
      </c>
      <c r="H169" s="447">
        <v>-7.8903654485049657E-3</v>
      </c>
      <c r="I169" s="454"/>
      <c r="HQ169"/>
      <c r="HR169"/>
      <c r="HS169"/>
      <c r="HT169"/>
      <c r="HU169"/>
      <c r="HV169"/>
      <c r="HW169"/>
      <c r="HX169"/>
      <c r="HY169"/>
      <c r="HZ169"/>
      <c r="IA169"/>
      <c r="IB169"/>
      <c r="IC169"/>
      <c r="ID169"/>
      <c r="IE169"/>
      <c r="IF169"/>
      <c r="IG169"/>
      <c r="IH169"/>
      <c r="II169"/>
      <c r="IJ169"/>
      <c r="IK169"/>
      <c r="IL169"/>
      <c r="IM169"/>
      <c r="IN169"/>
      <c r="IO169"/>
    </row>
    <row r="170" spans="1:249" s="427" customFormat="1" ht="18" customHeight="1">
      <c r="A170" s="378">
        <v>2011708</v>
      </c>
      <c r="B170" s="449" t="s">
        <v>141</v>
      </c>
      <c r="C170" s="273">
        <v>103</v>
      </c>
      <c r="D170" s="273"/>
      <c r="E170" s="273">
        <v>66</v>
      </c>
      <c r="F170" s="447"/>
      <c r="G170" s="273">
        <v>0</v>
      </c>
      <c r="H170" s="447"/>
      <c r="I170" s="454"/>
      <c r="HQ170"/>
      <c r="HR170"/>
      <c r="HS170"/>
      <c r="HT170"/>
      <c r="HU170"/>
      <c r="HV170"/>
      <c r="HW170"/>
      <c r="HX170"/>
      <c r="HY170"/>
      <c r="HZ170"/>
      <c r="IA170"/>
      <c r="IB170"/>
      <c r="IC170"/>
      <c r="ID170"/>
      <c r="IE170"/>
      <c r="IF170"/>
      <c r="IG170"/>
      <c r="IH170"/>
      <c r="II170"/>
      <c r="IJ170"/>
      <c r="IK170"/>
      <c r="IL170"/>
      <c r="IM170"/>
      <c r="IN170"/>
      <c r="IO170"/>
    </row>
    <row r="171" spans="1:249" s="427" customFormat="1" ht="18" customHeight="1">
      <c r="A171" s="378">
        <v>2011709</v>
      </c>
      <c r="B171" s="449" t="s">
        <v>105</v>
      </c>
      <c r="C171" s="273">
        <v>6674</v>
      </c>
      <c r="D171" s="273"/>
      <c r="E171" s="273">
        <v>6658</v>
      </c>
      <c r="F171" s="447"/>
      <c r="G171" s="273">
        <v>6530</v>
      </c>
      <c r="H171" s="447">
        <v>1.9601837672281741E-2</v>
      </c>
      <c r="I171" s="454"/>
      <c r="HQ171"/>
      <c r="HR171"/>
      <c r="HS171"/>
      <c r="HT171"/>
      <c r="HU171"/>
      <c r="HV171"/>
      <c r="HW171"/>
      <c r="HX171"/>
      <c r="HY171"/>
      <c r="HZ171"/>
      <c r="IA171"/>
      <c r="IB171"/>
      <c r="IC171"/>
      <c r="ID171"/>
      <c r="IE171"/>
      <c r="IF171"/>
      <c r="IG171"/>
      <c r="IH171"/>
      <c r="II171"/>
      <c r="IJ171"/>
      <c r="IK171"/>
      <c r="IL171"/>
      <c r="IM171"/>
      <c r="IN171"/>
      <c r="IO171"/>
    </row>
    <row r="172" spans="1:249" s="427" customFormat="1" ht="18" customHeight="1">
      <c r="A172" s="378">
        <v>2011710</v>
      </c>
      <c r="B172" s="449" t="s">
        <v>205</v>
      </c>
      <c r="C172" s="273">
        <v>22554</v>
      </c>
      <c r="D172" s="273"/>
      <c r="E172" s="273">
        <v>28239</v>
      </c>
      <c r="F172" s="447"/>
      <c r="G172" s="273">
        <v>27882</v>
      </c>
      <c r="H172" s="447">
        <v>1.2803959543791654E-2</v>
      </c>
      <c r="I172" s="454"/>
      <c r="HQ172"/>
      <c r="HR172"/>
      <c r="HS172"/>
      <c r="HT172"/>
      <c r="HU172"/>
      <c r="HV172"/>
      <c r="HW172"/>
      <c r="HX172"/>
      <c r="HY172"/>
      <c r="HZ172"/>
      <c r="IA172"/>
      <c r="IB172"/>
      <c r="IC172"/>
      <c r="ID172"/>
      <c r="IE172"/>
      <c r="IF172"/>
      <c r="IG172"/>
      <c r="IH172"/>
      <c r="II172"/>
      <c r="IJ172"/>
      <c r="IK172"/>
      <c r="IL172"/>
      <c r="IM172"/>
      <c r="IN172"/>
      <c r="IO172"/>
    </row>
    <row r="173" spans="1:249" s="427" customFormat="1" ht="18" customHeight="1">
      <c r="A173" s="378">
        <v>2011750</v>
      </c>
      <c r="B173" s="445" t="s">
        <v>206</v>
      </c>
      <c r="C173" s="273">
        <v>59</v>
      </c>
      <c r="D173" s="273">
        <v>130</v>
      </c>
      <c r="E173" s="273">
        <v>130</v>
      </c>
      <c r="F173" s="447">
        <v>1</v>
      </c>
      <c r="G173" s="273">
        <v>53</v>
      </c>
      <c r="H173" s="447">
        <v>1.4528301886792452</v>
      </c>
      <c r="I173" s="455" t="s">
        <v>207</v>
      </c>
      <c r="HQ173"/>
      <c r="HR173"/>
      <c r="HS173"/>
      <c r="HT173"/>
      <c r="HU173"/>
      <c r="HV173"/>
      <c r="HW173"/>
      <c r="HX173"/>
      <c r="HY173"/>
      <c r="HZ173"/>
      <c r="IA173"/>
      <c r="IB173"/>
      <c r="IC173"/>
      <c r="ID173"/>
      <c r="IE173"/>
      <c r="IF173"/>
      <c r="IG173"/>
      <c r="IH173"/>
      <c r="II173"/>
      <c r="IJ173"/>
      <c r="IK173"/>
      <c r="IL173"/>
      <c r="IM173"/>
      <c r="IN173"/>
      <c r="IO173"/>
    </row>
    <row r="174" spans="1:249" s="427" customFormat="1" ht="18" customHeight="1">
      <c r="A174" s="378">
        <v>2011799</v>
      </c>
      <c r="B174" s="448" t="s">
        <v>96</v>
      </c>
      <c r="C174" s="273"/>
      <c r="D174" s="273"/>
      <c r="E174" s="273">
        <v>0</v>
      </c>
      <c r="F174" s="447"/>
      <c r="G174" s="273">
        <v>0</v>
      </c>
      <c r="H174" s="447"/>
      <c r="I174" s="454"/>
      <c r="HQ174"/>
      <c r="HR174"/>
      <c r="HS174"/>
      <c r="HT174"/>
      <c r="HU174"/>
      <c r="HV174"/>
      <c r="HW174"/>
      <c r="HX174"/>
      <c r="HY174"/>
      <c r="HZ174"/>
      <c r="IA174"/>
      <c r="IB174"/>
      <c r="IC174"/>
      <c r="ID174"/>
      <c r="IE174"/>
      <c r="IF174"/>
      <c r="IG174"/>
      <c r="IH174"/>
      <c r="II174"/>
      <c r="IJ174"/>
      <c r="IK174"/>
      <c r="IL174"/>
      <c r="IM174"/>
      <c r="IN174"/>
      <c r="IO174"/>
    </row>
    <row r="175" spans="1:249" s="427" customFormat="1" ht="18" customHeight="1">
      <c r="A175" s="378">
        <v>20123</v>
      </c>
      <c r="B175" s="448" t="s">
        <v>97</v>
      </c>
      <c r="C175" s="273">
        <v>59</v>
      </c>
      <c r="D175" s="273"/>
      <c r="E175" s="273">
        <v>47</v>
      </c>
      <c r="F175" s="447"/>
      <c r="G175" s="273">
        <v>51</v>
      </c>
      <c r="H175" s="447">
        <v>-7.8431372549019662E-2</v>
      </c>
      <c r="I175" s="454"/>
      <c r="HQ175"/>
      <c r="HR175"/>
      <c r="HS175"/>
      <c r="HT175"/>
      <c r="HU175"/>
      <c r="HV175"/>
      <c r="HW175"/>
      <c r="HX175"/>
      <c r="HY175"/>
      <c r="HZ175"/>
      <c r="IA175"/>
      <c r="IB175"/>
      <c r="IC175"/>
      <c r="ID175"/>
      <c r="IE175"/>
      <c r="IF175"/>
      <c r="IG175"/>
      <c r="IH175"/>
      <c r="II175"/>
      <c r="IJ175"/>
      <c r="IK175"/>
      <c r="IL175"/>
      <c r="IM175"/>
      <c r="IN175"/>
      <c r="IO175"/>
    </row>
    <row r="176" spans="1:249" s="427" customFormat="1" ht="18" customHeight="1">
      <c r="A176" s="378">
        <v>2012301</v>
      </c>
      <c r="B176" s="449" t="s">
        <v>98</v>
      </c>
      <c r="C176" s="273"/>
      <c r="D176" s="273"/>
      <c r="E176" s="273">
        <v>0</v>
      </c>
      <c r="F176" s="447"/>
      <c r="G176" s="273">
        <v>0</v>
      </c>
      <c r="H176" s="447"/>
      <c r="I176" s="454"/>
      <c r="HQ176"/>
      <c r="HR176"/>
      <c r="HS176"/>
      <c r="HT176"/>
      <c r="HU176"/>
      <c r="HV176"/>
      <c r="HW176"/>
      <c r="HX176"/>
      <c r="HY176"/>
      <c r="HZ176"/>
      <c r="IA176"/>
      <c r="IB176"/>
      <c r="IC176"/>
      <c r="ID176"/>
      <c r="IE176"/>
      <c r="IF176"/>
      <c r="IG176"/>
      <c r="IH176"/>
      <c r="II176"/>
      <c r="IJ176"/>
      <c r="IK176"/>
      <c r="IL176"/>
      <c r="IM176"/>
      <c r="IN176"/>
      <c r="IO176"/>
    </row>
    <row r="177" spans="1:249" s="427" customFormat="1" ht="18" customHeight="1">
      <c r="A177" s="378">
        <v>2012302</v>
      </c>
      <c r="B177" s="449" t="s">
        <v>208</v>
      </c>
      <c r="C177" s="273"/>
      <c r="D177" s="273"/>
      <c r="E177" s="273">
        <v>81</v>
      </c>
      <c r="F177" s="447"/>
      <c r="G177" s="273">
        <v>0</v>
      </c>
      <c r="H177" s="447"/>
      <c r="I177" s="454"/>
      <c r="HQ177"/>
      <c r="HR177"/>
      <c r="HS177"/>
      <c r="HT177"/>
      <c r="HU177"/>
      <c r="HV177"/>
      <c r="HW177"/>
      <c r="HX177"/>
      <c r="HY177"/>
      <c r="HZ177"/>
      <c r="IA177"/>
      <c r="IB177"/>
      <c r="IC177"/>
      <c r="ID177"/>
      <c r="IE177"/>
      <c r="IF177"/>
      <c r="IG177"/>
      <c r="IH177"/>
      <c r="II177"/>
      <c r="IJ177"/>
      <c r="IK177"/>
      <c r="IL177"/>
      <c r="IM177"/>
      <c r="IN177"/>
      <c r="IO177"/>
    </row>
    <row r="178" spans="1:249" s="427" customFormat="1" ht="18" customHeight="1">
      <c r="A178" s="378">
        <v>2012303</v>
      </c>
      <c r="B178" s="449" t="s">
        <v>105</v>
      </c>
      <c r="C178" s="273"/>
      <c r="D178" s="273"/>
      <c r="E178" s="273">
        <v>0</v>
      </c>
      <c r="F178" s="447"/>
      <c r="G178" s="273">
        <v>0</v>
      </c>
      <c r="H178" s="447"/>
      <c r="I178" s="454"/>
      <c r="HQ178"/>
      <c r="HR178"/>
      <c r="HS178"/>
      <c r="HT178"/>
      <c r="HU178"/>
      <c r="HV178"/>
      <c r="HW178"/>
      <c r="HX178"/>
      <c r="HY178"/>
      <c r="HZ178"/>
      <c r="IA178"/>
      <c r="IB178"/>
      <c r="IC178"/>
      <c r="ID178"/>
      <c r="IE178"/>
      <c r="IF178"/>
      <c r="IG178"/>
      <c r="IH178"/>
      <c r="II178"/>
      <c r="IJ178"/>
      <c r="IK178"/>
      <c r="IL178"/>
      <c r="IM178"/>
      <c r="IN178"/>
      <c r="IO178"/>
    </row>
    <row r="179" spans="1:249" s="427" customFormat="1" ht="18" customHeight="1">
      <c r="A179" s="378">
        <v>2012304</v>
      </c>
      <c r="B179" s="344" t="s">
        <v>209</v>
      </c>
      <c r="C179" s="273"/>
      <c r="D179" s="273"/>
      <c r="E179" s="273">
        <v>2</v>
      </c>
      <c r="F179" s="447"/>
      <c r="G179" s="273">
        <v>2</v>
      </c>
      <c r="H179" s="447">
        <v>0</v>
      </c>
      <c r="I179" s="454"/>
      <c r="HQ179"/>
      <c r="HR179"/>
      <c r="HS179"/>
      <c r="HT179"/>
      <c r="HU179"/>
      <c r="HV179"/>
      <c r="HW179"/>
      <c r="HX179"/>
      <c r="HY179"/>
      <c r="HZ179"/>
      <c r="IA179"/>
      <c r="IB179"/>
      <c r="IC179"/>
      <c r="ID179"/>
      <c r="IE179"/>
      <c r="IF179"/>
      <c r="IG179"/>
      <c r="IH179"/>
      <c r="II179"/>
      <c r="IJ179"/>
      <c r="IK179"/>
      <c r="IL179"/>
      <c r="IM179"/>
      <c r="IN179"/>
      <c r="IO179"/>
    </row>
    <row r="180" spans="1:249" s="427" customFormat="1" ht="35.1" customHeight="1">
      <c r="A180" s="378">
        <v>2012350</v>
      </c>
      <c r="B180" s="445" t="s">
        <v>210</v>
      </c>
      <c r="C180" s="273">
        <v>999</v>
      </c>
      <c r="D180" s="273">
        <v>937</v>
      </c>
      <c r="E180" s="273">
        <v>937</v>
      </c>
      <c r="F180" s="447">
        <v>1</v>
      </c>
      <c r="G180" s="273">
        <v>9247</v>
      </c>
      <c r="H180" s="447">
        <v>-0.89866983886665941</v>
      </c>
      <c r="I180" s="456" t="s">
        <v>211</v>
      </c>
      <c r="HQ180"/>
      <c r="HR180"/>
      <c r="HS180"/>
      <c r="HT180"/>
      <c r="HU180"/>
      <c r="HV180"/>
      <c r="HW180"/>
      <c r="HX180"/>
      <c r="HY180"/>
      <c r="HZ180"/>
      <c r="IA180"/>
      <c r="IB180"/>
      <c r="IC180"/>
      <c r="ID180"/>
      <c r="IE180"/>
      <c r="IF180"/>
      <c r="IG180"/>
      <c r="IH180"/>
      <c r="II180"/>
      <c r="IJ180"/>
      <c r="IK180"/>
      <c r="IL180"/>
      <c r="IM180"/>
      <c r="IN180"/>
      <c r="IO180"/>
    </row>
    <row r="181" spans="1:249" s="427" customFormat="1" ht="18" customHeight="1">
      <c r="A181" s="378">
        <v>2012399</v>
      </c>
      <c r="B181" s="448" t="s">
        <v>96</v>
      </c>
      <c r="C181" s="273"/>
      <c r="D181" s="273"/>
      <c r="E181" s="273">
        <v>0</v>
      </c>
      <c r="F181" s="447"/>
      <c r="G181" s="273">
        <v>0</v>
      </c>
      <c r="H181" s="447"/>
      <c r="I181" s="454"/>
      <c r="HQ181"/>
      <c r="HR181"/>
      <c r="HS181"/>
      <c r="HT181"/>
      <c r="HU181"/>
      <c r="HV181"/>
      <c r="HW181"/>
      <c r="HX181"/>
      <c r="HY181"/>
      <c r="HZ181"/>
      <c r="IA181"/>
      <c r="IB181"/>
      <c r="IC181"/>
      <c r="ID181"/>
      <c r="IE181"/>
      <c r="IF181"/>
      <c r="IG181"/>
      <c r="IH181"/>
      <c r="II181"/>
      <c r="IJ181"/>
      <c r="IK181"/>
      <c r="IL181"/>
      <c r="IM181"/>
      <c r="IN181"/>
      <c r="IO181"/>
    </row>
    <row r="182" spans="1:249" s="427" customFormat="1" ht="18" customHeight="1">
      <c r="A182" s="378">
        <v>20124</v>
      </c>
      <c r="B182" s="448" t="s">
        <v>97</v>
      </c>
      <c r="C182" s="273">
        <v>61</v>
      </c>
      <c r="D182" s="273"/>
      <c r="E182" s="273">
        <v>45</v>
      </c>
      <c r="F182" s="447"/>
      <c r="G182" s="273">
        <v>27</v>
      </c>
      <c r="H182" s="447">
        <v>0.66666666666666674</v>
      </c>
      <c r="I182" s="454"/>
      <c r="HQ182"/>
      <c r="HR182"/>
      <c r="HS182"/>
      <c r="HT182"/>
      <c r="HU182"/>
      <c r="HV182"/>
      <c r="HW182"/>
      <c r="HX182"/>
      <c r="HY182"/>
      <c r="HZ182"/>
      <c r="IA182"/>
      <c r="IB182"/>
      <c r="IC182"/>
      <c r="ID182"/>
      <c r="IE182"/>
      <c r="IF182"/>
      <c r="IG182"/>
      <c r="IH182"/>
      <c r="II182"/>
      <c r="IJ182"/>
      <c r="IK182"/>
      <c r="IL182"/>
      <c r="IM182"/>
      <c r="IN182"/>
      <c r="IO182"/>
    </row>
    <row r="183" spans="1:249" s="427" customFormat="1" ht="18" customHeight="1">
      <c r="A183" s="378">
        <v>2012401</v>
      </c>
      <c r="B183" s="449" t="s">
        <v>98</v>
      </c>
      <c r="C183" s="273"/>
      <c r="D183" s="273"/>
      <c r="E183" s="273">
        <v>0</v>
      </c>
      <c r="F183" s="447"/>
      <c r="G183" s="273">
        <v>0</v>
      </c>
      <c r="H183" s="447"/>
      <c r="I183" s="454"/>
      <c r="HQ183"/>
      <c r="HR183"/>
      <c r="HS183"/>
      <c r="HT183"/>
      <c r="HU183"/>
      <c r="HV183"/>
      <c r="HW183"/>
      <c r="HX183"/>
      <c r="HY183"/>
      <c r="HZ183"/>
      <c r="IA183"/>
      <c r="IB183"/>
      <c r="IC183"/>
      <c r="ID183"/>
      <c r="IE183"/>
      <c r="IF183"/>
      <c r="IG183"/>
      <c r="IH183"/>
      <c r="II183"/>
      <c r="IJ183"/>
      <c r="IK183"/>
      <c r="IL183"/>
      <c r="IM183"/>
      <c r="IN183"/>
      <c r="IO183"/>
    </row>
    <row r="184" spans="1:249" s="427" customFormat="1" ht="18" customHeight="1">
      <c r="A184" s="378">
        <v>2012402</v>
      </c>
      <c r="B184" s="449" t="s">
        <v>212</v>
      </c>
      <c r="C184" s="273">
        <v>548</v>
      </c>
      <c r="D184" s="273"/>
      <c r="E184" s="273">
        <v>0</v>
      </c>
      <c r="F184" s="447"/>
      <c r="G184" s="273">
        <v>146</v>
      </c>
      <c r="H184" s="447">
        <v>-1</v>
      </c>
      <c r="I184" s="454"/>
      <c r="HQ184"/>
      <c r="HR184"/>
      <c r="HS184"/>
      <c r="HT184"/>
      <c r="HU184"/>
      <c r="HV184"/>
      <c r="HW184"/>
      <c r="HX184"/>
      <c r="HY184"/>
      <c r="HZ184"/>
      <c r="IA184"/>
      <c r="IB184"/>
      <c r="IC184"/>
      <c r="ID184"/>
      <c r="IE184"/>
      <c r="IF184"/>
      <c r="IG184"/>
      <c r="IH184"/>
      <c r="II184"/>
      <c r="IJ184"/>
      <c r="IK184"/>
      <c r="IL184"/>
      <c r="IM184"/>
      <c r="IN184"/>
      <c r="IO184"/>
    </row>
    <row r="185" spans="1:249" s="427" customFormat="1" ht="18" customHeight="1">
      <c r="A185" s="378">
        <v>2012403</v>
      </c>
      <c r="B185" s="449" t="s">
        <v>105</v>
      </c>
      <c r="C185" s="273"/>
      <c r="D185" s="273"/>
      <c r="E185" s="273">
        <v>0</v>
      </c>
      <c r="F185" s="447"/>
      <c r="G185" s="273">
        <v>0</v>
      </c>
      <c r="H185" s="447"/>
      <c r="I185" s="454"/>
      <c r="HQ185"/>
      <c r="HR185"/>
      <c r="HS185"/>
      <c r="HT185"/>
      <c r="HU185"/>
      <c r="HV185"/>
      <c r="HW185"/>
      <c r="HX185"/>
      <c r="HY185"/>
      <c r="HZ185"/>
      <c r="IA185"/>
      <c r="IB185"/>
      <c r="IC185"/>
      <c r="ID185"/>
      <c r="IE185"/>
      <c r="IF185"/>
      <c r="IG185"/>
      <c r="IH185"/>
      <c r="II185"/>
      <c r="IJ185"/>
      <c r="IK185"/>
      <c r="IL185"/>
      <c r="IM185"/>
      <c r="IN185"/>
      <c r="IO185"/>
    </row>
    <row r="186" spans="1:249" s="427" customFormat="1" ht="18" customHeight="1">
      <c r="A186" s="378">
        <v>2012404</v>
      </c>
      <c r="B186" s="448" t="s">
        <v>213</v>
      </c>
      <c r="C186" s="273">
        <v>390</v>
      </c>
      <c r="D186" s="273"/>
      <c r="E186" s="273">
        <v>892</v>
      </c>
      <c r="F186" s="447"/>
      <c r="G186" s="273">
        <v>9074</v>
      </c>
      <c r="H186" s="447">
        <v>-0.90169715671148332</v>
      </c>
      <c r="I186" s="454"/>
      <c r="HQ186"/>
      <c r="HR186"/>
      <c r="HS186"/>
      <c r="HT186"/>
      <c r="HU186"/>
      <c r="HV186"/>
      <c r="HW186"/>
      <c r="HX186"/>
      <c r="HY186"/>
      <c r="HZ186"/>
      <c r="IA186"/>
      <c r="IB186"/>
      <c r="IC186"/>
      <c r="ID186"/>
      <c r="IE186"/>
      <c r="IF186"/>
      <c r="IG186"/>
      <c r="IH186"/>
      <c r="II186"/>
      <c r="IJ186"/>
      <c r="IK186"/>
      <c r="IL186"/>
      <c r="IM186"/>
      <c r="IN186"/>
      <c r="IO186"/>
    </row>
    <row r="187" spans="1:249" s="427" customFormat="1" ht="18" customHeight="1">
      <c r="A187" s="378">
        <v>2012450</v>
      </c>
      <c r="B187" s="445" t="s">
        <v>214</v>
      </c>
      <c r="C187" s="273">
        <v>7844</v>
      </c>
      <c r="D187" s="273">
        <v>7327</v>
      </c>
      <c r="E187" s="273">
        <v>7327</v>
      </c>
      <c r="F187" s="447">
        <v>1</v>
      </c>
      <c r="G187" s="273">
        <v>7471</v>
      </c>
      <c r="H187" s="447">
        <v>-1.9274528175612371E-2</v>
      </c>
      <c r="I187" s="457"/>
      <c r="HQ187"/>
      <c r="HR187"/>
      <c r="HS187"/>
      <c r="HT187"/>
      <c r="HU187"/>
      <c r="HV187"/>
      <c r="HW187"/>
      <c r="HX187"/>
      <c r="HY187"/>
      <c r="HZ187"/>
      <c r="IA187"/>
      <c r="IB187"/>
      <c r="IC187"/>
      <c r="ID187"/>
      <c r="IE187"/>
      <c r="IF187"/>
      <c r="IG187"/>
      <c r="IH187"/>
      <c r="II187"/>
      <c r="IJ187"/>
      <c r="IK187"/>
      <c r="IL187"/>
      <c r="IM187"/>
      <c r="IN187"/>
      <c r="IO187"/>
    </row>
    <row r="188" spans="1:249" s="427" customFormat="1" ht="18" customHeight="1">
      <c r="A188" s="378">
        <v>2012499</v>
      </c>
      <c r="B188" s="448" t="s">
        <v>96</v>
      </c>
      <c r="C188" s="273">
        <v>639</v>
      </c>
      <c r="D188" s="273"/>
      <c r="E188" s="273">
        <v>638</v>
      </c>
      <c r="F188" s="447"/>
      <c r="G188" s="273">
        <v>663</v>
      </c>
      <c r="H188" s="447">
        <v>-3.7707390648567096E-2</v>
      </c>
      <c r="I188" s="454"/>
      <c r="HQ188"/>
      <c r="HR188"/>
      <c r="HS188"/>
      <c r="HT188"/>
      <c r="HU188"/>
      <c r="HV188"/>
      <c r="HW188"/>
      <c r="HX188"/>
      <c r="HY188"/>
      <c r="HZ188"/>
      <c r="IA188"/>
      <c r="IB188"/>
      <c r="IC188"/>
      <c r="ID188"/>
      <c r="IE188"/>
      <c r="IF188"/>
      <c r="IG188"/>
      <c r="IH188"/>
      <c r="II188"/>
      <c r="IJ188"/>
      <c r="IK188"/>
      <c r="IL188"/>
      <c r="IM188"/>
      <c r="IN188"/>
      <c r="IO188"/>
    </row>
    <row r="189" spans="1:249" s="427" customFormat="1" ht="18" customHeight="1">
      <c r="A189" s="378">
        <v>20125</v>
      </c>
      <c r="B189" s="449" t="s">
        <v>97</v>
      </c>
      <c r="C189" s="273"/>
      <c r="D189" s="273"/>
      <c r="E189" s="273">
        <v>14</v>
      </c>
      <c r="F189" s="447"/>
      <c r="G189" s="273">
        <v>0</v>
      </c>
      <c r="H189" s="447"/>
      <c r="I189" s="454"/>
      <c r="HQ189"/>
      <c r="HR189"/>
      <c r="HS189"/>
      <c r="HT189"/>
      <c r="HU189"/>
      <c r="HV189"/>
      <c r="HW189"/>
      <c r="HX189"/>
      <c r="HY189"/>
      <c r="HZ189"/>
      <c r="IA189"/>
      <c r="IB189"/>
      <c r="IC189"/>
      <c r="ID189"/>
      <c r="IE189"/>
      <c r="IF189"/>
      <c r="IG189"/>
      <c r="IH189"/>
      <c r="II189"/>
      <c r="IJ189"/>
      <c r="IK189"/>
      <c r="IL189"/>
      <c r="IM189"/>
      <c r="IN189"/>
      <c r="IO189"/>
    </row>
    <row r="190" spans="1:249" s="427" customFormat="1" ht="18" customHeight="1">
      <c r="A190" s="378">
        <v>2012501</v>
      </c>
      <c r="B190" s="449" t="s">
        <v>98</v>
      </c>
      <c r="C190" s="273"/>
      <c r="D190" s="273"/>
      <c r="E190" s="273">
        <v>0</v>
      </c>
      <c r="F190" s="447"/>
      <c r="G190" s="273">
        <v>0</v>
      </c>
      <c r="H190" s="447"/>
      <c r="I190" s="454"/>
      <c r="HQ190"/>
      <c r="HR190"/>
      <c r="HS190"/>
      <c r="HT190"/>
      <c r="HU190"/>
      <c r="HV190"/>
      <c r="HW190"/>
      <c r="HX190"/>
      <c r="HY190"/>
      <c r="HZ190"/>
      <c r="IA190"/>
      <c r="IB190"/>
      <c r="IC190"/>
      <c r="ID190"/>
      <c r="IE190"/>
      <c r="IF190"/>
      <c r="IG190"/>
      <c r="IH190"/>
      <c r="II190"/>
      <c r="IJ190"/>
      <c r="IK190"/>
      <c r="IL190"/>
      <c r="IM190"/>
      <c r="IN190"/>
      <c r="IO190"/>
    </row>
    <row r="191" spans="1:249" s="427" customFormat="1" ht="18" customHeight="1">
      <c r="A191" s="378">
        <v>2012502</v>
      </c>
      <c r="B191" s="449" t="s">
        <v>215</v>
      </c>
      <c r="C191" s="273">
        <v>5690</v>
      </c>
      <c r="D191" s="273"/>
      <c r="E191" s="273">
        <v>3896</v>
      </c>
      <c r="F191" s="447"/>
      <c r="G191" s="273">
        <v>4981</v>
      </c>
      <c r="H191" s="447">
        <v>-0.21782774543264405</v>
      </c>
      <c r="I191" s="454"/>
      <c r="HQ191"/>
      <c r="HR191"/>
      <c r="HS191"/>
      <c r="HT191"/>
      <c r="HU191"/>
      <c r="HV191"/>
      <c r="HW191"/>
      <c r="HX191"/>
      <c r="HY191"/>
      <c r="HZ191"/>
      <c r="IA191"/>
      <c r="IB191"/>
      <c r="IC191"/>
      <c r="ID191"/>
      <c r="IE191"/>
      <c r="IF191"/>
      <c r="IG191"/>
      <c r="IH191"/>
      <c r="II191"/>
      <c r="IJ191"/>
      <c r="IK191"/>
      <c r="IL191"/>
      <c r="IM191"/>
      <c r="IN191"/>
      <c r="IO191"/>
    </row>
    <row r="192" spans="1:249" s="427" customFormat="1" ht="18" customHeight="1">
      <c r="A192" s="378">
        <v>2012503</v>
      </c>
      <c r="B192" s="344" t="s">
        <v>216</v>
      </c>
      <c r="C192" s="273">
        <v>250</v>
      </c>
      <c r="D192" s="273"/>
      <c r="E192" s="273">
        <v>501</v>
      </c>
      <c r="F192" s="447"/>
      <c r="G192" s="273">
        <v>515</v>
      </c>
      <c r="H192" s="447">
        <v>-2.7184466019417486E-2</v>
      </c>
      <c r="I192" s="454"/>
      <c r="HQ192"/>
      <c r="HR192"/>
      <c r="HS192"/>
      <c r="HT192"/>
      <c r="HU192"/>
      <c r="HV192"/>
      <c r="HW192"/>
      <c r="HX192"/>
      <c r="HY192"/>
      <c r="HZ192"/>
      <c r="IA192"/>
      <c r="IB192"/>
      <c r="IC192"/>
      <c r="ID192"/>
      <c r="IE192"/>
      <c r="IF192"/>
      <c r="IG192"/>
      <c r="IH192"/>
      <c r="II192"/>
      <c r="IJ192"/>
      <c r="IK192"/>
      <c r="IL192"/>
      <c r="IM192"/>
      <c r="IN192"/>
      <c r="IO192"/>
    </row>
    <row r="193" spans="1:249" s="427" customFormat="1" ht="18" customHeight="1">
      <c r="A193" s="378">
        <v>2012504</v>
      </c>
      <c r="B193" s="448" t="s">
        <v>217</v>
      </c>
      <c r="C193" s="273">
        <v>1060</v>
      </c>
      <c r="D193" s="273"/>
      <c r="E193" s="273">
        <v>0</v>
      </c>
      <c r="F193" s="447"/>
      <c r="G193" s="273">
        <v>786</v>
      </c>
      <c r="H193" s="447">
        <v>-1</v>
      </c>
      <c r="I193" s="454"/>
      <c r="HQ193"/>
      <c r="HR193"/>
      <c r="HS193"/>
      <c r="HT193"/>
      <c r="HU193"/>
      <c r="HV193"/>
      <c r="HW193"/>
      <c r="HX193"/>
      <c r="HY193"/>
      <c r="HZ193"/>
      <c r="IA193"/>
      <c r="IB193"/>
      <c r="IC193"/>
      <c r="ID193"/>
      <c r="IE193"/>
      <c r="IF193"/>
      <c r="IG193"/>
      <c r="IH193"/>
      <c r="II193"/>
      <c r="IJ193"/>
      <c r="IK193"/>
      <c r="IL193"/>
      <c r="IM193"/>
      <c r="IN193"/>
      <c r="IO193"/>
    </row>
    <row r="194" spans="1:249" s="427" customFormat="1" ht="18" customHeight="1">
      <c r="A194" s="378">
        <v>2012505</v>
      </c>
      <c r="B194" s="448" t="s">
        <v>105</v>
      </c>
      <c r="C194" s="273"/>
      <c r="D194" s="273"/>
      <c r="E194" s="273">
        <v>0</v>
      </c>
      <c r="F194" s="447"/>
      <c r="G194" s="273">
        <v>0</v>
      </c>
      <c r="H194" s="447"/>
      <c r="I194" s="454"/>
      <c r="HQ194"/>
      <c r="HR194"/>
      <c r="HS194"/>
      <c r="HT194"/>
      <c r="HU194"/>
      <c r="HV194"/>
      <c r="HW194"/>
      <c r="HX194"/>
      <c r="HY194"/>
      <c r="HZ194"/>
      <c r="IA194"/>
      <c r="IB194"/>
      <c r="IC194"/>
      <c r="ID194"/>
      <c r="IE194"/>
      <c r="IF194"/>
      <c r="IG194"/>
      <c r="IH194"/>
      <c r="II194"/>
      <c r="IJ194"/>
      <c r="IK194"/>
      <c r="IL194"/>
      <c r="IM194"/>
      <c r="IN194"/>
      <c r="IO194"/>
    </row>
    <row r="195" spans="1:249" s="427" customFormat="1" ht="18" customHeight="1">
      <c r="A195" s="378">
        <v>2012506</v>
      </c>
      <c r="B195" s="448" t="s">
        <v>218</v>
      </c>
      <c r="C195" s="273">
        <v>206</v>
      </c>
      <c r="D195" s="273"/>
      <c r="E195" s="273">
        <v>2278</v>
      </c>
      <c r="F195" s="447"/>
      <c r="G195" s="273">
        <v>526</v>
      </c>
      <c r="H195" s="447">
        <v>3.3307984790874521</v>
      </c>
      <c r="I195" s="454"/>
      <c r="HQ195"/>
      <c r="HR195"/>
      <c r="HS195"/>
      <c r="HT195"/>
      <c r="HU195"/>
      <c r="HV195"/>
      <c r="HW195"/>
      <c r="HX195"/>
      <c r="HY195"/>
      <c r="HZ195"/>
      <c r="IA195"/>
      <c r="IB195"/>
      <c r="IC195"/>
      <c r="ID195"/>
      <c r="IE195"/>
      <c r="IF195"/>
      <c r="IG195"/>
      <c r="IH195"/>
      <c r="II195"/>
      <c r="IJ195"/>
      <c r="IK195"/>
      <c r="IL195"/>
      <c r="IM195"/>
      <c r="IN195"/>
      <c r="IO195"/>
    </row>
    <row r="196" spans="1:249" s="427" customFormat="1" ht="18" customHeight="1">
      <c r="A196" s="378">
        <v>2012550</v>
      </c>
      <c r="B196" s="451" t="s">
        <v>219</v>
      </c>
      <c r="C196" s="273">
        <v>4776</v>
      </c>
      <c r="D196" s="273">
        <v>4929</v>
      </c>
      <c r="E196" s="273">
        <v>4929</v>
      </c>
      <c r="F196" s="447">
        <v>1</v>
      </c>
      <c r="G196" s="273">
        <v>4368</v>
      </c>
      <c r="H196" s="447">
        <v>0.12843406593406592</v>
      </c>
      <c r="I196" s="457"/>
      <c r="HQ196"/>
      <c r="HR196"/>
      <c r="HS196"/>
      <c r="HT196"/>
      <c r="HU196"/>
      <c r="HV196"/>
      <c r="HW196"/>
      <c r="HX196"/>
      <c r="HY196"/>
      <c r="HZ196"/>
      <c r="IA196"/>
      <c r="IB196"/>
      <c r="IC196"/>
      <c r="ID196"/>
      <c r="IE196"/>
      <c r="IF196"/>
      <c r="IG196"/>
      <c r="IH196"/>
      <c r="II196"/>
      <c r="IJ196"/>
      <c r="IK196"/>
      <c r="IL196"/>
      <c r="IM196"/>
      <c r="IN196"/>
      <c r="IO196"/>
    </row>
    <row r="197" spans="1:249" s="427" customFormat="1" ht="18" customHeight="1">
      <c r="A197" s="378">
        <v>2012599</v>
      </c>
      <c r="B197" s="449" t="s">
        <v>96</v>
      </c>
      <c r="C197" s="273">
        <v>1082</v>
      </c>
      <c r="D197" s="273"/>
      <c r="E197" s="273">
        <v>1207</v>
      </c>
      <c r="F197" s="447"/>
      <c r="G197" s="273">
        <v>1420</v>
      </c>
      <c r="H197" s="447">
        <v>-0.15000000000000002</v>
      </c>
      <c r="I197" s="454"/>
      <c r="HQ197"/>
      <c r="HR197"/>
      <c r="HS197"/>
      <c r="HT197"/>
      <c r="HU197"/>
      <c r="HV197"/>
      <c r="HW197"/>
      <c r="HX197"/>
      <c r="HY197"/>
      <c r="HZ197"/>
      <c r="IA197"/>
      <c r="IB197"/>
      <c r="IC197"/>
      <c r="ID197"/>
      <c r="IE197"/>
      <c r="IF197"/>
      <c r="IG197"/>
      <c r="IH197"/>
      <c r="II197"/>
      <c r="IJ197"/>
      <c r="IK197"/>
      <c r="IL197"/>
      <c r="IM197"/>
      <c r="IN197"/>
      <c r="IO197"/>
    </row>
    <row r="198" spans="1:249" s="427" customFormat="1" ht="18" customHeight="1">
      <c r="A198" s="378">
        <v>20126</v>
      </c>
      <c r="B198" s="449" t="s">
        <v>97</v>
      </c>
      <c r="C198" s="273"/>
      <c r="D198" s="273"/>
      <c r="E198" s="273">
        <v>0</v>
      </c>
      <c r="F198" s="447"/>
      <c r="G198" s="273">
        <v>0</v>
      </c>
      <c r="H198" s="447"/>
      <c r="I198" s="454"/>
      <c r="HQ198"/>
      <c r="HR198"/>
      <c r="HS198"/>
      <c r="HT198"/>
      <c r="HU198"/>
      <c r="HV198"/>
      <c r="HW198"/>
      <c r="HX198"/>
      <c r="HY198"/>
      <c r="HZ198"/>
      <c r="IA198"/>
      <c r="IB198"/>
      <c r="IC198"/>
      <c r="ID198"/>
      <c r="IE198"/>
      <c r="IF198"/>
      <c r="IG198"/>
      <c r="IH198"/>
      <c r="II198"/>
      <c r="IJ198"/>
      <c r="IK198"/>
      <c r="IL198"/>
      <c r="IM198"/>
      <c r="IN198"/>
      <c r="IO198"/>
    </row>
    <row r="199" spans="1:249" s="427" customFormat="1" ht="18" customHeight="1">
      <c r="A199" s="378">
        <v>2012601</v>
      </c>
      <c r="B199" s="448" t="s">
        <v>98</v>
      </c>
      <c r="C199" s="273"/>
      <c r="D199" s="273"/>
      <c r="E199" s="273">
        <v>0</v>
      </c>
      <c r="F199" s="447"/>
      <c r="G199" s="273">
        <v>0</v>
      </c>
      <c r="H199" s="447"/>
      <c r="I199" s="454"/>
      <c r="HQ199"/>
      <c r="HR199"/>
      <c r="HS199"/>
      <c r="HT199"/>
      <c r="HU199"/>
      <c r="HV199"/>
      <c r="HW199"/>
      <c r="HX199"/>
      <c r="HY199"/>
      <c r="HZ199"/>
      <c r="IA199"/>
      <c r="IB199"/>
      <c r="IC199"/>
      <c r="ID199"/>
      <c r="IE199"/>
      <c r="IF199"/>
      <c r="IG199"/>
      <c r="IH199"/>
      <c r="II199"/>
      <c r="IJ199"/>
      <c r="IK199"/>
      <c r="IL199"/>
      <c r="IM199"/>
      <c r="IN199"/>
      <c r="IO199"/>
    </row>
    <row r="200" spans="1:249" s="427" customFormat="1" ht="18" customHeight="1">
      <c r="A200" s="378">
        <v>2012602</v>
      </c>
      <c r="B200" s="448" t="s">
        <v>220</v>
      </c>
      <c r="C200" s="273">
        <v>1462</v>
      </c>
      <c r="D200" s="273"/>
      <c r="E200" s="273">
        <v>1768</v>
      </c>
      <c r="F200" s="447"/>
      <c r="G200" s="273">
        <v>1347</v>
      </c>
      <c r="H200" s="447">
        <v>0.31254639940608753</v>
      </c>
      <c r="I200" s="454"/>
      <c r="HQ200"/>
      <c r="HR200"/>
      <c r="HS200"/>
      <c r="HT200"/>
      <c r="HU200"/>
      <c r="HV200"/>
      <c r="HW200"/>
      <c r="HX200"/>
      <c r="HY200"/>
      <c r="HZ200"/>
      <c r="IA200"/>
      <c r="IB200"/>
      <c r="IC200"/>
      <c r="ID200"/>
      <c r="IE200"/>
      <c r="IF200"/>
      <c r="IG200"/>
      <c r="IH200"/>
      <c r="II200"/>
      <c r="IJ200"/>
      <c r="IK200"/>
      <c r="IL200"/>
      <c r="IM200"/>
      <c r="IN200"/>
      <c r="IO200"/>
    </row>
    <row r="201" spans="1:249" s="427" customFormat="1" ht="18" customHeight="1">
      <c r="A201" s="378">
        <v>2012603</v>
      </c>
      <c r="B201" s="448" t="s">
        <v>221</v>
      </c>
      <c r="C201" s="273">
        <v>2232</v>
      </c>
      <c r="D201" s="273"/>
      <c r="E201" s="273">
        <v>1954</v>
      </c>
      <c r="F201" s="447"/>
      <c r="G201" s="273">
        <v>1601</v>
      </c>
      <c r="H201" s="447">
        <v>0.22048719550281071</v>
      </c>
      <c r="I201" s="454"/>
      <c r="HQ201"/>
      <c r="HR201"/>
      <c r="HS201"/>
      <c r="HT201"/>
      <c r="HU201"/>
      <c r="HV201"/>
      <c r="HW201"/>
      <c r="HX201"/>
      <c r="HY201"/>
      <c r="HZ201"/>
      <c r="IA201"/>
      <c r="IB201"/>
      <c r="IC201"/>
      <c r="ID201"/>
      <c r="IE201"/>
      <c r="IF201"/>
      <c r="IG201"/>
      <c r="IH201"/>
      <c r="II201"/>
      <c r="IJ201"/>
      <c r="IK201"/>
      <c r="IL201"/>
      <c r="IM201"/>
      <c r="IN201"/>
      <c r="IO201"/>
    </row>
    <row r="202" spans="1:249" s="427" customFormat="1" ht="18" customHeight="1">
      <c r="A202" s="378">
        <v>2012604</v>
      </c>
      <c r="B202" s="451" t="s">
        <v>222</v>
      </c>
      <c r="C202" s="273">
        <v>8350</v>
      </c>
      <c r="D202" s="273">
        <v>9004</v>
      </c>
      <c r="E202" s="273">
        <v>9004</v>
      </c>
      <c r="F202" s="447">
        <v>1</v>
      </c>
      <c r="G202" s="273">
        <v>8672</v>
      </c>
      <c r="H202" s="447">
        <v>3.8284132841328367E-2</v>
      </c>
      <c r="I202" s="454"/>
      <c r="HQ202"/>
      <c r="HR202"/>
      <c r="HS202"/>
      <c r="HT202"/>
      <c r="HU202"/>
      <c r="HV202"/>
      <c r="HW202"/>
      <c r="HX202"/>
      <c r="HY202"/>
      <c r="HZ202"/>
      <c r="IA202"/>
      <c r="IB202"/>
      <c r="IC202"/>
      <c r="ID202"/>
      <c r="IE202"/>
      <c r="IF202"/>
      <c r="IG202"/>
      <c r="IH202"/>
      <c r="II202"/>
      <c r="IJ202"/>
      <c r="IK202"/>
      <c r="IL202"/>
      <c r="IM202"/>
      <c r="IN202"/>
      <c r="IO202"/>
    </row>
    <row r="203" spans="1:249" s="427" customFormat="1" ht="18" customHeight="1">
      <c r="A203" s="378">
        <v>2012699</v>
      </c>
      <c r="B203" s="449" t="s">
        <v>96</v>
      </c>
      <c r="C203" s="273">
        <v>2150</v>
      </c>
      <c r="D203" s="273"/>
      <c r="E203" s="273">
        <v>1910</v>
      </c>
      <c r="F203" s="447"/>
      <c r="G203" s="273">
        <v>2256</v>
      </c>
      <c r="H203" s="447">
        <v>-0.15336879432624118</v>
      </c>
      <c r="I203" s="454"/>
      <c r="HQ203"/>
      <c r="HR203"/>
      <c r="HS203"/>
      <c r="HT203"/>
      <c r="HU203"/>
      <c r="HV203"/>
      <c r="HW203"/>
      <c r="HX203"/>
      <c r="HY203"/>
      <c r="HZ203"/>
      <c r="IA203"/>
      <c r="IB203"/>
      <c r="IC203"/>
      <c r="ID203"/>
      <c r="IE203"/>
      <c r="IF203"/>
      <c r="IG203"/>
      <c r="IH203"/>
      <c r="II203"/>
      <c r="IJ203"/>
      <c r="IK203"/>
      <c r="IL203"/>
      <c r="IM203"/>
      <c r="IN203"/>
      <c r="IO203"/>
    </row>
    <row r="204" spans="1:249" s="427" customFormat="1" ht="18" customHeight="1">
      <c r="A204" s="378">
        <v>20128</v>
      </c>
      <c r="B204" s="449" t="s">
        <v>97</v>
      </c>
      <c r="C204" s="273">
        <v>5368</v>
      </c>
      <c r="D204" s="273"/>
      <c r="E204" s="273">
        <v>5784</v>
      </c>
      <c r="F204" s="447"/>
      <c r="G204" s="273">
        <v>5268</v>
      </c>
      <c r="H204" s="447">
        <v>9.7949886104783612E-2</v>
      </c>
      <c r="I204" s="454"/>
      <c r="HQ204"/>
      <c r="HR204"/>
      <c r="HS204"/>
      <c r="HT204"/>
      <c r="HU204"/>
      <c r="HV204"/>
      <c r="HW204"/>
      <c r="HX204"/>
      <c r="HY204"/>
      <c r="HZ204"/>
      <c r="IA204"/>
      <c r="IB204"/>
      <c r="IC204"/>
      <c r="ID204"/>
      <c r="IE204"/>
      <c r="IF204"/>
      <c r="IG204"/>
      <c r="IH204"/>
      <c r="II204"/>
      <c r="IJ204"/>
      <c r="IK204"/>
      <c r="IL204"/>
      <c r="IM204"/>
      <c r="IN204"/>
      <c r="IO204"/>
    </row>
    <row r="205" spans="1:249" s="427" customFormat="1" ht="18" customHeight="1">
      <c r="A205" s="378">
        <v>2012801</v>
      </c>
      <c r="B205" s="344" t="s">
        <v>98</v>
      </c>
      <c r="C205" s="273"/>
      <c r="D205" s="273"/>
      <c r="E205" s="273">
        <v>0</v>
      </c>
      <c r="F205" s="447"/>
      <c r="G205" s="273">
        <v>0</v>
      </c>
      <c r="H205" s="447"/>
      <c r="I205" s="454"/>
      <c r="HQ205"/>
      <c r="HR205"/>
      <c r="HS205"/>
      <c r="HT205"/>
      <c r="HU205"/>
      <c r="HV205"/>
      <c r="HW205"/>
      <c r="HX205"/>
      <c r="HY205"/>
      <c r="HZ205"/>
      <c r="IA205"/>
      <c r="IB205"/>
      <c r="IC205"/>
      <c r="ID205"/>
      <c r="IE205"/>
      <c r="IF205"/>
      <c r="IG205"/>
      <c r="IH205"/>
      <c r="II205"/>
      <c r="IJ205"/>
      <c r="IK205"/>
      <c r="IL205"/>
      <c r="IM205"/>
      <c r="IN205"/>
      <c r="IO205"/>
    </row>
    <row r="206" spans="1:249" s="427" customFormat="1" ht="18" customHeight="1">
      <c r="A206" s="378">
        <v>2012802</v>
      </c>
      <c r="B206" s="448" t="s">
        <v>111</v>
      </c>
      <c r="C206" s="273">
        <v>26</v>
      </c>
      <c r="D206" s="273"/>
      <c r="E206" s="273">
        <v>23</v>
      </c>
      <c r="F206" s="447"/>
      <c r="G206" s="273">
        <v>30</v>
      </c>
      <c r="H206" s="447">
        <v>-0.23333333333333328</v>
      </c>
      <c r="I206" s="454"/>
      <c r="HQ206"/>
      <c r="HR206"/>
      <c r="HS206"/>
      <c r="HT206"/>
      <c r="HU206"/>
      <c r="HV206"/>
      <c r="HW206"/>
      <c r="HX206"/>
      <c r="HY206"/>
      <c r="HZ206"/>
      <c r="IA206"/>
      <c r="IB206"/>
      <c r="IC206"/>
      <c r="ID206"/>
      <c r="IE206"/>
      <c r="IF206"/>
      <c r="IG206"/>
      <c r="IH206"/>
      <c r="II206"/>
      <c r="IJ206"/>
      <c r="IK206"/>
      <c r="IL206"/>
      <c r="IM206"/>
      <c r="IN206"/>
      <c r="IO206"/>
    </row>
    <row r="207" spans="1:249" s="427" customFormat="1" ht="18" customHeight="1">
      <c r="A207" s="378">
        <v>2012803</v>
      </c>
      <c r="B207" s="448" t="s">
        <v>105</v>
      </c>
      <c r="C207" s="273"/>
      <c r="D207" s="273"/>
      <c r="E207" s="273">
        <v>0</v>
      </c>
      <c r="F207" s="447"/>
      <c r="G207" s="273">
        <v>0</v>
      </c>
      <c r="H207" s="447"/>
      <c r="I207" s="454"/>
      <c r="HQ207"/>
      <c r="HR207"/>
      <c r="HS207"/>
      <c r="HT207"/>
      <c r="HU207"/>
      <c r="HV207"/>
      <c r="HW207"/>
      <c r="HX207"/>
      <c r="HY207"/>
      <c r="HZ207"/>
      <c r="IA207"/>
      <c r="IB207"/>
      <c r="IC207"/>
      <c r="ID207"/>
      <c r="IE207"/>
      <c r="IF207"/>
      <c r="IG207"/>
      <c r="IH207"/>
      <c r="II207"/>
      <c r="IJ207"/>
      <c r="IK207"/>
      <c r="IL207"/>
      <c r="IM207"/>
      <c r="IN207"/>
      <c r="IO207"/>
    </row>
    <row r="208" spans="1:249" s="427" customFormat="1" ht="18" customHeight="1">
      <c r="A208" s="378">
        <v>2012804</v>
      </c>
      <c r="B208" s="448" t="s">
        <v>223</v>
      </c>
      <c r="C208" s="273">
        <v>806</v>
      </c>
      <c r="D208" s="273"/>
      <c r="E208" s="273">
        <v>1287</v>
      </c>
      <c r="F208" s="447"/>
      <c r="G208" s="273">
        <v>1118</v>
      </c>
      <c r="H208" s="447">
        <v>0.15116279069767447</v>
      </c>
      <c r="I208" s="454"/>
      <c r="HQ208"/>
      <c r="HR208"/>
      <c r="HS208"/>
      <c r="HT208"/>
      <c r="HU208"/>
      <c r="HV208"/>
      <c r="HW208"/>
      <c r="HX208"/>
      <c r="HY208"/>
      <c r="HZ208"/>
      <c r="IA208"/>
      <c r="IB208"/>
      <c r="IC208"/>
      <c r="ID208"/>
      <c r="IE208"/>
      <c r="IF208"/>
      <c r="IG208"/>
      <c r="IH208"/>
      <c r="II208"/>
      <c r="IJ208"/>
      <c r="IK208"/>
      <c r="IL208"/>
      <c r="IM208"/>
      <c r="IN208"/>
      <c r="IO208"/>
    </row>
    <row r="209" spans="1:249" s="427" customFormat="1" ht="45" customHeight="1">
      <c r="A209" s="378">
        <v>2012850</v>
      </c>
      <c r="B209" s="451" t="s">
        <v>224</v>
      </c>
      <c r="C209" s="273">
        <v>11652</v>
      </c>
      <c r="D209" s="273">
        <v>16248</v>
      </c>
      <c r="E209" s="273">
        <v>16248</v>
      </c>
      <c r="F209" s="447">
        <v>1</v>
      </c>
      <c r="G209" s="273">
        <v>12125</v>
      </c>
      <c r="H209" s="447">
        <v>0.34004123711340206</v>
      </c>
      <c r="I209" s="455" t="s">
        <v>178</v>
      </c>
      <c r="HQ209"/>
      <c r="HR209"/>
      <c r="HS209"/>
      <c r="HT209"/>
      <c r="HU209"/>
      <c r="HV209"/>
      <c r="HW209"/>
      <c r="HX209"/>
      <c r="HY209"/>
      <c r="HZ209"/>
      <c r="IA209"/>
      <c r="IB209"/>
      <c r="IC209"/>
      <c r="ID209"/>
      <c r="IE209"/>
      <c r="IF209"/>
      <c r="IG209"/>
      <c r="IH209"/>
      <c r="II209"/>
      <c r="IJ209"/>
      <c r="IK209"/>
      <c r="IL209"/>
      <c r="IM209"/>
      <c r="IN209"/>
      <c r="IO209"/>
    </row>
    <row r="210" spans="1:249" s="427" customFormat="1" ht="18" customHeight="1">
      <c r="A210" s="378">
        <v>2012899</v>
      </c>
      <c r="B210" s="449" t="s">
        <v>96</v>
      </c>
      <c r="C210" s="273">
        <v>3172</v>
      </c>
      <c r="D210" s="273"/>
      <c r="E210" s="273">
        <v>3636</v>
      </c>
      <c r="F210" s="447"/>
      <c r="G210" s="273">
        <v>4383</v>
      </c>
      <c r="H210" s="447">
        <v>-0.17043121149897333</v>
      </c>
      <c r="I210" s="454"/>
      <c r="HQ210"/>
      <c r="HR210"/>
      <c r="HS210"/>
      <c r="HT210"/>
      <c r="HU210"/>
      <c r="HV210"/>
      <c r="HW210"/>
      <c r="HX210"/>
      <c r="HY210"/>
      <c r="HZ210"/>
      <c r="IA210"/>
      <c r="IB210"/>
      <c r="IC210"/>
      <c r="ID210"/>
      <c r="IE210"/>
      <c r="IF210"/>
      <c r="IG210"/>
      <c r="IH210"/>
      <c r="II210"/>
      <c r="IJ210"/>
      <c r="IK210"/>
      <c r="IL210"/>
      <c r="IM210"/>
      <c r="IN210"/>
      <c r="IO210"/>
    </row>
    <row r="211" spans="1:249" s="427" customFormat="1" ht="18" customHeight="1">
      <c r="A211" s="378">
        <v>20129</v>
      </c>
      <c r="B211" s="449" t="s">
        <v>97</v>
      </c>
      <c r="C211" s="273">
        <v>3395</v>
      </c>
      <c r="D211" s="273"/>
      <c r="E211" s="273">
        <v>3821</v>
      </c>
      <c r="F211" s="447"/>
      <c r="G211" s="273">
        <v>2832</v>
      </c>
      <c r="H211" s="447">
        <v>0.34922316384180796</v>
      </c>
      <c r="I211" s="454"/>
      <c r="HQ211"/>
      <c r="HR211"/>
      <c r="HS211"/>
      <c r="HT211"/>
      <c r="HU211"/>
      <c r="HV211"/>
      <c r="HW211"/>
      <c r="HX211"/>
      <c r="HY211"/>
      <c r="HZ211"/>
      <c r="IA211"/>
      <c r="IB211"/>
      <c r="IC211"/>
      <c r="ID211"/>
      <c r="IE211"/>
      <c r="IF211"/>
      <c r="IG211"/>
      <c r="IH211"/>
      <c r="II211"/>
      <c r="IJ211"/>
      <c r="IK211"/>
      <c r="IL211"/>
      <c r="IM211"/>
      <c r="IN211"/>
      <c r="IO211"/>
    </row>
    <row r="212" spans="1:249" s="427" customFormat="1" ht="18" customHeight="1">
      <c r="A212" s="378">
        <v>2012901</v>
      </c>
      <c r="B212" s="448" t="s">
        <v>98</v>
      </c>
      <c r="C212" s="273"/>
      <c r="D212" s="273"/>
      <c r="E212" s="273">
        <v>0</v>
      </c>
      <c r="F212" s="447"/>
      <c r="G212" s="273">
        <v>0</v>
      </c>
      <c r="H212" s="447"/>
      <c r="I212" s="454"/>
      <c r="HQ212"/>
      <c r="HR212"/>
      <c r="HS212"/>
      <c r="HT212"/>
      <c r="HU212"/>
      <c r="HV212"/>
      <c r="HW212"/>
      <c r="HX212"/>
      <c r="HY212"/>
      <c r="HZ212"/>
      <c r="IA212"/>
      <c r="IB212"/>
      <c r="IC212"/>
      <c r="ID212"/>
      <c r="IE212"/>
      <c r="IF212"/>
      <c r="IG212"/>
      <c r="IH212"/>
      <c r="II212"/>
      <c r="IJ212"/>
      <c r="IK212"/>
      <c r="IL212"/>
      <c r="IM212"/>
      <c r="IN212"/>
      <c r="IO212"/>
    </row>
    <row r="213" spans="1:249" s="427" customFormat="1" ht="18" customHeight="1">
      <c r="A213" s="378">
        <v>2012902</v>
      </c>
      <c r="B213" s="448" t="s">
        <v>225</v>
      </c>
      <c r="C213" s="273"/>
      <c r="D213" s="273"/>
      <c r="E213" s="273">
        <v>0</v>
      </c>
      <c r="F213" s="447"/>
      <c r="G213" s="273">
        <v>0</v>
      </c>
      <c r="H213" s="447"/>
      <c r="I213" s="454"/>
      <c r="HQ213"/>
      <c r="HR213"/>
      <c r="HS213"/>
      <c r="HT213"/>
      <c r="HU213"/>
      <c r="HV213"/>
      <c r="HW213"/>
      <c r="HX213"/>
      <c r="HY213"/>
      <c r="HZ213"/>
      <c r="IA213"/>
      <c r="IB213"/>
      <c r="IC213"/>
      <c r="ID213"/>
      <c r="IE213"/>
      <c r="IF213"/>
      <c r="IG213"/>
      <c r="IH213"/>
      <c r="II213"/>
      <c r="IJ213"/>
      <c r="IK213"/>
      <c r="IL213"/>
      <c r="IM213"/>
      <c r="IN213"/>
      <c r="IO213"/>
    </row>
    <row r="214" spans="1:249" s="427" customFormat="1" ht="18" customHeight="1">
      <c r="A214" s="378">
        <v>2012903</v>
      </c>
      <c r="B214" s="448" t="s">
        <v>226</v>
      </c>
      <c r="C214" s="273"/>
      <c r="D214" s="273"/>
      <c r="E214" s="273">
        <v>0</v>
      </c>
      <c r="F214" s="447"/>
      <c r="G214" s="273">
        <v>0</v>
      </c>
      <c r="H214" s="447"/>
      <c r="I214" s="454"/>
      <c r="HQ214"/>
      <c r="HR214"/>
      <c r="HS214"/>
      <c r="HT214"/>
      <c r="HU214"/>
      <c r="HV214"/>
      <c r="HW214"/>
      <c r="HX214"/>
      <c r="HY214"/>
      <c r="HZ214"/>
      <c r="IA214"/>
      <c r="IB214"/>
      <c r="IC214"/>
      <c r="ID214"/>
      <c r="IE214"/>
      <c r="IF214"/>
      <c r="IG214"/>
      <c r="IH214"/>
      <c r="II214"/>
      <c r="IJ214"/>
      <c r="IK214"/>
      <c r="IL214"/>
      <c r="IM214"/>
      <c r="IN214"/>
      <c r="IO214"/>
    </row>
    <row r="215" spans="1:249" s="427" customFormat="1" ht="18" customHeight="1">
      <c r="A215" s="378">
        <v>2012904</v>
      </c>
      <c r="B215" s="449" t="s">
        <v>105</v>
      </c>
      <c r="C215" s="273">
        <v>1017</v>
      </c>
      <c r="D215" s="273"/>
      <c r="E215" s="273">
        <v>381</v>
      </c>
      <c r="F215" s="447"/>
      <c r="G215" s="273">
        <v>0</v>
      </c>
      <c r="H215" s="447"/>
      <c r="I215" s="454"/>
      <c r="HQ215"/>
      <c r="HR215"/>
      <c r="HS215"/>
      <c r="HT215"/>
      <c r="HU215"/>
      <c r="HV215"/>
      <c r="HW215"/>
      <c r="HX215"/>
      <c r="HY215"/>
      <c r="HZ215"/>
      <c r="IA215"/>
      <c r="IB215"/>
      <c r="IC215"/>
      <c r="ID215"/>
      <c r="IE215"/>
      <c r="IF215"/>
      <c r="IG215"/>
      <c r="IH215"/>
      <c r="II215"/>
      <c r="IJ215"/>
      <c r="IK215"/>
      <c r="IL215"/>
      <c r="IM215"/>
      <c r="IN215"/>
      <c r="IO215"/>
    </row>
    <row r="216" spans="1:249" s="427" customFormat="1" ht="18" customHeight="1">
      <c r="A216" s="378">
        <v>2012905</v>
      </c>
      <c r="B216" s="449" t="s">
        <v>227</v>
      </c>
      <c r="C216" s="273">
        <v>4068</v>
      </c>
      <c r="D216" s="273"/>
      <c r="E216" s="273">
        <v>8410</v>
      </c>
      <c r="F216" s="447"/>
      <c r="G216" s="273">
        <v>4910</v>
      </c>
      <c r="H216" s="447">
        <v>0.71283095723014256</v>
      </c>
      <c r="I216" s="454"/>
      <c r="HQ216"/>
      <c r="HR216"/>
      <c r="HS216"/>
      <c r="HT216"/>
      <c r="HU216"/>
      <c r="HV216"/>
      <c r="HW216"/>
      <c r="HX216"/>
      <c r="HY216"/>
      <c r="HZ216"/>
      <c r="IA216"/>
      <c r="IB216"/>
      <c r="IC216"/>
      <c r="ID216"/>
      <c r="IE216"/>
      <c r="IF216"/>
      <c r="IG216"/>
      <c r="IH216"/>
      <c r="II216"/>
      <c r="IJ216"/>
      <c r="IK216"/>
      <c r="IL216"/>
      <c r="IM216"/>
      <c r="IN216"/>
      <c r="IO216"/>
    </row>
    <row r="217" spans="1:249" s="427" customFormat="1" ht="18" customHeight="1">
      <c r="A217" s="378">
        <v>2012950</v>
      </c>
      <c r="B217" s="451" t="s">
        <v>228</v>
      </c>
      <c r="C217" s="273">
        <v>6700</v>
      </c>
      <c r="D217" s="273">
        <v>8173</v>
      </c>
      <c r="E217" s="273">
        <v>7976</v>
      </c>
      <c r="F217" s="447">
        <v>0.9758962437293528</v>
      </c>
      <c r="G217" s="273">
        <v>6290</v>
      </c>
      <c r="H217" s="447">
        <v>0.2680445151033386</v>
      </c>
      <c r="I217" s="454"/>
      <c r="HQ217"/>
      <c r="HR217"/>
      <c r="HS217"/>
      <c r="HT217"/>
      <c r="HU217"/>
      <c r="HV217"/>
      <c r="HW217"/>
      <c r="HX217"/>
      <c r="HY217"/>
      <c r="HZ217"/>
      <c r="IA217"/>
      <c r="IB217"/>
      <c r="IC217"/>
      <c r="ID217"/>
      <c r="IE217"/>
      <c r="IF217"/>
      <c r="IG217"/>
      <c r="IH217"/>
      <c r="II217"/>
      <c r="IJ217"/>
      <c r="IK217"/>
      <c r="IL217"/>
      <c r="IM217"/>
      <c r="IN217"/>
      <c r="IO217"/>
    </row>
    <row r="218" spans="1:249" s="427" customFormat="1" ht="18" customHeight="1">
      <c r="A218" s="378">
        <v>2012999</v>
      </c>
      <c r="B218" s="449" t="s">
        <v>96</v>
      </c>
      <c r="C218" s="273">
        <v>3156</v>
      </c>
      <c r="D218" s="273"/>
      <c r="E218" s="273">
        <v>4801</v>
      </c>
      <c r="F218" s="447"/>
      <c r="G218" s="273">
        <v>4601</v>
      </c>
      <c r="H218" s="447">
        <v>4.3468811128015705E-2</v>
      </c>
      <c r="I218" s="454"/>
      <c r="HQ218"/>
      <c r="HR218"/>
      <c r="HS218"/>
      <c r="HT218"/>
      <c r="HU218"/>
      <c r="HV218"/>
      <c r="HW218"/>
      <c r="HX218"/>
      <c r="HY218"/>
      <c r="HZ218"/>
      <c r="IA218"/>
      <c r="IB218"/>
      <c r="IC218"/>
      <c r="ID218"/>
      <c r="IE218"/>
      <c r="IF218"/>
      <c r="IG218"/>
      <c r="IH218"/>
      <c r="II218"/>
      <c r="IJ218"/>
      <c r="IK218"/>
      <c r="IL218"/>
      <c r="IM218"/>
      <c r="IN218"/>
      <c r="IO218"/>
    </row>
    <row r="219" spans="1:249" s="427" customFormat="1" ht="18" customHeight="1">
      <c r="A219" s="378">
        <v>20131</v>
      </c>
      <c r="B219" s="448" t="s">
        <v>97</v>
      </c>
      <c r="C219" s="273">
        <v>393</v>
      </c>
      <c r="D219" s="273"/>
      <c r="E219" s="273">
        <v>413</v>
      </c>
      <c r="F219" s="447"/>
      <c r="G219" s="273">
        <v>578</v>
      </c>
      <c r="H219" s="447">
        <v>-0.2854671280276817</v>
      </c>
      <c r="I219" s="454"/>
      <c r="HQ219"/>
      <c r="HR219"/>
      <c r="HS219"/>
      <c r="HT219"/>
      <c r="HU219"/>
      <c r="HV219"/>
      <c r="HW219"/>
      <c r="HX219"/>
      <c r="HY219"/>
      <c r="HZ219"/>
      <c r="IA219"/>
      <c r="IB219"/>
      <c r="IC219"/>
      <c r="ID219"/>
      <c r="IE219"/>
      <c r="IF219"/>
      <c r="IG219"/>
      <c r="IH219"/>
      <c r="II219"/>
      <c r="IJ219"/>
      <c r="IK219"/>
      <c r="IL219"/>
      <c r="IM219"/>
      <c r="IN219"/>
      <c r="IO219"/>
    </row>
    <row r="220" spans="1:249" s="427" customFormat="1" ht="18" customHeight="1">
      <c r="A220" s="378">
        <v>2013101</v>
      </c>
      <c r="B220" s="448" t="s">
        <v>98</v>
      </c>
      <c r="C220" s="273"/>
      <c r="D220" s="273"/>
      <c r="E220" s="273">
        <v>0</v>
      </c>
      <c r="F220" s="447"/>
      <c r="G220" s="273">
        <v>0</v>
      </c>
      <c r="H220" s="447"/>
      <c r="I220" s="454"/>
      <c r="HQ220"/>
      <c r="HR220"/>
      <c r="HS220"/>
      <c r="HT220"/>
      <c r="HU220"/>
      <c r="HV220"/>
      <c r="HW220"/>
      <c r="HX220"/>
      <c r="HY220"/>
      <c r="HZ220"/>
      <c r="IA220"/>
      <c r="IB220"/>
      <c r="IC220"/>
      <c r="ID220"/>
      <c r="IE220"/>
      <c r="IF220"/>
      <c r="IG220"/>
      <c r="IH220"/>
      <c r="II220"/>
      <c r="IJ220"/>
      <c r="IK220"/>
      <c r="IL220"/>
      <c r="IM220"/>
      <c r="IN220"/>
      <c r="IO220"/>
    </row>
    <row r="221" spans="1:249" s="427" customFormat="1" ht="18" customHeight="1">
      <c r="A221" s="378">
        <v>2013102</v>
      </c>
      <c r="B221" s="448" t="s">
        <v>229</v>
      </c>
      <c r="C221" s="273">
        <v>1593</v>
      </c>
      <c r="D221" s="273"/>
      <c r="E221" s="273">
        <v>1434</v>
      </c>
      <c r="F221" s="447"/>
      <c r="G221" s="273">
        <v>1104</v>
      </c>
      <c r="H221" s="447">
        <v>0.29891304347826098</v>
      </c>
      <c r="I221" s="454"/>
      <c r="HQ221"/>
      <c r="HR221"/>
      <c r="HS221"/>
      <c r="HT221"/>
      <c r="HU221"/>
      <c r="HV221"/>
      <c r="HW221"/>
      <c r="HX221"/>
      <c r="HY221"/>
      <c r="HZ221"/>
      <c r="IA221"/>
      <c r="IB221"/>
      <c r="IC221"/>
      <c r="ID221"/>
      <c r="IE221"/>
      <c r="IF221"/>
      <c r="IG221"/>
      <c r="IH221"/>
      <c r="II221"/>
      <c r="IJ221"/>
      <c r="IK221"/>
      <c r="IL221"/>
      <c r="IM221"/>
      <c r="IN221"/>
      <c r="IO221"/>
    </row>
    <row r="222" spans="1:249" s="427" customFormat="1" ht="18" customHeight="1">
      <c r="A222" s="378">
        <v>2013103</v>
      </c>
      <c r="B222" s="449" t="s">
        <v>105</v>
      </c>
      <c r="C222" s="273">
        <v>247</v>
      </c>
      <c r="D222" s="273"/>
      <c r="E222" s="273">
        <v>217</v>
      </c>
      <c r="F222" s="447"/>
      <c r="G222" s="273">
        <v>0</v>
      </c>
      <c r="H222" s="447"/>
      <c r="I222" s="454"/>
      <c r="HQ222"/>
      <c r="HR222"/>
      <c r="HS222"/>
      <c r="HT222"/>
      <c r="HU222"/>
      <c r="HV222"/>
      <c r="HW222"/>
      <c r="HX222"/>
      <c r="HY222"/>
      <c r="HZ222"/>
      <c r="IA222"/>
      <c r="IB222"/>
      <c r="IC222"/>
      <c r="ID222"/>
      <c r="IE222"/>
      <c r="IF222"/>
      <c r="IG222"/>
      <c r="IH222"/>
      <c r="II222"/>
      <c r="IJ222"/>
      <c r="IK222"/>
      <c r="IL222"/>
      <c r="IM222"/>
      <c r="IN222"/>
      <c r="IO222"/>
    </row>
    <row r="223" spans="1:249" s="427" customFormat="1" ht="18" customHeight="1">
      <c r="A223" s="378">
        <v>2013105</v>
      </c>
      <c r="B223" s="449" t="s">
        <v>230</v>
      </c>
      <c r="C223" s="273">
        <v>1311</v>
      </c>
      <c r="D223" s="273"/>
      <c r="E223" s="273">
        <v>1111</v>
      </c>
      <c r="F223" s="447"/>
      <c r="G223" s="273">
        <v>7</v>
      </c>
      <c r="H223" s="447">
        <v>157.71428571428572</v>
      </c>
      <c r="I223" s="454"/>
      <c r="HQ223"/>
      <c r="HR223"/>
      <c r="HS223"/>
      <c r="HT223"/>
      <c r="HU223"/>
      <c r="HV223"/>
      <c r="HW223"/>
      <c r="HX223"/>
      <c r="HY223"/>
      <c r="HZ223"/>
      <c r="IA223"/>
      <c r="IB223"/>
      <c r="IC223"/>
      <c r="ID223"/>
      <c r="IE223"/>
      <c r="IF223"/>
      <c r="IG223"/>
      <c r="IH223"/>
      <c r="II223"/>
      <c r="IJ223"/>
      <c r="IK223"/>
      <c r="IL223"/>
      <c r="IM223"/>
      <c r="IN223"/>
      <c r="IO223"/>
    </row>
    <row r="224" spans="1:249" s="427" customFormat="1" ht="45" customHeight="1">
      <c r="A224" s="378">
        <v>2013150</v>
      </c>
      <c r="B224" s="451" t="s">
        <v>231</v>
      </c>
      <c r="C224" s="273">
        <v>6735</v>
      </c>
      <c r="D224" s="273">
        <v>7168</v>
      </c>
      <c r="E224" s="273">
        <v>7168</v>
      </c>
      <c r="F224" s="447">
        <v>1</v>
      </c>
      <c r="G224" s="273">
        <v>5045</v>
      </c>
      <c r="H224" s="447">
        <v>0.42081268582755205</v>
      </c>
      <c r="I224" s="455" t="s">
        <v>178</v>
      </c>
      <c r="HQ224"/>
      <c r="HR224"/>
      <c r="HS224"/>
      <c r="HT224"/>
      <c r="HU224"/>
      <c r="HV224"/>
      <c r="HW224"/>
      <c r="HX224"/>
      <c r="HY224"/>
      <c r="HZ224"/>
      <c r="IA224"/>
      <c r="IB224"/>
      <c r="IC224"/>
      <c r="ID224"/>
      <c r="IE224"/>
      <c r="IF224"/>
      <c r="IG224"/>
      <c r="IH224"/>
      <c r="II224"/>
      <c r="IJ224"/>
      <c r="IK224"/>
      <c r="IL224"/>
      <c r="IM224"/>
      <c r="IN224"/>
      <c r="IO224"/>
    </row>
    <row r="225" spans="1:249" s="427" customFormat="1" ht="18" customHeight="1">
      <c r="A225" s="378">
        <v>2013199</v>
      </c>
      <c r="B225" s="448" t="s">
        <v>96</v>
      </c>
      <c r="C225" s="273">
        <v>3347</v>
      </c>
      <c r="D225" s="273"/>
      <c r="E225" s="273">
        <v>4381</v>
      </c>
      <c r="F225" s="447"/>
      <c r="G225" s="273">
        <v>2970</v>
      </c>
      <c r="H225" s="447">
        <v>0.475084175084175</v>
      </c>
      <c r="I225" s="454"/>
      <c r="HQ225"/>
      <c r="HR225"/>
      <c r="HS225"/>
      <c r="HT225"/>
      <c r="HU225"/>
      <c r="HV225"/>
      <c r="HW225"/>
      <c r="HX225"/>
      <c r="HY225"/>
      <c r="HZ225"/>
      <c r="IA225"/>
      <c r="IB225"/>
      <c r="IC225"/>
      <c r="ID225"/>
      <c r="IE225"/>
      <c r="IF225"/>
      <c r="IG225"/>
      <c r="IH225"/>
      <c r="II225"/>
      <c r="IJ225"/>
      <c r="IK225"/>
      <c r="IL225"/>
      <c r="IM225"/>
      <c r="IN225"/>
      <c r="IO225"/>
    </row>
    <row r="226" spans="1:249" s="427" customFormat="1" ht="18" customHeight="1">
      <c r="A226" s="378">
        <v>20132</v>
      </c>
      <c r="B226" s="448" t="s">
        <v>97</v>
      </c>
      <c r="C226" s="273"/>
      <c r="D226" s="273"/>
      <c r="E226" s="273">
        <v>4</v>
      </c>
      <c r="F226" s="447"/>
      <c r="G226" s="273">
        <v>405</v>
      </c>
      <c r="H226" s="447">
        <v>-0.99012345679012348</v>
      </c>
      <c r="I226" s="454"/>
      <c r="HQ226"/>
      <c r="HR226"/>
      <c r="HS226"/>
      <c r="HT226"/>
      <c r="HU226"/>
      <c r="HV226"/>
      <c r="HW226"/>
      <c r="HX226"/>
      <c r="HY226"/>
      <c r="HZ226"/>
      <c r="IA226"/>
      <c r="IB226"/>
      <c r="IC226"/>
      <c r="ID226"/>
      <c r="IE226"/>
      <c r="IF226"/>
      <c r="IG226"/>
      <c r="IH226"/>
      <c r="II226"/>
      <c r="IJ226"/>
      <c r="IK226"/>
      <c r="IL226"/>
      <c r="IM226"/>
      <c r="IN226"/>
      <c r="IO226"/>
    </row>
    <row r="227" spans="1:249" s="427" customFormat="1" ht="18" customHeight="1">
      <c r="A227" s="378">
        <v>2013201</v>
      </c>
      <c r="B227" s="448" t="s">
        <v>98</v>
      </c>
      <c r="C227" s="273">
        <v>716</v>
      </c>
      <c r="D227" s="273"/>
      <c r="E227" s="273">
        <v>714</v>
      </c>
      <c r="F227" s="447"/>
      <c r="G227" s="273">
        <v>572</v>
      </c>
      <c r="H227" s="447">
        <v>0.24825174825174834</v>
      </c>
      <c r="I227" s="454"/>
      <c r="HQ227"/>
      <c r="HR227"/>
      <c r="HS227"/>
      <c r="HT227"/>
      <c r="HU227"/>
      <c r="HV227"/>
      <c r="HW227"/>
      <c r="HX227"/>
      <c r="HY227"/>
      <c r="HZ227"/>
      <c r="IA227"/>
      <c r="IB227"/>
      <c r="IC227"/>
      <c r="ID227"/>
      <c r="IE227"/>
      <c r="IF227"/>
      <c r="IG227"/>
      <c r="IH227"/>
      <c r="II227"/>
      <c r="IJ227"/>
      <c r="IK227"/>
      <c r="IL227"/>
      <c r="IM227"/>
      <c r="IN227"/>
      <c r="IO227"/>
    </row>
    <row r="228" spans="1:249" s="427" customFormat="1" ht="18" customHeight="1">
      <c r="A228" s="378">
        <v>2013202</v>
      </c>
      <c r="B228" s="449" t="s">
        <v>105</v>
      </c>
      <c r="C228" s="273">
        <v>2630</v>
      </c>
      <c r="D228" s="273"/>
      <c r="E228" s="273">
        <v>2035</v>
      </c>
      <c r="F228" s="447"/>
      <c r="G228" s="273">
        <v>924</v>
      </c>
      <c r="H228" s="447">
        <v>1.2023809523809526</v>
      </c>
      <c r="I228" s="454"/>
      <c r="HQ228"/>
      <c r="HR228"/>
      <c r="HS228"/>
      <c r="HT228"/>
      <c r="HU228"/>
      <c r="HV228"/>
      <c r="HW228"/>
      <c r="HX228"/>
      <c r="HY228"/>
      <c r="HZ228"/>
      <c r="IA228"/>
      <c r="IB228"/>
      <c r="IC228"/>
      <c r="ID228"/>
      <c r="IE228"/>
      <c r="IF228"/>
      <c r="IG228"/>
      <c r="IH228"/>
      <c r="II228"/>
      <c r="IJ228"/>
      <c r="IK228"/>
      <c r="IL228"/>
      <c r="IM228"/>
      <c r="IN228"/>
      <c r="IO228"/>
    </row>
    <row r="229" spans="1:249" s="427" customFormat="1" ht="18" customHeight="1">
      <c r="A229" s="378">
        <v>2013203</v>
      </c>
      <c r="B229" s="449" t="s">
        <v>232</v>
      </c>
      <c r="C229" s="273">
        <v>43</v>
      </c>
      <c r="D229" s="273"/>
      <c r="E229" s="273">
        <v>34</v>
      </c>
      <c r="F229" s="447"/>
      <c r="G229" s="273">
        <v>174</v>
      </c>
      <c r="H229" s="447">
        <v>-0.8045977011494253</v>
      </c>
      <c r="I229" s="454"/>
      <c r="HQ229"/>
      <c r="HR229"/>
      <c r="HS229"/>
      <c r="HT229"/>
      <c r="HU229"/>
      <c r="HV229"/>
      <c r="HW229"/>
      <c r="HX229"/>
      <c r="HY229"/>
      <c r="HZ229"/>
      <c r="IA229"/>
      <c r="IB229"/>
      <c r="IC229"/>
      <c r="ID229"/>
      <c r="IE229"/>
      <c r="IF229"/>
      <c r="IG229"/>
      <c r="IH229"/>
      <c r="II229"/>
      <c r="IJ229"/>
      <c r="IK229"/>
      <c r="IL229"/>
      <c r="IM229"/>
      <c r="IN229"/>
      <c r="IO229"/>
    </row>
    <row r="230" spans="1:249" s="427" customFormat="1" ht="35.1" customHeight="1">
      <c r="A230" s="378">
        <v>2013250</v>
      </c>
      <c r="B230" s="451" t="s">
        <v>233</v>
      </c>
      <c r="C230" s="273">
        <v>5041</v>
      </c>
      <c r="D230" s="273">
        <v>8364</v>
      </c>
      <c r="E230" s="273">
        <v>7894</v>
      </c>
      <c r="F230" s="447">
        <v>0.9438067910090866</v>
      </c>
      <c r="G230" s="273">
        <v>4982</v>
      </c>
      <c r="H230" s="447">
        <v>0.58450421517462869</v>
      </c>
      <c r="I230" s="456" t="s">
        <v>234</v>
      </c>
      <c r="HQ230"/>
      <c r="HR230"/>
      <c r="HS230"/>
      <c r="HT230"/>
      <c r="HU230"/>
      <c r="HV230"/>
      <c r="HW230"/>
      <c r="HX230"/>
      <c r="HY230"/>
      <c r="HZ230"/>
      <c r="IA230"/>
      <c r="IB230"/>
      <c r="IC230"/>
      <c r="ID230"/>
      <c r="IE230"/>
      <c r="IF230"/>
      <c r="IG230"/>
      <c r="IH230"/>
      <c r="II230"/>
      <c r="IJ230"/>
      <c r="IK230"/>
      <c r="IL230"/>
      <c r="IM230"/>
      <c r="IN230"/>
      <c r="IO230"/>
    </row>
    <row r="231" spans="1:249" s="427" customFormat="1" ht="18" customHeight="1">
      <c r="A231" s="378">
        <v>2013299</v>
      </c>
      <c r="B231" s="344" t="s">
        <v>96</v>
      </c>
      <c r="C231" s="273">
        <v>2249</v>
      </c>
      <c r="D231" s="273"/>
      <c r="E231" s="273">
        <v>2513</v>
      </c>
      <c r="F231" s="447"/>
      <c r="G231" s="273">
        <v>2635</v>
      </c>
      <c r="H231" s="447">
        <v>-4.6299810246679285E-2</v>
      </c>
      <c r="I231" s="454"/>
      <c r="HQ231"/>
      <c r="HR231"/>
      <c r="HS231"/>
      <c r="HT231"/>
      <c r="HU231"/>
      <c r="HV231"/>
      <c r="HW231"/>
      <c r="HX231"/>
      <c r="HY231"/>
      <c r="HZ231"/>
      <c r="IA231"/>
      <c r="IB231"/>
      <c r="IC231"/>
      <c r="ID231"/>
      <c r="IE231"/>
      <c r="IF231"/>
      <c r="IG231"/>
      <c r="IH231"/>
      <c r="II231"/>
      <c r="IJ231"/>
      <c r="IK231"/>
      <c r="IL231"/>
      <c r="IM231"/>
      <c r="IN231"/>
      <c r="IO231"/>
    </row>
    <row r="232" spans="1:249" s="427" customFormat="1" ht="18" customHeight="1">
      <c r="A232" s="378">
        <v>20133</v>
      </c>
      <c r="B232" s="448" t="s">
        <v>97</v>
      </c>
      <c r="C232" s="273">
        <v>191</v>
      </c>
      <c r="D232" s="273"/>
      <c r="E232" s="273">
        <v>1270</v>
      </c>
      <c r="F232" s="447"/>
      <c r="G232" s="273">
        <v>652</v>
      </c>
      <c r="H232" s="447">
        <v>0.9478527607361964</v>
      </c>
      <c r="I232" s="454"/>
      <c r="HQ232"/>
      <c r="HR232"/>
      <c r="HS232"/>
      <c r="HT232"/>
      <c r="HU232"/>
      <c r="HV232"/>
      <c r="HW232"/>
      <c r="HX232"/>
      <c r="HY232"/>
      <c r="HZ232"/>
      <c r="IA232"/>
      <c r="IB232"/>
      <c r="IC232"/>
      <c r="ID232"/>
      <c r="IE232"/>
      <c r="IF232"/>
      <c r="IG232"/>
      <c r="IH232"/>
      <c r="II232"/>
      <c r="IJ232"/>
      <c r="IK232"/>
      <c r="IL232"/>
      <c r="IM232"/>
      <c r="IN232"/>
      <c r="IO232"/>
    </row>
    <row r="233" spans="1:249" s="427" customFormat="1" ht="18" customHeight="1">
      <c r="A233" s="378">
        <v>2013301</v>
      </c>
      <c r="B233" s="448" t="s">
        <v>98</v>
      </c>
      <c r="C233" s="273"/>
      <c r="D233" s="273"/>
      <c r="E233" s="273">
        <v>0</v>
      </c>
      <c r="F233" s="447"/>
      <c r="G233" s="273">
        <v>0</v>
      </c>
      <c r="H233" s="447"/>
      <c r="I233" s="454"/>
      <c r="HQ233"/>
      <c r="HR233"/>
      <c r="HS233"/>
      <c r="HT233"/>
      <c r="HU233"/>
      <c r="HV233"/>
      <c r="HW233"/>
      <c r="HX233"/>
      <c r="HY233"/>
      <c r="HZ233"/>
      <c r="IA233"/>
      <c r="IB233"/>
      <c r="IC233"/>
      <c r="ID233"/>
      <c r="IE233"/>
      <c r="IF233"/>
      <c r="IG233"/>
      <c r="IH233"/>
      <c r="II233"/>
      <c r="IJ233"/>
      <c r="IK233"/>
      <c r="IL233"/>
      <c r="IM233"/>
      <c r="IN233"/>
      <c r="IO233"/>
    </row>
    <row r="234" spans="1:249" s="427" customFormat="1" ht="18" customHeight="1">
      <c r="A234" s="378">
        <v>2013302</v>
      </c>
      <c r="B234" s="448" t="s">
        <v>105</v>
      </c>
      <c r="C234" s="273">
        <v>229</v>
      </c>
      <c r="D234" s="273"/>
      <c r="E234" s="273">
        <v>330</v>
      </c>
      <c r="F234" s="447"/>
      <c r="G234" s="273">
        <v>235</v>
      </c>
      <c r="H234" s="447">
        <v>0.4042553191489362</v>
      </c>
      <c r="I234" s="454"/>
      <c r="HQ234"/>
      <c r="HR234"/>
      <c r="HS234"/>
      <c r="HT234"/>
      <c r="HU234"/>
      <c r="HV234"/>
      <c r="HW234"/>
      <c r="HX234"/>
      <c r="HY234"/>
      <c r="HZ234"/>
      <c r="IA234"/>
      <c r="IB234"/>
      <c r="IC234"/>
      <c r="ID234"/>
      <c r="IE234"/>
      <c r="IF234"/>
      <c r="IG234"/>
      <c r="IH234"/>
      <c r="II234"/>
      <c r="IJ234"/>
      <c r="IK234"/>
      <c r="IL234"/>
      <c r="IM234"/>
      <c r="IN234"/>
      <c r="IO234"/>
    </row>
    <row r="235" spans="1:249" s="427" customFormat="1" ht="18" customHeight="1">
      <c r="A235" s="378">
        <v>2013303</v>
      </c>
      <c r="B235" s="449" t="s">
        <v>235</v>
      </c>
      <c r="C235" s="273">
        <v>2372</v>
      </c>
      <c r="D235" s="273"/>
      <c r="E235" s="273">
        <v>3781</v>
      </c>
      <c r="F235" s="447"/>
      <c r="G235" s="273">
        <v>1460</v>
      </c>
      <c r="H235" s="447">
        <v>1.5897260273972602</v>
      </c>
      <c r="I235" s="454"/>
      <c r="HQ235"/>
      <c r="HR235"/>
      <c r="HS235"/>
      <c r="HT235"/>
      <c r="HU235"/>
      <c r="HV235"/>
      <c r="HW235"/>
      <c r="HX235"/>
      <c r="HY235"/>
      <c r="HZ235"/>
      <c r="IA235"/>
      <c r="IB235"/>
      <c r="IC235"/>
      <c r="ID235"/>
      <c r="IE235"/>
      <c r="IF235"/>
      <c r="IG235"/>
      <c r="IH235"/>
      <c r="II235"/>
      <c r="IJ235"/>
      <c r="IK235"/>
      <c r="IL235"/>
      <c r="IM235"/>
      <c r="IN235"/>
      <c r="IO235"/>
    </row>
    <row r="236" spans="1:249" s="427" customFormat="1" ht="18" customHeight="1">
      <c r="A236" s="378">
        <v>2013350</v>
      </c>
      <c r="B236" s="451" t="s">
        <v>236</v>
      </c>
      <c r="C236" s="273">
        <v>3306</v>
      </c>
      <c r="D236" s="273">
        <v>3767</v>
      </c>
      <c r="E236" s="273">
        <v>3767</v>
      </c>
      <c r="F236" s="447">
        <v>1</v>
      </c>
      <c r="G236" s="273">
        <v>3841</v>
      </c>
      <c r="H236" s="447">
        <v>-1.9265816193699603E-2</v>
      </c>
      <c r="I236" s="454"/>
      <c r="HQ236"/>
      <c r="HR236"/>
      <c r="HS236"/>
      <c r="HT236"/>
      <c r="HU236"/>
      <c r="HV236"/>
      <c r="HW236"/>
      <c r="HX236"/>
      <c r="HY236"/>
      <c r="HZ236"/>
      <c r="IA236"/>
      <c r="IB236"/>
      <c r="IC236"/>
      <c r="ID236"/>
      <c r="IE236"/>
      <c r="IF236"/>
      <c r="IG236"/>
      <c r="IH236"/>
      <c r="II236"/>
      <c r="IJ236"/>
      <c r="IK236"/>
      <c r="IL236"/>
      <c r="IM236"/>
      <c r="IN236"/>
      <c r="IO236"/>
    </row>
    <row r="237" spans="1:249" s="427" customFormat="1" ht="18" customHeight="1">
      <c r="A237" s="378">
        <v>2013399</v>
      </c>
      <c r="B237" s="449" t="s">
        <v>96</v>
      </c>
      <c r="C237" s="273">
        <v>2353</v>
      </c>
      <c r="D237" s="273"/>
      <c r="E237" s="273">
        <v>2120</v>
      </c>
      <c r="F237" s="447"/>
      <c r="G237" s="273">
        <v>2553</v>
      </c>
      <c r="H237" s="447">
        <v>-0.16960438699569136</v>
      </c>
      <c r="I237" s="454"/>
      <c r="HQ237"/>
      <c r="HR237"/>
      <c r="HS237"/>
      <c r="HT237"/>
      <c r="HU237"/>
      <c r="HV237"/>
      <c r="HW237"/>
      <c r="HX237"/>
      <c r="HY237"/>
      <c r="HZ237"/>
      <c r="IA237"/>
      <c r="IB237"/>
      <c r="IC237"/>
      <c r="ID237"/>
      <c r="IE237"/>
      <c r="IF237"/>
      <c r="IG237"/>
      <c r="IH237"/>
      <c r="II237"/>
      <c r="IJ237"/>
      <c r="IK237"/>
      <c r="IL237"/>
      <c r="IM237"/>
      <c r="IN237"/>
      <c r="IO237"/>
    </row>
    <row r="238" spans="1:249" s="427" customFormat="1" ht="18" customHeight="1">
      <c r="A238" s="378">
        <v>20134</v>
      </c>
      <c r="B238" s="448" t="s">
        <v>97</v>
      </c>
      <c r="C238" s="273">
        <v>430</v>
      </c>
      <c r="D238" s="273"/>
      <c r="E238" s="273">
        <v>1194</v>
      </c>
      <c r="F238" s="447"/>
      <c r="G238" s="273">
        <v>631</v>
      </c>
      <c r="H238" s="447">
        <v>0.8922345483359746</v>
      </c>
      <c r="I238" s="454"/>
      <c r="HQ238"/>
      <c r="HR238"/>
      <c r="HS238"/>
      <c r="HT238"/>
      <c r="HU238"/>
      <c r="HV238"/>
      <c r="HW238"/>
      <c r="HX238"/>
      <c r="HY238"/>
      <c r="HZ238"/>
      <c r="IA238"/>
      <c r="IB238"/>
      <c r="IC238"/>
      <c r="ID238"/>
      <c r="IE238"/>
      <c r="IF238"/>
      <c r="IG238"/>
      <c r="IH238"/>
      <c r="II238"/>
      <c r="IJ238"/>
      <c r="IK238"/>
      <c r="IL238"/>
      <c r="IM238"/>
      <c r="IN238"/>
      <c r="IO238"/>
    </row>
    <row r="239" spans="1:249" s="427" customFormat="1" ht="18" customHeight="1">
      <c r="A239" s="378">
        <v>2013401</v>
      </c>
      <c r="B239" s="448" t="s">
        <v>98</v>
      </c>
      <c r="C239" s="273"/>
      <c r="D239" s="273"/>
      <c r="E239" s="273">
        <v>0</v>
      </c>
      <c r="F239" s="447"/>
      <c r="G239" s="273">
        <v>0</v>
      </c>
      <c r="H239" s="447"/>
      <c r="I239" s="454"/>
      <c r="HQ239"/>
      <c r="HR239"/>
      <c r="HS239"/>
      <c r="HT239"/>
      <c r="HU239"/>
      <c r="HV239"/>
      <c r="HW239"/>
      <c r="HX239"/>
      <c r="HY239"/>
      <c r="HZ239"/>
      <c r="IA239"/>
      <c r="IB239"/>
      <c r="IC239"/>
      <c r="ID239"/>
      <c r="IE239"/>
      <c r="IF239"/>
      <c r="IG239"/>
      <c r="IH239"/>
      <c r="II239"/>
      <c r="IJ239"/>
      <c r="IK239"/>
      <c r="IL239"/>
      <c r="IM239"/>
      <c r="IN239"/>
      <c r="IO239"/>
    </row>
    <row r="240" spans="1:249" s="427" customFormat="1" ht="18" customHeight="1">
      <c r="A240" s="378">
        <v>2013402</v>
      </c>
      <c r="B240" s="448" t="s">
        <v>105</v>
      </c>
      <c r="C240" s="273"/>
      <c r="D240" s="273"/>
      <c r="E240" s="273">
        <v>0</v>
      </c>
      <c r="F240" s="447"/>
      <c r="G240" s="273">
        <v>0</v>
      </c>
      <c r="H240" s="447"/>
      <c r="I240" s="454"/>
      <c r="HQ240"/>
      <c r="HR240"/>
      <c r="HS240"/>
      <c r="HT240"/>
      <c r="HU240"/>
      <c r="HV240"/>
      <c r="HW240"/>
      <c r="HX240"/>
      <c r="HY240"/>
      <c r="HZ240"/>
      <c r="IA240"/>
      <c r="IB240"/>
      <c r="IC240"/>
      <c r="ID240"/>
      <c r="IE240"/>
      <c r="IF240"/>
      <c r="IG240"/>
      <c r="IH240"/>
      <c r="II240"/>
      <c r="IJ240"/>
      <c r="IK240"/>
      <c r="IL240"/>
      <c r="IM240"/>
      <c r="IN240"/>
      <c r="IO240"/>
    </row>
    <row r="241" spans="1:249" s="427" customFormat="1" ht="18" customHeight="1">
      <c r="A241" s="378">
        <v>2013403</v>
      </c>
      <c r="B241" s="449" t="s">
        <v>237</v>
      </c>
      <c r="C241" s="273">
        <v>523</v>
      </c>
      <c r="D241" s="273"/>
      <c r="E241" s="273">
        <v>453</v>
      </c>
      <c r="F241" s="447"/>
      <c r="G241" s="273">
        <v>657</v>
      </c>
      <c r="H241" s="447">
        <v>-0.31050228310502281</v>
      </c>
      <c r="I241" s="454"/>
      <c r="HQ241"/>
      <c r="HR241"/>
      <c r="HS241"/>
      <c r="HT241"/>
      <c r="HU241"/>
      <c r="HV241"/>
      <c r="HW241"/>
      <c r="HX241"/>
      <c r="HY241"/>
      <c r="HZ241"/>
      <c r="IA241"/>
      <c r="IB241"/>
      <c r="IC241"/>
      <c r="ID241"/>
      <c r="IE241"/>
      <c r="IF241"/>
      <c r="IG241"/>
      <c r="IH241"/>
      <c r="II241"/>
      <c r="IJ241"/>
      <c r="IK241"/>
      <c r="IL241"/>
      <c r="IM241"/>
      <c r="IN241"/>
      <c r="IO241"/>
    </row>
    <row r="242" spans="1:249" s="427" customFormat="1" ht="18" customHeight="1">
      <c r="A242" s="378">
        <v>2013450</v>
      </c>
      <c r="B242" s="451" t="s">
        <v>238</v>
      </c>
      <c r="C242" s="273">
        <v>55</v>
      </c>
      <c r="D242" s="273">
        <v>0</v>
      </c>
      <c r="E242" s="273">
        <v>0</v>
      </c>
      <c r="F242" s="447"/>
      <c r="G242" s="273">
        <v>12</v>
      </c>
      <c r="H242" s="447">
        <v>-1</v>
      </c>
      <c r="I242" s="455"/>
      <c r="HQ242"/>
      <c r="HR242"/>
      <c r="HS242"/>
      <c r="HT242"/>
      <c r="HU242"/>
      <c r="HV242"/>
      <c r="HW242"/>
      <c r="HX242"/>
      <c r="HY242"/>
      <c r="HZ242"/>
      <c r="IA242"/>
      <c r="IB242"/>
      <c r="IC242"/>
      <c r="ID242"/>
      <c r="IE242"/>
      <c r="IF242"/>
      <c r="IG242"/>
      <c r="IH242"/>
      <c r="II242"/>
      <c r="IJ242"/>
      <c r="IK242"/>
      <c r="IL242"/>
      <c r="IM242"/>
      <c r="IN242"/>
      <c r="IO242"/>
    </row>
    <row r="243" spans="1:249" s="427" customFormat="1" ht="18" customHeight="1">
      <c r="A243" s="378">
        <v>2013499</v>
      </c>
      <c r="B243" s="449" t="s">
        <v>96</v>
      </c>
      <c r="C243" s="273"/>
      <c r="D243" s="273"/>
      <c r="E243" s="273">
        <v>0</v>
      </c>
      <c r="F243" s="447"/>
      <c r="G243" s="273">
        <v>0</v>
      </c>
      <c r="H243" s="447"/>
      <c r="I243" s="454"/>
      <c r="HQ243"/>
      <c r="HR243"/>
      <c r="HS243"/>
      <c r="HT243"/>
      <c r="HU243"/>
      <c r="HV243"/>
      <c r="HW243"/>
      <c r="HX243"/>
      <c r="HY243"/>
      <c r="HZ243"/>
      <c r="IA243"/>
      <c r="IB243"/>
      <c r="IC243"/>
      <c r="ID243"/>
      <c r="IE243"/>
      <c r="IF243"/>
      <c r="IG243"/>
      <c r="IH243"/>
      <c r="II243"/>
      <c r="IJ243"/>
      <c r="IK243"/>
      <c r="IL243"/>
      <c r="IM243"/>
      <c r="IN243"/>
      <c r="IO243"/>
    </row>
    <row r="244" spans="1:249" s="427" customFormat="1" ht="18" customHeight="1">
      <c r="A244" s="378">
        <v>20135</v>
      </c>
      <c r="B244" s="344" t="s">
        <v>97</v>
      </c>
      <c r="C244" s="273"/>
      <c r="D244" s="273"/>
      <c r="E244" s="273">
        <v>0</v>
      </c>
      <c r="F244" s="447"/>
      <c r="G244" s="273">
        <v>0</v>
      </c>
      <c r="H244" s="447"/>
      <c r="I244" s="454"/>
      <c r="HQ244"/>
      <c r="HR244"/>
      <c r="HS244"/>
      <c r="HT244"/>
      <c r="HU244"/>
      <c r="HV244"/>
      <c r="HW244"/>
      <c r="HX244"/>
      <c r="HY244"/>
      <c r="HZ244"/>
      <c r="IA244"/>
      <c r="IB244"/>
      <c r="IC244"/>
      <c r="ID244"/>
      <c r="IE244"/>
      <c r="IF244"/>
      <c r="IG244"/>
      <c r="IH244"/>
      <c r="II244"/>
      <c r="IJ244"/>
      <c r="IK244"/>
      <c r="IL244"/>
      <c r="IM244"/>
      <c r="IN244"/>
      <c r="IO244"/>
    </row>
    <row r="245" spans="1:249" s="427" customFormat="1" ht="18" customHeight="1">
      <c r="A245" s="378">
        <v>2013501</v>
      </c>
      <c r="B245" s="448" t="s">
        <v>98</v>
      </c>
      <c r="C245" s="273"/>
      <c r="D245" s="273"/>
      <c r="E245" s="273">
        <v>0</v>
      </c>
      <c r="F245" s="447"/>
      <c r="G245" s="273">
        <v>0</v>
      </c>
      <c r="H245" s="447"/>
      <c r="I245" s="454"/>
      <c r="HQ245"/>
      <c r="HR245"/>
      <c r="HS245"/>
      <c r="HT245"/>
      <c r="HU245"/>
      <c r="HV245"/>
      <c r="HW245"/>
      <c r="HX245"/>
      <c r="HY245"/>
      <c r="HZ245"/>
      <c r="IA245"/>
      <c r="IB245"/>
      <c r="IC245"/>
      <c r="ID245"/>
      <c r="IE245"/>
      <c r="IF245"/>
      <c r="IG245"/>
      <c r="IH245"/>
      <c r="II245"/>
      <c r="IJ245"/>
      <c r="IK245"/>
      <c r="IL245"/>
      <c r="IM245"/>
      <c r="IN245"/>
      <c r="IO245"/>
    </row>
    <row r="246" spans="1:249" s="427" customFormat="1" ht="18" customHeight="1">
      <c r="A246" s="378">
        <v>2013502</v>
      </c>
      <c r="B246" s="448" t="s">
        <v>105</v>
      </c>
      <c r="C246" s="273">
        <v>55</v>
      </c>
      <c r="D246" s="273"/>
      <c r="E246" s="273">
        <v>0</v>
      </c>
      <c r="F246" s="447"/>
      <c r="G246" s="273">
        <v>12</v>
      </c>
      <c r="H246" s="447">
        <v>-1</v>
      </c>
      <c r="I246" s="454"/>
      <c r="HQ246"/>
      <c r="HR246"/>
      <c r="HS246"/>
      <c r="HT246"/>
      <c r="HU246"/>
      <c r="HV246"/>
      <c r="HW246"/>
      <c r="HX246"/>
      <c r="HY246"/>
      <c r="HZ246"/>
      <c r="IA246"/>
      <c r="IB246"/>
      <c r="IC246"/>
      <c r="ID246"/>
      <c r="IE246"/>
      <c r="IF246"/>
      <c r="IG246"/>
      <c r="IH246"/>
      <c r="II246"/>
      <c r="IJ246"/>
      <c r="IK246"/>
      <c r="IL246"/>
      <c r="IM246"/>
      <c r="IN246"/>
      <c r="IO246"/>
    </row>
    <row r="247" spans="1:249" s="427" customFormat="1" ht="18" customHeight="1">
      <c r="A247" s="378">
        <v>2013503</v>
      </c>
      <c r="B247" s="448" t="s">
        <v>239</v>
      </c>
      <c r="C247" s="273"/>
      <c r="D247" s="273"/>
      <c r="E247" s="273">
        <v>0</v>
      </c>
      <c r="F247" s="447"/>
      <c r="G247" s="273">
        <v>0</v>
      </c>
      <c r="H247" s="447"/>
      <c r="I247" s="454"/>
      <c r="HQ247"/>
      <c r="HR247"/>
      <c r="HS247"/>
      <c r="HT247"/>
      <c r="HU247"/>
      <c r="HV247"/>
      <c r="HW247"/>
      <c r="HX247"/>
      <c r="HY247"/>
      <c r="HZ247"/>
      <c r="IA247"/>
      <c r="IB247"/>
      <c r="IC247"/>
      <c r="ID247"/>
      <c r="IE247"/>
      <c r="IF247"/>
      <c r="IG247"/>
      <c r="IH247"/>
      <c r="II247"/>
      <c r="IJ247"/>
      <c r="IK247"/>
      <c r="IL247"/>
      <c r="IM247"/>
      <c r="IN247"/>
      <c r="IO247"/>
    </row>
    <row r="248" spans="1:249" s="427" customFormat="1" ht="18" customHeight="1">
      <c r="A248" s="378">
        <v>2013550</v>
      </c>
      <c r="B248" s="451" t="s">
        <v>240</v>
      </c>
      <c r="C248" s="273">
        <v>27021</v>
      </c>
      <c r="D248" s="273">
        <v>31670</v>
      </c>
      <c r="E248" s="273">
        <v>31507</v>
      </c>
      <c r="F248" s="447">
        <v>0.99485317335017365</v>
      </c>
      <c r="G248" s="273">
        <v>26782</v>
      </c>
      <c r="H248" s="447">
        <v>0.17642446419236801</v>
      </c>
      <c r="I248" s="454"/>
      <c r="HQ248"/>
      <c r="HR248"/>
      <c r="HS248"/>
      <c r="HT248"/>
      <c r="HU248"/>
      <c r="HV248"/>
      <c r="HW248"/>
      <c r="HX248"/>
      <c r="HY248"/>
      <c r="HZ248"/>
      <c r="IA248"/>
      <c r="IB248"/>
      <c r="IC248"/>
      <c r="ID248"/>
      <c r="IE248"/>
      <c r="IF248"/>
      <c r="IG248"/>
      <c r="IH248"/>
      <c r="II248"/>
      <c r="IJ248"/>
      <c r="IK248"/>
      <c r="IL248"/>
      <c r="IM248"/>
      <c r="IN248"/>
      <c r="IO248"/>
    </row>
    <row r="249" spans="1:249" s="427" customFormat="1" ht="18" customHeight="1">
      <c r="A249" s="378">
        <v>2013599</v>
      </c>
      <c r="B249" s="449" t="s">
        <v>96</v>
      </c>
      <c r="C249" s="273">
        <v>9753</v>
      </c>
      <c r="D249" s="273"/>
      <c r="E249" s="273">
        <v>9222</v>
      </c>
      <c r="F249" s="447"/>
      <c r="G249" s="273">
        <v>7036</v>
      </c>
      <c r="H249" s="447">
        <v>0.31068789084707227</v>
      </c>
      <c r="I249" s="454"/>
      <c r="HQ249"/>
      <c r="HR249"/>
      <c r="HS249"/>
      <c r="HT249"/>
      <c r="HU249"/>
      <c r="HV249"/>
      <c r="HW249"/>
      <c r="HX249"/>
      <c r="HY249"/>
      <c r="HZ249"/>
      <c r="IA249"/>
      <c r="IB249"/>
      <c r="IC249"/>
      <c r="ID249"/>
      <c r="IE249"/>
      <c r="IF249"/>
      <c r="IG249"/>
      <c r="IH249"/>
      <c r="II249"/>
      <c r="IJ249"/>
      <c r="IK249"/>
      <c r="IL249"/>
      <c r="IM249"/>
      <c r="IN249"/>
      <c r="IO249"/>
    </row>
    <row r="250" spans="1:249" s="427" customFormat="1" ht="18" customHeight="1">
      <c r="A250" s="378">
        <v>20136</v>
      </c>
      <c r="B250" s="449" t="s">
        <v>97</v>
      </c>
      <c r="C250" s="273">
        <v>607</v>
      </c>
      <c r="D250" s="273"/>
      <c r="E250" s="273">
        <v>611</v>
      </c>
      <c r="F250" s="447"/>
      <c r="G250" s="273">
        <v>559</v>
      </c>
      <c r="H250" s="447">
        <v>9.3023255813953432E-2</v>
      </c>
      <c r="I250" s="454"/>
      <c r="HQ250"/>
      <c r="HR250"/>
      <c r="HS250"/>
      <c r="HT250"/>
      <c r="HU250"/>
      <c r="HV250"/>
      <c r="HW250"/>
      <c r="HX250"/>
      <c r="HY250"/>
      <c r="HZ250"/>
      <c r="IA250"/>
      <c r="IB250"/>
      <c r="IC250"/>
      <c r="ID250"/>
      <c r="IE250"/>
      <c r="IF250"/>
      <c r="IG250"/>
      <c r="IH250"/>
      <c r="II250"/>
      <c r="IJ250"/>
      <c r="IK250"/>
      <c r="IL250"/>
      <c r="IM250"/>
      <c r="IN250"/>
      <c r="IO250"/>
    </row>
    <row r="251" spans="1:249" s="427" customFormat="1" ht="18" customHeight="1">
      <c r="A251" s="378">
        <v>2013601</v>
      </c>
      <c r="B251" s="448" t="s">
        <v>98</v>
      </c>
      <c r="C251" s="273"/>
      <c r="D251" s="273"/>
      <c r="E251" s="273">
        <v>0</v>
      </c>
      <c r="F251" s="447"/>
      <c r="G251" s="273">
        <v>0</v>
      </c>
      <c r="H251" s="447"/>
      <c r="I251" s="454"/>
      <c r="HQ251"/>
      <c r="HR251"/>
      <c r="HS251"/>
      <c r="HT251"/>
      <c r="HU251"/>
      <c r="HV251"/>
      <c r="HW251"/>
      <c r="HX251"/>
      <c r="HY251"/>
      <c r="HZ251"/>
      <c r="IA251"/>
      <c r="IB251"/>
      <c r="IC251"/>
      <c r="ID251"/>
      <c r="IE251"/>
      <c r="IF251"/>
      <c r="IG251"/>
      <c r="IH251"/>
      <c r="II251"/>
      <c r="IJ251"/>
      <c r="IK251"/>
      <c r="IL251"/>
      <c r="IM251"/>
      <c r="IN251"/>
      <c r="IO251"/>
    </row>
    <row r="252" spans="1:249" s="427" customFormat="1" ht="18" customHeight="1">
      <c r="A252" s="378">
        <v>2013602</v>
      </c>
      <c r="B252" s="448" t="s">
        <v>105</v>
      </c>
      <c r="C252" s="273">
        <v>3687</v>
      </c>
      <c r="D252" s="273"/>
      <c r="E252" s="273">
        <v>3978</v>
      </c>
      <c r="F252" s="447"/>
      <c r="G252" s="273">
        <v>4169</v>
      </c>
      <c r="H252" s="447">
        <v>-4.5814343967378268E-2</v>
      </c>
      <c r="I252" s="454"/>
      <c r="HQ252"/>
      <c r="HR252"/>
      <c r="HS252"/>
      <c r="HT252"/>
      <c r="HU252"/>
      <c r="HV252"/>
      <c r="HW252"/>
      <c r="HX252"/>
      <c r="HY252"/>
      <c r="HZ252"/>
      <c r="IA252"/>
      <c r="IB252"/>
      <c r="IC252"/>
      <c r="ID252"/>
      <c r="IE252"/>
      <c r="IF252"/>
      <c r="IG252"/>
      <c r="IH252"/>
      <c r="II252"/>
      <c r="IJ252"/>
      <c r="IK252"/>
      <c r="IL252"/>
      <c r="IM252"/>
      <c r="IN252"/>
      <c r="IO252"/>
    </row>
    <row r="253" spans="1:249" s="427" customFormat="1" ht="18" customHeight="1">
      <c r="A253" s="378">
        <v>2013603</v>
      </c>
      <c r="B253" s="448" t="s">
        <v>241</v>
      </c>
      <c r="C253" s="273">
        <v>12974</v>
      </c>
      <c r="D253" s="273"/>
      <c r="E253" s="273">
        <v>17696</v>
      </c>
      <c r="F253" s="447"/>
      <c r="G253" s="273">
        <v>15018</v>
      </c>
      <c r="H253" s="447">
        <v>0.17831935011319744</v>
      </c>
      <c r="I253" s="454"/>
      <c r="HQ253"/>
      <c r="HR253"/>
      <c r="HS253"/>
      <c r="HT253"/>
      <c r="HU253"/>
      <c r="HV253"/>
      <c r="HW253"/>
      <c r="HX253"/>
      <c r="HY253"/>
      <c r="HZ253"/>
      <c r="IA253"/>
      <c r="IB253"/>
      <c r="IC253"/>
      <c r="ID253"/>
      <c r="IE253"/>
      <c r="IF253"/>
      <c r="IG253"/>
      <c r="IH253"/>
      <c r="II253"/>
      <c r="IJ253"/>
      <c r="IK253"/>
      <c r="IL253"/>
      <c r="IM253"/>
      <c r="IN253"/>
      <c r="IO253"/>
    </row>
    <row r="254" spans="1:249" s="427" customFormat="1" ht="18" customHeight="1">
      <c r="A254" s="378">
        <v>2013650</v>
      </c>
      <c r="B254" s="451" t="s">
        <v>242</v>
      </c>
      <c r="C254" s="273">
        <v>281643</v>
      </c>
      <c r="D254" s="273">
        <v>223776</v>
      </c>
      <c r="E254" s="273">
        <v>219136</v>
      </c>
      <c r="F254" s="447">
        <v>0.97926497926497924</v>
      </c>
      <c r="G254" s="273">
        <v>171104</v>
      </c>
      <c r="H254" s="447">
        <v>0.28071815971572844</v>
      </c>
      <c r="I254" s="457"/>
      <c r="HQ254"/>
      <c r="HR254"/>
      <c r="HS254"/>
      <c r="HT254"/>
      <c r="HU254"/>
      <c r="HV254"/>
      <c r="HW254"/>
      <c r="HX254"/>
      <c r="HY254"/>
      <c r="HZ254"/>
      <c r="IA254"/>
      <c r="IB254"/>
      <c r="IC254"/>
      <c r="ID254"/>
      <c r="IE254"/>
      <c r="IF254"/>
      <c r="IG254"/>
      <c r="IH254"/>
      <c r="II254"/>
      <c r="IJ254"/>
      <c r="IK254"/>
      <c r="IL254"/>
      <c r="IM254"/>
      <c r="IN254"/>
      <c r="IO254"/>
    </row>
    <row r="255" spans="1:249" s="427" customFormat="1" ht="18" customHeight="1">
      <c r="A255" s="378">
        <v>2013699</v>
      </c>
      <c r="B255" s="449" t="s">
        <v>243</v>
      </c>
      <c r="C255" s="273">
        <v>4888</v>
      </c>
      <c r="D255" s="273"/>
      <c r="E255" s="273">
        <v>1681</v>
      </c>
      <c r="F255" s="447"/>
      <c r="G255" s="273">
        <v>2547</v>
      </c>
      <c r="H255" s="447">
        <v>-0.34000785237534359</v>
      </c>
      <c r="I255" s="454"/>
      <c r="HQ255"/>
      <c r="HR255"/>
      <c r="HS255"/>
      <c r="HT255"/>
      <c r="HU255"/>
      <c r="HV255"/>
      <c r="HW255"/>
      <c r="HX255"/>
      <c r="HY255"/>
      <c r="HZ255"/>
      <c r="IA255"/>
      <c r="IB255"/>
      <c r="IC255"/>
      <c r="ID255"/>
      <c r="IE255"/>
      <c r="IF255"/>
      <c r="IG255"/>
      <c r="IH255"/>
      <c r="II255"/>
      <c r="IJ255"/>
      <c r="IK255"/>
      <c r="IL255"/>
      <c r="IM255"/>
      <c r="IN255"/>
      <c r="IO255"/>
    </row>
    <row r="256" spans="1:249" s="427" customFormat="1" ht="18" customHeight="1">
      <c r="A256" s="378">
        <v>20199</v>
      </c>
      <c r="B256" s="449" t="s">
        <v>244</v>
      </c>
      <c r="C256" s="273">
        <v>276755</v>
      </c>
      <c r="D256" s="273"/>
      <c r="E256" s="273">
        <v>217455</v>
      </c>
      <c r="F256" s="447"/>
      <c r="G256" s="273">
        <v>168557</v>
      </c>
      <c r="H256" s="447">
        <v>0.29009771175329413</v>
      </c>
      <c r="I256" s="454"/>
      <c r="HQ256"/>
      <c r="HR256"/>
      <c r="HS256"/>
      <c r="HT256"/>
      <c r="HU256"/>
      <c r="HV256"/>
      <c r="HW256"/>
      <c r="HX256"/>
      <c r="HY256"/>
      <c r="HZ256"/>
      <c r="IA256"/>
      <c r="IB256"/>
      <c r="IC256"/>
      <c r="ID256"/>
      <c r="IE256"/>
      <c r="IF256"/>
      <c r="IG256"/>
      <c r="IH256"/>
      <c r="II256"/>
      <c r="IJ256"/>
      <c r="IK256"/>
      <c r="IL256"/>
      <c r="IM256"/>
      <c r="IN256"/>
      <c r="IO256"/>
    </row>
    <row r="257" spans="1:249" s="427" customFormat="1" ht="18" customHeight="1">
      <c r="A257" s="378">
        <v>2019901</v>
      </c>
      <c r="B257" s="441" t="s">
        <v>26</v>
      </c>
      <c r="C257" s="458"/>
      <c r="D257" s="458"/>
      <c r="E257" s="458"/>
      <c r="F257" s="443"/>
      <c r="G257" s="458">
        <v>0</v>
      </c>
      <c r="H257" s="443"/>
      <c r="I257" s="453"/>
      <c r="HQ257"/>
      <c r="HR257"/>
      <c r="HS257"/>
      <c r="HT257"/>
      <c r="HU257"/>
      <c r="HV257"/>
      <c r="HW257"/>
      <c r="HX257"/>
      <c r="HY257"/>
      <c r="HZ257"/>
      <c r="IA257"/>
      <c r="IB257"/>
      <c r="IC257"/>
      <c r="ID257"/>
      <c r="IE257"/>
      <c r="IF257"/>
      <c r="IG257"/>
      <c r="IH257"/>
      <c r="II257"/>
      <c r="IJ257"/>
      <c r="IK257"/>
      <c r="IL257"/>
      <c r="IM257"/>
      <c r="IN257"/>
      <c r="IO257"/>
    </row>
    <row r="258" spans="1:249" s="427" customFormat="1" ht="18" customHeight="1">
      <c r="A258" s="378">
        <v>2019999</v>
      </c>
      <c r="B258" s="448" t="s">
        <v>245</v>
      </c>
      <c r="C258" s="273"/>
      <c r="D258" s="273"/>
      <c r="E258" s="273"/>
      <c r="F258" s="443"/>
      <c r="G258" s="273">
        <v>0</v>
      </c>
      <c r="H258" s="443"/>
      <c r="I258" s="454"/>
      <c r="HQ258"/>
      <c r="HR258"/>
      <c r="HS258"/>
      <c r="HT258"/>
      <c r="HU258"/>
      <c r="HV258"/>
      <c r="HW258"/>
      <c r="HX258"/>
      <c r="HY258"/>
      <c r="HZ258"/>
      <c r="IA258"/>
      <c r="IB258"/>
      <c r="IC258"/>
      <c r="ID258"/>
      <c r="IE258"/>
      <c r="IF258"/>
      <c r="IG258"/>
      <c r="IH258"/>
      <c r="II258"/>
      <c r="IJ258"/>
      <c r="IK258"/>
      <c r="IL258"/>
      <c r="IM258"/>
      <c r="IN258"/>
      <c r="IO258"/>
    </row>
    <row r="259" spans="1:249" s="427" customFormat="1" ht="18" customHeight="1">
      <c r="A259" s="378">
        <v>202</v>
      </c>
      <c r="B259" s="448" t="s">
        <v>246</v>
      </c>
      <c r="C259" s="273"/>
      <c r="D259" s="273"/>
      <c r="E259" s="273"/>
      <c r="F259" s="443"/>
      <c r="G259" s="273">
        <v>0</v>
      </c>
      <c r="H259" s="443"/>
      <c r="I259" s="454"/>
      <c r="HQ259"/>
      <c r="HR259"/>
      <c r="HS259"/>
      <c r="HT259"/>
      <c r="HU259"/>
      <c r="HV259"/>
      <c r="HW259"/>
      <c r="HX259"/>
      <c r="HY259"/>
      <c r="HZ259"/>
      <c r="IA259"/>
      <c r="IB259"/>
      <c r="IC259"/>
      <c r="ID259"/>
      <c r="IE259"/>
      <c r="IF259"/>
      <c r="IG259"/>
      <c r="IH259"/>
      <c r="II259"/>
      <c r="IJ259"/>
      <c r="IK259"/>
      <c r="IL259"/>
      <c r="IM259"/>
      <c r="IN259"/>
      <c r="IO259"/>
    </row>
    <row r="260" spans="1:249" s="427" customFormat="1" ht="18" customHeight="1">
      <c r="A260" s="378">
        <v>20201</v>
      </c>
      <c r="B260" s="441" t="s">
        <v>28</v>
      </c>
      <c r="C260" s="458">
        <v>4838</v>
      </c>
      <c r="D260" s="458">
        <v>7050</v>
      </c>
      <c r="E260" s="458">
        <v>7050</v>
      </c>
      <c r="F260" s="443">
        <v>1</v>
      </c>
      <c r="G260" s="458">
        <v>9993</v>
      </c>
      <c r="H260" s="443">
        <v>-0.29450615430801563</v>
      </c>
      <c r="I260" s="454"/>
      <c r="HQ260"/>
      <c r="HR260"/>
      <c r="HS260"/>
      <c r="HT260"/>
      <c r="HU260"/>
      <c r="HV260"/>
      <c r="HW260"/>
      <c r="HX260"/>
      <c r="HY260"/>
      <c r="HZ260"/>
      <c r="IA260"/>
      <c r="IB260"/>
      <c r="IC260"/>
      <c r="ID260"/>
      <c r="IE260"/>
      <c r="IF260"/>
      <c r="IG260"/>
      <c r="IH260"/>
      <c r="II260"/>
      <c r="IJ260"/>
      <c r="IK260"/>
      <c r="IL260"/>
      <c r="IM260"/>
      <c r="IN260"/>
      <c r="IO260"/>
    </row>
    <row r="261" spans="1:249" s="427" customFormat="1" ht="18" customHeight="1">
      <c r="A261" s="378">
        <v>2020101</v>
      </c>
      <c r="B261" s="449" t="s">
        <v>247</v>
      </c>
      <c r="C261" s="273">
        <v>1728</v>
      </c>
      <c r="D261" s="273"/>
      <c r="E261" s="273">
        <v>1461</v>
      </c>
      <c r="F261" s="443"/>
      <c r="G261" s="273">
        <v>1898</v>
      </c>
      <c r="H261" s="447">
        <v>-0.23024236037934664</v>
      </c>
      <c r="I261" s="454"/>
      <c r="HQ261"/>
      <c r="HR261"/>
      <c r="HS261"/>
      <c r="HT261"/>
      <c r="HU261"/>
      <c r="HV261"/>
      <c r="HW261"/>
      <c r="HX261"/>
      <c r="HY261"/>
      <c r="HZ261"/>
      <c r="IA261"/>
      <c r="IB261"/>
      <c r="IC261"/>
      <c r="ID261"/>
      <c r="IE261"/>
      <c r="IF261"/>
      <c r="IG261"/>
      <c r="IH261"/>
      <c r="II261"/>
      <c r="IJ261"/>
      <c r="IK261"/>
      <c r="IL261"/>
      <c r="IM261"/>
      <c r="IN261"/>
      <c r="IO261"/>
    </row>
    <row r="262" spans="1:249" s="427" customFormat="1" ht="18" customHeight="1">
      <c r="A262" s="378">
        <v>2020102</v>
      </c>
      <c r="B262" s="449" t="s">
        <v>248</v>
      </c>
      <c r="C262" s="273"/>
      <c r="D262" s="273"/>
      <c r="E262" s="273">
        <v>0</v>
      </c>
      <c r="F262" s="443"/>
      <c r="G262" s="273">
        <v>0</v>
      </c>
      <c r="H262" s="447"/>
      <c r="I262" s="454"/>
      <c r="HQ262"/>
      <c r="HR262"/>
      <c r="HS262"/>
      <c r="HT262"/>
      <c r="HU262"/>
      <c r="HV262"/>
      <c r="HW262"/>
      <c r="HX262"/>
      <c r="HY262"/>
      <c r="HZ262"/>
      <c r="IA262"/>
      <c r="IB262"/>
      <c r="IC262"/>
      <c r="ID262"/>
      <c r="IE262"/>
      <c r="IF262"/>
      <c r="IG262"/>
      <c r="IH262"/>
      <c r="II262"/>
      <c r="IJ262"/>
      <c r="IK262"/>
      <c r="IL262"/>
      <c r="IM262"/>
      <c r="IN262"/>
      <c r="IO262"/>
    </row>
    <row r="263" spans="1:249" s="427" customFormat="1" ht="18" customHeight="1">
      <c r="A263" s="378">
        <v>2020103</v>
      </c>
      <c r="B263" s="448" t="s">
        <v>249</v>
      </c>
      <c r="C263" s="273"/>
      <c r="D263" s="273"/>
      <c r="E263" s="273">
        <v>0</v>
      </c>
      <c r="F263" s="443"/>
      <c r="G263" s="273">
        <v>0</v>
      </c>
      <c r="H263" s="447"/>
      <c r="I263" s="454"/>
      <c r="HQ263"/>
      <c r="HR263"/>
      <c r="HS263"/>
      <c r="HT263"/>
      <c r="HU263"/>
      <c r="HV263"/>
      <c r="HW263"/>
      <c r="HX263"/>
      <c r="HY263"/>
      <c r="HZ263"/>
      <c r="IA263"/>
      <c r="IB263"/>
      <c r="IC263"/>
      <c r="ID263"/>
      <c r="IE263"/>
      <c r="IF263"/>
      <c r="IG263"/>
      <c r="IH263"/>
      <c r="II263"/>
      <c r="IJ263"/>
      <c r="IK263"/>
      <c r="IL263"/>
      <c r="IM263"/>
      <c r="IN263"/>
      <c r="IO263"/>
    </row>
    <row r="264" spans="1:249" s="427" customFormat="1" ht="18" customHeight="1">
      <c r="A264" s="378">
        <v>2020104</v>
      </c>
      <c r="B264" s="448" t="s">
        <v>250</v>
      </c>
      <c r="C264" s="273"/>
      <c r="D264" s="273"/>
      <c r="E264" s="273">
        <v>0</v>
      </c>
      <c r="F264" s="443"/>
      <c r="G264" s="273">
        <v>42</v>
      </c>
      <c r="H264" s="447">
        <v>-1</v>
      </c>
      <c r="I264" s="454"/>
      <c r="HQ264"/>
      <c r="HR264"/>
      <c r="HS264"/>
      <c r="HT264"/>
      <c r="HU264"/>
      <c r="HV264"/>
      <c r="HW264"/>
      <c r="HX264"/>
      <c r="HY264"/>
      <c r="HZ264"/>
      <c r="IA264"/>
      <c r="IB264"/>
      <c r="IC264"/>
      <c r="ID264"/>
      <c r="IE264"/>
      <c r="IF264"/>
      <c r="IG264"/>
      <c r="IH264"/>
      <c r="II264"/>
      <c r="IJ264"/>
      <c r="IK264"/>
      <c r="IL264"/>
      <c r="IM264"/>
      <c r="IN264"/>
      <c r="IO264"/>
    </row>
    <row r="265" spans="1:249" s="427" customFormat="1" ht="18" customHeight="1">
      <c r="A265" s="378">
        <v>2020150</v>
      </c>
      <c r="B265" s="448" t="s">
        <v>251</v>
      </c>
      <c r="C265" s="273"/>
      <c r="D265" s="273"/>
      <c r="E265" s="273">
        <v>0</v>
      </c>
      <c r="F265" s="443"/>
      <c r="G265" s="273">
        <v>0</v>
      </c>
      <c r="H265" s="447"/>
      <c r="I265" s="454"/>
      <c r="HQ265"/>
      <c r="HR265"/>
      <c r="HS265"/>
      <c r="HT265"/>
      <c r="HU265"/>
      <c r="HV265"/>
      <c r="HW265"/>
      <c r="HX265"/>
      <c r="HY265"/>
      <c r="HZ265"/>
      <c r="IA265"/>
      <c r="IB265"/>
      <c r="IC265"/>
      <c r="ID265"/>
      <c r="IE265"/>
      <c r="IF265"/>
      <c r="IG265"/>
      <c r="IH265"/>
      <c r="II265"/>
      <c r="IJ265"/>
      <c r="IK265"/>
      <c r="IL265"/>
      <c r="IM265"/>
      <c r="IN265"/>
      <c r="IO265"/>
    </row>
    <row r="266" spans="1:249" s="427" customFormat="1" ht="18" customHeight="1">
      <c r="A266" s="378">
        <v>2020199</v>
      </c>
      <c r="B266" s="449" t="s">
        <v>252</v>
      </c>
      <c r="C266" s="273"/>
      <c r="D266" s="273"/>
      <c r="E266" s="273">
        <v>0</v>
      </c>
      <c r="F266" s="443"/>
      <c r="G266" s="273">
        <v>0</v>
      </c>
      <c r="H266" s="447"/>
      <c r="I266" s="454"/>
      <c r="HQ266"/>
      <c r="HR266"/>
      <c r="HS266"/>
      <c r="HT266"/>
      <c r="HU266"/>
      <c r="HV266"/>
      <c r="HW266"/>
      <c r="HX266"/>
      <c r="HY266"/>
      <c r="HZ266"/>
      <c r="IA266"/>
      <c r="IB266"/>
      <c r="IC266"/>
      <c r="ID266"/>
      <c r="IE266"/>
      <c r="IF266"/>
      <c r="IG266"/>
      <c r="IH266"/>
      <c r="II266"/>
      <c r="IJ266"/>
      <c r="IK266"/>
      <c r="IL266"/>
      <c r="IM266"/>
      <c r="IN266"/>
      <c r="IO266"/>
    </row>
    <row r="267" spans="1:249" s="427" customFormat="1" ht="18" customHeight="1">
      <c r="A267" s="378">
        <v>20202</v>
      </c>
      <c r="B267" s="449" t="s">
        <v>253</v>
      </c>
      <c r="C267" s="273"/>
      <c r="D267" s="273"/>
      <c r="E267" s="273">
        <v>0</v>
      </c>
      <c r="F267" s="443"/>
      <c r="G267" s="273">
        <v>40</v>
      </c>
      <c r="H267" s="447">
        <v>-1</v>
      </c>
      <c r="I267" s="454"/>
      <c r="HQ267"/>
      <c r="HR267"/>
      <c r="HS267"/>
      <c r="HT267"/>
      <c r="HU267"/>
      <c r="HV267"/>
      <c r="HW267"/>
      <c r="HX267"/>
      <c r="HY267"/>
      <c r="HZ267"/>
      <c r="IA267"/>
      <c r="IB267"/>
      <c r="IC267"/>
      <c r="ID267"/>
      <c r="IE267"/>
      <c r="IF267"/>
      <c r="IG267"/>
      <c r="IH267"/>
      <c r="II267"/>
      <c r="IJ267"/>
      <c r="IK267"/>
      <c r="IL267"/>
      <c r="IM267"/>
      <c r="IN267"/>
      <c r="IO267"/>
    </row>
    <row r="268" spans="1:249" s="427" customFormat="1" ht="18" customHeight="1">
      <c r="A268" s="378">
        <v>2020201</v>
      </c>
      <c r="B268" s="449" t="s">
        <v>254</v>
      </c>
      <c r="C268" s="273">
        <v>1728</v>
      </c>
      <c r="D268" s="273"/>
      <c r="E268" s="273">
        <v>751</v>
      </c>
      <c r="F268" s="443"/>
      <c r="G268" s="273">
        <v>1816</v>
      </c>
      <c r="H268" s="447">
        <v>-0.58645374449339205</v>
      </c>
      <c r="I268" s="454"/>
      <c r="HQ268"/>
      <c r="HR268"/>
      <c r="HS268"/>
      <c r="HT268"/>
      <c r="HU268"/>
      <c r="HV268"/>
      <c r="HW268"/>
      <c r="HX268"/>
      <c r="HY268"/>
      <c r="HZ268"/>
      <c r="IA268"/>
      <c r="IB268"/>
      <c r="IC268"/>
      <c r="ID268"/>
      <c r="IE268"/>
      <c r="IF268"/>
      <c r="IG268"/>
      <c r="IH268"/>
      <c r="II268"/>
      <c r="IJ268"/>
      <c r="IK268"/>
      <c r="IL268"/>
      <c r="IM268"/>
      <c r="IN268"/>
      <c r="IO268"/>
    </row>
    <row r="269" spans="1:249" s="427" customFormat="1" ht="18" customHeight="1">
      <c r="A269" s="378">
        <v>2020202</v>
      </c>
      <c r="B269" s="449" t="s">
        <v>255</v>
      </c>
      <c r="C269" s="273"/>
      <c r="D269" s="273"/>
      <c r="E269" s="273">
        <v>710</v>
      </c>
      <c r="F269" s="443"/>
      <c r="G269" s="273">
        <v>0</v>
      </c>
      <c r="H269" s="447"/>
      <c r="I269" s="454"/>
      <c r="HQ269"/>
      <c r="HR269"/>
      <c r="HS269"/>
      <c r="HT269"/>
      <c r="HU269"/>
      <c r="HV269"/>
      <c r="HW269"/>
      <c r="HX269"/>
      <c r="HY269"/>
      <c r="HZ269"/>
      <c r="IA269"/>
      <c r="IB269"/>
      <c r="IC269"/>
      <c r="ID269"/>
      <c r="IE269"/>
      <c r="IF269"/>
      <c r="IG269"/>
      <c r="IH269"/>
      <c r="II269"/>
      <c r="IJ269"/>
      <c r="IK269"/>
      <c r="IL269"/>
      <c r="IM269"/>
      <c r="IN269"/>
      <c r="IO269"/>
    </row>
    <row r="270" spans="1:249" s="427" customFormat="1" ht="18" customHeight="1">
      <c r="A270" s="378">
        <v>20203</v>
      </c>
      <c r="B270" s="449" t="s">
        <v>256</v>
      </c>
      <c r="C270" s="273">
        <v>3110</v>
      </c>
      <c r="D270" s="273"/>
      <c r="E270" s="273">
        <v>5589</v>
      </c>
      <c r="F270" s="443"/>
      <c r="G270" s="273">
        <v>8095</v>
      </c>
      <c r="H270" s="447">
        <v>-0.30957381099444103</v>
      </c>
      <c r="I270" s="454"/>
      <c r="HQ270"/>
      <c r="HR270"/>
      <c r="HS270"/>
      <c r="HT270"/>
      <c r="HU270"/>
      <c r="HV270"/>
      <c r="HW270"/>
      <c r="HX270"/>
      <c r="HY270"/>
      <c r="HZ270"/>
      <c r="IA270"/>
      <c r="IB270"/>
      <c r="IC270"/>
      <c r="ID270"/>
      <c r="IE270"/>
      <c r="IF270"/>
      <c r="IG270"/>
      <c r="IH270"/>
      <c r="II270"/>
      <c r="IJ270"/>
      <c r="IK270"/>
      <c r="IL270"/>
      <c r="IM270"/>
      <c r="IN270"/>
      <c r="IO270"/>
    </row>
    <row r="271" spans="1:249" s="427" customFormat="1" ht="18" customHeight="1">
      <c r="A271" s="378">
        <v>2020301</v>
      </c>
      <c r="B271" s="344" t="s">
        <v>257</v>
      </c>
      <c r="C271" s="273">
        <v>3110</v>
      </c>
      <c r="D271" s="273"/>
      <c r="E271" s="273">
        <v>5589</v>
      </c>
      <c r="F271" s="443"/>
      <c r="G271" s="273">
        <v>8095</v>
      </c>
      <c r="H271" s="447">
        <v>-0.30957381099444103</v>
      </c>
      <c r="I271" s="454"/>
      <c r="HQ271"/>
      <c r="HR271"/>
      <c r="HS271"/>
      <c r="HT271"/>
      <c r="HU271"/>
      <c r="HV271"/>
      <c r="HW271"/>
      <c r="HX271"/>
      <c r="HY271"/>
      <c r="HZ271"/>
      <c r="IA271"/>
      <c r="IB271"/>
      <c r="IC271"/>
      <c r="ID271"/>
      <c r="IE271"/>
      <c r="IF271"/>
      <c r="IG271"/>
      <c r="IH271"/>
      <c r="II271"/>
      <c r="IJ271"/>
      <c r="IK271"/>
      <c r="IL271"/>
      <c r="IM271"/>
      <c r="IN271"/>
      <c r="IO271"/>
    </row>
    <row r="272" spans="1:249" s="427" customFormat="1" ht="18" customHeight="1">
      <c r="A272" s="378">
        <v>2020302</v>
      </c>
      <c r="B272" s="445" t="s">
        <v>30</v>
      </c>
      <c r="C272" s="458">
        <v>1414789</v>
      </c>
      <c r="D272" s="458">
        <v>1190023</v>
      </c>
      <c r="E272" s="458">
        <v>1087280</v>
      </c>
      <c r="F272" s="443">
        <v>0.91366301323587862</v>
      </c>
      <c r="G272" s="458">
        <v>971303</v>
      </c>
      <c r="H272" s="443">
        <v>0.11940352289656264</v>
      </c>
      <c r="I272" s="453"/>
      <c r="HQ272"/>
      <c r="HR272"/>
      <c r="HS272"/>
      <c r="HT272"/>
      <c r="HU272"/>
      <c r="HV272"/>
      <c r="HW272"/>
      <c r="HX272"/>
      <c r="HY272"/>
      <c r="HZ272"/>
      <c r="IA272"/>
      <c r="IB272"/>
      <c r="IC272"/>
      <c r="ID272"/>
      <c r="IE272"/>
      <c r="IF272"/>
      <c r="IG272"/>
      <c r="IH272"/>
      <c r="II272"/>
      <c r="IJ272"/>
      <c r="IK272"/>
      <c r="IL272"/>
      <c r="IM272"/>
      <c r="IN272"/>
      <c r="IO272"/>
    </row>
    <row r="273" spans="1:249" s="427" customFormat="1" ht="18" customHeight="1">
      <c r="A273" s="378">
        <v>2020303</v>
      </c>
      <c r="B273" s="445" t="s">
        <v>258</v>
      </c>
      <c r="C273" s="273">
        <v>105479</v>
      </c>
      <c r="D273" s="273">
        <v>62061</v>
      </c>
      <c r="E273" s="273">
        <v>62061</v>
      </c>
      <c r="F273" s="447">
        <v>1</v>
      </c>
      <c r="G273" s="273">
        <v>49686</v>
      </c>
      <c r="H273" s="447">
        <v>0.24906412269049638</v>
      </c>
      <c r="I273" s="454"/>
      <c r="HQ273"/>
      <c r="HR273"/>
      <c r="HS273"/>
      <c r="HT273"/>
      <c r="HU273"/>
      <c r="HV273"/>
      <c r="HW273"/>
      <c r="HX273"/>
      <c r="HY273"/>
      <c r="HZ273"/>
      <c r="IA273"/>
      <c r="IB273"/>
      <c r="IC273"/>
      <c r="ID273"/>
      <c r="IE273"/>
      <c r="IF273"/>
      <c r="IG273"/>
      <c r="IH273"/>
      <c r="II273"/>
      <c r="IJ273"/>
      <c r="IK273"/>
      <c r="IL273"/>
      <c r="IM273"/>
      <c r="IN273"/>
      <c r="IO273"/>
    </row>
    <row r="274" spans="1:249" s="427" customFormat="1" ht="18" customHeight="1">
      <c r="A274" s="378">
        <v>2020304</v>
      </c>
      <c r="B274" s="448" t="s">
        <v>259</v>
      </c>
      <c r="C274" s="273"/>
      <c r="D274" s="273"/>
      <c r="E274" s="273">
        <v>2798</v>
      </c>
      <c r="F274" s="447"/>
      <c r="G274" s="273">
        <v>2539</v>
      </c>
      <c r="H274" s="447">
        <v>0.10200866482867266</v>
      </c>
      <c r="I274" s="454"/>
      <c r="HQ274"/>
      <c r="HR274"/>
      <c r="HS274"/>
      <c r="HT274"/>
      <c r="HU274"/>
      <c r="HV274"/>
      <c r="HW274"/>
      <c r="HX274"/>
      <c r="HY274"/>
      <c r="HZ274"/>
      <c r="IA274"/>
      <c r="IB274"/>
      <c r="IC274"/>
      <c r="ID274"/>
      <c r="IE274"/>
      <c r="IF274"/>
      <c r="IG274"/>
      <c r="IH274"/>
      <c r="II274"/>
      <c r="IJ274"/>
      <c r="IK274"/>
      <c r="IL274"/>
      <c r="IM274"/>
      <c r="IN274"/>
      <c r="IO274"/>
    </row>
    <row r="275" spans="1:249" s="427" customFormat="1" ht="18" customHeight="1">
      <c r="A275" s="378">
        <v>2020305</v>
      </c>
      <c r="B275" s="449" t="s">
        <v>260</v>
      </c>
      <c r="C275" s="273">
        <v>20000</v>
      </c>
      <c r="D275" s="273"/>
      <c r="E275" s="273">
        <v>16785</v>
      </c>
      <c r="F275" s="447"/>
      <c r="G275" s="273">
        <v>11516</v>
      </c>
      <c r="H275" s="447">
        <v>0.45753733935394236</v>
      </c>
      <c r="I275" s="454"/>
      <c r="HQ275"/>
      <c r="HR275"/>
      <c r="HS275"/>
      <c r="HT275"/>
      <c r="HU275"/>
      <c r="HV275"/>
      <c r="HW275"/>
      <c r="HX275"/>
      <c r="HY275"/>
      <c r="HZ275"/>
      <c r="IA275"/>
      <c r="IB275"/>
      <c r="IC275"/>
      <c r="ID275"/>
      <c r="IE275"/>
      <c r="IF275"/>
      <c r="IG275"/>
      <c r="IH275"/>
      <c r="II275"/>
      <c r="IJ275"/>
      <c r="IK275"/>
      <c r="IL275"/>
      <c r="IM275"/>
      <c r="IN275"/>
      <c r="IO275"/>
    </row>
    <row r="276" spans="1:249" s="427" customFormat="1" ht="18" customHeight="1">
      <c r="A276" s="378">
        <v>2020399</v>
      </c>
      <c r="B276" s="449" t="s">
        <v>261</v>
      </c>
      <c r="C276" s="273">
        <v>81266</v>
      </c>
      <c r="D276" s="273"/>
      <c r="E276" s="273">
        <v>37953</v>
      </c>
      <c r="F276" s="447"/>
      <c r="G276" s="273">
        <v>35537</v>
      </c>
      <c r="H276" s="447">
        <v>6.7985479922334502E-2</v>
      </c>
      <c r="I276" s="454"/>
      <c r="HQ276"/>
      <c r="HR276"/>
      <c r="HS276"/>
      <c r="HT276"/>
      <c r="HU276"/>
      <c r="HV276"/>
      <c r="HW276"/>
      <c r="HX276"/>
      <c r="HY276"/>
      <c r="HZ276"/>
      <c r="IA276"/>
      <c r="IB276"/>
      <c r="IC276"/>
      <c r="ID276"/>
      <c r="IE276"/>
      <c r="IF276"/>
      <c r="IG276"/>
      <c r="IH276"/>
      <c r="II276"/>
      <c r="IJ276"/>
      <c r="IK276"/>
      <c r="IL276"/>
      <c r="IM276"/>
      <c r="IN276"/>
      <c r="IO276"/>
    </row>
    <row r="277" spans="1:249" s="427" customFormat="1" ht="18" customHeight="1">
      <c r="A277" s="378">
        <v>20204</v>
      </c>
      <c r="B277" s="449" t="s">
        <v>262</v>
      </c>
      <c r="C277" s="273"/>
      <c r="D277" s="273"/>
      <c r="E277" s="273">
        <v>0</v>
      </c>
      <c r="F277" s="447"/>
      <c r="G277" s="273">
        <v>0</v>
      </c>
      <c r="H277" s="447"/>
      <c r="I277" s="454"/>
      <c r="HQ277"/>
      <c r="HR277"/>
      <c r="HS277"/>
      <c r="HT277"/>
      <c r="HU277"/>
      <c r="HV277"/>
      <c r="HW277"/>
      <c r="HX277"/>
      <c r="HY277"/>
      <c r="HZ277"/>
      <c r="IA277"/>
      <c r="IB277"/>
      <c r="IC277"/>
      <c r="ID277"/>
      <c r="IE277"/>
      <c r="IF277"/>
      <c r="IG277"/>
      <c r="IH277"/>
      <c r="II277"/>
      <c r="IJ277"/>
      <c r="IK277"/>
      <c r="IL277"/>
      <c r="IM277"/>
      <c r="IN277"/>
      <c r="IO277"/>
    </row>
    <row r="278" spans="1:249" s="427" customFormat="1" ht="18" customHeight="1">
      <c r="A278" s="378">
        <v>2020401</v>
      </c>
      <c r="B278" s="448" t="s">
        <v>263</v>
      </c>
      <c r="C278" s="273"/>
      <c r="D278" s="273"/>
      <c r="E278" s="273">
        <v>0</v>
      </c>
      <c r="F278" s="447"/>
      <c r="G278" s="273">
        <v>0</v>
      </c>
      <c r="H278" s="447"/>
      <c r="I278" s="454"/>
      <c r="HQ278"/>
      <c r="HR278"/>
      <c r="HS278"/>
      <c r="HT278"/>
      <c r="HU278"/>
      <c r="HV278"/>
      <c r="HW278"/>
      <c r="HX278"/>
      <c r="HY278"/>
      <c r="HZ278"/>
      <c r="IA278"/>
      <c r="IB278"/>
      <c r="IC278"/>
      <c r="ID278"/>
      <c r="IE278"/>
      <c r="IF278"/>
      <c r="IG278"/>
      <c r="IH278"/>
      <c r="II278"/>
      <c r="IJ278"/>
      <c r="IK278"/>
      <c r="IL278"/>
      <c r="IM278"/>
      <c r="IN278"/>
      <c r="IO278"/>
    </row>
    <row r="279" spans="1:249" s="427" customFormat="1" ht="18" customHeight="1">
      <c r="A279" s="378">
        <v>2020402</v>
      </c>
      <c r="B279" s="448" t="s">
        <v>264</v>
      </c>
      <c r="C279" s="273"/>
      <c r="D279" s="273"/>
      <c r="E279" s="273">
        <v>0</v>
      </c>
      <c r="F279" s="447"/>
      <c r="G279" s="273">
        <v>0</v>
      </c>
      <c r="H279" s="447"/>
      <c r="I279" s="454"/>
      <c r="HQ279"/>
      <c r="HR279"/>
      <c r="HS279"/>
      <c r="HT279"/>
      <c r="HU279"/>
      <c r="HV279"/>
      <c r="HW279"/>
      <c r="HX279"/>
      <c r="HY279"/>
      <c r="HZ279"/>
      <c r="IA279"/>
      <c r="IB279"/>
      <c r="IC279"/>
      <c r="ID279"/>
      <c r="IE279"/>
      <c r="IF279"/>
      <c r="IG279"/>
      <c r="IH279"/>
      <c r="II279"/>
      <c r="IJ279"/>
      <c r="IK279"/>
      <c r="IL279"/>
      <c r="IM279"/>
      <c r="IN279"/>
      <c r="IO279"/>
    </row>
    <row r="280" spans="1:249" s="427" customFormat="1" ht="18" customHeight="1">
      <c r="A280" s="378">
        <v>2020403</v>
      </c>
      <c r="B280" s="448" t="s">
        <v>265</v>
      </c>
      <c r="C280" s="273"/>
      <c r="D280" s="273"/>
      <c r="E280" s="273">
        <v>0</v>
      </c>
      <c r="F280" s="447"/>
      <c r="G280" s="273">
        <v>0</v>
      </c>
      <c r="H280" s="447"/>
      <c r="I280" s="454"/>
      <c r="HQ280"/>
      <c r="HR280"/>
      <c r="HS280"/>
      <c r="HT280"/>
      <c r="HU280"/>
      <c r="HV280"/>
      <c r="HW280"/>
      <c r="HX280"/>
      <c r="HY280"/>
      <c r="HZ280"/>
      <c r="IA280"/>
      <c r="IB280"/>
      <c r="IC280"/>
      <c r="ID280"/>
      <c r="IE280"/>
      <c r="IF280"/>
      <c r="IG280"/>
      <c r="IH280"/>
      <c r="II280"/>
      <c r="IJ280"/>
      <c r="IK280"/>
      <c r="IL280"/>
      <c r="IM280"/>
      <c r="IN280"/>
      <c r="IO280"/>
    </row>
    <row r="281" spans="1:249" s="427" customFormat="1" ht="18" customHeight="1">
      <c r="A281" s="378">
        <v>2020404</v>
      </c>
      <c r="B281" s="449" t="s">
        <v>266</v>
      </c>
      <c r="C281" s="273"/>
      <c r="D281" s="273"/>
      <c r="E281" s="273">
        <v>0</v>
      </c>
      <c r="F281" s="447"/>
      <c r="G281" s="273">
        <v>0</v>
      </c>
      <c r="H281" s="447"/>
      <c r="I281" s="454"/>
      <c r="HQ281"/>
      <c r="HR281"/>
      <c r="HS281"/>
      <c r="HT281"/>
      <c r="HU281"/>
      <c r="HV281"/>
      <c r="HW281"/>
      <c r="HX281"/>
      <c r="HY281"/>
      <c r="HZ281"/>
      <c r="IA281"/>
      <c r="IB281"/>
      <c r="IC281"/>
      <c r="ID281"/>
      <c r="IE281"/>
      <c r="IF281"/>
      <c r="IG281"/>
      <c r="IH281"/>
      <c r="II281"/>
      <c r="IJ281"/>
      <c r="IK281"/>
      <c r="IL281"/>
      <c r="IM281"/>
      <c r="IN281"/>
      <c r="IO281"/>
    </row>
    <row r="282" spans="1:249" s="427" customFormat="1" ht="18" customHeight="1">
      <c r="A282" s="378">
        <v>2020499</v>
      </c>
      <c r="B282" s="449" t="s">
        <v>267</v>
      </c>
      <c r="C282" s="273">
        <v>4213</v>
      </c>
      <c r="D282" s="273"/>
      <c r="E282" s="273">
        <v>4525</v>
      </c>
      <c r="F282" s="447"/>
      <c r="G282" s="273">
        <v>94</v>
      </c>
      <c r="H282" s="447">
        <v>47.138297872340424</v>
      </c>
      <c r="I282" s="454"/>
      <c r="HQ282"/>
      <c r="HR282"/>
      <c r="HS282"/>
      <c r="HT282"/>
      <c r="HU282"/>
      <c r="HV282"/>
      <c r="HW282"/>
      <c r="HX282"/>
      <c r="HY282"/>
      <c r="HZ282"/>
      <c r="IA282"/>
      <c r="IB282"/>
      <c r="IC282"/>
      <c r="ID282"/>
      <c r="IE282"/>
      <c r="IF282"/>
      <c r="IG282"/>
      <c r="IH282"/>
      <c r="II282"/>
      <c r="IJ282"/>
      <c r="IK282"/>
      <c r="IL282"/>
      <c r="IM282"/>
      <c r="IN282"/>
      <c r="IO282"/>
    </row>
    <row r="283" spans="1:249" s="427" customFormat="1" ht="18" customHeight="1">
      <c r="A283" s="378">
        <v>20205</v>
      </c>
      <c r="B283" s="451" t="s">
        <v>268</v>
      </c>
      <c r="C283" s="273">
        <v>709816</v>
      </c>
      <c r="D283" s="273">
        <v>610477</v>
      </c>
      <c r="E283" s="273">
        <v>577492</v>
      </c>
      <c r="F283" s="447">
        <v>0.94596848038501036</v>
      </c>
      <c r="G283" s="273">
        <v>567142</v>
      </c>
      <c r="H283" s="447">
        <v>1.8249397858032035E-2</v>
      </c>
      <c r="I283" s="454"/>
      <c r="HQ283"/>
      <c r="HR283"/>
      <c r="HS283"/>
      <c r="HT283"/>
      <c r="HU283"/>
      <c r="HV283"/>
      <c r="HW283"/>
      <c r="HX283"/>
      <c r="HY283"/>
      <c r="HZ283"/>
      <c r="IA283"/>
      <c r="IB283"/>
      <c r="IC283"/>
      <c r="ID283"/>
      <c r="IE283"/>
      <c r="IF283"/>
      <c r="IG283"/>
      <c r="IH283"/>
      <c r="II283"/>
      <c r="IJ283"/>
      <c r="IK283"/>
      <c r="IL283"/>
      <c r="IM283"/>
      <c r="IN283"/>
      <c r="IO283"/>
    </row>
    <row r="284" spans="1:249" s="427" customFormat="1" ht="18" customHeight="1">
      <c r="A284" s="378">
        <v>2020501</v>
      </c>
      <c r="B284" s="344" t="s">
        <v>96</v>
      </c>
      <c r="C284" s="273">
        <v>217322</v>
      </c>
      <c r="D284" s="273"/>
      <c r="E284" s="273">
        <v>200446</v>
      </c>
      <c r="F284" s="447"/>
      <c r="G284" s="273">
        <v>233714</v>
      </c>
      <c r="H284" s="447">
        <v>-0.14234491729207488</v>
      </c>
      <c r="I284" s="454"/>
      <c r="HQ284"/>
      <c r="HR284"/>
      <c r="HS284"/>
      <c r="HT284"/>
      <c r="HU284"/>
      <c r="HV284"/>
      <c r="HW284"/>
      <c r="HX284"/>
      <c r="HY284"/>
      <c r="HZ284"/>
      <c r="IA284"/>
      <c r="IB284"/>
      <c r="IC284"/>
      <c r="ID284"/>
      <c r="IE284"/>
      <c r="IF284"/>
      <c r="IG284"/>
      <c r="IH284"/>
      <c r="II284"/>
      <c r="IJ284"/>
      <c r="IK284"/>
      <c r="IL284"/>
      <c r="IM284"/>
      <c r="IN284"/>
      <c r="IO284"/>
    </row>
    <row r="285" spans="1:249" s="427" customFormat="1" ht="18" customHeight="1">
      <c r="A285" s="378">
        <v>2020502</v>
      </c>
      <c r="B285" s="448" t="s">
        <v>97</v>
      </c>
      <c r="C285" s="273">
        <v>49265</v>
      </c>
      <c r="D285" s="273"/>
      <c r="E285" s="273">
        <v>29843</v>
      </c>
      <c r="F285" s="447"/>
      <c r="G285" s="273">
        <v>28384</v>
      </c>
      <c r="H285" s="447">
        <v>5.140219842164595E-2</v>
      </c>
      <c r="I285" s="454"/>
      <c r="HQ285"/>
      <c r="HR285"/>
      <c r="HS285"/>
      <c r="HT285"/>
      <c r="HU285"/>
      <c r="HV285"/>
      <c r="HW285"/>
      <c r="HX285"/>
      <c r="HY285"/>
      <c r="HZ285"/>
      <c r="IA285"/>
      <c r="IB285"/>
      <c r="IC285"/>
      <c r="ID285"/>
      <c r="IE285"/>
      <c r="IF285"/>
      <c r="IG285"/>
      <c r="IH285"/>
      <c r="II285"/>
      <c r="IJ285"/>
      <c r="IK285"/>
      <c r="IL285"/>
      <c r="IM285"/>
      <c r="IN285"/>
      <c r="IO285"/>
    </row>
    <row r="286" spans="1:249" s="427" customFormat="1" ht="18" customHeight="1">
      <c r="A286" s="378">
        <v>2020503</v>
      </c>
      <c r="B286" s="448" t="s">
        <v>98</v>
      </c>
      <c r="C286" s="273"/>
      <c r="D286" s="273"/>
      <c r="E286" s="273">
        <v>1089</v>
      </c>
      <c r="F286" s="447"/>
      <c r="G286" s="273">
        <v>0</v>
      </c>
      <c r="H286" s="447"/>
      <c r="I286" s="454"/>
      <c r="HQ286"/>
      <c r="HR286"/>
      <c r="HS286"/>
      <c r="HT286"/>
      <c r="HU286"/>
      <c r="HV286"/>
      <c r="HW286"/>
      <c r="HX286"/>
      <c r="HY286"/>
      <c r="HZ286"/>
      <c r="IA286"/>
      <c r="IB286"/>
      <c r="IC286"/>
      <c r="ID286"/>
      <c r="IE286"/>
      <c r="IF286"/>
      <c r="IG286"/>
      <c r="IH286"/>
      <c r="II286"/>
      <c r="IJ286"/>
      <c r="IK286"/>
      <c r="IL286"/>
      <c r="IM286"/>
      <c r="IN286"/>
      <c r="IO286"/>
    </row>
    <row r="287" spans="1:249" s="427" customFormat="1" ht="18" customHeight="1">
      <c r="A287" s="378">
        <v>2020599</v>
      </c>
      <c r="B287" s="448" t="s">
        <v>269</v>
      </c>
      <c r="C287" s="273">
        <v>38136</v>
      </c>
      <c r="D287" s="273"/>
      <c r="E287" s="273">
        <v>25935</v>
      </c>
      <c r="F287" s="447"/>
      <c r="G287" s="273">
        <v>58771</v>
      </c>
      <c r="H287" s="447">
        <v>-0.55871092885947149</v>
      </c>
      <c r="I287" s="454"/>
      <c r="HQ287"/>
      <c r="HR287"/>
      <c r="HS287"/>
      <c r="HT287"/>
      <c r="HU287"/>
      <c r="HV287"/>
      <c r="HW287"/>
      <c r="HX287"/>
      <c r="HY287"/>
      <c r="HZ287"/>
      <c r="IA287"/>
      <c r="IB287"/>
      <c r="IC287"/>
      <c r="ID287"/>
      <c r="IE287"/>
      <c r="IF287"/>
      <c r="IG287"/>
      <c r="IH287"/>
      <c r="II287"/>
      <c r="IJ287"/>
      <c r="IK287"/>
      <c r="IL287"/>
      <c r="IM287"/>
      <c r="IN287"/>
      <c r="IO287"/>
    </row>
    <row r="288" spans="1:249" s="427" customFormat="1" ht="18" customHeight="1">
      <c r="A288" s="378">
        <v>20206</v>
      </c>
      <c r="B288" s="449" t="s">
        <v>270</v>
      </c>
      <c r="C288" s="273">
        <v>43875</v>
      </c>
      <c r="D288" s="273"/>
      <c r="E288" s="273">
        <v>1550</v>
      </c>
      <c r="F288" s="447"/>
      <c r="G288" s="273">
        <v>1594</v>
      </c>
      <c r="H288" s="447">
        <v>-2.7603513174404015E-2</v>
      </c>
      <c r="I288" s="454"/>
      <c r="HQ288"/>
      <c r="HR288"/>
      <c r="HS288"/>
      <c r="HT288"/>
      <c r="HU288"/>
      <c r="HV288"/>
      <c r="HW288"/>
      <c r="HX288"/>
      <c r="HY288"/>
      <c r="HZ288"/>
      <c r="IA288"/>
      <c r="IB288"/>
      <c r="IC288"/>
      <c r="ID288"/>
      <c r="IE288"/>
      <c r="IF288"/>
      <c r="IG288"/>
      <c r="IH288"/>
      <c r="II288"/>
      <c r="IJ288"/>
      <c r="IK288"/>
      <c r="IL288"/>
      <c r="IM288"/>
      <c r="IN288"/>
      <c r="IO288"/>
    </row>
    <row r="289" spans="1:249" s="427" customFormat="1" ht="18" customHeight="1">
      <c r="A289" s="378">
        <v>2020601</v>
      </c>
      <c r="B289" s="449" t="s">
        <v>271</v>
      </c>
      <c r="C289" s="273">
        <v>14235</v>
      </c>
      <c r="D289" s="273"/>
      <c r="E289" s="273">
        <v>13913</v>
      </c>
      <c r="F289" s="447"/>
      <c r="G289" s="273">
        <v>8457</v>
      </c>
      <c r="H289" s="447">
        <v>0.64514603287217698</v>
      </c>
      <c r="I289" s="454"/>
      <c r="HQ289"/>
      <c r="HR289"/>
      <c r="HS289"/>
      <c r="HT289"/>
      <c r="HU289"/>
      <c r="HV289"/>
      <c r="HW289"/>
      <c r="HX289"/>
      <c r="HY289"/>
      <c r="HZ289"/>
      <c r="IA289"/>
      <c r="IB289"/>
      <c r="IC289"/>
      <c r="ID289"/>
      <c r="IE289"/>
      <c r="IF289"/>
      <c r="IG289"/>
      <c r="IH289"/>
      <c r="II289"/>
      <c r="IJ289"/>
      <c r="IK289"/>
      <c r="IL289"/>
      <c r="IM289"/>
      <c r="IN289"/>
      <c r="IO289"/>
    </row>
    <row r="290" spans="1:249" s="427" customFormat="1" ht="18" customHeight="1">
      <c r="A290" s="378">
        <v>20207</v>
      </c>
      <c r="B290" s="449" t="s">
        <v>272</v>
      </c>
      <c r="C290" s="273">
        <v>1324</v>
      </c>
      <c r="D290" s="273"/>
      <c r="E290" s="273">
        <v>1348</v>
      </c>
      <c r="F290" s="447"/>
      <c r="G290" s="273">
        <v>1777</v>
      </c>
      <c r="H290" s="447">
        <v>-0.24141812042768707</v>
      </c>
      <c r="I290" s="454"/>
      <c r="HQ290"/>
      <c r="HR290"/>
      <c r="HS290"/>
      <c r="HT290"/>
      <c r="HU290"/>
      <c r="HV290"/>
      <c r="HW290"/>
      <c r="HX290"/>
      <c r="HY290"/>
      <c r="HZ290"/>
      <c r="IA290"/>
      <c r="IB290"/>
      <c r="IC290"/>
      <c r="ID290"/>
      <c r="IE290"/>
      <c r="IF290"/>
      <c r="IG290"/>
      <c r="IH290"/>
      <c r="II290"/>
      <c r="IJ290"/>
      <c r="IK290"/>
      <c r="IL290"/>
      <c r="IM290"/>
      <c r="IN290"/>
      <c r="IO290"/>
    </row>
    <row r="291" spans="1:249" s="427" customFormat="1" ht="18" customHeight="1">
      <c r="A291" s="378">
        <v>2020701</v>
      </c>
      <c r="B291" s="448" t="s">
        <v>273</v>
      </c>
      <c r="C291" s="273">
        <v>2502</v>
      </c>
      <c r="D291" s="273"/>
      <c r="E291" s="273">
        <v>2408</v>
      </c>
      <c r="F291" s="447"/>
      <c r="G291" s="273">
        <v>1250</v>
      </c>
      <c r="H291" s="447">
        <v>0.92639999999999989</v>
      </c>
      <c r="I291" s="454"/>
      <c r="HQ291"/>
      <c r="HR291"/>
      <c r="HS291"/>
      <c r="HT291"/>
      <c r="HU291"/>
      <c r="HV291"/>
      <c r="HW291"/>
      <c r="HX291"/>
      <c r="HY291"/>
      <c r="HZ291"/>
      <c r="IA291"/>
      <c r="IB291"/>
      <c r="IC291"/>
      <c r="ID291"/>
      <c r="IE291"/>
      <c r="IF291"/>
      <c r="IG291"/>
      <c r="IH291"/>
      <c r="II291"/>
      <c r="IJ291"/>
      <c r="IK291"/>
      <c r="IL291"/>
      <c r="IM291"/>
      <c r="IN291"/>
      <c r="IO291"/>
    </row>
    <row r="292" spans="1:249" s="427" customFormat="1" ht="18" customHeight="1">
      <c r="A292" s="378">
        <v>2020702</v>
      </c>
      <c r="B292" s="448" t="s">
        <v>274</v>
      </c>
      <c r="C292" s="273">
        <v>18185</v>
      </c>
      <c r="D292" s="273"/>
      <c r="E292" s="273">
        <v>8936</v>
      </c>
      <c r="F292" s="447"/>
      <c r="G292" s="273">
        <v>17504</v>
      </c>
      <c r="H292" s="447">
        <v>-0.48948811700182815</v>
      </c>
      <c r="I292" s="454"/>
      <c r="HQ292"/>
      <c r="HR292"/>
      <c r="HS292"/>
      <c r="HT292"/>
      <c r="HU292"/>
      <c r="HV292"/>
      <c r="HW292"/>
      <c r="HX292"/>
      <c r="HY292"/>
      <c r="HZ292"/>
      <c r="IA292"/>
      <c r="IB292"/>
      <c r="IC292"/>
      <c r="ID292"/>
      <c r="IE292"/>
      <c r="IF292"/>
      <c r="IG292"/>
      <c r="IH292"/>
      <c r="II292"/>
      <c r="IJ292"/>
      <c r="IK292"/>
      <c r="IL292"/>
      <c r="IM292"/>
      <c r="IN292"/>
      <c r="IO292"/>
    </row>
    <row r="293" spans="1:249" s="427" customFormat="1" ht="18" customHeight="1">
      <c r="A293" s="378">
        <v>2020703</v>
      </c>
      <c r="B293" s="448" t="s">
        <v>275</v>
      </c>
      <c r="C293" s="273"/>
      <c r="D293" s="273"/>
      <c r="E293" s="273">
        <v>0</v>
      </c>
      <c r="F293" s="447"/>
      <c r="G293" s="273">
        <v>0</v>
      </c>
      <c r="H293" s="447"/>
      <c r="I293" s="454"/>
      <c r="HQ293"/>
      <c r="HR293"/>
      <c r="HS293"/>
      <c r="HT293"/>
      <c r="HU293"/>
      <c r="HV293"/>
      <c r="HW293"/>
      <c r="HX293"/>
      <c r="HY293"/>
      <c r="HZ293"/>
      <c r="IA293"/>
      <c r="IB293"/>
      <c r="IC293"/>
      <c r="ID293"/>
      <c r="IE293"/>
      <c r="IF293"/>
      <c r="IG293"/>
      <c r="IH293"/>
      <c r="II293"/>
      <c r="IJ293"/>
      <c r="IK293"/>
      <c r="IL293"/>
      <c r="IM293"/>
      <c r="IN293"/>
      <c r="IO293"/>
    </row>
    <row r="294" spans="1:249" s="427" customFormat="1" ht="18" customHeight="1">
      <c r="A294" s="378">
        <v>2020799</v>
      </c>
      <c r="B294" s="449" t="s">
        <v>276</v>
      </c>
      <c r="C294" s="273">
        <v>1339</v>
      </c>
      <c r="D294" s="273"/>
      <c r="E294" s="273">
        <v>1223</v>
      </c>
      <c r="F294" s="447"/>
      <c r="G294" s="273">
        <v>1437</v>
      </c>
      <c r="H294" s="447">
        <v>-0.14892136395267919</v>
      </c>
      <c r="I294" s="454"/>
      <c r="HQ294"/>
      <c r="HR294"/>
      <c r="HS294"/>
      <c r="HT294"/>
      <c r="HU294"/>
      <c r="HV294"/>
      <c r="HW294"/>
      <c r="HX294"/>
      <c r="HY294"/>
      <c r="HZ294"/>
      <c r="IA294"/>
      <c r="IB294"/>
      <c r="IC294"/>
      <c r="ID294"/>
      <c r="IE294"/>
      <c r="IF294"/>
      <c r="IG294"/>
      <c r="IH294"/>
      <c r="II294"/>
      <c r="IJ294"/>
      <c r="IK294"/>
      <c r="IL294"/>
      <c r="IM294"/>
      <c r="IN294"/>
      <c r="IO294"/>
    </row>
    <row r="295" spans="1:249" s="427" customFormat="1" ht="18" customHeight="1">
      <c r="A295" s="378">
        <v>20299</v>
      </c>
      <c r="B295" s="449" t="s">
        <v>277</v>
      </c>
      <c r="C295" s="273">
        <v>137801</v>
      </c>
      <c r="D295" s="273"/>
      <c r="E295" s="273">
        <v>126916</v>
      </c>
      <c r="F295" s="447"/>
      <c r="G295" s="273">
        <v>80283</v>
      </c>
      <c r="H295" s="447">
        <v>0.58085771583025059</v>
      </c>
      <c r="I295" s="454"/>
      <c r="HQ295"/>
      <c r="HR295"/>
      <c r="HS295"/>
      <c r="HT295"/>
      <c r="HU295"/>
      <c r="HV295"/>
      <c r="HW295"/>
      <c r="HX295"/>
      <c r="HY295"/>
      <c r="HZ295"/>
      <c r="IA295"/>
      <c r="IB295"/>
      <c r="IC295"/>
      <c r="ID295"/>
      <c r="IE295"/>
      <c r="IF295"/>
      <c r="IG295"/>
      <c r="IH295"/>
      <c r="II295"/>
      <c r="IJ295"/>
      <c r="IK295"/>
      <c r="IL295"/>
      <c r="IM295"/>
      <c r="IN295"/>
      <c r="IO295"/>
    </row>
    <row r="296" spans="1:249" s="427" customFormat="1" ht="18" customHeight="1">
      <c r="A296" s="378">
        <v>2029901</v>
      </c>
      <c r="B296" s="449" t="s">
        <v>278</v>
      </c>
      <c r="C296" s="273">
        <v>2578</v>
      </c>
      <c r="D296" s="273"/>
      <c r="E296" s="273">
        <v>3391</v>
      </c>
      <c r="F296" s="447"/>
      <c r="G296" s="273">
        <v>4669</v>
      </c>
      <c r="H296" s="447">
        <v>-0.27372028271578497</v>
      </c>
      <c r="I296" s="454"/>
      <c r="HQ296"/>
      <c r="HR296"/>
      <c r="HS296"/>
      <c r="HT296"/>
      <c r="HU296"/>
      <c r="HV296"/>
      <c r="HW296"/>
      <c r="HX296"/>
      <c r="HY296"/>
      <c r="HZ296"/>
      <c r="IA296"/>
      <c r="IB296"/>
      <c r="IC296"/>
      <c r="ID296"/>
      <c r="IE296"/>
      <c r="IF296"/>
      <c r="IG296"/>
      <c r="IH296"/>
      <c r="II296"/>
      <c r="IJ296"/>
      <c r="IK296"/>
      <c r="IL296"/>
      <c r="IM296"/>
      <c r="IN296"/>
      <c r="IO296"/>
    </row>
    <row r="297" spans="1:249" s="428" customFormat="1" ht="18" customHeight="1">
      <c r="A297" s="459">
        <v>203</v>
      </c>
      <c r="B297" s="344" t="s">
        <v>279</v>
      </c>
      <c r="C297" s="273">
        <v>9065</v>
      </c>
      <c r="D297" s="273"/>
      <c r="E297" s="273">
        <v>850</v>
      </c>
      <c r="F297" s="447"/>
      <c r="G297" s="273">
        <v>629</v>
      </c>
      <c r="H297" s="447">
        <v>0.35135135135135132</v>
      </c>
      <c r="I297" s="454"/>
    </row>
    <row r="298" spans="1:249" s="427" customFormat="1" ht="18" customHeight="1">
      <c r="A298" s="378">
        <v>20301</v>
      </c>
      <c r="B298" s="448" t="s">
        <v>280</v>
      </c>
      <c r="C298" s="273">
        <v>5579</v>
      </c>
      <c r="D298" s="273"/>
      <c r="E298" s="273">
        <v>4898</v>
      </c>
      <c r="F298" s="447"/>
      <c r="G298" s="273">
        <v>5102</v>
      </c>
      <c r="H298" s="447">
        <v>-3.9984319874558971E-2</v>
      </c>
      <c r="I298" s="454"/>
      <c r="HQ298"/>
      <c r="HR298"/>
      <c r="HS298"/>
      <c r="HT298"/>
      <c r="HU298"/>
      <c r="HV298"/>
      <c r="HW298"/>
      <c r="HX298"/>
      <c r="HY298"/>
      <c r="HZ298"/>
      <c r="IA298"/>
      <c r="IB298"/>
      <c r="IC298"/>
      <c r="ID298"/>
      <c r="IE298"/>
      <c r="IF298"/>
      <c r="IG298"/>
      <c r="IH298"/>
      <c r="II298"/>
      <c r="IJ298"/>
      <c r="IK298"/>
      <c r="IL298"/>
      <c r="IM298"/>
      <c r="IN298"/>
      <c r="IO298"/>
    </row>
    <row r="299" spans="1:249" s="427" customFormat="1" ht="18" customHeight="1">
      <c r="A299" s="378">
        <v>2030101</v>
      </c>
      <c r="B299" s="448" t="s">
        <v>281</v>
      </c>
      <c r="C299" s="273">
        <v>6680</v>
      </c>
      <c r="D299" s="273"/>
      <c r="E299" s="273">
        <v>7426</v>
      </c>
      <c r="F299" s="447"/>
      <c r="G299" s="273">
        <v>5316</v>
      </c>
      <c r="H299" s="447">
        <v>0.39691497366440931</v>
      </c>
      <c r="I299" s="454"/>
      <c r="HQ299"/>
      <c r="HR299"/>
      <c r="HS299"/>
      <c r="HT299"/>
      <c r="HU299"/>
      <c r="HV299"/>
      <c r="HW299"/>
      <c r="HX299"/>
      <c r="HY299"/>
      <c r="HZ299"/>
      <c r="IA299"/>
      <c r="IB299"/>
      <c r="IC299"/>
      <c r="ID299"/>
      <c r="IE299"/>
      <c r="IF299"/>
      <c r="IG299"/>
      <c r="IH299"/>
      <c r="II299"/>
      <c r="IJ299"/>
      <c r="IK299"/>
      <c r="IL299"/>
      <c r="IM299"/>
      <c r="IN299"/>
      <c r="IO299"/>
    </row>
    <row r="300" spans="1:249" s="427" customFormat="1" ht="18" customHeight="1">
      <c r="A300" s="378">
        <v>20304</v>
      </c>
      <c r="B300" s="448" t="s">
        <v>282</v>
      </c>
      <c r="C300" s="273">
        <v>10761</v>
      </c>
      <c r="D300" s="273"/>
      <c r="E300" s="273">
        <v>9846</v>
      </c>
      <c r="F300" s="447"/>
      <c r="G300" s="273">
        <v>8966</v>
      </c>
      <c r="H300" s="447">
        <v>9.814856123131821E-2</v>
      </c>
      <c r="I300" s="454"/>
      <c r="HQ300"/>
      <c r="HR300"/>
      <c r="HS300"/>
      <c r="HT300"/>
      <c r="HU300"/>
      <c r="HV300"/>
      <c r="HW300"/>
      <c r="HX300"/>
      <c r="HY300"/>
      <c r="HZ300"/>
      <c r="IA300"/>
      <c r="IB300"/>
      <c r="IC300"/>
      <c r="ID300"/>
      <c r="IE300"/>
      <c r="IF300"/>
      <c r="IG300"/>
      <c r="IH300"/>
      <c r="II300"/>
      <c r="IJ300"/>
      <c r="IK300"/>
      <c r="IL300"/>
      <c r="IM300"/>
      <c r="IN300"/>
      <c r="IO300"/>
    </row>
    <row r="301" spans="1:249" s="427" customFormat="1" ht="18" customHeight="1">
      <c r="A301" s="378">
        <v>2030401</v>
      </c>
      <c r="B301" s="449" t="s">
        <v>283</v>
      </c>
      <c r="C301" s="273">
        <v>518</v>
      </c>
      <c r="D301" s="273"/>
      <c r="E301" s="273">
        <v>517</v>
      </c>
      <c r="F301" s="447"/>
      <c r="G301" s="273">
        <v>771</v>
      </c>
      <c r="H301" s="447">
        <v>-0.3294422827496758</v>
      </c>
      <c r="I301" s="454"/>
      <c r="HQ301"/>
      <c r="HR301"/>
      <c r="HS301"/>
      <c r="HT301"/>
      <c r="HU301"/>
      <c r="HV301"/>
      <c r="HW301"/>
      <c r="HX301"/>
      <c r="HY301"/>
      <c r="HZ301"/>
      <c r="IA301"/>
      <c r="IB301"/>
      <c r="IC301"/>
      <c r="ID301"/>
      <c r="IE301"/>
      <c r="IF301"/>
      <c r="IG301"/>
      <c r="IH301"/>
      <c r="II301"/>
      <c r="IJ301"/>
      <c r="IK301"/>
      <c r="IL301"/>
      <c r="IM301"/>
      <c r="IN301"/>
      <c r="IO301"/>
    </row>
    <row r="302" spans="1:249" s="427" customFormat="1" ht="18" customHeight="1">
      <c r="A302" s="378">
        <v>20305</v>
      </c>
      <c r="B302" s="449" t="s">
        <v>141</v>
      </c>
      <c r="C302" s="273">
        <v>63551</v>
      </c>
      <c r="D302" s="273"/>
      <c r="E302" s="273">
        <v>29462</v>
      </c>
      <c r="F302" s="447"/>
      <c r="G302" s="273">
        <v>37925</v>
      </c>
      <c r="H302" s="447">
        <v>-0.22315095583388267</v>
      </c>
      <c r="I302" s="454"/>
      <c r="HQ302"/>
      <c r="HR302"/>
      <c r="HS302"/>
      <c r="HT302"/>
      <c r="HU302"/>
      <c r="HV302"/>
      <c r="HW302"/>
      <c r="HX302"/>
      <c r="HY302"/>
      <c r="HZ302"/>
      <c r="IA302"/>
      <c r="IB302"/>
      <c r="IC302"/>
      <c r="ID302"/>
      <c r="IE302"/>
      <c r="IF302"/>
      <c r="IG302"/>
      <c r="IH302"/>
      <c r="II302"/>
      <c r="IJ302"/>
      <c r="IK302"/>
      <c r="IL302"/>
      <c r="IM302"/>
      <c r="IN302"/>
      <c r="IO302"/>
    </row>
    <row r="303" spans="1:249" s="427" customFormat="1" ht="18" customHeight="1">
      <c r="A303" s="378">
        <v>2030501</v>
      </c>
      <c r="B303" s="449" t="s">
        <v>105</v>
      </c>
      <c r="C303" s="273"/>
      <c r="D303" s="273"/>
      <c r="E303" s="273">
        <v>0</v>
      </c>
      <c r="F303" s="447"/>
      <c r="G303" s="273">
        <v>0</v>
      </c>
      <c r="H303" s="447"/>
      <c r="I303" s="454"/>
      <c r="HQ303"/>
      <c r="HR303"/>
      <c r="HS303"/>
      <c r="HT303"/>
      <c r="HU303"/>
      <c r="HV303"/>
      <c r="HW303"/>
      <c r="HX303"/>
      <c r="HY303"/>
      <c r="HZ303"/>
      <c r="IA303"/>
      <c r="IB303"/>
      <c r="IC303"/>
      <c r="ID303"/>
      <c r="IE303"/>
      <c r="IF303"/>
      <c r="IG303"/>
      <c r="IH303"/>
      <c r="II303"/>
      <c r="IJ303"/>
      <c r="IK303"/>
      <c r="IL303"/>
      <c r="IM303"/>
      <c r="IN303"/>
      <c r="IO303"/>
    </row>
    <row r="304" spans="1:249" s="427" customFormat="1" ht="18" customHeight="1">
      <c r="A304" s="378">
        <v>20306</v>
      </c>
      <c r="B304" s="448" t="s">
        <v>284</v>
      </c>
      <c r="C304" s="273">
        <v>87098</v>
      </c>
      <c r="D304" s="273"/>
      <c r="E304" s="273">
        <v>107495</v>
      </c>
      <c r="F304" s="447"/>
      <c r="G304" s="273">
        <v>70593</v>
      </c>
      <c r="H304" s="447">
        <v>0.52274304817758144</v>
      </c>
      <c r="I304" s="454"/>
      <c r="HQ304"/>
      <c r="HR304"/>
      <c r="HS304"/>
      <c r="HT304"/>
      <c r="HU304"/>
      <c r="HV304"/>
      <c r="HW304"/>
      <c r="HX304"/>
      <c r="HY304"/>
      <c r="HZ304"/>
      <c r="IA304"/>
      <c r="IB304"/>
      <c r="IC304"/>
      <c r="ID304"/>
      <c r="IE304"/>
      <c r="IF304"/>
      <c r="IG304"/>
      <c r="IH304"/>
      <c r="II304"/>
      <c r="IJ304"/>
      <c r="IK304"/>
      <c r="IL304"/>
      <c r="IM304"/>
      <c r="IN304"/>
      <c r="IO304"/>
    </row>
    <row r="305" spans="1:249" s="427" customFormat="1" ht="18" customHeight="1">
      <c r="A305" s="378">
        <v>2030601</v>
      </c>
      <c r="B305" s="445" t="s">
        <v>285</v>
      </c>
      <c r="C305" s="273">
        <v>18349</v>
      </c>
      <c r="D305" s="273">
        <v>23199</v>
      </c>
      <c r="E305" s="273">
        <v>23199</v>
      </c>
      <c r="F305" s="447">
        <v>1</v>
      </c>
      <c r="G305" s="273">
        <v>20004</v>
      </c>
      <c r="H305" s="447">
        <v>0.15971805638872216</v>
      </c>
      <c r="I305" s="454"/>
      <c r="HQ305"/>
      <c r="HR305"/>
      <c r="HS305"/>
      <c r="HT305"/>
      <c r="HU305"/>
      <c r="HV305"/>
      <c r="HW305"/>
      <c r="HX305"/>
      <c r="HY305"/>
      <c r="HZ305"/>
      <c r="IA305"/>
      <c r="IB305"/>
      <c r="IC305"/>
      <c r="ID305"/>
      <c r="IE305"/>
      <c r="IF305"/>
      <c r="IG305"/>
      <c r="IH305"/>
      <c r="II305"/>
      <c r="IJ305"/>
      <c r="IK305"/>
      <c r="IL305"/>
      <c r="IM305"/>
      <c r="IN305"/>
      <c r="IO305"/>
    </row>
    <row r="306" spans="1:249" s="427" customFormat="1" ht="18" customHeight="1">
      <c r="A306" s="378">
        <v>2030602</v>
      </c>
      <c r="B306" s="448" t="s">
        <v>96</v>
      </c>
      <c r="C306" s="273">
        <v>13667</v>
      </c>
      <c r="D306" s="273"/>
      <c r="E306" s="273">
        <v>14003</v>
      </c>
      <c r="F306" s="447"/>
      <c r="G306" s="273">
        <v>14192</v>
      </c>
      <c r="H306" s="447">
        <v>-1.3317361894024771E-2</v>
      </c>
      <c r="I306" s="454"/>
      <c r="HQ306"/>
      <c r="HR306"/>
      <c r="HS306"/>
      <c r="HT306"/>
      <c r="HU306"/>
      <c r="HV306"/>
      <c r="HW306"/>
      <c r="HX306"/>
      <c r="HY306"/>
      <c r="HZ306"/>
      <c r="IA306"/>
      <c r="IB306"/>
      <c r="IC306"/>
      <c r="ID306"/>
      <c r="IE306"/>
      <c r="IF306"/>
      <c r="IG306"/>
      <c r="IH306"/>
      <c r="II306"/>
      <c r="IJ306"/>
      <c r="IK306"/>
      <c r="IL306"/>
      <c r="IM306"/>
      <c r="IN306"/>
      <c r="IO306"/>
    </row>
    <row r="307" spans="1:249" s="427" customFormat="1" ht="18" customHeight="1">
      <c r="A307" s="378">
        <v>2030603</v>
      </c>
      <c r="B307" s="449" t="s">
        <v>97</v>
      </c>
      <c r="C307" s="273"/>
      <c r="D307" s="273"/>
      <c r="E307" s="273">
        <v>0</v>
      </c>
      <c r="F307" s="447"/>
      <c r="G307" s="273">
        <v>0</v>
      </c>
      <c r="H307" s="447"/>
      <c r="I307" s="454"/>
      <c r="HQ307"/>
      <c r="HR307"/>
      <c r="HS307"/>
      <c r="HT307"/>
      <c r="HU307"/>
      <c r="HV307"/>
      <c r="HW307"/>
      <c r="HX307"/>
      <c r="HY307"/>
      <c r="HZ307"/>
      <c r="IA307"/>
      <c r="IB307"/>
      <c r="IC307"/>
      <c r="ID307"/>
      <c r="IE307"/>
      <c r="IF307"/>
      <c r="IG307"/>
      <c r="IH307"/>
      <c r="II307"/>
      <c r="IJ307"/>
      <c r="IK307"/>
      <c r="IL307"/>
      <c r="IM307"/>
      <c r="IN307"/>
      <c r="IO307"/>
    </row>
    <row r="308" spans="1:249" s="427" customFormat="1" ht="18" customHeight="1">
      <c r="A308" s="378">
        <v>2030604</v>
      </c>
      <c r="B308" s="449" t="s">
        <v>98</v>
      </c>
      <c r="C308" s="273"/>
      <c r="D308" s="273"/>
      <c r="E308" s="273">
        <v>0</v>
      </c>
      <c r="F308" s="447"/>
      <c r="G308" s="273">
        <v>0</v>
      </c>
      <c r="H308" s="447"/>
      <c r="I308" s="454"/>
      <c r="HQ308"/>
      <c r="HR308"/>
      <c r="HS308"/>
      <c r="HT308"/>
      <c r="HU308"/>
      <c r="HV308"/>
      <c r="HW308"/>
      <c r="HX308"/>
      <c r="HY308"/>
      <c r="HZ308"/>
      <c r="IA308"/>
      <c r="IB308"/>
      <c r="IC308"/>
      <c r="ID308"/>
      <c r="IE308"/>
      <c r="IF308"/>
      <c r="IG308"/>
      <c r="IH308"/>
      <c r="II308"/>
      <c r="IJ308"/>
      <c r="IK308"/>
      <c r="IL308"/>
      <c r="IM308"/>
      <c r="IN308"/>
      <c r="IO308"/>
    </row>
    <row r="309" spans="1:249" s="427" customFormat="1" ht="18" customHeight="1">
      <c r="A309" s="378">
        <v>2030605</v>
      </c>
      <c r="B309" s="449" t="s">
        <v>286</v>
      </c>
      <c r="C309" s="273">
        <v>1950</v>
      </c>
      <c r="D309" s="273"/>
      <c r="E309" s="273">
        <v>1900</v>
      </c>
      <c r="F309" s="447"/>
      <c r="G309" s="273">
        <v>1710</v>
      </c>
      <c r="H309" s="447">
        <v>0.11111111111111116</v>
      </c>
      <c r="I309" s="454"/>
      <c r="HQ309"/>
      <c r="HR309"/>
      <c r="HS309"/>
      <c r="HT309"/>
      <c r="HU309"/>
      <c r="HV309"/>
      <c r="HW309"/>
      <c r="HX309"/>
      <c r="HY309"/>
      <c r="HZ309"/>
      <c r="IA309"/>
      <c r="IB309"/>
      <c r="IC309"/>
      <c r="ID309"/>
      <c r="IE309"/>
      <c r="IF309"/>
      <c r="IG309"/>
      <c r="IH309"/>
      <c r="II309"/>
      <c r="IJ309"/>
      <c r="IK309"/>
      <c r="IL309"/>
      <c r="IM309"/>
      <c r="IN309"/>
      <c r="IO309"/>
    </row>
    <row r="310" spans="1:249" s="427" customFormat="1" ht="18" customHeight="1">
      <c r="A310" s="378">
        <v>2030606</v>
      </c>
      <c r="B310" s="344" t="s">
        <v>105</v>
      </c>
      <c r="C310" s="273"/>
      <c r="D310" s="273"/>
      <c r="E310" s="273">
        <v>0</v>
      </c>
      <c r="F310" s="447"/>
      <c r="G310" s="273">
        <v>0</v>
      </c>
      <c r="H310" s="447"/>
      <c r="I310" s="454"/>
      <c r="HQ310"/>
      <c r="HR310"/>
      <c r="HS310"/>
      <c r="HT310"/>
      <c r="HU310"/>
      <c r="HV310"/>
      <c r="HW310"/>
      <c r="HX310"/>
      <c r="HY310"/>
      <c r="HZ310"/>
      <c r="IA310"/>
      <c r="IB310"/>
      <c r="IC310"/>
      <c r="ID310"/>
      <c r="IE310"/>
      <c r="IF310"/>
      <c r="IG310"/>
      <c r="IH310"/>
      <c r="II310"/>
      <c r="IJ310"/>
      <c r="IK310"/>
      <c r="IL310"/>
      <c r="IM310"/>
      <c r="IN310"/>
      <c r="IO310"/>
    </row>
    <row r="311" spans="1:249" s="427" customFormat="1" ht="18" customHeight="1">
      <c r="A311" s="378">
        <v>2030607</v>
      </c>
      <c r="B311" s="448" t="s">
        <v>287</v>
      </c>
      <c r="C311" s="273">
        <v>2732</v>
      </c>
      <c r="D311" s="273"/>
      <c r="E311" s="273">
        <v>7296</v>
      </c>
      <c r="F311" s="447"/>
      <c r="G311" s="273">
        <v>4102</v>
      </c>
      <c r="H311" s="447">
        <v>0.77864456362749879</v>
      </c>
      <c r="I311" s="454"/>
      <c r="HQ311"/>
      <c r="HR311"/>
      <c r="HS311"/>
      <c r="HT311"/>
      <c r="HU311"/>
      <c r="HV311"/>
      <c r="HW311"/>
      <c r="HX311"/>
      <c r="HY311"/>
      <c r="HZ311"/>
      <c r="IA311"/>
      <c r="IB311"/>
      <c r="IC311"/>
      <c r="ID311"/>
      <c r="IE311"/>
      <c r="IF311"/>
      <c r="IG311"/>
      <c r="IH311"/>
      <c r="II311"/>
      <c r="IJ311"/>
      <c r="IK311"/>
      <c r="IL311"/>
      <c r="IM311"/>
      <c r="IN311"/>
      <c r="IO311"/>
    </row>
    <row r="312" spans="1:249" s="427" customFormat="1" ht="63.95" customHeight="1">
      <c r="A312" s="378" t="s">
        <v>288</v>
      </c>
      <c r="B312" s="445" t="s">
        <v>289</v>
      </c>
      <c r="C312" s="273">
        <v>102488</v>
      </c>
      <c r="D312" s="273">
        <v>120609</v>
      </c>
      <c r="E312" s="273">
        <v>118820</v>
      </c>
      <c r="F312" s="447">
        <v>0.98516694442371633</v>
      </c>
      <c r="G312" s="273">
        <v>87198</v>
      </c>
      <c r="H312" s="447">
        <v>0.36264593224615238</v>
      </c>
      <c r="I312" s="454" t="s">
        <v>290</v>
      </c>
      <c r="HQ312"/>
      <c r="HR312"/>
      <c r="HS312"/>
      <c r="HT312"/>
      <c r="HU312"/>
      <c r="HV312"/>
      <c r="HW312"/>
      <c r="HX312"/>
      <c r="HY312"/>
      <c r="HZ312"/>
      <c r="IA312"/>
      <c r="IB312"/>
      <c r="IC312"/>
      <c r="ID312"/>
      <c r="IE312"/>
      <c r="IF312"/>
      <c r="IG312"/>
      <c r="IH312"/>
      <c r="II312"/>
      <c r="IJ312"/>
      <c r="IK312"/>
      <c r="IL312"/>
      <c r="IM312"/>
      <c r="IN312"/>
      <c r="IO312"/>
    </row>
    <row r="313" spans="1:249" s="427" customFormat="1" ht="18" customHeight="1">
      <c r="A313" s="378">
        <v>20399</v>
      </c>
      <c r="B313" s="448" t="s">
        <v>96</v>
      </c>
      <c r="C313" s="273">
        <v>53468</v>
      </c>
      <c r="D313" s="273"/>
      <c r="E313" s="273">
        <v>56341</v>
      </c>
      <c r="F313" s="447"/>
      <c r="G313" s="273">
        <v>51690</v>
      </c>
      <c r="H313" s="447">
        <v>8.9978719288063447E-2</v>
      </c>
      <c r="I313" s="454"/>
      <c r="HQ313"/>
      <c r="HR313"/>
      <c r="HS313"/>
      <c r="HT313"/>
      <c r="HU313"/>
      <c r="HV313"/>
      <c r="HW313"/>
      <c r="HX313"/>
      <c r="HY313"/>
      <c r="HZ313"/>
      <c r="IA313"/>
      <c r="IB313"/>
      <c r="IC313"/>
      <c r="ID313"/>
      <c r="IE313"/>
      <c r="IF313"/>
      <c r="IG313"/>
      <c r="IH313"/>
      <c r="II313"/>
      <c r="IJ313"/>
      <c r="IK313"/>
      <c r="IL313"/>
      <c r="IM313"/>
      <c r="IN313"/>
      <c r="IO313"/>
    </row>
    <row r="314" spans="1:249" s="427" customFormat="1" ht="18" customHeight="1">
      <c r="A314" s="378">
        <v>2039901</v>
      </c>
      <c r="B314" s="449" t="s">
        <v>97</v>
      </c>
      <c r="C314" s="273">
        <v>18300</v>
      </c>
      <c r="D314" s="273"/>
      <c r="E314" s="273">
        <v>14621</v>
      </c>
      <c r="F314" s="447"/>
      <c r="G314" s="273">
        <v>9443</v>
      </c>
      <c r="H314" s="447">
        <v>0.54834268770517847</v>
      </c>
      <c r="I314" s="454"/>
      <c r="HQ314"/>
      <c r="HR314"/>
      <c r="HS314"/>
      <c r="HT314"/>
      <c r="HU314"/>
      <c r="HV314"/>
      <c r="HW314"/>
      <c r="HX314"/>
      <c r="HY314"/>
      <c r="HZ314"/>
      <c r="IA314"/>
      <c r="IB314"/>
      <c r="IC314"/>
      <c r="ID314"/>
      <c r="IE314"/>
      <c r="IF314"/>
      <c r="IG314"/>
      <c r="IH314"/>
      <c r="II314"/>
      <c r="IJ314"/>
      <c r="IK314"/>
      <c r="IL314"/>
      <c r="IM314"/>
      <c r="IN314"/>
      <c r="IO314"/>
    </row>
    <row r="315" spans="1:249" s="428" customFormat="1" ht="18" customHeight="1">
      <c r="A315" s="459">
        <v>204</v>
      </c>
      <c r="B315" s="449" t="s">
        <v>98</v>
      </c>
      <c r="C315" s="273">
        <v>587</v>
      </c>
      <c r="D315" s="273"/>
      <c r="E315" s="273">
        <v>597</v>
      </c>
      <c r="F315" s="447"/>
      <c r="G315" s="273">
        <v>2222</v>
      </c>
      <c r="H315" s="447">
        <v>-0.73132313231323132</v>
      </c>
      <c r="I315" s="454"/>
    </row>
    <row r="316" spans="1:249" s="427" customFormat="1" ht="18" customHeight="1">
      <c r="A316" s="378">
        <v>20401</v>
      </c>
      <c r="B316" s="449" t="s">
        <v>291</v>
      </c>
      <c r="C316" s="273">
        <v>1687</v>
      </c>
      <c r="D316" s="273"/>
      <c r="E316" s="273">
        <v>486</v>
      </c>
      <c r="F316" s="447"/>
      <c r="G316" s="273">
        <v>2221</v>
      </c>
      <c r="H316" s="447">
        <v>-0.78117964880684376</v>
      </c>
      <c r="I316" s="454"/>
      <c r="HQ316"/>
      <c r="HR316"/>
      <c r="HS316"/>
      <c r="HT316"/>
      <c r="HU316"/>
      <c r="HV316"/>
      <c r="HW316"/>
      <c r="HX316"/>
      <c r="HY316"/>
      <c r="HZ316"/>
      <c r="IA316"/>
      <c r="IB316"/>
      <c r="IC316"/>
      <c r="ID316"/>
      <c r="IE316"/>
      <c r="IF316"/>
      <c r="IG316"/>
      <c r="IH316"/>
      <c r="II316"/>
      <c r="IJ316"/>
      <c r="IK316"/>
      <c r="IL316"/>
      <c r="IM316"/>
      <c r="IN316"/>
      <c r="IO316"/>
    </row>
    <row r="317" spans="1:249" s="427" customFormat="1" ht="18" customHeight="1">
      <c r="A317" s="378">
        <v>2040101</v>
      </c>
      <c r="B317" s="448" t="s">
        <v>292</v>
      </c>
      <c r="C317" s="273">
        <v>3536</v>
      </c>
      <c r="D317" s="273"/>
      <c r="E317" s="273">
        <v>2966</v>
      </c>
      <c r="F317" s="447"/>
      <c r="G317" s="273">
        <v>2299</v>
      </c>
      <c r="H317" s="447">
        <v>0.290126141800783</v>
      </c>
      <c r="I317" s="454"/>
      <c r="HQ317"/>
      <c r="HR317"/>
      <c r="HS317"/>
      <c r="HT317"/>
      <c r="HU317"/>
      <c r="HV317"/>
      <c r="HW317"/>
      <c r="HX317"/>
      <c r="HY317"/>
      <c r="HZ317"/>
      <c r="IA317"/>
      <c r="IB317"/>
      <c r="IC317"/>
      <c r="ID317"/>
      <c r="IE317"/>
      <c r="IF317"/>
      <c r="IG317"/>
      <c r="IH317"/>
      <c r="II317"/>
      <c r="IJ317"/>
      <c r="IK317"/>
      <c r="IL317"/>
      <c r="IM317"/>
      <c r="IN317"/>
      <c r="IO317"/>
    </row>
    <row r="318" spans="1:249" s="427" customFormat="1" ht="18" customHeight="1">
      <c r="A318" s="378">
        <v>2040102</v>
      </c>
      <c r="B318" s="448" t="s">
        <v>293</v>
      </c>
      <c r="C318" s="273">
        <v>944</v>
      </c>
      <c r="D318" s="273"/>
      <c r="E318" s="273">
        <v>560</v>
      </c>
      <c r="F318" s="447"/>
      <c r="G318" s="273">
        <v>478</v>
      </c>
      <c r="H318" s="447">
        <v>0.17154811715481166</v>
      </c>
      <c r="I318" s="454"/>
      <c r="HQ318"/>
      <c r="HR318"/>
      <c r="HS318"/>
      <c r="HT318"/>
      <c r="HU318"/>
      <c r="HV318"/>
      <c r="HW318"/>
      <c r="HX318"/>
      <c r="HY318"/>
      <c r="HZ318"/>
      <c r="IA318"/>
      <c r="IB318"/>
      <c r="IC318"/>
      <c r="ID318"/>
      <c r="IE318"/>
      <c r="IF318"/>
      <c r="IG318"/>
      <c r="IH318"/>
      <c r="II318"/>
      <c r="IJ318"/>
      <c r="IK318"/>
      <c r="IL318"/>
      <c r="IM318"/>
      <c r="IN318"/>
      <c r="IO318"/>
    </row>
    <row r="319" spans="1:249" s="427" customFormat="1" ht="18" customHeight="1">
      <c r="A319" s="378">
        <v>2040103</v>
      </c>
      <c r="B319" s="448" t="s">
        <v>294</v>
      </c>
      <c r="C319" s="273">
        <v>513</v>
      </c>
      <c r="D319" s="273"/>
      <c r="E319" s="273">
        <v>343</v>
      </c>
      <c r="F319" s="447"/>
      <c r="G319" s="273">
        <v>228</v>
      </c>
      <c r="H319" s="447">
        <v>0.5043859649122806</v>
      </c>
      <c r="I319" s="454"/>
      <c r="HQ319"/>
      <c r="HR319"/>
      <c r="HS319"/>
      <c r="HT319"/>
      <c r="HU319"/>
      <c r="HV319"/>
      <c r="HW319"/>
      <c r="HX319"/>
      <c r="HY319"/>
      <c r="HZ319"/>
      <c r="IA319"/>
      <c r="IB319"/>
      <c r="IC319"/>
      <c r="ID319"/>
      <c r="IE319"/>
      <c r="IF319"/>
      <c r="IG319"/>
      <c r="IH319"/>
      <c r="II319"/>
      <c r="IJ319"/>
      <c r="IK319"/>
      <c r="IL319"/>
      <c r="IM319"/>
      <c r="IN319"/>
      <c r="IO319"/>
    </row>
    <row r="320" spans="1:249" s="427" customFormat="1" ht="18" customHeight="1">
      <c r="A320" s="378">
        <v>2040104</v>
      </c>
      <c r="B320" s="449" t="s">
        <v>295</v>
      </c>
      <c r="C320" s="273">
        <v>1062</v>
      </c>
      <c r="D320" s="273"/>
      <c r="E320" s="273">
        <v>567</v>
      </c>
      <c r="F320" s="447"/>
      <c r="G320" s="273">
        <v>594</v>
      </c>
      <c r="H320" s="447">
        <v>-4.5454545454545414E-2</v>
      </c>
      <c r="I320" s="454"/>
      <c r="HQ320"/>
      <c r="HR320"/>
      <c r="HS320"/>
      <c r="HT320"/>
      <c r="HU320"/>
      <c r="HV320"/>
      <c r="HW320"/>
      <c r="HX320"/>
      <c r="HY320"/>
      <c r="HZ320"/>
      <c r="IA320"/>
      <c r="IB320"/>
      <c r="IC320"/>
      <c r="ID320"/>
      <c r="IE320"/>
      <c r="IF320"/>
      <c r="IG320"/>
      <c r="IH320"/>
      <c r="II320"/>
      <c r="IJ320"/>
      <c r="IK320"/>
      <c r="IL320"/>
      <c r="IM320"/>
      <c r="IN320"/>
      <c r="IO320"/>
    </row>
    <row r="321" spans="1:249" s="427" customFormat="1" ht="18" customHeight="1">
      <c r="A321" s="378">
        <v>2040105</v>
      </c>
      <c r="B321" s="449" t="s">
        <v>296</v>
      </c>
      <c r="C321" s="273">
        <v>6497</v>
      </c>
      <c r="D321" s="273"/>
      <c r="E321" s="273">
        <v>1776</v>
      </c>
      <c r="F321" s="447"/>
      <c r="G321" s="273">
        <v>1816</v>
      </c>
      <c r="H321" s="447">
        <v>-2.2026431718061623E-2</v>
      </c>
      <c r="I321" s="454"/>
      <c r="HQ321"/>
      <c r="HR321"/>
      <c r="HS321"/>
      <c r="HT321"/>
      <c r="HU321"/>
      <c r="HV321"/>
      <c r="HW321"/>
      <c r="HX321"/>
      <c r="HY321"/>
      <c r="HZ321"/>
      <c r="IA321"/>
      <c r="IB321"/>
      <c r="IC321"/>
      <c r="ID321"/>
      <c r="IE321"/>
      <c r="IF321"/>
      <c r="IG321"/>
      <c r="IH321"/>
      <c r="II321"/>
      <c r="IJ321"/>
      <c r="IK321"/>
      <c r="IL321"/>
      <c r="IM321"/>
      <c r="IN321"/>
      <c r="IO321"/>
    </row>
    <row r="322" spans="1:249" s="427" customFormat="1" ht="18" customHeight="1">
      <c r="A322" s="378">
        <v>2040106</v>
      </c>
      <c r="B322" s="449" t="s">
        <v>105</v>
      </c>
      <c r="C322" s="273"/>
      <c r="D322" s="273"/>
      <c r="E322" s="273">
        <v>0</v>
      </c>
      <c r="F322" s="447"/>
      <c r="G322" s="273">
        <v>0</v>
      </c>
      <c r="H322" s="447"/>
      <c r="I322" s="454"/>
      <c r="HQ322"/>
      <c r="HR322"/>
      <c r="HS322"/>
      <c r="HT322"/>
      <c r="HU322"/>
      <c r="HV322"/>
      <c r="HW322"/>
      <c r="HX322"/>
      <c r="HY322"/>
      <c r="HZ322"/>
      <c r="IA322"/>
      <c r="IB322"/>
      <c r="IC322"/>
      <c r="ID322"/>
      <c r="IE322"/>
      <c r="IF322"/>
      <c r="IG322"/>
      <c r="IH322"/>
      <c r="II322"/>
      <c r="IJ322"/>
      <c r="IK322"/>
      <c r="IL322"/>
      <c r="IM322"/>
      <c r="IN322"/>
      <c r="IO322"/>
    </row>
    <row r="323" spans="1:249" s="427" customFormat="1" ht="18" customHeight="1">
      <c r="A323" s="378">
        <v>2040107</v>
      </c>
      <c r="B323" s="344" t="s">
        <v>297</v>
      </c>
      <c r="C323" s="273">
        <v>15895</v>
      </c>
      <c r="D323" s="273"/>
      <c r="E323" s="273">
        <v>40563</v>
      </c>
      <c r="F323" s="447"/>
      <c r="G323" s="273">
        <v>16207</v>
      </c>
      <c r="H323" s="447">
        <v>1.5028074288887519</v>
      </c>
      <c r="I323" s="454"/>
      <c r="HQ323"/>
      <c r="HR323"/>
      <c r="HS323"/>
      <c r="HT323"/>
      <c r="HU323"/>
      <c r="HV323"/>
      <c r="HW323"/>
      <c r="HX323"/>
      <c r="HY323"/>
      <c r="HZ323"/>
      <c r="IA323"/>
      <c r="IB323"/>
      <c r="IC323"/>
      <c r="ID323"/>
      <c r="IE323"/>
      <c r="IF323"/>
      <c r="IG323"/>
      <c r="IH323"/>
      <c r="II323"/>
      <c r="IJ323"/>
      <c r="IK323"/>
      <c r="IL323"/>
      <c r="IM323"/>
      <c r="IN323"/>
      <c r="IO323"/>
    </row>
    <row r="324" spans="1:249" s="427" customFormat="1" ht="54.95" customHeight="1">
      <c r="A324" s="378">
        <v>2040108</v>
      </c>
      <c r="B324" s="445" t="s">
        <v>298</v>
      </c>
      <c r="C324" s="273">
        <v>193190</v>
      </c>
      <c r="D324" s="273">
        <v>215670</v>
      </c>
      <c r="E324" s="273">
        <v>202396</v>
      </c>
      <c r="F324" s="447">
        <v>0.93845226503454349</v>
      </c>
      <c r="G324" s="273">
        <v>137581</v>
      </c>
      <c r="H324" s="447">
        <v>0.47110429492444461</v>
      </c>
      <c r="I324" s="456" t="s">
        <v>299</v>
      </c>
      <c r="HQ324"/>
      <c r="HR324"/>
      <c r="HS324"/>
      <c r="HT324"/>
      <c r="HU324"/>
      <c r="HV324"/>
      <c r="HW324"/>
      <c r="HX324"/>
      <c r="HY324"/>
      <c r="HZ324"/>
      <c r="IA324"/>
      <c r="IB324"/>
      <c r="IC324"/>
      <c r="ID324"/>
      <c r="IE324"/>
      <c r="IF324"/>
      <c r="IG324"/>
      <c r="IH324"/>
      <c r="II324"/>
      <c r="IJ324"/>
      <c r="IK324"/>
      <c r="IL324"/>
      <c r="IM324"/>
      <c r="IN324"/>
      <c r="IO324"/>
    </row>
    <row r="325" spans="1:249" s="427" customFormat="1" ht="18" customHeight="1">
      <c r="A325" s="378">
        <v>2040199</v>
      </c>
      <c r="B325" s="448" t="s">
        <v>96</v>
      </c>
      <c r="C325" s="273">
        <v>72216</v>
      </c>
      <c r="D325" s="273"/>
      <c r="E325" s="273">
        <v>88455</v>
      </c>
      <c r="F325" s="447"/>
      <c r="G325" s="273">
        <v>74486</v>
      </c>
      <c r="H325" s="447">
        <v>0.18753859785731541</v>
      </c>
      <c r="I325" s="454"/>
      <c r="HQ325"/>
      <c r="HR325"/>
      <c r="HS325"/>
      <c r="HT325"/>
      <c r="HU325"/>
      <c r="HV325"/>
      <c r="HW325"/>
      <c r="HX325"/>
      <c r="HY325"/>
      <c r="HZ325"/>
      <c r="IA325"/>
      <c r="IB325"/>
      <c r="IC325"/>
      <c r="ID325"/>
      <c r="IE325"/>
      <c r="IF325"/>
      <c r="IG325"/>
      <c r="IH325"/>
      <c r="II325"/>
      <c r="IJ325"/>
      <c r="IK325"/>
      <c r="IL325"/>
      <c r="IM325"/>
      <c r="IN325"/>
      <c r="IO325"/>
    </row>
    <row r="326" spans="1:249" s="427" customFormat="1" ht="18" customHeight="1">
      <c r="A326" s="378">
        <v>20402</v>
      </c>
      <c r="B326" s="448" t="s">
        <v>97</v>
      </c>
      <c r="C326" s="273">
        <v>36454</v>
      </c>
      <c r="D326" s="273"/>
      <c r="E326" s="273">
        <v>21682</v>
      </c>
      <c r="F326" s="447"/>
      <c r="G326" s="273">
        <v>5146</v>
      </c>
      <c r="H326" s="447">
        <v>3.2133696074621065</v>
      </c>
      <c r="I326" s="454"/>
      <c r="HQ326"/>
      <c r="HR326"/>
      <c r="HS326"/>
      <c r="HT326"/>
      <c r="HU326"/>
      <c r="HV326"/>
      <c r="HW326"/>
      <c r="HX326"/>
      <c r="HY326"/>
      <c r="HZ326"/>
      <c r="IA326"/>
      <c r="IB326"/>
      <c r="IC326"/>
      <c r="ID326"/>
      <c r="IE326"/>
      <c r="IF326"/>
      <c r="IG326"/>
      <c r="IH326"/>
      <c r="II326"/>
      <c r="IJ326"/>
      <c r="IK326"/>
      <c r="IL326"/>
      <c r="IM326"/>
      <c r="IN326"/>
      <c r="IO326"/>
    </row>
    <row r="327" spans="1:249" s="427" customFormat="1" ht="18" customHeight="1">
      <c r="A327" s="378">
        <v>2040201</v>
      </c>
      <c r="B327" s="449" t="s">
        <v>98</v>
      </c>
      <c r="C327" s="273">
        <v>6762</v>
      </c>
      <c r="D327" s="273"/>
      <c r="E327" s="273">
        <v>3901</v>
      </c>
      <c r="F327" s="447"/>
      <c r="G327" s="273">
        <v>7246</v>
      </c>
      <c r="H327" s="447">
        <v>-0.46163400496825835</v>
      </c>
      <c r="I327" s="454"/>
      <c r="HQ327"/>
      <c r="HR327"/>
      <c r="HS327"/>
      <c r="HT327"/>
      <c r="HU327"/>
      <c r="HV327"/>
      <c r="HW327"/>
      <c r="HX327"/>
      <c r="HY327"/>
      <c r="HZ327"/>
      <c r="IA327"/>
      <c r="IB327"/>
      <c r="IC327"/>
      <c r="ID327"/>
      <c r="IE327"/>
      <c r="IF327"/>
      <c r="IG327"/>
      <c r="IH327"/>
      <c r="II327"/>
      <c r="IJ327"/>
      <c r="IK327"/>
      <c r="IL327"/>
      <c r="IM327"/>
      <c r="IN327"/>
      <c r="IO327"/>
    </row>
    <row r="328" spans="1:249" s="427" customFormat="1" ht="18" customHeight="1">
      <c r="A328" s="378">
        <v>2040202</v>
      </c>
      <c r="B328" s="449" t="s">
        <v>300</v>
      </c>
      <c r="C328" s="273">
        <v>34866</v>
      </c>
      <c r="D328" s="273"/>
      <c r="E328" s="273">
        <v>31009</v>
      </c>
      <c r="F328" s="447"/>
      <c r="G328" s="273">
        <v>18663</v>
      </c>
      <c r="H328" s="447">
        <v>0.661522799121256</v>
      </c>
      <c r="I328" s="454"/>
      <c r="HQ328"/>
      <c r="HR328"/>
      <c r="HS328"/>
      <c r="HT328"/>
      <c r="HU328"/>
      <c r="HV328"/>
      <c r="HW328"/>
      <c r="HX328"/>
      <c r="HY328"/>
      <c r="HZ328"/>
      <c r="IA328"/>
      <c r="IB328"/>
      <c r="IC328"/>
      <c r="ID328"/>
      <c r="IE328"/>
      <c r="IF328"/>
      <c r="IG328"/>
      <c r="IH328"/>
      <c r="II328"/>
      <c r="IJ328"/>
      <c r="IK328"/>
      <c r="IL328"/>
      <c r="IM328"/>
      <c r="IN328"/>
      <c r="IO328"/>
    </row>
    <row r="329" spans="1:249" s="427" customFormat="1" ht="18" customHeight="1">
      <c r="A329" s="378">
        <v>2040203</v>
      </c>
      <c r="B329" s="449" t="s">
        <v>301</v>
      </c>
      <c r="C329" s="273">
        <v>12967</v>
      </c>
      <c r="D329" s="273"/>
      <c r="E329" s="273">
        <v>10911</v>
      </c>
      <c r="F329" s="447"/>
      <c r="G329" s="273">
        <v>8457</v>
      </c>
      <c r="H329" s="447">
        <v>0.29017382050372476</v>
      </c>
      <c r="I329" s="454"/>
      <c r="HQ329"/>
      <c r="HR329"/>
      <c r="HS329"/>
      <c r="HT329"/>
      <c r="HU329"/>
      <c r="HV329"/>
      <c r="HW329"/>
      <c r="HX329"/>
      <c r="HY329"/>
      <c r="HZ329"/>
      <c r="IA329"/>
      <c r="IB329"/>
      <c r="IC329"/>
      <c r="ID329"/>
      <c r="IE329"/>
      <c r="IF329"/>
      <c r="IG329"/>
      <c r="IH329"/>
      <c r="II329"/>
      <c r="IJ329"/>
      <c r="IK329"/>
      <c r="IL329"/>
      <c r="IM329"/>
      <c r="IN329"/>
      <c r="IO329"/>
    </row>
    <row r="330" spans="1:249" s="427" customFormat="1" ht="18" customHeight="1">
      <c r="A330" s="378">
        <v>2040204</v>
      </c>
      <c r="B330" s="448" t="s">
        <v>302</v>
      </c>
      <c r="C330" s="273">
        <v>21734</v>
      </c>
      <c r="D330" s="273"/>
      <c r="E330" s="273">
        <v>13749</v>
      </c>
      <c r="F330" s="447"/>
      <c r="G330" s="273">
        <v>8406</v>
      </c>
      <c r="H330" s="447">
        <v>0.63561741613133482</v>
      </c>
      <c r="I330" s="454"/>
      <c r="HQ330"/>
      <c r="HR330"/>
      <c r="HS330"/>
      <c r="HT330"/>
      <c r="HU330"/>
      <c r="HV330"/>
      <c r="HW330"/>
      <c r="HX330"/>
      <c r="HY330"/>
      <c r="HZ330"/>
      <c r="IA330"/>
      <c r="IB330"/>
      <c r="IC330"/>
      <c r="ID330"/>
      <c r="IE330"/>
      <c r="IF330"/>
      <c r="IG330"/>
      <c r="IH330"/>
      <c r="II330"/>
      <c r="IJ330"/>
      <c r="IK330"/>
      <c r="IL330"/>
      <c r="IM330"/>
      <c r="IN330"/>
      <c r="IO330"/>
    </row>
    <row r="331" spans="1:249" s="427" customFormat="1" ht="18" customHeight="1">
      <c r="A331" s="378">
        <v>2040205</v>
      </c>
      <c r="B331" s="448" t="s">
        <v>105</v>
      </c>
      <c r="C331" s="273"/>
      <c r="D331" s="273"/>
      <c r="E331" s="273">
        <v>0</v>
      </c>
      <c r="F331" s="447"/>
      <c r="G331" s="273">
        <v>0</v>
      </c>
      <c r="H331" s="447"/>
      <c r="I331" s="454"/>
      <c r="HQ331"/>
      <c r="HR331"/>
      <c r="HS331"/>
      <c r="HT331"/>
      <c r="HU331"/>
      <c r="HV331"/>
      <c r="HW331"/>
      <c r="HX331"/>
      <c r="HY331"/>
      <c r="HZ331"/>
      <c r="IA331"/>
      <c r="IB331"/>
      <c r="IC331"/>
      <c r="ID331"/>
      <c r="IE331"/>
      <c r="IF331"/>
      <c r="IG331"/>
      <c r="IH331"/>
      <c r="II331"/>
      <c r="IJ331"/>
      <c r="IK331"/>
      <c r="IL331"/>
      <c r="IM331"/>
      <c r="IN331"/>
      <c r="IO331"/>
    </row>
    <row r="332" spans="1:249" s="427" customFormat="1" ht="18" customHeight="1">
      <c r="A332" s="378">
        <v>2040206</v>
      </c>
      <c r="B332" s="448" t="s">
        <v>303</v>
      </c>
      <c r="C332" s="273">
        <v>8191</v>
      </c>
      <c r="D332" s="273"/>
      <c r="E332" s="273">
        <v>32689</v>
      </c>
      <c r="F332" s="447"/>
      <c r="G332" s="273">
        <v>15177</v>
      </c>
      <c r="H332" s="447">
        <v>1.1538512222441852</v>
      </c>
      <c r="I332" s="454"/>
      <c r="HQ332"/>
      <c r="HR332"/>
      <c r="HS332"/>
      <c r="HT332"/>
      <c r="HU332"/>
      <c r="HV332"/>
      <c r="HW332"/>
      <c r="HX332"/>
      <c r="HY332"/>
      <c r="HZ332"/>
      <c r="IA332"/>
      <c r="IB332"/>
      <c r="IC332"/>
      <c r="ID332"/>
      <c r="IE332"/>
      <c r="IF332"/>
      <c r="IG332"/>
      <c r="IH332"/>
      <c r="II332"/>
      <c r="IJ332"/>
      <c r="IK332"/>
      <c r="IL332"/>
      <c r="IM332"/>
      <c r="IN332"/>
      <c r="IO332"/>
    </row>
    <row r="333" spans="1:249" s="427" customFormat="1" ht="18" customHeight="1">
      <c r="A333" s="378">
        <v>2040207</v>
      </c>
      <c r="B333" s="451" t="s">
        <v>304</v>
      </c>
      <c r="C333" s="273">
        <v>22029</v>
      </c>
      <c r="D333" s="273">
        <v>18500</v>
      </c>
      <c r="E333" s="273">
        <v>18500</v>
      </c>
      <c r="F333" s="447">
        <v>1</v>
      </c>
      <c r="G333" s="273">
        <v>19739</v>
      </c>
      <c r="H333" s="447">
        <v>-6.2769137240994977E-2</v>
      </c>
      <c r="I333" s="454"/>
      <c r="HQ333"/>
      <c r="HR333"/>
      <c r="HS333"/>
      <c r="HT333"/>
      <c r="HU333"/>
      <c r="HV333"/>
      <c r="HW333"/>
      <c r="HX333"/>
      <c r="HY333"/>
      <c r="HZ333"/>
      <c r="IA333"/>
      <c r="IB333"/>
      <c r="IC333"/>
      <c r="ID333"/>
      <c r="IE333"/>
      <c r="IF333"/>
      <c r="IG333"/>
      <c r="IH333"/>
      <c r="II333"/>
      <c r="IJ333"/>
      <c r="IK333"/>
      <c r="IL333"/>
      <c r="IM333"/>
      <c r="IN333"/>
      <c r="IO333"/>
    </row>
    <row r="334" spans="1:249" s="427" customFormat="1" ht="18" customHeight="1">
      <c r="A334" s="378">
        <v>2040208</v>
      </c>
      <c r="B334" s="449" t="s">
        <v>96</v>
      </c>
      <c r="C334" s="273">
        <v>3415</v>
      </c>
      <c r="D334" s="273"/>
      <c r="E334" s="273">
        <v>3735</v>
      </c>
      <c r="F334" s="447"/>
      <c r="G334" s="273">
        <v>3358</v>
      </c>
      <c r="H334" s="447">
        <v>0.1122692078618226</v>
      </c>
      <c r="I334" s="454"/>
      <c r="HQ334"/>
      <c r="HR334"/>
      <c r="HS334"/>
      <c r="HT334"/>
      <c r="HU334"/>
      <c r="HV334"/>
      <c r="HW334"/>
      <c r="HX334"/>
      <c r="HY334"/>
      <c r="HZ334"/>
      <c r="IA334"/>
      <c r="IB334"/>
      <c r="IC334"/>
      <c r="ID334"/>
      <c r="IE334"/>
      <c r="IF334"/>
      <c r="IG334"/>
      <c r="IH334"/>
      <c r="II334"/>
      <c r="IJ334"/>
      <c r="IK334"/>
      <c r="IL334"/>
      <c r="IM334"/>
      <c r="IN334"/>
      <c r="IO334"/>
    </row>
    <row r="335" spans="1:249" s="427" customFormat="1" ht="18" customHeight="1">
      <c r="A335" s="378">
        <v>2040209</v>
      </c>
      <c r="B335" s="449" t="s">
        <v>97</v>
      </c>
      <c r="C335" s="273">
        <v>727</v>
      </c>
      <c r="D335" s="273"/>
      <c r="E335" s="273">
        <v>289</v>
      </c>
      <c r="F335" s="447"/>
      <c r="G335" s="273">
        <v>31</v>
      </c>
      <c r="H335" s="447">
        <v>8.32258064516129</v>
      </c>
      <c r="I335" s="454"/>
      <c r="HQ335"/>
      <c r="HR335"/>
      <c r="HS335"/>
      <c r="HT335"/>
      <c r="HU335"/>
      <c r="HV335"/>
      <c r="HW335"/>
      <c r="HX335"/>
      <c r="HY335"/>
      <c r="HZ335"/>
      <c r="IA335"/>
      <c r="IB335"/>
      <c r="IC335"/>
      <c r="ID335"/>
      <c r="IE335"/>
      <c r="IF335"/>
      <c r="IG335"/>
      <c r="IH335"/>
      <c r="II335"/>
      <c r="IJ335"/>
      <c r="IK335"/>
      <c r="IL335"/>
      <c r="IM335"/>
      <c r="IN335"/>
      <c r="IO335"/>
    </row>
    <row r="336" spans="1:249" s="427" customFormat="1" ht="18" customHeight="1">
      <c r="A336" s="378">
        <v>2040210</v>
      </c>
      <c r="B336" s="344" t="s">
        <v>98</v>
      </c>
      <c r="C336" s="273">
        <v>247</v>
      </c>
      <c r="D336" s="273"/>
      <c r="E336" s="273">
        <v>245</v>
      </c>
      <c r="F336" s="447"/>
      <c r="G336" s="273">
        <v>179</v>
      </c>
      <c r="H336" s="447">
        <v>0.36871508379888263</v>
      </c>
      <c r="I336" s="454"/>
      <c r="HQ336"/>
      <c r="HR336"/>
      <c r="HS336"/>
      <c r="HT336"/>
      <c r="HU336"/>
      <c r="HV336"/>
      <c r="HW336"/>
      <c r="HX336"/>
      <c r="HY336"/>
      <c r="HZ336"/>
      <c r="IA336"/>
      <c r="IB336"/>
      <c r="IC336"/>
      <c r="ID336"/>
      <c r="IE336"/>
      <c r="IF336"/>
      <c r="IG336"/>
      <c r="IH336"/>
      <c r="II336"/>
      <c r="IJ336"/>
      <c r="IK336"/>
      <c r="IL336"/>
      <c r="IM336"/>
      <c r="IN336"/>
      <c r="IO336"/>
    </row>
    <row r="337" spans="1:249" s="427" customFormat="1" ht="18" customHeight="1">
      <c r="A337" s="378">
        <v>2040211</v>
      </c>
      <c r="B337" s="448" t="s">
        <v>305</v>
      </c>
      <c r="C337" s="273">
        <v>262</v>
      </c>
      <c r="D337" s="273"/>
      <c r="E337" s="273">
        <v>260</v>
      </c>
      <c r="F337" s="447"/>
      <c r="G337" s="273">
        <v>148</v>
      </c>
      <c r="H337" s="447">
        <v>0.7567567567567568</v>
      </c>
      <c r="I337" s="454"/>
      <c r="HQ337"/>
      <c r="HR337"/>
      <c r="HS337"/>
      <c r="HT337"/>
      <c r="HU337"/>
      <c r="HV337"/>
      <c r="HW337"/>
      <c r="HX337"/>
      <c r="HY337"/>
      <c r="HZ337"/>
      <c r="IA337"/>
      <c r="IB337"/>
      <c r="IC337"/>
      <c r="ID337"/>
      <c r="IE337"/>
      <c r="IF337"/>
      <c r="IG337"/>
      <c r="IH337"/>
      <c r="II337"/>
      <c r="IJ337"/>
      <c r="IK337"/>
      <c r="IL337"/>
      <c r="IM337"/>
      <c r="IN337"/>
      <c r="IO337"/>
    </row>
    <row r="338" spans="1:249" s="427" customFormat="1" ht="18" customHeight="1">
      <c r="A338" s="378">
        <v>2040212</v>
      </c>
      <c r="B338" s="448" t="s">
        <v>306</v>
      </c>
      <c r="C338" s="273">
        <v>856</v>
      </c>
      <c r="D338" s="273"/>
      <c r="E338" s="273">
        <v>796</v>
      </c>
      <c r="F338" s="447"/>
      <c r="G338" s="273">
        <v>693</v>
      </c>
      <c r="H338" s="447">
        <v>0.14862914862914867</v>
      </c>
      <c r="I338" s="454"/>
      <c r="HQ338"/>
      <c r="HR338"/>
      <c r="HS338"/>
      <c r="HT338"/>
      <c r="HU338"/>
      <c r="HV338"/>
      <c r="HW338"/>
      <c r="HX338"/>
      <c r="HY338"/>
      <c r="HZ338"/>
      <c r="IA338"/>
      <c r="IB338"/>
      <c r="IC338"/>
      <c r="ID338"/>
      <c r="IE338"/>
      <c r="IF338"/>
      <c r="IG338"/>
      <c r="IH338"/>
      <c r="II338"/>
      <c r="IJ338"/>
      <c r="IK338"/>
      <c r="IL338"/>
      <c r="IM338"/>
      <c r="IN338"/>
      <c r="IO338"/>
    </row>
    <row r="339" spans="1:249" s="427" customFormat="1" ht="18" customHeight="1">
      <c r="A339" s="378">
        <v>2040213</v>
      </c>
      <c r="B339" s="448" t="s">
        <v>307</v>
      </c>
      <c r="C339" s="273">
        <v>634</v>
      </c>
      <c r="D339" s="273"/>
      <c r="E339" s="273">
        <v>625</v>
      </c>
      <c r="F339" s="447"/>
      <c r="G339" s="273">
        <v>297</v>
      </c>
      <c r="H339" s="447">
        <v>1.1043771043771042</v>
      </c>
      <c r="I339" s="454"/>
      <c r="HQ339"/>
      <c r="HR339"/>
      <c r="HS339"/>
      <c r="HT339"/>
      <c r="HU339"/>
      <c r="HV339"/>
      <c r="HW339"/>
      <c r="HX339"/>
      <c r="HY339"/>
      <c r="HZ339"/>
      <c r="IA339"/>
      <c r="IB339"/>
      <c r="IC339"/>
      <c r="ID339"/>
      <c r="IE339"/>
      <c r="IF339"/>
      <c r="IG339"/>
      <c r="IH339"/>
      <c r="II339"/>
      <c r="IJ339"/>
      <c r="IK339"/>
      <c r="IL339"/>
      <c r="IM339"/>
      <c r="IN339"/>
      <c r="IO339"/>
    </row>
    <row r="340" spans="1:249" s="427" customFormat="1" ht="18" customHeight="1">
      <c r="A340" s="378">
        <v>2040214</v>
      </c>
      <c r="B340" s="449" t="s">
        <v>308</v>
      </c>
      <c r="C340" s="273">
        <v>1861</v>
      </c>
      <c r="D340" s="273"/>
      <c r="E340" s="273">
        <v>1934</v>
      </c>
      <c r="F340" s="447"/>
      <c r="G340" s="273">
        <v>1231</v>
      </c>
      <c r="H340" s="447">
        <v>0.57108042242079615</v>
      </c>
      <c r="I340" s="454"/>
      <c r="HQ340"/>
      <c r="HR340"/>
      <c r="HS340"/>
      <c r="HT340"/>
      <c r="HU340"/>
      <c r="HV340"/>
      <c r="HW340"/>
      <c r="HX340"/>
      <c r="HY340"/>
      <c r="HZ340"/>
      <c r="IA340"/>
      <c r="IB340"/>
      <c r="IC340"/>
      <c r="ID340"/>
      <c r="IE340"/>
      <c r="IF340"/>
      <c r="IG340"/>
      <c r="IH340"/>
      <c r="II340"/>
      <c r="IJ340"/>
      <c r="IK340"/>
      <c r="IL340"/>
      <c r="IM340"/>
      <c r="IN340"/>
      <c r="IO340"/>
    </row>
    <row r="341" spans="1:249" s="427" customFormat="1" ht="18" customHeight="1">
      <c r="A341" s="378">
        <v>2040215</v>
      </c>
      <c r="B341" s="449" t="s">
        <v>309</v>
      </c>
      <c r="C341" s="273">
        <v>324</v>
      </c>
      <c r="D341" s="273"/>
      <c r="E341" s="273">
        <v>409</v>
      </c>
      <c r="F341" s="447"/>
      <c r="G341" s="273">
        <v>259</v>
      </c>
      <c r="H341" s="447">
        <v>0.5791505791505791</v>
      </c>
      <c r="I341" s="454"/>
      <c r="HQ341"/>
      <c r="HR341"/>
      <c r="HS341"/>
      <c r="HT341"/>
      <c r="HU341"/>
      <c r="HV341"/>
      <c r="HW341"/>
      <c r="HX341"/>
      <c r="HY341"/>
      <c r="HZ341"/>
      <c r="IA341"/>
      <c r="IB341"/>
      <c r="IC341"/>
      <c r="ID341"/>
      <c r="IE341"/>
      <c r="IF341"/>
      <c r="IG341"/>
      <c r="IH341"/>
      <c r="II341"/>
      <c r="IJ341"/>
      <c r="IK341"/>
      <c r="IL341"/>
      <c r="IM341"/>
      <c r="IN341"/>
      <c r="IO341"/>
    </row>
    <row r="342" spans="1:249" s="427" customFormat="1" ht="18" customHeight="1">
      <c r="A342" s="378">
        <v>2040216</v>
      </c>
      <c r="B342" s="449" t="s">
        <v>310</v>
      </c>
      <c r="C342" s="273">
        <v>9958</v>
      </c>
      <c r="D342" s="273"/>
      <c r="E342" s="273">
        <v>8341</v>
      </c>
      <c r="F342" s="447"/>
      <c r="G342" s="273">
        <v>8724</v>
      </c>
      <c r="H342" s="447">
        <v>-4.3901879871618532E-2</v>
      </c>
      <c r="I342" s="454"/>
      <c r="HQ342"/>
      <c r="HR342"/>
      <c r="HS342"/>
      <c r="HT342"/>
      <c r="HU342"/>
      <c r="HV342"/>
      <c r="HW342"/>
      <c r="HX342"/>
      <c r="HY342"/>
      <c r="HZ342"/>
      <c r="IA342"/>
      <c r="IB342"/>
      <c r="IC342"/>
      <c r="ID342"/>
      <c r="IE342"/>
      <c r="IF342"/>
      <c r="IG342"/>
      <c r="IH342"/>
      <c r="II342"/>
      <c r="IJ342"/>
      <c r="IK342"/>
      <c r="IL342"/>
      <c r="IM342"/>
      <c r="IN342"/>
      <c r="IO342"/>
    </row>
    <row r="343" spans="1:249" s="427" customFormat="1" ht="18" customHeight="1">
      <c r="A343" s="378">
        <v>2040217</v>
      </c>
      <c r="B343" s="449" t="s">
        <v>311</v>
      </c>
      <c r="C343" s="273"/>
      <c r="D343" s="273"/>
      <c r="E343" s="273">
        <v>0</v>
      </c>
      <c r="F343" s="447"/>
      <c r="G343" s="273">
        <v>0</v>
      </c>
      <c r="H343" s="447"/>
      <c r="I343" s="454"/>
      <c r="HQ343"/>
      <c r="HR343"/>
      <c r="HS343"/>
      <c r="HT343"/>
      <c r="HU343"/>
      <c r="HV343"/>
      <c r="HW343"/>
      <c r="HX343"/>
      <c r="HY343"/>
      <c r="HZ343"/>
      <c r="IA343"/>
      <c r="IB343"/>
      <c r="IC343"/>
      <c r="ID343"/>
      <c r="IE343"/>
      <c r="IF343"/>
      <c r="IG343"/>
      <c r="IH343"/>
      <c r="II343"/>
      <c r="IJ343"/>
      <c r="IK343"/>
      <c r="IL343"/>
      <c r="IM343"/>
      <c r="IN343"/>
      <c r="IO343"/>
    </row>
    <row r="344" spans="1:249" s="427" customFormat="1" ht="18" customHeight="1">
      <c r="A344" s="378">
        <v>2040218</v>
      </c>
      <c r="B344" s="449" t="s">
        <v>312</v>
      </c>
      <c r="C344" s="273"/>
      <c r="D344" s="273"/>
      <c r="E344" s="273">
        <v>0</v>
      </c>
      <c r="F344" s="447"/>
      <c r="G344" s="273">
        <v>0</v>
      </c>
      <c r="H344" s="447"/>
      <c r="I344" s="454"/>
      <c r="HQ344"/>
      <c r="HR344"/>
      <c r="HS344"/>
      <c r="HT344"/>
      <c r="HU344"/>
      <c r="HV344"/>
      <c r="HW344"/>
      <c r="HX344"/>
      <c r="HY344"/>
      <c r="HZ344"/>
      <c r="IA344"/>
      <c r="IB344"/>
      <c r="IC344"/>
      <c r="ID344"/>
      <c r="IE344"/>
      <c r="IF344"/>
      <c r="IG344"/>
      <c r="IH344"/>
      <c r="II344"/>
      <c r="IJ344"/>
      <c r="IK344"/>
      <c r="IL344"/>
      <c r="IM344"/>
      <c r="IN344"/>
      <c r="IO344"/>
    </row>
    <row r="345" spans="1:249" s="427" customFormat="1" ht="18" customHeight="1">
      <c r="A345" s="378">
        <v>2040219</v>
      </c>
      <c r="B345" s="448" t="s">
        <v>105</v>
      </c>
      <c r="C345" s="273"/>
      <c r="D345" s="273"/>
      <c r="E345" s="273">
        <v>0</v>
      </c>
      <c r="F345" s="447"/>
      <c r="G345" s="273">
        <v>0</v>
      </c>
      <c r="H345" s="447"/>
      <c r="I345" s="454"/>
      <c r="HQ345"/>
      <c r="HR345"/>
      <c r="HS345"/>
      <c r="HT345"/>
      <c r="HU345"/>
      <c r="HV345"/>
      <c r="HW345"/>
      <c r="HX345"/>
      <c r="HY345"/>
      <c r="HZ345"/>
      <c r="IA345"/>
      <c r="IB345"/>
      <c r="IC345"/>
      <c r="ID345"/>
      <c r="IE345"/>
      <c r="IF345"/>
      <c r="IG345"/>
      <c r="IH345"/>
      <c r="II345"/>
      <c r="IJ345"/>
      <c r="IK345"/>
      <c r="IL345"/>
      <c r="IM345"/>
      <c r="IN345"/>
      <c r="IO345"/>
    </row>
    <row r="346" spans="1:249" s="427" customFormat="1" ht="18" customHeight="1">
      <c r="A346" s="378">
        <v>2040250</v>
      </c>
      <c r="B346" s="448" t="s">
        <v>313</v>
      </c>
      <c r="C346" s="273">
        <v>3746</v>
      </c>
      <c r="D346" s="273"/>
      <c r="E346" s="273">
        <v>1866</v>
      </c>
      <c r="F346" s="447"/>
      <c r="G346" s="273">
        <v>4819</v>
      </c>
      <c r="H346" s="447">
        <v>-0.61278273500726299</v>
      </c>
      <c r="I346" s="454"/>
      <c r="HQ346"/>
      <c r="HR346"/>
      <c r="HS346"/>
      <c r="HT346"/>
      <c r="HU346"/>
      <c r="HV346"/>
      <c r="HW346"/>
      <c r="HX346"/>
      <c r="HY346"/>
      <c r="HZ346"/>
      <c r="IA346"/>
      <c r="IB346"/>
      <c r="IC346"/>
      <c r="ID346"/>
      <c r="IE346"/>
      <c r="IF346"/>
      <c r="IG346"/>
      <c r="IH346"/>
      <c r="II346"/>
      <c r="IJ346"/>
      <c r="IK346"/>
      <c r="IL346"/>
      <c r="IM346"/>
      <c r="IN346"/>
      <c r="IO346"/>
    </row>
    <row r="347" spans="1:249" s="427" customFormat="1" ht="18" customHeight="1">
      <c r="A347" s="378">
        <v>2040299</v>
      </c>
      <c r="B347" s="445" t="s">
        <v>314</v>
      </c>
      <c r="C347" s="273">
        <v>31533</v>
      </c>
      <c r="D347" s="273">
        <v>37858</v>
      </c>
      <c r="E347" s="273">
        <v>37483</v>
      </c>
      <c r="F347" s="447">
        <v>0.9900945638966665</v>
      </c>
      <c r="G347" s="273">
        <v>35213</v>
      </c>
      <c r="H347" s="447">
        <v>6.4464828330446089E-2</v>
      </c>
      <c r="I347" s="454"/>
      <c r="HQ347"/>
      <c r="HR347"/>
      <c r="HS347"/>
      <c r="HT347"/>
      <c r="HU347"/>
      <c r="HV347"/>
      <c r="HW347"/>
      <c r="HX347"/>
      <c r="HY347"/>
      <c r="HZ347"/>
      <c r="IA347"/>
      <c r="IB347"/>
      <c r="IC347"/>
      <c r="ID347"/>
      <c r="IE347"/>
      <c r="IF347"/>
      <c r="IG347"/>
      <c r="IH347"/>
      <c r="II347"/>
      <c r="IJ347"/>
      <c r="IK347"/>
      <c r="IL347"/>
      <c r="IM347"/>
      <c r="IN347"/>
      <c r="IO347"/>
    </row>
    <row r="348" spans="1:249" s="427" customFormat="1" ht="18" customHeight="1">
      <c r="A348" s="378">
        <v>20403</v>
      </c>
      <c r="B348" s="449" t="s">
        <v>96</v>
      </c>
      <c r="C348" s="273">
        <v>20686</v>
      </c>
      <c r="D348" s="273"/>
      <c r="E348" s="273">
        <v>20662</v>
      </c>
      <c r="F348" s="447"/>
      <c r="G348" s="273">
        <v>22558</v>
      </c>
      <c r="H348" s="447">
        <v>-8.4050004433017134E-2</v>
      </c>
      <c r="I348" s="454"/>
      <c r="HQ348"/>
      <c r="HR348"/>
      <c r="HS348"/>
      <c r="HT348"/>
      <c r="HU348"/>
      <c r="HV348"/>
      <c r="HW348"/>
      <c r="HX348"/>
      <c r="HY348"/>
      <c r="HZ348"/>
      <c r="IA348"/>
      <c r="IB348"/>
      <c r="IC348"/>
      <c r="ID348"/>
      <c r="IE348"/>
      <c r="IF348"/>
      <c r="IG348"/>
      <c r="IH348"/>
      <c r="II348"/>
      <c r="IJ348"/>
      <c r="IK348"/>
      <c r="IL348"/>
      <c r="IM348"/>
      <c r="IN348"/>
      <c r="IO348"/>
    </row>
    <row r="349" spans="1:249" s="427" customFormat="1" ht="18" customHeight="1">
      <c r="A349" s="378">
        <v>2040301</v>
      </c>
      <c r="B349" s="449" t="s">
        <v>97</v>
      </c>
      <c r="C349" s="273">
        <v>36</v>
      </c>
      <c r="D349" s="273"/>
      <c r="E349" s="273">
        <v>34</v>
      </c>
      <c r="F349" s="447"/>
      <c r="G349" s="273">
        <v>90</v>
      </c>
      <c r="H349" s="447">
        <v>-0.62222222222222223</v>
      </c>
      <c r="I349" s="454"/>
      <c r="HQ349"/>
      <c r="HR349"/>
      <c r="HS349"/>
      <c r="HT349"/>
      <c r="HU349"/>
      <c r="HV349"/>
      <c r="HW349"/>
      <c r="HX349"/>
      <c r="HY349"/>
      <c r="HZ349"/>
      <c r="IA349"/>
      <c r="IB349"/>
      <c r="IC349"/>
      <c r="ID349"/>
      <c r="IE349"/>
      <c r="IF349"/>
      <c r="IG349"/>
      <c r="IH349"/>
      <c r="II349"/>
      <c r="IJ349"/>
      <c r="IK349"/>
      <c r="IL349"/>
      <c r="IM349"/>
      <c r="IN349"/>
      <c r="IO349"/>
    </row>
    <row r="350" spans="1:249" s="427" customFormat="1" ht="18" customHeight="1">
      <c r="A350" s="378">
        <v>2040302</v>
      </c>
      <c r="B350" s="449" t="s">
        <v>98</v>
      </c>
      <c r="C350" s="273">
        <v>1471</v>
      </c>
      <c r="D350" s="273"/>
      <c r="E350" s="273">
        <v>1279</v>
      </c>
      <c r="F350" s="447"/>
      <c r="G350" s="273">
        <v>974</v>
      </c>
      <c r="H350" s="447">
        <v>0.31314168377823415</v>
      </c>
      <c r="I350" s="454"/>
      <c r="HQ350"/>
      <c r="HR350"/>
      <c r="HS350"/>
      <c r="HT350"/>
      <c r="HU350"/>
      <c r="HV350"/>
      <c r="HW350"/>
      <c r="HX350"/>
      <c r="HY350"/>
      <c r="HZ350"/>
      <c r="IA350"/>
      <c r="IB350"/>
      <c r="IC350"/>
      <c r="ID350"/>
      <c r="IE350"/>
      <c r="IF350"/>
      <c r="IG350"/>
      <c r="IH350"/>
      <c r="II350"/>
      <c r="IJ350"/>
      <c r="IK350"/>
      <c r="IL350"/>
      <c r="IM350"/>
      <c r="IN350"/>
      <c r="IO350"/>
    </row>
    <row r="351" spans="1:249" s="427" customFormat="1" ht="18" customHeight="1">
      <c r="A351" s="378">
        <v>2040303</v>
      </c>
      <c r="B351" s="344" t="s">
        <v>315</v>
      </c>
      <c r="C351" s="273"/>
      <c r="D351" s="273"/>
      <c r="E351" s="273">
        <v>0</v>
      </c>
      <c r="F351" s="447"/>
      <c r="G351" s="273">
        <v>0</v>
      </c>
      <c r="H351" s="447"/>
      <c r="I351" s="454"/>
      <c r="HQ351"/>
      <c r="HR351"/>
      <c r="HS351"/>
      <c r="HT351"/>
      <c r="HU351"/>
      <c r="HV351"/>
      <c r="HW351"/>
      <c r="HX351"/>
      <c r="HY351"/>
      <c r="HZ351"/>
      <c r="IA351"/>
      <c r="IB351"/>
      <c r="IC351"/>
      <c r="ID351"/>
      <c r="IE351"/>
      <c r="IF351"/>
      <c r="IG351"/>
      <c r="IH351"/>
      <c r="II351"/>
      <c r="IJ351"/>
      <c r="IK351"/>
      <c r="IL351"/>
      <c r="IM351"/>
      <c r="IN351"/>
      <c r="IO351"/>
    </row>
    <row r="352" spans="1:249" s="427" customFormat="1" ht="18" customHeight="1">
      <c r="A352" s="378">
        <v>2040304</v>
      </c>
      <c r="B352" s="448" t="s">
        <v>316</v>
      </c>
      <c r="C352" s="273">
        <v>5513</v>
      </c>
      <c r="D352" s="273"/>
      <c r="E352" s="273">
        <v>4156</v>
      </c>
      <c r="F352" s="447"/>
      <c r="G352" s="273">
        <v>3747</v>
      </c>
      <c r="H352" s="447">
        <v>0.1091539898585534</v>
      </c>
      <c r="I352" s="454"/>
      <c r="HQ352"/>
      <c r="HR352"/>
      <c r="HS352"/>
      <c r="HT352"/>
      <c r="HU352"/>
      <c r="HV352"/>
      <c r="HW352"/>
      <c r="HX352"/>
      <c r="HY352"/>
      <c r="HZ352"/>
      <c r="IA352"/>
      <c r="IB352"/>
      <c r="IC352"/>
      <c r="ID352"/>
      <c r="IE352"/>
      <c r="IF352"/>
      <c r="IG352"/>
      <c r="IH352"/>
      <c r="II352"/>
      <c r="IJ352"/>
      <c r="IK352"/>
      <c r="IL352"/>
      <c r="IM352"/>
      <c r="IN352"/>
      <c r="IO352"/>
    </row>
    <row r="353" spans="1:249" s="427" customFormat="1" ht="18" customHeight="1">
      <c r="A353" s="378">
        <v>2040350</v>
      </c>
      <c r="B353" s="448" t="s">
        <v>317</v>
      </c>
      <c r="C353" s="273">
        <v>3051</v>
      </c>
      <c r="D353" s="273"/>
      <c r="E353" s="273">
        <v>1728</v>
      </c>
      <c r="F353" s="447"/>
      <c r="G353" s="273">
        <v>844</v>
      </c>
      <c r="H353" s="447">
        <v>1.0473933649289098</v>
      </c>
      <c r="I353" s="457"/>
      <c r="HQ353"/>
      <c r="HR353"/>
      <c r="HS353"/>
      <c r="HT353"/>
      <c r="HU353"/>
      <c r="HV353"/>
      <c r="HW353"/>
      <c r="HX353"/>
      <c r="HY353"/>
      <c r="HZ353"/>
      <c r="IA353"/>
      <c r="IB353"/>
      <c r="IC353"/>
      <c r="ID353"/>
      <c r="IE353"/>
      <c r="IF353"/>
      <c r="IG353"/>
      <c r="IH353"/>
      <c r="II353"/>
      <c r="IJ353"/>
      <c r="IK353"/>
      <c r="IL353"/>
      <c r="IM353"/>
      <c r="IN353"/>
      <c r="IO353"/>
    </row>
    <row r="354" spans="1:249" s="427" customFormat="1" ht="18" customHeight="1">
      <c r="A354" s="378">
        <v>2040399</v>
      </c>
      <c r="B354" s="448" t="s">
        <v>105</v>
      </c>
      <c r="C354" s="273"/>
      <c r="D354" s="273"/>
      <c r="E354" s="273">
        <v>0</v>
      </c>
      <c r="F354" s="447"/>
      <c r="G354" s="273">
        <v>0</v>
      </c>
      <c r="H354" s="447"/>
      <c r="I354" s="454"/>
      <c r="HQ354"/>
      <c r="HR354"/>
      <c r="HS354"/>
      <c r="HT354"/>
      <c r="HU354"/>
      <c r="HV354"/>
      <c r="HW354"/>
      <c r="HX354"/>
      <c r="HY354"/>
      <c r="HZ354"/>
      <c r="IA354"/>
      <c r="IB354"/>
      <c r="IC354"/>
      <c r="ID354"/>
      <c r="IE354"/>
      <c r="IF354"/>
      <c r="IG354"/>
      <c r="IH354"/>
      <c r="II354"/>
      <c r="IJ354"/>
      <c r="IK354"/>
      <c r="IL354"/>
      <c r="IM354"/>
      <c r="IN354"/>
      <c r="IO354"/>
    </row>
    <row r="355" spans="1:249" s="427" customFormat="1" ht="18" customHeight="1">
      <c r="A355" s="378">
        <v>20404</v>
      </c>
      <c r="B355" s="449" t="s">
        <v>318</v>
      </c>
      <c r="C355" s="273">
        <v>776</v>
      </c>
      <c r="D355" s="273"/>
      <c r="E355" s="273">
        <v>9624</v>
      </c>
      <c r="F355" s="447"/>
      <c r="G355" s="273">
        <v>7000</v>
      </c>
      <c r="H355" s="447">
        <v>0.37485714285714278</v>
      </c>
      <c r="I355" s="454"/>
      <c r="HQ355"/>
      <c r="HR355"/>
      <c r="HS355"/>
      <c r="HT355"/>
      <c r="HU355"/>
      <c r="HV355"/>
      <c r="HW355"/>
      <c r="HX355"/>
      <c r="HY355"/>
      <c r="HZ355"/>
      <c r="IA355"/>
      <c r="IB355"/>
      <c r="IC355"/>
      <c r="ID355"/>
      <c r="IE355"/>
      <c r="IF355"/>
      <c r="IG355"/>
      <c r="IH355"/>
      <c r="II355"/>
      <c r="IJ355"/>
      <c r="IK355"/>
      <c r="IL355"/>
      <c r="IM355"/>
      <c r="IN355"/>
      <c r="IO355"/>
    </row>
    <row r="356" spans="1:249" s="427" customFormat="1" ht="18" customHeight="1">
      <c r="A356" s="378">
        <v>2040401</v>
      </c>
      <c r="B356" s="451" t="s">
        <v>319</v>
      </c>
      <c r="C356" s="273">
        <v>27691</v>
      </c>
      <c r="D356" s="273">
        <v>27460</v>
      </c>
      <c r="E356" s="273">
        <v>25567</v>
      </c>
      <c r="F356" s="447">
        <v>0.93106336489439179</v>
      </c>
      <c r="G356" s="273">
        <v>25627</v>
      </c>
      <c r="H356" s="447">
        <v>-2.3412806805322983E-3</v>
      </c>
      <c r="I356" s="454"/>
      <c r="HQ356"/>
      <c r="HR356"/>
      <c r="HS356"/>
      <c r="HT356"/>
      <c r="HU356"/>
      <c r="HV356"/>
      <c r="HW356"/>
      <c r="HX356"/>
      <c r="HY356"/>
      <c r="HZ356"/>
      <c r="IA356"/>
      <c r="IB356"/>
      <c r="IC356"/>
      <c r="ID356"/>
      <c r="IE356"/>
      <c r="IF356"/>
      <c r="IG356"/>
      <c r="IH356"/>
      <c r="II356"/>
      <c r="IJ356"/>
      <c r="IK356"/>
      <c r="IL356"/>
      <c r="IM356"/>
      <c r="IN356"/>
      <c r="IO356"/>
    </row>
    <row r="357" spans="1:249" s="427" customFormat="1" ht="18" customHeight="1">
      <c r="A357" s="378">
        <v>2040402</v>
      </c>
      <c r="B357" s="449" t="s">
        <v>96</v>
      </c>
      <c r="C357" s="273">
        <v>14056</v>
      </c>
      <c r="D357" s="273"/>
      <c r="E357" s="273">
        <v>13658</v>
      </c>
      <c r="F357" s="447"/>
      <c r="G357" s="273">
        <v>14810</v>
      </c>
      <c r="H357" s="447">
        <v>-7.7785280216070229E-2</v>
      </c>
      <c r="I357" s="454"/>
      <c r="HQ357"/>
      <c r="HR357"/>
      <c r="HS357"/>
      <c r="HT357"/>
      <c r="HU357"/>
      <c r="HV357"/>
      <c r="HW357"/>
      <c r="HX357"/>
      <c r="HY357"/>
      <c r="HZ357"/>
      <c r="IA357"/>
      <c r="IB357"/>
      <c r="IC357"/>
      <c r="ID357"/>
      <c r="IE357"/>
      <c r="IF357"/>
      <c r="IG357"/>
      <c r="IH357"/>
      <c r="II357"/>
      <c r="IJ357"/>
      <c r="IK357"/>
      <c r="IL357"/>
      <c r="IM357"/>
      <c r="IN357"/>
      <c r="IO357"/>
    </row>
    <row r="358" spans="1:249" s="427" customFormat="1" ht="18" customHeight="1">
      <c r="A358" s="378">
        <v>2040403</v>
      </c>
      <c r="B358" s="448" t="s">
        <v>97</v>
      </c>
      <c r="C358" s="273">
        <v>88</v>
      </c>
      <c r="D358" s="273"/>
      <c r="E358" s="273">
        <v>87</v>
      </c>
      <c r="F358" s="447"/>
      <c r="G358" s="273">
        <v>80</v>
      </c>
      <c r="H358" s="447">
        <v>8.7499999999999911E-2</v>
      </c>
      <c r="I358" s="454"/>
      <c r="HQ358"/>
      <c r="HR358"/>
      <c r="HS358"/>
      <c r="HT358"/>
      <c r="HU358"/>
      <c r="HV358"/>
      <c r="HW358"/>
      <c r="HX358"/>
      <c r="HY358"/>
      <c r="HZ358"/>
      <c r="IA358"/>
      <c r="IB358"/>
      <c r="IC358"/>
      <c r="ID358"/>
      <c r="IE358"/>
      <c r="IF358"/>
      <c r="IG358"/>
      <c r="IH358"/>
      <c r="II358"/>
      <c r="IJ358"/>
      <c r="IK358"/>
      <c r="IL358"/>
      <c r="IM358"/>
      <c r="IN358"/>
      <c r="IO358"/>
    </row>
    <row r="359" spans="1:249" s="427" customFormat="1" ht="18" customHeight="1">
      <c r="A359" s="378">
        <v>2040404</v>
      </c>
      <c r="B359" s="448" t="s">
        <v>98</v>
      </c>
      <c r="C359" s="273">
        <v>531</v>
      </c>
      <c r="D359" s="273"/>
      <c r="E359" s="273">
        <v>530</v>
      </c>
      <c r="F359" s="447"/>
      <c r="G359" s="273">
        <v>447</v>
      </c>
      <c r="H359" s="447">
        <v>0.18568232662192385</v>
      </c>
      <c r="I359" s="454"/>
      <c r="HQ359"/>
      <c r="HR359"/>
      <c r="HS359"/>
      <c r="HT359"/>
      <c r="HU359"/>
      <c r="HV359"/>
      <c r="HW359"/>
      <c r="HX359"/>
      <c r="HY359"/>
      <c r="HZ359"/>
      <c r="IA359"/>
      <c r="IB359"/>
      <c r="IC359"/>
      <c r="ID359"/>
      <c r="IE359"/>
      <c r="IF359"/>
      <c r="IG359"/>
      <c r="IH359"/>
      <c r="II359"/>
      <c r="IJ359"/>
      <c r="IK359"/>
      <c r="IL359"/>
      <c r="IM359"/>
      <c r="IN359"/>
      <c r="IO359"/>
    </row>
    <row r="360" spans="1:249" s="427" customFormat="1" ht="18" customHeight="1">
      <c r="A360" s="378">
        <v>2040405</v>
      </c>
      <c r="B360" s="448" t="s">
        <v>320</v>
      </c>
      <c r="C360" s="273">
        <v>3855</v>
      </c>
      <c r="D360" s="273"/>
      <c r="E360" s="273">
        <v>2178</v>
      </c>
      <c r="F360" s="447"/>
      <c r="G360" s="273">
        <v>2758</v>
      </c>
      <c r="H360" s="447">
        <v>-0.21029731689630171</v>
      </c>
      <c r="I360" s="454"/>
      <c r="HQ360"/>
      <c r="HR360"/>
      <c r="HS360"/>
      <c r="HT360"/>
      <c r="HU360"/>
      <c r="HV360"/>
      <c r="HW360"/>
      <c r="HX360"/>
      <c r="HY360"/>
      <c r="HZ360"/>
      <c r="IA360"/>
      <c r="IB360"/>
      <c r="IC360"/>
      <c r="ID360"/>
      <c r="IE360"/>
      <c r="IF360"/>
      <c r="IG360"/>
      <c r="IH360"/>
      <c r="II360"/>
      <c r="IJ360"/>
      <c r="IK360"/>
      <c r="IL360"/>
      <c r="IM360"/>
      <c r="IN360"/>
      <c r="IO360"/>
    </row>
    <row r="361" spans="1:249" s="427" customFormat="1" ht="18" customHeight="1">
      <c r="A361" s="378">
        <v>2040406</v>
      </c>
      <c r="B361" s="449" t="s">
        <v>321</v>
      </c>
      <c r="C361" s="273"/>
      <c r="D361" s="273"/>
      <c r="E361" s="273">
        <v>0</v>
      </c>
      <c r="F361" s="447"/>
      <c r="G361" s="273">
        <v>0</v>
      </c>
      <c r="H361" s="447"/>
      <c r="I361" s="454"/>
      <c r="HQ361"/>
      <c r="HR361"/>
      <c r="HS361"/>
      <c r="HT361"/>
      <c r="HU361"/>
      <c r="HV361"/>
      <c r="HW361"/>
      <c r="HX361"/>
      <c r="HY361"/>
      <c r="HZ361"/>
      <c r="IA361"/>
      <c r="IB361"/>
      <c r="IC361"/>
      <c r="ID361"/>
      <c r="IE361"/>
      <c r="IF361"/>
      <c r="IG361"/>
      <c r="IH361"/>
      <c r="II361"/>
      <c r="IJ361"/>
      <c r="IK361"/>
      <c r="IL361"/>
      <c r="IM361"/>
      <c r="IN361"/>
      <c r="IO361"/>
    </row>
    <row r="362" spans="1:249" s="427" customFormat="1" ht="18" customHeight="1">
      <c r="A362" s="378">
        <v>2040407</v>
      </c>
      <c r="B362" s="449" t="s">
        <v>322</v>
      </c>
      <c r="C362" s="273">
        <v>3961</v>
      </c>
      <c r="D362" s="273"/>
      <c r="E362" s="273">
        <v>1949</v>
      </c>
      <c r="F362" s="447"/>
      <c r="G362" s="273">
        <v>941</v>
      </c>
      <c r="H362" s="447">
        <v>1.0712008501594048</v>
      </c>
      <c r="I362" s="454"/>
      <c r="HQ362"/>
      <c r="HR362"/>
      <c r="HS362"/>
      <c r="HT362"/>
      <c r="HU362"/>
      <c r="HV362"/>
      <c r="HW362"/>
      <c r="HX362"/>
      <c r="HY362"/>
      <c r="HZ362"/>
      <c r="IA362"/>
      <c r="IB362"/>
      <c r="IC362"/>
      <c r="ID362"/>
      <c r="IE362"/>
      <c r="IF362"/>
      <c r="IG362"/>
      <c r="IH362"/>
      <c r="II362"/>
      <c r="IJ362"/>
      <c r="IK362"/>
      <c r="IL362"/>
      <c r="IM362"/>
      <c r="IN362"/>
      <c r="IO362"/>
    </row>
    <row r="363" spans="1:249" s="427" customFormat="1" ht="18" customHeight="1">
      <c r="A363" s="378">
        <v>2040408</v>
      </c>
      <c r="B363" s="449" t="s">
        <v>105</v>
      </c>
      <c r="C363" s="273"/>
      <c r="D363" s="273"/>
      <c r="E363" s="273">
        <v>0</v>
      </c>
      <c r="F363" s="447"/>
      <c r="G363" s="273">
        <v>0</v>
      </c>
      <c r="H363" s="447"/>
      <c r="I363" s="454"/>
      <c r="HQ363"/>
      <c r="HR363"/>
      <c r="HS363"/>
      <c r="HT363"/>
      <c r="HU363"/>
      <c r="HV363"/>
      <c r="HW363"/>
      <c r="HX363"/>
      <c r="HY363"/>
      <c r="HZ363"/>
      <c r="IA363"/>
      <c r="IB363"/>
      <c r="IC363"/>
      <c r="ID363"/>
      <c r="IE363"/>
      <c r="IF363"/>
      <c r="IG363"/>
      <c r="IH363"/>
      <c r="II363"/>
      <c r="IJ363"/>
      <c r="IK363"/>
      <c r="IL363"/>
      <c r="IM363"/>
      <c r="IN363"/>
      <c r="IO363"/>
    </row>
    <row r="364" spans="1:249" s="427" customFormat="1" ht="18" customHeight="1">
      <c r="A364" s="378">
        <v>2040409</v>
      </c>
      <c r="B364" s="344" t="s">
        <v>323</v>
      </c>
      <c r="C364" s="273">
        <v>5201</v>
      </c>
      <c r="D364" s="273"/>
      <c r="E364" s="273">
        <v>7165</v>
      </c>
      <c r="F364" s="447"/>
      <c r="G364" s="273">
        <v>6591</v>
      </c>
      <c r="H364" s="447">
        <v>8.7088453952359313E-2</v>
      </c>
      <c r="I364" s="454"/>
      <c r="HQ364"/>
      <c r="HR364"/>
      <c r="HS364"/>
      <c r="HT364"/>
      <c r="HU364"/>
      <c r="HV364"/>
      <c r="HW364"/>
      <c r="HX364"/>
      <c r="HY364"/>
      <c r="HZ364"/>
      <c r="IA364"/>
      <c r="IB364"/>
      <c r="IC364"/>
      <c r="ID364"/>
      <c r="IE364"/>
      <c r="IF364"/>
      <c r="IG364"/>
      <c r="IH364"/>
      <c r="II364"/>
      <c r="IJ364"/>
      <c r="IK364"/>
      <c r="IL364"/>
      <c r="IM364"/>
      <c r="IN364"/>
      <c r="IO364"/>
    </row>
    <row r="365" spans="1:249" s="427" customFormat="1" ht="18" customHeight="1">
      <c r="A365" s="378">
        <v>2040450</v>
      </c>
      <c r="B365" s="441" t="s">
        <v>324</v>
      </c>
      <c r="C365" s="273">
        <v>204213</v>
      </c>
      <c r="D365" s="273">
        <v>74189</v>
      </c>
      <c r="E365" s="273">
        <v>21762</v>
      </c>
      <c r="F365" s="447">
        <v>0.29333189556403239</v>
      </c>
      <c r="G365" s="273">
        <v>29113</v>
      </c>
      <c r="H365" s="447">
        <v>-0.25249888366022055</v>
      </c>
      <c r="I365" s="454"/>
      <c r="HQ365"/>
      <c r="HR365"/>
      <c r="HS365"/>
      <c r="HT365"/>
      <c r="HU365"/>
      <c r="HV365"/>
      <c r="HW365"/>
      <c r="HX365"/>
      <c r="HY365"/>
      <c r="HZ365"/>
      <c r="IA365"/>
      <c r="IB365"/>
      <c r="IC365"/>
      <c r="ID365"/>
      <c r="IE365"/>
      <c r="IF365"/>
      <c r="IG365"/>
      <c r="IH365"/>
      <c r="II365"/>
      <c r="IJ365"/>
      <c r="IK365"/>
      <c r="IL365"/>
      <c r="IM365"/>
      <c r="IN365"/>
      <c r="IO365"/>
    </row>
    <row r="366" spans="1:249" s="427" customFormat="1" ht="18" customHeight="1">
      <c r="A366" s="378">
        <v>2040499</v>
      </c>
      <c r="B366" s="449" t="s">
        <v>325</v>
      </c>
      <c r="C366" s="273">
        <v>196247</v>
      </c>
      <c r="D366" s="273"/>
      <c r="E366" s="273">
        <v>17796</v>
      </c>
      <c r="F366" s="447"/>
      <c r="G366" s="273">
        <v>22761</v>
      </c>
      <c r="H366" s="447">
        <v>-0.2181362857519441</v>
      </c>
      <c r="I366" s="454"/>
      <c r="HQ366"/>
      <c r="HR366"/>
      <c r="HS366"/>
      <c r="HT366"/>
      <c r="HU366"/>
      <c r="HV366"/>
      <c r="HW366"/>
      <c r="HX366"/>
      <c r="HY366"/>
      <c r="HZ366"/>
      <c r="IA366"/>
      <c r="IB366"/>
      <c r="IC366"/>
      <c r="ID366"/>
      <c r="IE366"/>
      <c r="IF366"/>
      <c r="IG366"/>
      <c r="IH366"/>
      <c r="II366"/>
      <c r="IJ366"/>
      <c r="IK366"/>
      <c r="IL366"/>
      <c r="IM366"/>
      <c r="IN366"/>
      <c r="IO366"/>
    </row>
    <row r="367" spans="1:249" s="427" customFormat="1" ht="18" customHeight="1">
      <c r="A367" s="378">
        <v>20405</v>
      </c>
      <c r="B367" s="448" t="s">
        <v>326</v>
      </c>
      <c r="C367" s="273">
        <v>7966</v>
      </c>
      <c r="D367" s="273"/>
      <c r="E367" s="273">
        <v>3966</v>
      </c>
      <c r="F367" s="443"/>
      <c r="G367" s="273">
        <v>6352</v>
      </c>
      <c r="H367" s="447">
        <v>-0.37562972292191432</v>
      </c>
      <c r="I367" s="454"/>
      <c r="HQ367"/>
      <c r="HR367"/>
      <c r="HS367"/>
      <c r="HT367"/>
      <c r="HU367"/>
      <c r="HV367"/>
      <c r="HW367"/>
      <c r="HX367"/>
      <c r="HY367"/>
      <c r="HZ367"/>
      <c r="IA367"/>
      <c r="IB367"/>
      <c r="IC367"/>
      <c r="ID367"/>
      <c r="IE367"/>
      <c r="IF367"/>
      <c r="IG367"/>
      <c r="IH367"/>
      <c r="II367"/>
      <c r="IJ367"/>
      <c r="IK367"/>
      <c r="IL367"/>
      <c r="IM367"/>
      <c r="IN367"/>
      <c r="IO367"/>
    </row>
    <row r="368" spans="1:249" s="427" customFormat="1" ht="18" customHeight="1">
      <c r="A368" s="378">
        <v>2040703</v>
      </c>
      <c r="B368" s="445" t="s">
        <v>32</v>
      </c>
      <c r="C368" s="458">
        <v>2585217</v>
      </c>
      <c r="D368" s="458">
        <v>2080933</v>
      </c>
      <c r="E368" s="458">
        <v>1860283</v>
      </c>
      <c r="F368" s="443">
        <v>0.89396583167261989</v>
      </c>
      <c r="G368" s="458">
        <v>1477244</v>
      </c>
      <c r="H368" s="443">
        <v>0.25929298071273266</v>
      </c>
      <c r="I368" s="453"/>
      <c r="HQ368"/>
      <c r="HR368"/>
      <c r="HS368"/>
      <c r="HT368"/>
      <c r="HU368"/>
      <c r="HV368"/>
      <c r="HW368"/>
      <c r="HX368"/>
      <c r="HY368"/>
      <c r="HZ368"/>
      <c r="IA368"/>
      <c r="IB368"/>
      <c r="IC368"/>
      <c r="ID368"/>
      <c r="IE368"/>
      <c r="IF368"/>
      <c r="IG368"/>
      <c r="IH368"/>
      <c r="II368"/>
      <c r="IJ368"/>
      <c r="IK368"/>
      <c r="IL368"/>
      <c r="IM368"/>
      <c r="IN368"/>
      <c r="IO368"/>
    </row>
    <row r="369" spans="1:249" s="427" customFormat="1" ht="18" customHeight="1">
      <c r="A369" s="378">
        <v>2040704</v>
      </c>
      <c r="B369" s="445" t="s">
        <v>327</v>
      </c>
      <c r="C369" s="273">
        <v>48787</v>
      </c>
      <c r="D369" s="273">
        <v>45563</v>
      </c>
      <c r="E369" s="273">
        <v>39115</v>
      </c>
      <c r="F369" s="447">
        <v>0.85848166275267213</v>
      </c>
      <c r="G369" s="273">
        <v>31935</v>
      </c>
      <c r="H369" s="447">
        <v>0.22483168936903075</v>
      </c>
      <c r="I369" s="454"/>
      <c r="HQ369"/>
      <c r="HR369"/>
      <c r="HS369"/>
      <c r="HT369"/>
      <c r="HU369"/>
      <c r="HV369"/>
      <c r="HW369"/>
      <c r="HX369"/>
      <c r="HY369"/>
      <c r="HZ369"/>
      <c r="IA369"/>
      <c r="IB369"/>
      <c r="IC369"/>
      <c r="ID369"/>
      <c r="IE369"/>
      <c r="IF369"/>
      <c r="IG369"/>
      <c r="IH369"/>
      <c r="II369"/>
      <c r="IJ369"/>
      <c r="IK369"/>
      <c r="IL369"/>
      <c r="IM369"/>
      <c r="IN369"/>
      <c r="IO369"/>
    </row>
    <row r="370" spans="1:249" s="427" customFormat="1" ht="18" customHeight="1">
      <c r="A370" s="378">
        <v>2040705</v>
      </c>
      <c r="B370" s="449" t="s">
        <v>96</v>
      </c>
      <c r="C370" s="273">
        <v>2271</v>
      </c>
      <c r="D370" s="273"/>
      <c r="E370" s="273">
        <v>2460</v>
      </c>
      <c r="F370" s="447"/>
      <c r="G370" s="273">
        <v>2995</v>
      </c>
      <c r="H370" s="447">
        <v>-0.17863105175292149</v>
      </c>
      <c r="I370" s="454"/>
      <c r="HQ370"/>
      <c r="HR370"/>
      <c r="HS370"/>
      <c r="HT370"/>
      <c r="HU370"/>
      <c r="HV370"/>
      <c r="HW370"/>
      <c r="HX370"/>
      <c r="HY370"/>
      <c r="HZ370"/>
      <c r="IA370"/>
      <c r="IB370"/>
      <c r="IC370"/>
      <c r="ID370"/>
      <c r="IE370"/>
      <c r="IF370"/>
      <c r="IG370"/>
      <c r="IH370"/>
      <c r="II370"/>
      <c r="IJ370"/>
      <c r="IK370"/>
      <c r="IL370"/>
      <c r="IM370"/>
      <c r="IN370"/>
      <c r="IO370"/>
    </row>
    <row r="371" spans="1:249" s="427" customFormat="1" ht="18" customHeight="1">
      <c r="A371" s="378">
        <v>2040706</v>
      </c>
      <c r="B371" s="448" t="s">
        <v>97</v>
      </c>
      <c r="C371" s="273">
        <v>4513</v>
      </c>
      <c r="D371" s="273"/>
      <c r="E371" s="273">
        <v>6305</v>
      </c>
      <c r="F371" s="447"/>
      <c r="G371" s="273">
        <v>3345</v>
      </c>
      <c r="H371" s="447">
        <v>0.8849028400597907</v>
      </c>
      <c r="I371" s="454"/>
      <c r="HQ371"/>
      <c r="HR371"/>
      <c r="HS371"/>
      <c r="HT371"/>
      <c r="HU371"/>
      <c r="HV371"/>
      <c r="HW371"/>
      <c r="HX371"/>
      <c r="HY371"/>
      <c r="HZ371"/>
      <c r="IA371"/>
      <c r="IB371"/>
      <c r="IC371"/>
      <c r="ID371"/>
      <c r="IE371"/>
      <c r="IF371"/>
      <c r="IG371"/>
      <c r="IH371"/>
      <c r="II371"/>
      <c r="IJ371"/>
      <c r="IK371"/>
      <c r="IL371"/>
      <c r="IM371"/>
      <c r="IN371"/>
      <c r="IO371"/>
    </row>
    <row r="372" spans="1:249" s="427" customFormat="1" ht="18" customHeight="1">
      <c r="A372" s="378">
        <v>2040750</v>
      </c>
      <c r="B372" s="448" t="s">
        <v>98</v>
      </c>
      <c r="C372" s="273"/>
      <c r="D372" s="273"/>
      <c r="E372" s="273">
        <v>0</v>
      </c>
      <c r="F372" s="447"/>
      <c r="G372" s="273">
        <v>0</v>
      </c>
      <c r="H372" s="447"/>
      <c r="I372" s="454"/>
      <c r="HQ372"/>
      <c r="HR372"/>
      <c r="HS372"/>
      <c r="HT372"/>
      <c r="HU372"/>
      <c r="HV372"/>
      <c r="HW372"/>
      <c r="HX372"/>
      <c r="HY372"/>
      <c r="HZ372"/>
      <c r="IA372"/>
      <c r="IB372"/>
      <c r="IC372"/>
      <c r="ID372"/>
      <c r="IE372"/>
      <c r="IF372"/>
      <c r="IG372"/>
      <c r="IH372"/>
      <c r="II372"/>
      <c r="IJ372"/>
      <c r="IK372"/>
      <c r="IL372"/>
      <c r="IM372"/>
      <c r="IN372"/>
      <c r="IO372"/>
    </row>
    <row r="373" spans="1:249" s="427" customFormat="1" ht="18" customHeight="1">
      <c r="A373" s="378">
        <v>2040799</v>
      </c>
      <c r="B373" s="448" t="s">
        <v>328</v>
      </c>
      <c r="C373" s="273">
        <v>42003</v>
      </c>
      <c r="D373" s="273"/>
      <c r="E373" s="273">
        <v>30350</v>
      </c>
      <c r="F373" s="447"/>
      <c r="G373" s="273">
        <v>25595</v>
      </c>
      <c r="H373" s="447">
        <v>0.18577847235788236</v>
      </c>
      <c r="I373" s="454"/>
      <c r="HQ373"/>
      <c r="HR373"/>
      <c r="HS373"/>
      <c r="HT373"/>
      <c r="HU373"/>
      <c r="HV373"/>
      <c r="HW373"/>
      <c r="HX373"/>
      <c r="HY373"/>
      <c r="HZ373"/>
      <c r="IA373"/>
      <c r="IB373"/>
      <c r="IC373"/>
      <c r="ID373"/>
      <c r="IE373"/>
      <c r="IF373"/>
      <c r="IG373"/>
      <c r="IH373"/>
      <c r="II373"/>
      <c r="IJ373"/>
      <c r="IK373"/>
      <c r="IL373"/>
      <c r="IM373"/>
      <c r="IN373"/>
      <c r="IO373"/>
    </row>
    <row r="374" spans="1:249" s="427" customFormat="1" ht="107.1" customHeight="1">
      <c r="A374" s="378">
        <v>20408</v>
      </c>
      <c r="B374" s="451" t="s">
        <v>329</v>
      </c>
      <c r="C374" s="273">
        <v>1650786</v>
      </c>
      <c r="D374" s="273">
        <v>1620042</v>
      </c>
      <c r="E374" s="273">
        <v>1423454</v>
      </c>
      <c r="F374" s="447">
        <v>0.87865252876160005</v>
      </c>
      <c r="G374" s="273">
        <v>1013010</v>
      </c>
      <c r="H374" s="447">
        <v>0.4051727031322494</v>
      </c>
      <c r="I374" s="454" t="s">
        <v>1117</v>
      </c>
      <c r="HQ374"/>
      <c r="HR374"/>
      <c r="HS374"/>
      <c r="HT374"/>
      <c r="HU374"/>
      <c r="HV374"/>
      <c r="HW374"/>
      <c r="HX374"/>
      <c r="HY374"/>
      <c r="HZ374"/>
      <c r="IA374"/>
      <c r="IB374"/>
      <c r="IC374"/>
      <c r="ID374"/>
      <c r="IE374"/>
      <c r="IF374"/>
      <c r="IG374"/>
      <c r="IH374"/>
      <c r="II374"/>
      <c r="IJ374"/>
      <c r="IK374"/>
      <c r="IL374"/>
      <c r="IM374"/>
      <c r="IN374"/>
      <c r="IO374"/>
    </row>
    <row r="375" spans="1:249" s="427" customFormat="1" ht="18" customHeight="1">
      <c r="A375" s="378">
        <v>2040801</v>
      </c>
      <c r="B375" s="449" t="s">
        <v>331</v>
      </c>
      <c r="C375" s="273">
        <v>36557</v>
      </c>
      <c r="D375" s="273"/>
      <c r="E375" s="273">
        <v>4646</v>
      </c>
      <c r="F375" s="447"/>
      <c r="G375" s="273">
        <v>2847</v>
      </c>
      <c r="H375" s="447">
        <v>0.63189322093431688</v>
      </c>
      <c r="I375" s="454"/>
      <c r="HQ375"/>
      <c r="HR375"/>
      <c r="HS375"/>
      <c r="HT375"/>
      <c r="HU375"/>
      <c r="HV375"/>
      <c r="HW375"/>
      <c r="HX375"/>
      <c r="HY375"/>
      <c r="HZ375"/>
      <c r="IA375"/>
      <c r="IB375"/>
      <c r="IC375"/>
      <c r="ID375"/>
      <c r="IE375"/>
      <c r="IF375"/>
      <c r="IG375"/>
      <c r="IH375"/>
      <c r="II375"/>
      <c r="IJ375"/>
      <c r="IK375"/>
      <c r="IL375"/>
      <c r="IM375"/>
      <c r="IN375"/>
      <c r="IO375"/>
    </row>
    <row r="376" spans="1:249" s="427" customFormat="1" ht="18" customHeight="1">
      <c r="A376" s="378">
        <v>2040802</v>
      </c>
      <c r="B376" s="449" t="s">
        <v>332</v>
      </c>
      <c r="C376" s="273">
        <v>7851</v>
      </c>
      <c r="D376" s="273"/>
      <c r="E376" s="273">
        <v>10974</v>
      </c>
      <c r="F376" s="447"/>
      <c r="G376" s="273">
        <v>6784</v>
      </c>
      <c r="H376" s="447">
        <v>0.617629716981132</v>
      </c>
      <c r="I376" s="454"/>
      <c r="HQ376"/>
      <c r="HR376"/>
      <c r="HS376"/>
      <c r="HT376"/>
      <c r="HU376"/>
      <c r="HV376"/>
      <c r="HW376"/>
      <c r="HX376"/>
      <c r="HY376"/>
      <c r="HZ376"/>
      <c r="IA376"/>
      <c r="IB376"/>
      <c r="IC376"/>
      <c r="ID376"/>
      <c r="IE376"/>
      <c r="IF376"/>
      <c r="IG376"/>
      <c r="IH376"/>
      <c r="II376"/>
      <c r="IJ376"/>
      <c r="IK376"/>
      <c r="IL376"/>
      <c r="IM376"/>
      <c r="IN376"/>
      <c r="IO376"/>
    </row>
    <row r="377" spans="1:249" s="427" customFormat="1" ht="18" customHeight="1">
      <c r="A377" s="378">
        <v>2040803</v>
      </c>
      <c r="B377" s="448" t="s">
        <v>333</v>
      </c>
      <c r="C377" s="273">
        <v>16620</v>
      </c>
      <c r="D377" s="273"/>
      <c r="E377" s="273">
        <v>14930</v>
      </c>
      <c r="F377" s="447"/>
      <c r="G377" s="273">
        <v>16052</v>
      </c>
      <c r="H377" s="447">
        <v>-6.9897832045850983E-2</v>
      </c>
      <c r="I377" s="454"/>
      <c r="HQ377"/>
      <c r="HR377"/>
      <c r="HS377"/>
      <c r="HT377"/>
      <c r="HU377"/>
      <c r="HV377"/>
      <c r="HW377"/>
      <c r="HX377"/>
      <c r="HY377"/>
      <c r="HZ377"/>
      <c r="IA377"/>
      <c r="IB377"/>
      <c r="IC377"/>
      <c r="ID377"/>
      <c r="IE377"/>
      <c r="IF377"/>
      <c r="IG377"/>
      <c r="IH377"/>
      <c r="II377"/>
      <c r="IJ377"/>
      <c r="IK377"/>
      <c r="IL377"/>
      <c r="IM377"/>
      <c r="IN377"/>
      <c r="IO377"/>
    </row>
    <row r="378" spans="1:249" s="427" customFormat="1" ht="18" customHeight="1">
      <c r="A378" s="378">
        <v>2040804</v>
      </c>
      <c r="B378" s="448" t="s">
        <v>334</v>
      </c>
      <c r="C378" s="273">
        <v>241172</v>
      </c>
      <c r="D378" s="273"/>
      <c r="E378" s="273">
        <v>204744</v>
      </c>
      <c r="F378" s="447"/>
      <c r="G378" s="273">
        <v>173492</v>
      </c>
      <c r="H378" s="447">
        <v>0.18013510709427516</v>
      </c>
      <c r="I378" s="454"/>
      <c r="HQ378"/>
      <c r="HR378"/>
      <c r="HS378"/>
      <c r="HT378"/>
      <c r="HU378"/>
      <c r="HV378"/>
      <c r="HW378"/>
      <c r="HX378"/>
      <c r="HY378"/>
      <c r="HZ378"/>
      <c r="IA378"/>
      <c r="IB378"/>
      <c r="IC378"/>
      <c r="ID378"/>
      <c r="IE378"/>
      <c r="IF378"/>
      <c r="IG378"/>
      <c r="IH378"/>
      <c r="II378"/>
      <c r="IJ378"/>
      <c r="IK378"/>
      <c r="IL378"/>
      <c r="IM378"/>
      <c r="IN378"/>
      <c r="IO378"/>
    </row>
    <row r="379" spans="1:249" s="427" customFormat="1" ht="18" customHeight="1">
      <c r="A379" s="378">
        <v>2040805</v>
      </c>
      <c r="B379" s="448" t="s">
        <v>335</v>
      </c>
      <c r="C379" s="273">
        <v>1335244</v>
      </c>
      <c r="D379" s="273"/>
      <c r="E379" s="273">
        <v>1183121</v>
      </c>
      <c r="F379" s="447"/>
      <c r="G379" s="273">
        <v>811118</v>
      </c>
      <c r="H379" s="447">
        <v>0.45862994040324589</v>
      </c>
      <c r="I379" s="454"/>
      <c r="HQ379"/>
      <c r="HR379"/>
      <c r="HS379"/>
      <c r="HT379"/>
      <c r="HU379"/>
      <c r="HV379"/>
      <c r="HW379"/>
      <c r="HX379"/>
      <c r="HY379"/>
      <c r="HZ379"/>
      <c r="IA379"/>
      <c r="IB379"/>
      <c r="IC379"/>
      <c r="ID379"/>
      <c r="IE379"/>
      <c r="IF379"/>
      <c r="IG379"/>
      <c r="IH379"/>
      <c r="II379"/>
      <c r="IJ379"/>
      <c r="IK379"/>
      <c r="IL379"/>
      <c r="IM379"/>
      <c r="IN379"/>
      <c r="IO379"/>
    </row>
    <row r="380" spans="1:249" s="427" customFormat="1" ht="18" customHeight="1">
      <c r="A380" s="378">
        <v>2040806</v>
      </c>
      <c r="B380" s="448" t="s">
        <v>336</v>
      </c>
      <c r="C380" s="273"/>
      <c r="D380" s="273"/>
      <c r="E380" s="273">
        <v>0</v>
      </c>
      <c r="F380" s="447"/>
      <c r="G380" s="273">
        <v>0</v>
      </c>
      <c r="H380" s="447"/>
      <c r="I380" s="454"/>
      <c r="HQ380"/>
      <c r="HR380"/>
      <c r="HS380"/>
      <c r="HT380"/>
      <c r="HU380"/>
      <c r="HV380"/>
      <c r="HW380"/>
      <c r="HX380"/>
      <c r="HY380"/>
      <c r="HZ380"/>
      <c r="IA380"/>
      <c r="IB380"/>
      <c r="IC380"/>
      <c r="ID380"/>
      <c r="IE380"/>
      <c r="IF380"/>
      <c r="IG380"/>
      <c r="IH380"/>
      <c r="II380"/>
      <c r="IJ380"/>
      <c r="IK380"/>
      <c r="IL380"/>
      <c r="IM380"/>
      <c r="IN380"/>
      <c r="IO380"/>
    </row>
    <row r="381" spans="1:249" s="427" customFormat="1" ht="18" customHeight="1">
      <c r="A381" s="378">
        <v>2040850</v>
      </c>
      <c r="B381" s="448" t="s">
        <v>337</v>
      </c>
      <c r="C381" s="273"/>
      <c r="D381" s="273"/>
      <c r="E381" s="273">
        <v>0</v>
      </c>
      <c r="F381" s="447"/>
      <c r="G381" s="273">
        <v>0</v>
      </c>
      <c r="H381" s="447"/>
      <c r="I381" s="454"/>
      <c r="HQ381"/>
      <c r="HR381"/>
      <c r="HS381"/>
      <c r="HT381"/>
      <c r="HU381"/>
      <c r="HV381"/>
      <c r="HW381"/>
      <c r="HX381"/>
      <c r="HY381"/>
      <c r="HZ381"/>
      <c r="IA381"/>
      <c r="IB381"/>
      <c r="IC381"/>
      <c r="ID381"/>
      <c r="IE381"/>
      <c r="IF381"/>
      <c r="IG381"/>
      <c r="IH381"/>
      <c r="II381"/>
      <c r="IJ381"/>
      <c r="IK381"/>
      <c r="IL381"/>
      <c r="IM381"/>
      <c r="IN381"/>
      <c r="IO381"/>
    </row>
    <row r="382" spans="1:249" s="427" customFormat="1" ht="18" customHeight="1">
      <c r="A382" s="378">
        <v>2040899</v>
      </c>
      <c r="B382" s="448" t="s">
        <v>338</v>
      </c>
      <c r="C382" s="273">
        <v>13341</v>
      </c>
      <c r="D382" s="273"/>
      <c r="E382" s="273">
        <v>5039</v>
      </c>
      <c r="F382" s="447"/>
      <c r="G382" s="273">
        <v>2717</v>
      </c>
      <c r="H382" s="447">
        <v>0.85461906514538089</v>
      </c>
      <c r="I382" s="454"/>
      <c r="HQ382"/>
      <c r="HR382"/>
      <c r="HS382"/>
      <c r="HT382"/>
      <c r="HU382"/>
      <c r="HV382"/>
      <c r="HW382"/>
      <c r="HX382"/>
      <c r="HY382"/>
      <c r="HZ382"/>
      <c r="IA382"/>
      <c r="IB382"/>
      <c r="IC382"/>
      <c r="ID382"/>
      <c r="IE382"/>
      <c r="IF382"/>
      <c r="IG382"/>
      <c r="IH382"/>
      <c r="II382"/>
      <c r="IJ382"/>
      <c r="IK382"/>
      <c r="IL382"/>
      <c r="IM382"/>
      <c r="IN382"/>
      <c r="IO382"/>
    </row>
    <row r="383" spans="1:249" s="427" customFormat="1" ht="18" customHeight="1">
      <c r="A383" s="378">
        <v>20409</v>
      </c>
      <c r="B383" s="445" t="s">
        <v>339</v>
      </c>
      <c r="C383" s="273">
        <v>224753</v>
      </c>
      <c r="D383" s="273">
        <v>249520</v>
      </c>
      <c r="E383" s="273">
        <v>238316</v>
      </c>
      <c r="F383" s="447">
        <v>0.95509778775248477</v>
      </c>
      <c r="G383" s="273">
        <v>247057</v>
      </c>
      <c r="H383" s="447">
        <v>-3.5380499237018137E-2</v>
      </c>
      <c r="I383" s="454"/>
      <c r="HQ383"/>
      <c r="HR383"/>
      <c r="HS383"/>
      <c r="HT383"/>
      <c r="HU383"/>
      <c r="HV383"/>
      <c r="HW383"/>
      <c r="HX383"/>
      <c r="HY383"/>
      <c r="HZ383"/>
      <c r="IA383"/>
      <c r="IB383"/>
      <c r="IC383"/>
      <c r="ID383"/>
      <c r="IE383"/>
      <c r="IF383"/>
      <c r="IG383"/>
      <c r="IH383"/>
      <c r="II383"/>
      <c r="IJ383"/>
      <c r="IK383"/>
      <c r="IL383"/>
      <c r="IM383"/>
      <c r="IN383"/>
      <c r="IO383"/>
    </row>
    <row r="384" spans="1:249" s="427" customFormat="1" ht="18" customHeight="1">
      <c r="A384" s="378">
        <v>2040901</v>
      </c>
      <c r="B384" s="449" t="s">
        <v>340</v>
      </c>
      <c r="C384" s="273"/>
      <c r="D384" s="273"/>
      <c r="E384" s="273">
        <v>0</v>
      </c>
      <c r="F384" s="447"/>
      <c r="G384" s="273">
        <v>0</v>
      </c>
      <c r="H384" s="447"/>
      <c r="I384" s="454"/>
      <c r="HQ384"/>
      <c r="HR384"/>
      <c r="HS384"/>
      <c r="HT384"/>
      <c r="HU384"/>
      <c r="HV384"/>
      <c r="HW384"/>
      <c r="HX384"/>
      <c r="HY384"/>
      <c r="HZ384"/>
      <c r="IA384"/>
      <c r="IB384"/>
      <c r="IC384"/>
      <c r="ID384"/>
      <c r="IE384"/>
      <c r="IF384"/>
      <c r="IG384"/>
      <c r="IH384"/>
      <c r="II384"/>
      <c r="IJ384"/>
      <c r="IK384"/>
      <c r="IL384"/>
      <c r="IM384"/>
      <c r="IN384"/>
      <c r="IO384"/>
    </row>
    <row r="385" spans="1:249" s="427" customFormat="1" ht="18" customHeight="1">
      <c r="A385" s="378">
        <v>2040902</v>
      </c>
      <c r="B385" s="449" t="s">
        <v>341</v>
      </c>
      <c r="C385" s="273">
        <v>11701</v>
      </c>
      <c r="D385" s="273"/>
      <c r="E385" s="273">
        <v>12971</v>
      </c>
      <c r="F385" s="447"/>
      <c r="G385" s="273">
        <v>12768</v>
      </c>
      <c r="H385" s="447">
        <v>1.5899122807017552E-2</v>
      </c>
      <c r="I385" s="454"/>
      <c r="HQ385"/>
      <c r="HR385"/>
      <c r="HS385"/>
      <c r="HT385"/>
      <c r="HU385"/>
      <c r="HV385"/>
      <c r="HW385"/>
      <c r="HX385"/>
      <c r="HY385"/>
      <c r="HZ385"/>
      <c r="IA385"/>
      <c r="IB385"/>
      <c r="IC385"/>
      <c r="ID385"/>
      <c r="IE385"/>
      <c r="IF385"/>
      <c r="IG385"/>
      <c r="IH385"/>
      <c r="II385"/>
      <c r="IJ385"/>
      <c r="IK385"/>
      <c r="IL385"/>
      <c r="IM385"/>
      <c r="IN385"/>
      <c r="IO385"/>
    </row>
    <row r="386" spans="1:249" s="427" customFormat="1" ht="18" customHeight="1">
      <c r="A386" s="378">
        <v>2040903</v>
      </c>
      <c r="B386" s="449" t="s">
        <v>342</v>
      </c>
      <c r="C386" s="273">
        <v>37207</v>
      </c>
      <c r="D386" s="273"/>
      <c r="E386" s="273">
        <v>40371</v>
      </c>
      <c r="F386" s="447"/>
      <c r="G386" s="273">
        <v>43075</v>
      </c>
      <c r="H386" s="447">
        <v>-6.2774230992455049E-2</v>
      </c>
      <c r="I386" s="454"/>
      <c r="HQ386"/>
      <c r="HR386"/>
      <c r="HS386"/>
      <c r="HT386"/>
      <c r="HU386"/>
      <c r="HV386"/>
      <c r="HW386"/>
      <c r="HX386"/>
      <c r="HY386"/>
      <c r="HZ386"/>
      <c r="IA386"/>
      <c r="IB386"/>
      <c r="IC386"/>
      <c r="ID386"/>
      <c r="IE386"/>
      <c r="IF386"/>
      <c r="IG386"/>
      <c r="IH386"/>
      <c r="II386"/>
      <c r="IJ386"/>
      <c r="IK386"/>
      <c r="IL386"/>
      <c r="IM386"/>
      <c r="IN386"/>
      <c r="IO386"/>
    </row>
    <row r="387" spans="1:249" s="427" customFormat="1" ht="18" customHeight="1">
      <c r="A387" s="378">
        <v>2040904</v>
      </c>
      <c r="B387" s="344" t="s">
        <v>343</v>
      </c>
      <c r="C387" s="273">
        <v>35204</v>
      </c>
      <c r="D387" s="273"/>
      <c r="E387" s="273">
        <v>32490</v>
      </c>
      <c r="F387" s="447"/>
      <c r="G387" s="273">
        <v>26791</v>
      </c>
      <c r="H387" s="447">
        <v>0.2127206897838827</v>
      </c>
      <c r="I387" s="454"/>
      <c r="HQ387"/>
      <c r="HR387"/>
      <c r="HS387"/>
      <c r="HT387"/>
      <c r="HU387"/>
      <c r="HV387"/>
      <c r="HW387"/>
      <c r="HX387"/>
      <c r="HY387"/>
      <c r="HZ387"/>
      <c r="IA387"/>
      <c r="IB387"/>
      <c r="IC387"/>
      <c r="ID387"/>
      <c r="IE387"/>
      <c r="IF387"/>
      <c r="IG387"/>
      <c r="IH387"/>
      <c r="II387"/>
      <c r="IJ387"/>
      <c r="IK387"/>
      <c r="IL387"/>
      <c r="IM387"/>
      <c r="IN387"/>
      <c r="IO387"/>
    </row>
    <row r="388" spans="1:249" s="427" customFormat="1" ht="18" customHeight="1">
      <c r="A388" s="378">
        <v>2040905</v>
      </c>
      <c r="B388" s="448" t="s">
        <v>344</v>
      </c>
      <c r="C388" s="273">
        <v>135584</v>
      </c>
      <c r="D388" s="273"/>
      <c r="E388" s="273">
        <v>149542</v>
      </c>
      <c r="F388" s="447"/>
      <c r="G388" s="273">
        <v>161558</v>
      </c>
      <c r="H388" s="447">
        <v>-7.4375765978781594E-2</v>
      </c>
      <c r="I388" s="454"/>
      <c r="HQ388"/>
      <c r="HR388"/>
      <c r="HS388"/>
      <c r="HT388"/>
      <c r="HU388"/>
      <c r="HV388"/>
      <c r="HW388"/>
      <c r="HX388"/>
      <c r="HY388"/>
      <c r="HZ388"/>
      <c r="IA388"/>
      <c r="IB388"/>
      <c r="IC388"/>
      <c r="ID388"/>
      <c r="IE388"/>
      <c r="IF388"/>
      <c r="IG388"/>
      <c r="IH388"/>
      <c r="II388"/>
      <c r="IJ388"/>
      <c r="IK388"/>
      <c r="IL388"/>
      <c r="IM388"/>
      <c r="IN388"/>
      <c r="IO388"/>
    </row>
    <row r="389" spans="1:249" s="427" customFormat="1" ht="18" customHeight="1">
      <c r="A389" s="378">
        <v>2040950</v>
      </c>
      <c r="B389" s="448" t="s">
        <v>345</v>
      </c>
      <c r="C389" s="273">
        <v>5058</v>
      </c>
      <c r="D389" s="273"/>
      <c r="E389" s="273">
        <v>2942</v>
      </c>
      <c r="F389" s="447"/>
      <c r="G389" s="273">
        <v>2865</v>
      </c>
      <c r="H389" s="447">
        <v>2.6876090750436399E-2</v>
      </c>
      <c r="I389" s="454"/>
      <c r="HQ389"/>
      <c r="HR389"/>
      <c r="HS389"/>
      <c r="HT389"/>
      <c r="HU389"/>
      <c r="HV389"/>
      <c r="HW389"/>
      <c r="HX389"/>
      <c r="HY389"/>
      <c r="HZ389"/>
      <c r="IA389"/>
      <c r="IB389"/>
      <c r="IC389"/>
      <c r="ID389"/>
      <c r="IE389"/>
      <c r="IF389"/>
      <c r="IG389"/>
      <c r="IH389"/>
      <c r="II389"/>
      <c r="IJ389"/>
      <c r="IK389"/>
      <c r="IL389"/>
      <c r="IM389"/>
      <c r="IN389"/>
      <c r="IO389"/>
    </row>
    <row r="390" spans="1:249" s="427" customFormat="1" ht="18" customHeight="1">
      <c r="A390" s="378">
        <v>2040999</v>
      </c>
      <c r="B390" s="445" t="s">
        <v>346</v>
      </c>
      <c r="C390" s="273">
        <v>827</v>
      </c>
      <c r="D390" s="273">
        <v>826</v>
      </c>
      <c r="E390" s="273">
        <v>826</v>
      </c>
      <c r="F390" s="447">
        <v>1</v>
      </c>
      <c r="G390" s="273">
        <v>1020</v>
      </c>
      <c r="H390" s="447">
        <v>-0.19019607843137254</v>
      </c>
      <c r="I390" s="454"/>
      <c r="HQ390"/>
      <c r="HR390"/>
      <c r="HS390"/>
      <c r="HT390"/>
      <c r="HU390"/>
      <c r="HV390"/>
      <c r="HW390"/>
      <c r="HX390"/>
      <c r="HY390"/>
      <c r="HZ390"/>
      <c r="IA390"/>
      <c r="IB390"/>
      <c r="IC390"/>
      <c r="ID390"/>
      <c r="IE390"/>
      <c r="IF390"/>
      <c r="IG390"/>
      <c r="IH390"/>
      <c r="II390"/>
      <c r="IJ390"/>
      <c r="IK390"/>
      <c r="IL390"/>
      <c r="IM390"/>
      <c r="IN390"/>
      <c r="IO390"/>
    </row>
    <row r="391" spans="1:249" s="427" customFormat="1" ht="18" customHeight="1">
      <c r="A391" s="378">
        <v>20410</v>
      </c>
      <c r="B391" s="449" t="s">
        <v>347</v>
      </c>
      <c r="C391" s="273"/>
      <c r="D391" s="273"/>
      <c r="E391" s="273">
        <v>0</v>
      </c>
      <c r="F391" s="447"/>
      <c r="G391" s="273">
        <v>0</v>
      </c>
      <c r="H391" s="447"/>
      <c r="I391" s="454"/>
      <c r="HQ391"/>
      <c r="HR391"/>
      <c r="HS391"/>
      <c r="HT391"/>
      <c r="HU391"/>
      <c r="HV391"/>
      <c r="HW391"/>
      <c r="HX391"/>
      <c r="HY391"/>
      <c r="HZ391"/>
      <c r="IA391"/>
      <c r="IB391"/>
      <c r="IC391"/>
      <c r="ID391"/>
      <c r="IE391"/>
      <c r="IF391"/>
      <c r="IG391"/>
      <c r="IH391"/>
      <c r="II391"/>
      <c r="IJ391"/>
      <c r="IK391"/>
      <c r="IL391"/>
      <c r="IM391"/>
      <c r="IN391"/>
      <c r="IO391"/>
    </row>
    <row r="392" spans="1:249" s="427" customFormat="1" ht="18" customHeight="1">
      <c r="A392" s="378">
        <v>2041001</v>
      </c>
      <c r="B392" s="449" t="s">
        <v>348</v>
      </c>
      <c r="C392" s="273"/>
      <c r="D392" s="273"/>
      <c r="E392" s="273">
        <v>0</v>
      </c>
      <c r="F392" s="447"/>
      <c r="G392" s="273">
        <v>0</v>
      </c>
      <c r="H392" s="447"/>
      <c r="I392" s="454"/>
      <c r="HQ392"/>
      <c r="HR392"/>
      <c r="HS392"/>
      <c r="HT392"/>
      <c r="HU392"/>
      <c r="HV392"/>
      <c r="HW392"/>
      <c r="HX392"/>
      <c r="HY392"/>
      <c r="HZ392"/>
      <c r="IA392"/>
      <c r="IB392"/>
      <c r="IC392"/>
      <c r="ID392"/>
      <c r="IE392"/>
      <c r="IF392"/>
      <c r="IG392"/>
      <c r="IH392"/>
      <c r="II392"/>
      <c r="IJ392"/>
      <c r="IK392"/>
      <c r="IL392"/>
      <c r="IM392"/>
      <c r="IN392"/>
      <c r="IO392"/>
    </row>
    <row r="393" spans="1:249" s="427" customFormat="1" ht="18" customHeight="1">
      <c r="A393" s="378">
        <v>2041002</v>
      </c>
      <c r="B393" s="449" t="s">
        <v>349</v>
      </c>
      <c r="C393" s="273">
        <v>550</v>
      </c>
      <c r="D393" s="273"/>
      <c r="E393" s="273">
        <v>549</v>
      </c>
      <c r="F393" s="447"/>
      <c r="G393" s="273">
        <v>767</v>
      </c>
      <c r="H393" s="447">
        <v>-0.28422425032594523</v>
      </c>
      <c r="I393" s="454"/>
      <c r="HQ393"/>
      <c r="HR393"/>
      <c r="HS393"/>
      <c r="HT393"/>
      <c r="HU393"/>
      <c r="HV393"/>
      <c r="HW393"/>
      <c r="HX393"/>
      <c r="HY393"/>
      <c r="HZ393"/>
      <c r="IA393"/>
      <c r="IB393"/>
      <c r="IC393"/>
      <c r="ID393"/>
      <c r="IE393"/>
      <c r="IF393"/>
      <c r="IG393"/>
      <c r="IH393"/>
      <c r="II393"/>
      <c r="IJ393"/>
      <c r="IK393"/>
      <c r="IL393"/>
      <c r="IM393"/>
      <c r="IN393"/>
      <c r="IO393"/>
    </row>
    <row r="394" spans="1:249" s="427" customFormat="1" ht="18" customHeight="1">
      <c r="A394" s="378">
        <v>2041003</v>
      </c>
      <c r="B394" s="448" t="s">
        <v>350</v>
      </c>
      <c r="C394" s="273"/>
      <c r="D394" s="273"/>
      <c r="E394" s="273">
        <v>0</v>
      </c>
      <c r="F394" s="447"/>
      <c r="G394" s="273">
        <v>53</v>
      </c>
      <c r="H394" s="447">
        <v>-1</v>
      </c>
      <c r="I394" s="454"/>
      <c r="HQ394"/>
      <c r="HR394"/>
      <c r="HS394"/>
      <c r="HT394"/>
      <c r="HU394"/>
      <c r="HV394"/>
      <c r="HW394"/>
      <c r="HX394"/>
      <c r="HY394"/>
      <c r="HZ394"/>
      <c r="IA394"/>
      <c r="IB394"/>
      <c r="IC394"/>
      <c r="ID394"/>
      <c r="IE394"/>
      <c r="IF394"/>
      <c r="IG394"/>
      <c r="IH394"/>
      <c r="II394"/>
      <c r="IJ394"/>
      <c r="IK394"/>
      <c r="IL394"/>
      <c r="IM394"/>
      <c r="IN394"/>
      <c r="IO394"/>
    </row>
    <row r="395" spans="1:249" s="427" customFormat="1" ht="18" customHeight="1">
      <c r="A395" s="378">
        <v>2041004</v>
      </c>
      <c r="B395" s="448" t="s">
        <v>351</v>
      </c>
      <c r="C395" s="273">
        <v>277</v>
      </c>
      <c r="D395" s="273"/>
      <c r="E395" s="273">
        <v>277</v>
      </c>
      <c r="F395" s="447"/>
      <c r="G395" s="273">
        <v>200</v>
      </c>
      <c r="H395" s="447">
        <v>0.38500000000000001</v>
      </c>
      <c r="I395" s="454"/>
      <c r="HQ395"/>
      <c r="HR395"/>
      <c r="HS395"/>
      <c r="HT395"/>
      <c r="HU395"/>
      <c r="HV395"/>
      <c r="HW395"/>
      <c r="HX395"/>
      <c r="HY395"/>
      <c r="HZ395"/>
      <c r="IA395"/>
      <c r="IB395"/>
      <c r="IC395"/>
      <c r="ID395"/>
      <c r="IE395"/>
      <c r="IF395"/>
      <c r="IG395"/>
      <c r="IH395"/>
      <c r="II395"/>
      <c r="IJ395"/>
      <c r="IK395"/>
      <c r="IL395"/>
      <c r="IM395"/>
      <c r="IN395"/>
      <c r="IO395"/>
    </row>
    <row r="396" spans="1:249" s="427" customFormat="1" ht="32.1" customHeight="1">
      <c r="A396" s="378">
        <v>2041005</v>
      </c>
      <c r="B396" s="445" t="s">
        <v>352</v>
      </c>
      <c r="C396" s="273">
        <v>7433</v>
      </c>
      <c r="D396" s="273">
        <v>7386</v>
      </c>
      <c r="E396" s="273">
        <v>6036</v>
      </c>
      <c r="F396" s="447">
        <v>0.81722177091795289</v>
      </c>
      <c r="G396" s="273">
        <v>2700</v>
      </c>
      <c r="H396" s="447">
        <v>1.2355555555555555</v>
      </c>
      <c r="I396" s="454" t="s">
        <v>353</v>
      </c>
      <c r="HQ396"/>
      <c r="HR396"/>
      <c r="HS396"/>
      <c r="HT396"/>
      <c r="HU396"/>
      <c r="HV396"/>
      <c r="HW396"/>
      <c r="HX396"/>
      <c r="HY396"/>
      <c r="HZ396"/>
      <c r="IA396"/>
      <c r="IB396"/>
      <c r="IC396"/>
      <c r="ID396"/>
      <c r="IE396"/>
      <c r="IF396"/>
      <c r="IG396"/>
      <c r="IH396"/>
      <c r="II396"/>
      <c r="IJ396"/>
      <c r="IK396"/>
      <c r="IL396"/>
      <c r="IM396"/>
      <c r="IN396"/>
      <c r="IO396"/>
    </row>
    <row r="397" spans="1:249" s="427" customFormat="1" ht="18" customHeight="1">
      <c r="A397" s="378">
        <v>2041006</v>
      </c>
      <c r="B397" s="449" t="s">
        <v>354</v>
      </c>
      <c r="C397" s="273">
        <v>7433</v>
      </c>
      <c r="D397" s="273"/>
      <c r="E397" s="273">
        <v>6036</v>
      </c>
      <c r="F397" s="447"/>
      <c r="G397" s="273">
        <v>2700</v>
      </c>
      <c r="H397" s="447">
        <v>1.2355555555555555</v>
      </c>
      <c r="I397" s="457"/>
      <c r="HQ397"/>
      <c r="HR397"/>
      <c r="HS397"/>
      <c r="HT397"/>
      <c r="HU397"/>
      <c r="HV397"/>
      <c r="HW397"/>
      <c r="HX397"/>
      <c r="HY397"/>
      <c r="HZ397"/>
      <c r="IA397"/>
      <c r="IB397"/>
      <c r="IC397"/>
      <c r="ID397"/>
      <c r="IE397"/>
      <c r="IF397"/>
      <c r="IG397"/>
      <c r="IH397"/>
      <c r="II397"/>
      <c r="IJ397"/>
      <c r="IK397"/>
      <c r="IL397"/>
      <c r="IM397"/>
      <c r="IN397"/>
      <c r="IO397"/>
    </row>
    <row r="398" spans="1:249" s="427" customFormat="1" ht="18" customHeight="1">
      <c r="A398" s="378">
        <v>2041099</v>
      </c>
      <c r="B398" s="449" t="s">
        <v>355</v>
      </c>
      <c r="C398" s="273"/>
      <c r="D398" s="273"/>
      <c r="E398" s="273">
        <v>0</v>
      </c>
      <c r="F398" s="447"/>
      <c r="G398" s="273">
        <v>0</v>
      </c>
      <c r="H398" s="447"/>
      <c r="I398" s="454"/>
      <c r="HQ398"/>
      <c r="HR398"/>
      <c r="HS398"/>
      <c r="HT398"/>
      <c r="HU398"/>
      <c r="HV398"/>
      <c r="HW398"/>
      <c r="HX398"/>
      <c r="HY398"/>
      <c r="HZ398"/>
      <c r="IA398"/>
      <c r="IB398"/>
      <c r="IC398"/>
      <c r="ID398"/>
      <c r="IE398"/>
      <c r="IF398"/>
      <c r="IG398"/>
      <c r="IH398"/>
      <c r="II398"/>
      <c r="IJ398"/>
      <c r="IK398"/>
      <c r="IL398"/>
      <c r="IM398"/>
      <c r="IN398"/>
      <c r="IO398"/>
    </row>
    <row r="399" spans="1:249" s="427" customFormat="1" ht="18" customHeight="1">
      <c r="A399" s="378">
        <v>20499</v>
      </c>
      <c r="B399" s="449" t="s">
        <v>356</v>
      </c>
      <c r="C399" s="273"/>
      <c r="D399" s="273"/>
      <c r="E399" s="273">
        <v>0</v>
      </c>
      <c r="F399" s="447"/>
      <c r="G399" s="273">
        <v>0</v>
      </c>
      <c r="H399" s="447"/>
      <c r="I399" s="454"/>
      <c r="HQ399"/>
      <c r="HR399"/>
      <c r="HS399"/>
      <c r="HT399"/>
      <c r="HU399"/>
      <c r="HV399"/>
      <c r="HW399"/>
      <c r="HX399"/>
      <c r="HY399"/>
      <c r="HZ399"/>
      <c r="IA399"/>
      <c r="IB399"/>
      <c r="IC399"/>
      <c r="ID399"/>
      <c r="IE399"/>
      <c r="IF399"/>
      <c r="IG399"/>
      <c r="IH399"/>
      <c r="II399"/>
      <c r="IJ399"/>
      <c r="IK399"/>
      <c r="IL399"/>
      <c r="IM399"/>
      <c r="IN399"/>
      <c r="IO399"/>
    </row>
    <row r="400" spans="1:249" s="427" customFormat="1" ht="18" customHeight="1">
      <c r="A400" s="378">
        <v>2049901</v>
      </c>
      <c r="B400" s="441" t="s">
        <v>357</v>
      </c>
      <c r="C400" s="273"/>
      <c r="D400" s="273"/>
      <c r="E400" s="273">
        <v>0</v>
      </c>
      <c r="F400" s="447"/>
      <c r="G400" s="273">
        <v>0</v>
      </c>
      <c r="H400" s="447"/>
      <c r="I400" s="454"/>
      <c r="HQ400"/>
      <c r="HR400"/>
      <c r="HS400"/>
      <c r="HT400"/>
      <c r="HU400"/>
      <c r="HV400"/>
      <c r="HW400"/>
      <c r="HX400"/>
      <c r="HY400"/>
      <c r="HZ400"/>
      <c r="IA400"/>
      <c r="IB400"/>
      <c r="IC400"/>
      <c r="ID400"/>
      <c r="IE400"/>
      <c r="IF400"/>
      <c r="IG400"/>
      <c r="IH400"/>
      <c r="II400"/>
      <c r="IJ400"/>
      <c r="IK400"/>
      <c r="IL400"/>
      <c r="IM400"/>
      <c r="IN400"/>
      <c r="IO400"/>
    </row>
    <row r="401" spans="1:249" s="427" customFormat="1" ht="18" customHeight="1">
      <c r="A401" s="378">
        <v>2049902</v>
      </c>
      <c r="B401" s="448" t="s">
        <v>358</v>
      </c>
      <c r="C401" s="273"/>
      <c r="D401" s="273"/>
      <c r="E401" s="273">
        <v>0</v>
      </c>
      <c r="F401" s="447"/>
      <c r="G401" s="273">
        <v>0</v>
      </c>
      <c r="H401" s="447"/>
      <c r="I401" s="457"/>
      <c r="HQ401"/>
      <c r="HR401"/>
      <c r="HS401"/>
      <c r="HT401"/>
      <c r="HU401"/>
      <c r="HV401"/>
      <c r="HW401"/>
      <c r="HX401"/>
      <c r="HY401"/>
      <c r="HZ401"/>
      <c r="IA401"/>
      <c r="IB401"/>
      <c r="IC401"/>
      <c r="ID401"/>
      <c r="IE401"/>
      <c r="IF401"/>
      <c r="IG401"/>
      <c r="IH401"/>
      <c r="II401"/>
      <c r="IJ401"/>
      <c r="IK401"/>
      <c r="IL401"/>
      <c r="IM401"/>
      <c r="IN401"/>
      <c r="IO401"/>
    </row>
    <row r="402" spans="1:249" s="428" customFormat="1" ht="18" customHeight="1">
      <c r="A402" s="459">
        <v>205</v>
      </c>
      <c r="B402" s="448" t="s">
        <v>359</v>
      </c>
      <c r="C402" s="273"/>
      <c r="D402" s="273"/>
      <c r="E402" s="273">
        <v>0</v>
      </c>
      <c r="F402" s="447"/>
      <c r="G402" s="273">
        <v>0</v>
      </c>
      <c r="H402" s="447"/>
      <c r="I402" s="454"/>
    </row>
    <row r="403" spans="1:249" s="427" customFormat="1" ht="18" customHeight="1">
      <c r="A403" s="378">
        <v>20501</v>
      </c>
      <c r="B403" s="448" t="s">
        <v>360</v>
      </c>
      <c r="C403" s="273"/>
      <c r="D403" s="273"/>
      <c r="E403" s="273">
        <v>0</v>
      </c>
      <c r="F403" s="447"/>
      <c r="G403" s="273">
        <v>0</v>
      </c>
      <c r="H403" s="447"/>
      <c r="I403" s="454"/>
      <c r="HQ403"/>
      <c r="HR403"/>
      <c r="HS403"/>
      <c r="HT403"/>
      <c r="HU403"/>
      <c r="HV403"/>
      <c r="HW403"/>
      <c r="HX403"/>
      <c r="HY403"/>
      <c r="HZ403"/>
      <c r="IA403"/>
      <c r="IB403"/>
      <c r="IC403"/>
      <c r="ID403"/>
      <c r="IE403"/>
      <c r="IF403"/>
      <c r="IG403"/>
      <c r="IH403"/>
      <c r="II403"/>
      <c r="IJ403"/>
      <c r="IK403"/>
      <c r="IL403"/>
      <c r="IM403"/>
      <c r="IN403"/>
      <c r="IO403"/>
    </row>
    <row r="404" spans="1:249" s="427" customFormat="1" ht="18" customHeight="1">
      <c r="A404" s="378">
        <v>2050101</v>
      </c>
      <c r="B404" s="451" t="s">
        <v>361</v>
      </c>
      <c r="C404" s="273">
        <v>16928</v>
      </c>
      <c r="D404" s="273">
        <v>19886</v>
      </c>
      <c r="E404" s="273">
        <v>19774</v>
      </c>
      <c r="F404" s="447">
        <v>0.9943678970129739</v>
      </c>
      <c r="G404" s="273">
        <v>20159</v>
      </c>
      <c r="H404" s="447">
        <v>-1.9098169552061117E-2</v>
      </c>
      <c r="I404" s="454"/>
      <c r="HQ404"/>
      <c r="HR404"/>
      <c r="HS404"/>
      <c r="HT404"/>
      <c r="HU404"/>
      <c r="HV404"/>
      <c r="HW404"/>
      <c r="HX404"/>
      <c r="HY404"/>
      <c r="HZ404"/>
      <c r="IA404"/>
      <c r="IB404"/>
      <c r="IC404"/>
      <c r="ID404"/>
      <c r="IE404"/>
      <c r="IF404"/>
      <c r="IG404"/>
      <c r="IH404"/>
      <c r="II404"/>
      <c r="IJ404"/>
      <c r="IK404"/>
      <c r="IL404"/>
      <c r="IM404"/>
      <c r="IN404"/>
      <c r="IO404"/>
    </row>
    <row r="405" spans="1:249" s="427" customFormat="1" ht="18" customHeight="1">
      <c r="A405" s="378">
        <v>2050102</v>
      </c>
      <c r="B405" s="449" t="s">
        <v>362</v>
      </c>
      <c r="C405" s="273">
        <v>10377</v>
      </c>
      <c r="D405" s="273"/>
      <c r="E405" s="273">
        <v>13342</v>
      </c>
      <c r="F405" s="447"/>
      <c r="G405" s="273">
        <v>13340</v>
      </c>
      <c r="H405" s="447">
        <v>1.4992503748123553E-4</v>
      </c>
      <c r="I405" s="454"/>
      <c r="HQ405"/>
      <c r="HR405"/>
      <c r="HS405"/>
      <c r="HT405"/>
      <c r="HU405"/>
      <c r="HV405"/>
      <c r="HW405"/>
      <c r="HX405"/>
      <c r="HY405"/>
      <c r="HZ405"/>
      <c r="IA405"/>
      <c r="IB405"/>
      <c r="IC405"/>
      <c r="ID405"/>
      <c r="IE405"/>
      <c r="IF405"/>
      <c r="IG405"/>
      <c r="IH405"/>
      <c r="II405"/>
      <c r="IJ405"/>
      <c r="IK405"/>
      <c r="IL405"/>
      <c r="IM405"/>
      <c r="IN405"/>
      <c r="IO405"/>
    </row>
    <row r="406" spans="1:249" s="427" customFormat="1" ht="18" customHeight="1">
      <c r="A406" s="378">
        <v>2050103</v>
      </c>
      <c r="B406" s="449" t="s">
        <v>363</v>
      </c>
      <c r="C406" s="273">
        <v>6551</v>
      </c>
      <c r="D406" s="273"/>
      <c r="E406" s="273">
        <v>6432</v>
      </c>
      <c r="F406" s="447"/>
      <c r="G406" s="273">
        <v>6819</v>
      </c>
      <c r="H406" s="447">
        <v>-5.6753189617245958E-2</v>
      </c>
      <c r="I406" s="457"/>
      <c r="HQ406"/>
      <c r="HR406"/>
      <c r="HS406"/>
      <c r="HT406"/>
      <c r="HU406"/>
      <c r="HV406"/>
      <c r="HW406"/>
      <c r="HX406"/>
      <c r="HY406"/>
      <c r="HZ406"/>
      <c r="IA406"/>
      <c r="IB406"/>
      <c r="IC406"/>
      <c r="ID406"/>
      <c r="IE406"/>
      <c r="IF406"/>
      <c r="IG406"/>
      <c r="IH406"/>
      <c r="II406"/>
      <c r="IJ406"/>
      <c r="IK406"/>
      <c r="IL406"/>
      <c r="IM406"/>
      <c r="IN406"/>
      <c r="IO406"/>
    </row>
    <row r="407" spans="1:249" s="427" customFormat="1" ht="18" customHeight="1">
      <c r="A407" s="378">
        <v>2050199</v>
      </c>
      <c r="B407" s="448" t="s">
        <v>364</v>
      </c>
      <c r="C407" s="273"/>
      <c r="D407" s="273"/>
      <c r="E407" s="273">
        <v>0</v>
      </c>
      <c r="F407" s="447"/>
      <c r="G407" s="273">
        <v>0</v>
      </c>
      <c r="H407" s="447"/>
      <c r="I407" s="454"/>
      <c r="HQ407"/>
      <c r="HR407"/>
      <c r="HS407"/>
      <c r="HT407"/>
      <c r="HU407"/>
      <c r="HV407"/>
      <c r="HW407"/>
      <c r="HX407"/>
      <c r="HY407"/>
      <c r="HZ407"/>
      <c r="IA407"/>
      <c r="IB407"/>
      <c r="IC407"/>
      <c r="ID407"/>
      <c r="IE407"/>
      <c r="IF407"/>
      <c r="IG407"/>
      <c r="IH407"/>
      <c r="II407"/>
      <c r="IJ407"/>
      <c r="IK407"/>
      <c r="IL407"/>
      <c r="IM407"/>
      <c r="IN407"/>
      <c r="IO407"/>
    </row>
    <row r="408" spans="1:249" s="429" customFormat="1" ht="18" customHeight="1">
      <c r="A408" s="378">
        <v>20502</v>
      </c>
      <c r="B408" s="445" t="s">
        <v>365</v>
      </c>
      <c r="C408" s="273">
        <v>29989</v>
      </c>
      <c r="D408" s="273">
        <v>30688</v>
      </c>
      <c r="E408" s="273">
        <v>30541</v>
      </c>
      <c r="F408" s="447">
        <v>0.99520985401459849</v>
      </c>
      <c r="G408" s="273">
        <v>29343</v>
      </c>
      <c r="H408" s="447">
        <v>4.0827454588828749E-2</v>
      </c>
      <c r="I408" s="454"/>
    </row>
    <row r="409" spans="1:249" s="427" customFormat="1" ht="18" customHeight="1">
      <c r="A409" s="378">
        <v>2050201</v>
      </c>
      <c r="B409" s="448" t="s">
        <v>366</v>
      </c>
      <c r="C409" s="273">
        <v>20</v>
      </c>
      <c r="D409" s="273"/>
      <c r="E409" s="273">
        <v>2</v>
      </c>
      <c r="F409" s="447"/>
      <c r="G409" s="273">
        <v>25</v>
      </c>
      <c r="H409" s="447">
        <v>-0.92</v>
      </c>
      <c r="I409" s="454"/>
      <c r="HQ409"/>
      <c r="HR409"/>
      <c r="HS409"/>
      <c r="HT409"/>
      <c r="HU409"/>
      <c r="HV409"/>
      <c r="HW409"/>
      <c r="HX409"/>
      <c r="HY409"/>
      <c r="HZ409"/>
      <c r="IA409"/>
      <c r="IB409"/>
      <c r="IC409"/>
      <c r="ID409"/>
      <c r="IE409"/>
      <c r="IF409"/>
      <c r="IG409"/>
      <c r="IH409"/>
      <c r="II409"/>
      <c r="IJ409"/>
      <c r="IK409"/>
      <c r="IL409"/>
      <c r="IM409"/>
      <c r="IN409"/>
      <c r="IO409"/>
    </row>
    <row r="410" spans="1:249" s="427" customFormat="1" ht="18" customHeight="1">
      <c r="A410" s="378">
        <v>2050202</v>
      </c>
      <c r="B410" s="448" t="s">
        <v>367</v>
      </c>
      <c r="C410" s="273">
        <v>9857</v>
      </c>
      <c r="D410" s="273"/>
      <c r="E410" s="273">
        <v>10379</v>
      </c>
      <c r="F410" s="447"/>
      <c r="G410" s="273">
        <v>10138</v>
      </c>
      <c r="H410" s="447">
        <v>2.3771947129611393E-2</v>
      </c>
      <c r="I410" s="454"/>
      <c r="HQ410"/>
      <c r="HR410"/>
      <c r="HS410"/>
      <c r="HT410"/>
      <c r="HU410"/>
      <c r="HV410"/>
      <c r="HW410"/>
      <c r="HX410"/>
      <c r="HY410"/>
      <c r="HZ410"/>
      <c r="IA410"/>
      <c r="IB410"/>
      <c r="IC410"/>
      <c r="ID410"/>
      <c r="IE410"/>
      <c r="IF410"/>
      <c r="IG410"/>
      <c r="IH410"/>
      <c r="II410"/>
      <c r="IJ410"/>
      <c r="IK410"/>
      <c r="IL410"/>
      <c r="IM410"/>
      <c r="IN410"/>
      <c r="IO410"/>
    </row>
    <row r="411" spans="1:249" s="427" customFormat="1" ht="18" customHeight="1">
      <c r="A411" s="378">
        <v>2050203</v>
      </c>
      <c r="B411" s="448" t="s">
        <v>368</v>
      </c>
      <c r="C411" s="273">
        <v>20092</v>
      </c>
      <c r="D411" s="273"/>
      <c r="E411" s="273">
        <v>16815</v>
      </c>
      <c r="F411" s="447"/>
      <c r="G411" s="273">
        <v>16180</v>
      </c>
      <c r="H411" s="447">
        <v>3.9245982694684711E-2</v>
      </c>
      <c r="I411" s="454"/>
      <c r="HQ411"/>
      <c r="HR411"/>
      <c r="HS411"/>
      <c r="HT411"/>
      <c r="HU411"/>
      <c r="HV411"/>
      <c r="HW411"/>
      <c r="HX411"/>
      <c r="HY411"/>
      <c r="HZ411"/>
      <c r="IA411"/>
      <c r="IB411"/>
      <c r="IC411"/>
      <c r="ID411"/>
      <c r="IE411"/>
      <c r="IF411"/>
      <c r="IG411"/>
      <c r="IH411"/>
      <c r="II411"/>
      <c r="IJ411"/>
      <c r="IK411"/>
      <c r="IL411"/>
      <c r="IM411"/>
      <c r="IN411"/>
      <c r="IO411"/>
    </row>
    <row r="412" spans="1:249" s="427" customFormat="1" ht="18" customHeight="1">
      <c r="A412" s="378">
        <v>2050204</v>
      </c>
      <c r="B412" s="449" t="s">
        <v>369</v>
      </c>
      <c r="C412" s="273"/>
      <c r="D412" s="273"/>
      <c r="E412" s="273">
        <v>0</v>
      </c>
      <c r="F412" s="447"/>
      <c r="G412" s="273">
        <v>0</v>
      </c>
      <c r="H412" s="447"/>
      <c r="I412" s="454"/>
      <c r="HQ412"/>
      <c r="HR412"/>
      <c r="HS412"/>
      <c r="HT412"/>
      <c r="HU412"/>
      <c r="HV412"/>
      <c r="HW412"/>
      <c r="HX412"/>
      <c r="HY412"/>
      <c r="HZ412"/>
      <c r="IA412"/>
      <c r="IB412"/>
      <c r="IC412"/>
      <c r="ID412"/>
      <c r="IE412"/>
      <c r="IF412"/>
      <c r="IG412"/>
      <c r="IH412"/>
      <c r="II412"/>
      <c r="IJ412"/>
      <c r="IK412"/>
      <c r="IL412"/>
      <c r="IM412"/>
      <c r="IN412"/>
      <c r="IO412"/>
    </row>
    <row r="413" spans="1:249" s="427" customFormat="1" ht="18" customHeight="1">
      <c r="A413" s="378">
        <v>2050205</v>
      </c>
      <c r="B413" s="449" t="s">
        <v>370</v>
      </c>
      <c r="C413" s="273">
        <v>21</v>
      </c>
      <c r="D413" s="273"/>
      <c r="E413" s="273">
        <v>3345</v>
      </c>
      <c r="F413" s="447"/>
      <c r="G413" s="273">
        <v>3000</v>
      </c>
      <c r="H413" s="447">
        <v>0.115</v>
      </c>
      <c r="I413" s="454"/>
      <c r="HQ413"/>
      <c r="HR413"/>
      <c r="HS413"/>
      <c r="HT413"/>
      <c r="HU413"/>
      <c r="HV413"/>
      <c r="HW413"/>
      <c r="HX413"/>
      <c r="HY413"/>
      <c r="HZ413"/>
      <c r="IA413"/>
      <c r="IB413"/>
      <c r="IC413"/>
      <c r="ID413"/>
      <c r="IE413"/>
      <c r="IF413"/>
      <c r="IG413"/>
      <c r="IH413"/>
      <c r="II413"/>
      <c r="IJ413"/>
      <c r="IK413"/>
      <c r="IL413"/>
      <c r="IM413"/>
      <c r="IN413"/>
      <c r="IO413"/>
    </row>
    <row r="414" spans="1:249" s="427" customFormat="1" ht="18" customHeight="1">
      <c r="A414" s="378">
        <v>2050206</v>
      </c>
      <c r="B414" s="451" t="s">
        <v>371</v>
      </c>
      <c r="C414" s="273">
        <v>256289</v>
      </c>
      <c r="D414" s="273">
        <v>81739</v>
      </c>
      <c r="E414" s="273">
        <v>76941</v>
      </c>
      <c r="F414" s="447">
        <v>0.94130097016112257</v>
      </c>
      <c r="G414" s="273">
        <v>73719</v>
      </c>
      <c r="H414" s="447">
        <v>4.3706507141985096E-2</v>
      </c>
      <c r="I414" s="454"/>
      <c r="HQ414"/>
      <c r="HR414"/>
      <c r="HS414"/>
      <c r="HT414"/>
      <c r="HU414"/>
      <c r="HV414"/>
      <c r="HW414"/>
      <c r="HX414"/>
      <c r="HY414"/>
      <c r="HZ414"/>
      <c r="IA414"/>
      <c r="IB414"/>
      <c r="IC414"/>
      <c r="ID414"/>
      <c r="IE414"/>
      <c r="IF414"/>
      <c r="IG414"/>
      <c r="IH414"/>
      <c r="II414"/>
      <c r="IJ414"/>
      <c r="IK414"/>
      <c r="IL414"/>
      <c r="IM414"/>
      <c r="IN414"/>
      <c r="IO414"/>
    </row>
    <row r="415" spans="1:249" s="427" customFormat="1" ht="18" customHeight="1">
      <c r="A415" s="378">
        <v>2050207</v>
      </c>
      <c r="B415" s="344" t="s">
        <v>372</v>
      </c>
      <c r="C415" s="273"/>
      <c r="D415" s="273"/>
      <c r="E415" s="273">
        <v>0</v>
      </c>
      <c r="F415" s="447"/>
      <c r="G415" s="273">
        <v>0</v>
      </c>
      <c r="H415" s="447"/>
      <c r="I415" s="454"/>
      <c r="HQ415"/>
      <c r="HR415"/>
      <c r="HS415"/>
      <c r="HT415"/>
      <c r="HU415"/>
      <c r="HV415"/>
      <c r="HW415"/>
      <c r="HX415"/>
      <c r="HY415"/>
      <c r="HZ415"/>
      <c r="IA415"/>
      <c r="IB415"/>
      <c r="IC415"/>
      <c r="ID415"/>
      <c r="IE415"/>
      <c r="IF415"/>
      <c r="IG415"/>
      <c r="IH415"/>
      <c r="II415"/>
      <c r="IJ415"/>
      <c r="IK415"/>
      <c r="IL415"/>
      <c r="IM415"/>
      <c r="IN415"/>
      <c r="IO415"/>
    </row>
    <row r="416" spans="1:249" s="427" customFormat="1" ht="18" customHeight="1">
      <c r="A416" s="378">
        <v>2050299</v>
      </c>
      <c r="B416" s="448" t="s">
        <v>373</v>
      </c>
      <c r="C416" s="273"/>
      <c r="D416" s="273"/>
      <c r="E416" s="273">
        <v>0</v>
      </c>
      <c r="F416" s="447"/>
      <c r="G416" s="273">
        <v>0</v>
      </c>
      <c r="H416" s="447"/>
      <c r="I416" s="454"/>
      <c r="HQ416"/>
      <c r="HR416"/>
      <c r="HS416"/>
      <c r="HT416"/>
      <c r="HU416"/>
      <c r="HV416"/>
      <c r="HW416"/>
      <c r="HX416"/>
      <c r="HY416"/>
      <c r="HZ416"/>
      <c r="IA416"/>
      <c r="IB416"/>
      <c r="IC416"/>
      <c r="ID416"/>
      <c r="IE416"/>
      <c r="IF416"/>
      <c r="IG416"/>
      <c r="IH416"/>
      <c r="II416"/>
      <c r="IJ416"/>
      <c r="IK416"/>
      <c r="IL416"/>
      <c r="IM416"/>
      <c r="IN416"/>
      <c r="IO416"/>
    </row>
    <row r="417" spans="1:249" s="427" customFormat="1" ht="18" customHeight="1">
      <c r="A417" s="378">
        <v>20503</v>
      </c>
      <c r="B417" s="448" t="s">
        <v>374</v>
      </c>
      <c r="C417" s="273">
        <v>4</v>
      </c>
      <c r="D417" s="273"/>
      <c r="E417" s="273">
        <v>5</v>
      </c>
      <c r="F417" s="447"/>
      <c r="G417" s="273">
        <v>99</v>
      </c>
      <c r="H417" s="447">
        <v>-0.9494949494949495</v>
      </c>
      <c r="I417" s="454"/>
      <c r="HQ417"/>
      <c r="HR417"/>
      <c r="HS417"/>
      <c r="HT417"/>
      <c r="HU417"/>
      <c r="HV417"/>
      <c r="HW417"/>
      <c r="HX417"/>
      <c r="HY417"/>
      <c r="HZ417"/>
      <c r="IA417"/>
      <c r="IB417"/>
      <c r="IC417"/>
      <c r="ID417"/>
      <c r="IE417"/>
      <c r="IF417"/>
      <c r="IG417"/>
      <c r="IH417"/>
      <c r="II417"/>
      <c r="IJ417"/>
      <c r="IK417"/>
      <c r="IL417"/>
      <c r="IM417"/>
      <c r="IN417"/>
      <c r="IO417"/>
    </row>
    <row r="418" spans="1:249" s="427" customFormat="1" ht="18" customHeight="1">
      <c r="A418" s="378">
        <v>2050301</v>
      </c>
      <c r="B418" s="448" t="s">
        <v>375</v>
      </c>
      <c r="C418" s="273">
        <v>497</v>
      </c>
      <c r="D418" s="273"/>
      <c r="E418" s="273">
        <v>489</v>
      </c>
      <c r="F418" s="447"/>
      <c r="G418" s="273">
        <v>22</v>
      </c>
      <c r="H418" s="447">
        <v>21.227272727272727</v>
      </c>
      <c r="I418" s="454"/>
      <c r="HQ418"/>
      <c r="HR418"/>
      <c r="HS418"/>
      <c r="HT418"/>
      <c r="HU418"/>
      <c r="HV418"/>
      <c r="HW418"/>
      <c r="HX418"/>
      <c r="HY418"/>
      <c r="HZ418"/>
      <c r="IA418"/>
      <c r="IB418"/>
      <c r="IC418"/>
      <c r="ID418"/>
      <c r="IE418"/>
      <c r="IF418"/>
      <c r="IG418"/>
      <c r="IH418"/>
      <c r="II418"/>
      <c r="IJ418"/>
      <c r="IK418"/>
      <c r="IL418"/>
      <c r="IM418"/>
      <c r="IN418"/>
      <c r="IO418"/>
    </row>
    <row r="419" spans="1:249" s="427" customFormat="1" ht="18" customHeight="1">
      <c r="A419" s="378">
        <v>2050302</v>
      </c>
      <c r="B419" s="344" t="s">
        <v>376</v>
      </c>
      <c r="C419" s="273">
        <v>15522</v>
      </c>
      <c r="D419" s="273"/>
      <c r="E419" s="273">
        <v>14158</v>
      </c>
      <c r="F419" s="447"/>
      <c r="G419" s="273">
        <v>14730</v>
      </c>
      <c r="H419" s="447">
        <v>-3.8832315003394458E-2</v>
      </c>
      <c r="I419" s="454"/>
      <c r="HQ419"/>
      <c r="HR419"/>
      <c r="HS419"/>
      <c r="HT419"/>
      <c r="HU419"/>
      <c r="HV419"/>
      <c r="HW419"/>
      <c r="HX419"/>
      <c r="HY419"/>
      <c r="HZ419"/>
      <c r="IA419"/>
      <c r="IB419"/>
      <c r="IC419"/>
      <c r="ID419"/>
      <c r="IE419"/>
      <c r="IF419"/>
      <c r="IG419"/>
      <c r="IH419"/>
      <c r="II419"/>
      <c r="IJ419"/>
      <c r="IK419"/>
      <c r="IL419"/>
      <c r="IM419"/>
      <c r="IN419"/>
      <c r="IO419"/>
    </row>
    <row r="420" spans="1:249" s="427" customFormat="1" ht="18" customHeight="1">
      <c r="A420" s="378">
        <v>2050303</v>
      </c>
      <c r="B420" s="449" t="s">
        <v>377</v>
      </c>
      <c r="C420" s="273">
        <v>240266</v>
      </c>
      <c r="D420" s="273"/>
      <c r="E420" s="273">
        <v>62289</v>
      </c>
      <c r="F420" s="447"/>
      <c r="G420" s="273">
        <v>58868</v>
      </c>
      <c r="H420" s="447">
        <v>5.8113066521709555E-2</v>
      </c>
      <c r="I420" s="454"/>
      <c r="HQ420"/>
      <c r="HR420"/>
      <c r="HS420"/>
      <c r="HT420"/>
      <c r="HU420"/>
      <c r="HV420"/>
      <c r="HW420"/>
      <c r="HX420"/>
      <c r="HY420"/>
      <c r="HZ420"/>
      <c r="IA420"/>
      <c r="IB420"/>
      <c r="IC420"/>
      <c r="ID420"/>
      <c r="IE420"/>
      <c r="IF420"/>
      <c r="IG420"/>
      <c r="IH420"/>
      <c r="II420"/>
      <c r="IJ420"/>
      <c r="IK420"/>
      <c r="IL420"/>
      <c r="IM420"/>
      <c r="IN420"/>
      <c r="IO420"/>
    </row>
    <row r="421" spans="1:249" s="427" customFormat="1" ht="18" customHeight="1">
      <c r="A421" s="378">
        <v>2050304</v>
      </c>
      <c r="B421" s="445" t="s">
        <v>378</v>
      </c>
      <c r="C421" s="273">
        <v>349425</v>
      </c>
      <c r="D421" s="273">
        <v>25283</v>
      </c>
      <c r="E421" s="273">
        <v>25280</v>
      </c>
      <c r="F421" s="447">
        <v>0.99988134319503219</v>
      </c>
      <c r="G421" s="273">
        <v>58301</v>
      </c>
      <c r="H421" s="447">
        <v>-0.56638822661703914</v>
      </c>
      <c r="I421" s="455" t="s">
        <v>379</v>
      </c>
      <c r="HQ421"/>
      <c r="HR421"/>
      <c r="HS421"/>
      <c r="HT421"/>
      <c r="HU421"/>
      <c r="HV421"/>
      <c r="HW421"/>
      <c r="HX421"/>
      <c r="HY421"/>
      <c r="HZ421"/>
      <c r="IA421"/>
      <c r="IB421"/>
      <c r="IC421"/>
      <c r="ID421"/>
      <c r="IE421"/>
      <c r="IF421"/>
      <c r="IG421"/>
      <c r="IH421"/>
      <c r="II421"/>
      <c r="IJ421"/>
      <c r="IK421"/>
      <c r="IL421"/>
      <c r="IM421"/>
      <c r="IN421"/>
      <c r="IO421"/>
    </row>
    <row r="422" spans="1:249" s="427" customFormat="1" ht="18" customHeight="1">
      <c r="A422" s="378">
        <v>2050305</v>
      </c>
      <c r="B422" s="448" t="s">
        <v>380</v>
      </c>
      <c r="C422" s="273">
        <v>349425</v>
      </c>
      <c r="D422" s="273"/>
      <c r="E422" s="273">
        <v>25280</v>
      </c>
      <c r="F422" s="447"/>
      <c r="G422" s="273">
        <v>58301</v>
      </c>
      <c r="H422" s="447">
        <v>-0.56638822661703914</v>
      </c>
      <c r="I422" s="454"/>
      <c r="HQ422"/>
      <c r="HR422"/>
      <c r="HS422"/>
      <c r="HT422"/>
      <c r="HU422"/>
      <c r="HV422"/>
      <c r="HW422"/>
      <c r="HX422"/>
      <c r="HY422"/>
      <c r="HZ422"/>
      <c r="IA422"/>
      <c r="IB422"/>
      <c r="IC422"/>
      <c r="ID422"/>
      <c r="IE422"/>
      <c r="IF422"/>
      <c r="IG422"/>
      <c r="IH422"/>
      <c r="II422"/>
      <c r="IJ422"/>
      <c r="IK422"/>
      <c r="IL422"/>
      <c r="IM422"/>
      <c r="IN422"/>
      <c r="IO422"/>
    </row>
    <row r="423" spans="1:249" s="427" customFormat="1" ht="18" customHeight="1">
      <c r="A423" s="378">
        <v>2050399</v>
      </c>
      <c r="B423" s="445" t="s">
        <v>34</v>
      </c>
      <c r="C423" s="458">
        <v>1954408</v>
      </c>
      <c r="D423" s="458">
        <v>4140539</v>
      </c>
      <c r="E423" s="458">
        <v>4028796</v>
      </c>
      <c r="F423" s="443">
        <v>0.97301245079444976</v>
      </c>
      <c r="G423" s="458">
        <v>1720151</v>
      </c>
      <c r="H423" s="443">
        <v>1.3421176396723311</v>
      </c>
      <c r="I423" s="453"/>
      <c r="HQ423"/>
      <c r="HR423"/>
      <c r="HS423"/>
      <c r="HT423"/>
      <c r="HU423"/>
      <c r="HV423"/>
      <c r="HW423"/>
      <c r="HX423"/>
      <c r="HY423"/>
      <c r="HZ423"/>
      <c r="IA423"/>
      <c r="IB423"/>
      <c r="IC423"/>
      <c r="ID423"/>
      <c r="IE423"/>
      <c r="IF423"/>
      <c r="IG423"/>
      <c r="IH423"/>
      <c r="II423"/>
      <c r="IJ423"/>
      <c r="IK423"/>
      <c r="IL423"/>
      <c r="IM423"/>
      <c r="IN423"/>
      <c r="IO423"/>
    </row>
    <row r="424" spans="1:249" s="427" customFormat="1" ht="18" customHeight="1">
      <c r="A424" s="378">
        <v>20504</v>
      </c>
      <c r="B424" s="451" t="s">
        <v>381</v>
      </c>
      <c r="C424" s="273">
        <v>8761</v>
      </c>
      <c r="D424" s="273">
        <v>223094</v>
      </c>
      <c r="E424" s="273">
        <v>222950</v>
      </c>
      <c r="F424" s="447">
        <v>0.99935453217029591</v>
      </c>
      <c r="G424" s="273">
        <v>7206</v>
      </c>
      <c r="H424" s="447">
        <v>29.939494865389953</v>
      </c>
      <c r="I424" s="454" t="s">
        <v>382</v>
      </c>
      <c r="HQ424"/>
      <c r="HR424"/>
      <c r="HS424"/>
      <c r="HT424"/>
      <c r="HU424"/>
      <c r="HV424"/>
      <c r="HW424"/>
      <c r="HX424"/>
      <c r="HY424"/>
      <c r="HZ424"/>
      <c r="IA424"/>
      <c r="IB424"/>
      <c r="IC424"/>
      <c r="ID424"/>
      <c r="IE424"/>
      <c r="IF424"/>
      <c r="IG424"/>
      <c r="IH424"/>
      <c r="II424"/>
      <c r="IJ424"/>
      <c r="IK424"/>
      <c r="IL424"/>
      <c r="IM424"/>
      <c r="IN424"/>
      <c r="IO424"/>
    </row>
    <row r="425" spans="1:249" s="427" customFormat="1" ht="18" customHeight="1">
      <c r="A425" s="378">
        <v>2050401</v>
      </c>
      <c r="B425" s="448" t="s">
        <v>96</v>
      </c>
      <c r="C425" s="273">
        <v>2269</v>
      </c>
      <c r="D425" s="273"/>
      <c r="E425" s="273">
        <v>2120</v>
      </c>
      <c r="F425" s="447"/>
      <c r="G425" s="273">
        <v>2259</v>
      </c>
      <c r="H425" s="447">
        <v>-6.1531651173085455E-2</v>
      </c>
      <c r="I425" s="454"/>
      <c r="HQ425"/>
      <c r="HR425"/>
      <c r="HS425"/>
      <c r="HT425"/>
      <c r="HU425"/>
      <c r="HV425"/>
      <c r="HW425"/>
      <c r="HX425"/>
      <c r="HY425"/>
      <c r="HZ425"/>
      <c r="IA425"/>
      <c r="IB425"/>
      <c r="IC425"/>
      <c r="ID425"/>
      <c r="IE425"/>
      <c r="IF425"/>
      <c r="IG425"/>
      <c r="IH425"/>
      <c r="II425"/>
      <c r="IJ425"/>
      <c r="IK425"/>
      <c r="IL425"/>
      <c r="IM425"/>
      <c r="IN425"/>
      <c r="IO425"/>
    </row>
    <row r="426" spans="1:249" s="427" customFormat="1" ht="18" customHeight="1">
      <c r="A426" s="378">
        <v>2050402</v>
      </c>
      <c r="B426" s="448" t="s">
        <v>97</v>
      </c>
      <c r="C426" s="273">
        <v>2692</v>
      </c>
      <c r="D426" s="273"/>
      <c r="E426" s="273">
        <v>1423</v>
      </c>
      <c r="F426" s="447"/>
      <c r="G426" s="273">
        <v>1703</v>
      </c>
      <c r="H426" s="447">
        <v>-0.16441573693482092</v>
      </c>
      <c r="I426" s="454"/>
      <c r="HQ426"/>
      <c r="HR426"/>
      <c r="HS426"/>
      <c r="HT426"/>
      <c r="HU426"/>
      <c r="HV426"/>
      <c r="HW426"/>
      <c r="HX426"/>
      <c r="HY426"/>
      <c r="HZ426"/>
      <c r="IA426"/>
      <c r="IB426"/>
      <c r="IC426"/>
      <c r="ID426"/>
      <c r="IE426"/>
      <c r="IF426"/>
      <c r="IG426"/>
      <c r="IH426"/>
      <c r="II426"/>
      <c r="IJ426"/>
      <c r="IK426"/>
      <c r="IL426"/>
      <c r="IM426"/>
      <c r="IN426"/>
      <c r="IO426"/>
    </row>
    <row r="427" spans="1:249" s="427" customFormat="1" ht="18" customHeight="1">
      <c r="A427" s="378">
        <v>2050403</v>
      </c>
      <c r="B427" s="448" t="s">
        <v>98</v>
      </c>
      <c r="C427" s="273"/>
      <c r="D427" s="273"/>
      <c r="E427" s="273">
        <v>0</v>
      </c>
      <c r="F427" s="447"/>
      <c r="G427" s="273">
        <v>0</v>
      </c>
      <c r="H427" s="447"/>
      <c r="I427" s="454"/>
      <c r="HQ427"/>
      <c r="HR427"/>
      <c r="HS427"/>
      <c r="HT427"/>
      <c r="HU427"/>
      <c r="HV427"/>
      <c r="HW427"/>
      <c r="HX427"/>
      <c r="HY427"/>
      <c r="HZ427"/>
      <c r="IA427"/>
      <c r="IB427"/>
      <c r="IC427"/>
      <c r="ID427"/>
      <c r="IE427"/>
      <c r="IF427"/>
      <c r="IG427"/>
      <c r="IH427"/>
      <c r="II427"/>
      <c r="IJ427"/>
      <c r="IK427"/>
      <c r="IL427"/>
      <c r="IM427"/>
      <c r="IN427"/>
      <c r="IO427"/>
    </row>
    <row r="428" spans="1:249" s="427" customFormat="1" ht="18" customHeight="1">
      <c r="A428" s="378">
        <v>2050404</v>
      </c>
      <c r="B428" s="344" t="s">
        <v>383</v>
      </c>
      <c r="C428" s="273">
        <v>3800</v>
      </c>
      <c r="D428" s="273"/>
      <c r="E428" s="273">
        <v>219407</v>
      </c>
      <c r="F428" s="447"/>
      <c r="G428" s="273">
        <v>3244</v>
      </c>
      <c r="H428" s="447">
        <v>66.634710234278671</v>
      </c>
      <c r="I428" s="457"/>
      <c r="HQ428"/>
      <c r="HR428"/>
      <c r="HS428"/>
      <c r="HT428"/>
      <c r="HU428"/>
      <c r="HV428"/>
      <c r="HW428"/>
      <c r="HX428"/>
      <c r="HY428"/>
      <c r="HZ428"/>
      <c r="IA428"/>
      <c r="IB428"/>
      <c r="IC428"/>
      <c r="ID428"/>
      <c r="IE428"/>
      <c r="IF428"/>
      <c r="IG428"/>
      <c r="IH428"/>
      <c r="II428"/>
      <c r="IJ428"/>
      <c r="IK428"/>
      <c r="IL428"/>
      <c r="IM428"/>
      <c r="IN428"/>
      <c r="IO428"/>
    </row>
    <row r="429" spans="1:249" s="427" customFormat="1" ht="29.1" customHeight="1">
      <c r="A429" s="378">
        <v>2050499</v>
      </c>
      <c r="B429" s="445" t="s">
        <v>384</v>
      </c>
      <c r="C429" s="273">
        <v>152</v>
      </c>
      <c r="D429" s="273">
        <v>1476</v>
      </c>
      <c r="E429" s="273">
        <v>1452</v>
      </c>
      <c r="F429" s="447">
        <v>0.98373983739837401</v>
      </c>
      <c r="G429" s="273">
        <v>33396</v>
      </c>
      <c r="H429" s="447">
        <v>-0.95652173913043481</v>
      </c>
      <c r="I429" s="454" t="s">
        <v>385</v>
      </c>
      <c r="HQ429"/>
      <c r="HR429"/>
      <c r="HS429"/>
      <c r="HT429"/>
      <c r="HU429"/>
      <c r="HV429"/>
      <c r="HW429"/>
      <c r="HX429"/>
      <c r="HY429"/>
      <c r="HZ429"/>
      <c r="IA429"/>
      <c r="IB429"/>
      <c r="IC429"/>
      <c r="ID429"/>
      <c r="IE429"/>
      <c r="IF429"/>
      <c r="IG429"/>
      <c r="IH429"/>
      <c r="II429"/>
      <c r="IJ429"/>
      <c r="IK429"/>
      <c r="IL429"/>
      <c r="IM429"/>
      <c r="IN429"/>
      <c r="IO429"/>
    </row>
    <row r="430" spans="1:249" s="427" customFormat="1" ht="18" customHeight="1">
      <c r="A430" s="378">
        <v>20505</v>
      </c>
      <c r="B430" s="448" t="s">
        <v>386</v>
      </c>
      <c r="C430" s="273"/>
      <c r="D430" s="273"/>
      <c r="E430" s="273">
        <v>0</v>
      </c>
      <c r="F430" s="447"/>
      <c r="G430" s="273">
        <v>0</v>
      </c>
      <c r="H430" s="447"/>
      <c r="I430" s="454"/>
      <c r="HQ430"/>
      <c r="HR430"/>
      <c r="HS430"/>
      <c r="HT430"/>
      <c r="HU430"/>
      <c r="HV430"/>
      <c r="HW430"/>
      <c r="HX430"/>
      <c r="HY430"/>
      <c r="HZ430"/>
      <c r="IA430"/>
      <c r="IB430"/>
      <c r="IC430"/>
      <c r="ID430"/>
      <c r="IE430"/>
      <c r="IF430"/>
      <c r="IG430"/>
      <c r="IH430"/>
      <c r="II430"/>
      <c r="IJ430"/>
      <c r="IK430"/>
      <c r="IL430"/>
      <c r="IM430"/>
      <c r="IN430"/>
      <c r="IO430"/>
    </row>
    <row r="431" spans="1:249" s="427" customFormat="1" ht="18" customHeight="1">
      <c r="A431" s="378">
        <v>2050501</v>
      </c>
      <c r="B431" s="448" t="s">
        <v>387</v>
      </c>
      <c r="C431" s="273"/>
      <c r="D431" s="273"/>
      <c r="E431" s="273">
        <v>0</v>
      </c>
      <c r="F431" s="447"/>
      <c r="G431" s="273">
        <v>0</v>
      </c>
      <c r="H431" s="447"/>
      <c r="I431" s="454"/>
      <c r="HQ431"/>
      <c r="HR431"/>
      <c r="HS431"/>
      <c r="HT431"/>
      <c r="HU431"/>
      <c r="HV431"/>
      <c r="HW431"/>
      <c r="HX431"/>
      <c r="HY431"/>
      <c r="HZ431"/>
      <c r="IA431"/>
      <c r="IB431"/>
      <c r="IC431"/>
      <c r="ID431"/>
      <c r="IE431"/>
      <c r="IF431"/>
      <c r="IG431"/>
      <c r="IH431"/>
      <c r="II431"/>
      <c r="IJ431"/>
      <c r="IK431"/>
      <c r="IL431"/>
      <c r="IM431"/>
      <c r="IN431"/>
      <c r="IO431"/>
    </row>
    <row r="432" spans="1:249" s="427" customFormat="1" ht="18" customHeight="1">
      <c r="A432" s="378">
        <v>2050502</v>
      </c>
      <c r="B432" s="449" t="s">
        <v>388</v>
      </c>
      <c r="C432" s="273"/>
      <c r="D432" s="273"/>
      <c r="E432" s="273">
        <v>740</v>
      </c>
      <c r="F432" s="447"/>
      <c r="G432" s="273">
        <v>3387</v>
      </c>
      <c r="H432" s="447">
        <v>-0.78151756716858578</v>
      </c>
      <c r="I432" s="454"/>
      <c r="HQ432"/>
      <c r="HR432"/>
      <c r="HS432"/>
      <c r="HT432"/>
      <c r="HU432"/>
      <c r="HV432"/>
      <c r="HW432"/>
      <c r="HX432"/>
      <c r="HY432"/>
      <c r="HZ432"/>
      <c r="IA432"/>
      <c r="IB432"/>
      <c r="IC432"/>
      <c r="ID432"/>
      <c r="IE432"/>
      <c r="IF432"/>
      <c r="IG432"/>
      <c r="IH432"/>
      <c r="II432"/>
      <c r="IJ432"/>
      <c r="IK432"/>
      <c r="IL432"/>
      <c r="IM432"/>
      <c r="IN432"/>
      <c r="IO432"/>
    </row>
    <row r="433" spans="1:249" s="427" customFormat="1" ht="18" customHeight="1">
      <c r="A433" s="378">
        <v>2050599</v>
      </c>
      <c r="B433" s="449" t="s">
        <v>389</v>
      </c>
      <c r="C433" s="273"/>
      <c r="D433" s="273"/>
      <c r="E433" s="273">
        <v>650</v>
      </c>
      <c r="F433" s="447"/>
      <c r="G433" s="273">
        <v>0</v>
      </c>
      <c r="H433" s="447"/>
      <c r="I433" s="454"/>
      <c r="HQ433"/>
      <c r="HR433"/>
      <c r="HS433"/>
      <c r="HT433"/>
      <c r="HU433"/>
      <c r="HV433"/>
      <c r="HW433"/>
      <c r="HX433"/>
      <c r="HY433"/>
      <c r="HZ433"/>
      <c r="IA433"/>
      <c r="IB433"/>
      <c r="IC433"/>
      <c r="ID433"/>
      <c r="IE433"/>
      <c r="IF433"/>
      <c r="IG433"/>
      <c r="IH433"/>
      <c r="II433"/>
      <c r="IJ433"/>
      <c r="IK433"/>
      <c r="IL433"/>
      <c r="IM433"/>
      <c r="IN433"/>
      <c r="IO433"/>
    </row>
    <row r="434" spans="1:249" s="427" customFormat="1" ht="18" customHeight="1">
      <c r="A434" s="378">
        <v>20506</v>
      </c>
      <c r="B434" s="449" t="s">
        <v>390</v>
      </c>
      <c r="C434" s="273"/>
      <c r="D434" s="273"/>
      <c r="E434" s="273">
        <v>0</v>
      </c>
      <c r="F434" s="447"/>
      <c r="G434" s="273">
        <v>0</v>
      </c>
      <c r="H434" s="447"/>
      <c r="I434" s="454"/>
      <c r="HQ434"/>
      <c r="HR434"/>
      <c r="HS434"/>
      <c r="HT434"/>
      <c r="HU434"/>
      <c r="HV434"/>
      <c r="HW434"/>
      <c r="HX434"/>
      <c r="HY434"/>
      <c r="HZ434"/>
      <c r="IA434"/>
      <c r="IB434"/>
      <c r="IC434"/>
      <c r="ID434"/>
      <c r="IE434"/>
      <c r="IF434"/>
      <c r="IG434"/>
      <c r="IH434"/>
      <c r="II434"/>
      <c r="IJ434"/>
      <c r="IK434"/>
      <c r="IL434"/>
      <c r="IM434"/>
      <c r="IN434"/>
      <c r="IO434"/>
    </row>
    <row r="435" spans="1:249" s="427" customFormat="1" ht="18" customHeight="1">
      <c r="A435" s="378">
        <v>2050601</v>
      </c>
      <c r="B435" s="448" t="s">
        <v>391</v>
      </c>
      <c r="C435" s="273"/>
      <c r="D435" s="273"/>
      <c r="E435" s="273">
        <v>0</v>
      </c>
      <c r="F435" s="447"/>
      <c r="G435" s="273">
        <v>0</v>
      </c>
      <c r="H435" s="447"/>
      <c r="I435" s="454"/>
      <c r="HQ435"/>
      <c r="HR435"/>
      <c r="HS435"/>
      <c r="HT435"/>
      <c r="HU435"/>
      <c r="HV435"/>
      <c r="HW435"/>
      <c r="HX435"/>
      <c r="HY435"/>
      <c r="HZ435"/>
      <c r="IA435"/>
      <c r="IB435"/>
      <c r="IC435"/>
      <c r="ID435"/>
      <c r="IE435"/>
      <c r="IF435"/>
      <c r="IG435"/>
      <c r="IH435"/>
      <c r="II435"/>
      <c r="IJ435"/>
      <c r="IK435"/>
      <c r="IL435"/>
      <c r="IM435"/>
      <c r="IN435"/>
      <c r="IO435"/>
    </row>
    <row r="436" spans="1:249" s="427" customFormat="1" ht="18" customHeight="1">
      <c r="A436" s="378">
        <v>2050602</v>
      </c>
      <c r="B436" s="448" t="s">
        <v>392</v>
      </c>
      <c r="C436" s="273"/>
      <c r="D436" s="273"/>
      <c r="E436" s="273">
        <v>0</v>
      </c>
      <c r="F436" s="447"/>
      <c r="G436" s="273">
        <v>8</v>
      </c>
      <c r="H436" s="447">
        <v>-1</v>
      </c>
      <c r="I436" s="454"/>
      <c r="HQ436"/>
      <c r="HR436"/>
      <c r="HS436"/>
      <c r="HT436"/>
      <c r="HU436"/>
      <c r="HV436"/>
      <c r="HW436"/>
      <c r="HX436"/>
      <c r="HY436"/>
      <c r="HZ436"/>
      <c r="IA436"/>
      <c r="IB436"/>
      <c r="IC436"/>
      <c r="ID436"/>
      <c r="IE436"/>
      <c r="IF436"/>
      <c r="IG436"/>
      <c r="IH436"/>
      <c r="II436"/>
      <c r="IJ436"/>
      <c r="IK436"/>
      <c r="IL436"/>
      <c r="IM436"/>
      <c r="IN436"/>
      <c r="IO436"/>
    </row>
    <row r="437" spans="1:249" s="427" customFormat="1" ht="18" customHeight="1">
      <c r="A437" s="378">
        <v>2050699</v>
      </c>
      <c r="B437" s="448" t="s">
        <v>393</v>
      </c>
      <c r="C437" s="273">
        <v>152</v>
      </c>
      <c r="D437" s="273"/>
      <c r="E437" s="273">
        <v>62</v>
      </c>
      <c r="F437" s="447"/>
      <c r="G437" s="273">
        <v>30001</v>
      </c>
      <c r="H437" s="447">
        <v>-0.99793340221992599</v>
      </c>
      <c r="I437" s="454"/>
      <c r="HQ437"/>
      <c r="HR437"/>
      <c r="HS437"/>
      <c r="HT437"/>
      <c r="HU437"/>
      <c r="HV437"/>
      <c r="HW437"/>
      <c r="HX437"/>
      <c r="HY437"/>
      <c r="HZ437"/>
      <c r="IA437"/>
      <c r="IB437"/>
      <c r="IC437"/>
      <c r="ID437"/>
      <c r="IE437"/>
      <c r="IF437"/>
      <c r="IG437"/>
      <c r="IH437"/>
      <c r="II437"/>
      <c r="IJ437"/>
      <c r="IK437"/>
      <c r="IL437"/>
      <c r="IM437"/>
      <c r="IN437"/>
      <c r="IO437"/>
    </row>
    <row r="438" spans="1:249" s="427" customFormat="1" ht="18" customHeight="1">
      <c r="A438" s="378">
        <v>20507</v>
      </c>
      <c r="B438" s="451" t="s">
        <v>394</v>
      </c>
      <c r="C438" s="273">
        <v>1900</v>
      </c>
      <c r="D438" s="273">
        <v>5990</v>
      </c>
      <c r="E438" s="273">
        <v>5800</v>
      </c>
      <c r="F438" s="447">
        <v>0.96828046744574292</v>
      </c>
      <c r="G438" s="273">
        <v>7986</v>
      </c>
      <c r="H438" s="447">
        <v>-0.27372902579514147</v>
      </c>
      <c r="I438" s="454"/>
      <c r="HQ438"/>
      <c r="HR438"/>
      <c r="HS438"/>
      <c r="HT438"/>
      <c r="HU438"/>
      <c r="HV438"/>
      <c r="HW438"/>
      <c r="HX438"/>
      <c r="HY438"/>
      <c r="HZ438"/>
      <c r="IA438"/>
      <c r="IB438"/>
      <c r="IC438"/>
      <c r="ID438"/>
      <c r="IE438"/>
      <c r="IF438"/>
      <c r="IG438"/>
      <c r="IH438"/>
      <c r="II438"/>
      <c r="IJ438"/>
      <c r="IK438"/>
      <c r="IL438"/>
      <c r="IM438"/>
      <c r="IN438"/>
      <c r="IO438"/>
    </row>
    <row r="439" spans="1:249" s="427" customFormat="1" ht="18" customHeight="1">
      <c r="A439" s="378">
        <v>2050701</v>
      </c>
      <c r="B439" s="449" t="s">
        <v>386</v>
      </c>
      <c r="C439" s="273"/>
      <c r="D439" s="273"/>
      <c r="E439" s="273">
        <v>0</v>
      </c>
      <c r="F439" s="447"/>
      <c r="G439" s="273">
        <v>0</v>
      </c>
      <c r="H439" s="447"/>
      <c r="I439" s="454"/>
      <c r="HQ439"/>
      <c r="HR439"/>
      <c r="HS439"/>
      <c r="HT439"/>
      <c r="HU439"/>
      <c r="HV439"/>
      <c r="HW439"/>
      <c r="HX439"/>
      <c r="HY439"/>
      <c r="HZ439"/>
      <c r="IA439"/>
      <c r="IB439"/>
      <c r="IC439"/>
      <c r="ID439"/>
      <c r="IE439"/>
      <c r="IF439"/>
      <c r="IG439"/>
      <c r="IH439"/>
      <c r="II439"/>
      <c r="IJ439"/>
      <c r="IK439"/>
      <c r="IL439"/>
      <c r="IM439"/>
      <c r="IN439"/>
      <c r="IO439"/>
    </row>
    <row r="440" spans="1:249" s="427" customFormat="1" ht="18" customHeight="1">
      <c r="A440" s="378">
        <v>2050702</v>
      </c>
      <c r="B440" s="449" t="s">
        <v>395</v>
      </c>
      <c r="C440" s="273"/>
      <c r="D440" s="273"/>
      <c r="E440" s="273">
        <v>452</v>
      </c>
      <c r="F440" s="447"/>
      <c r="G440" s="273">
        <v>3067</v>
      </c>
      <c r="H440" s="447">
        <v>-0.8526247147049234</v>
      </c>
      <c r="I440" s="454"/>
      <c r="HQ440"/>
      <c r="HR440"/>
      <c r="HS440"/>
      <c r="HT440"/>
      <c r="HU440"/>
      <c r="HV440"/>
      <c r="HW440"/>
      <c r="HX440"/>
      <c r="HY440"/>
      <c r="HZ440"/>
      <c r="IA440"/>
      <c r="IB440"/>
      <c r="IC440"/>
      <c r="ID440"/>
      <c r="IE440"/>
      <c r="IF440"/>
      <c r="IG440"/>
      <c r="IH440"/>
      <c r="II440"/>
      <c r="IJ440"/>
      <c r="IK440"/>
      <c r="IL440"/>
      <c r="IM440"/>
      <c r="IN440"/>
      <c r="IO440"/>
    </row>
    <row r="441" spans="1:249" s="427" customFormat="1" ht="18" customHeight="1">
      <c r="A441" s="378">
        <v>2050799</v>
      </c>
      <c r="B441" s="344" t="s">
        <v>396</v>
      </c>
      <c r="C441" s="273"/>
      <c r="D441" s="273"/>
      <c r="E441" s="273">
        <v>0</v>
      </c>
      <c r="F441" s="447"/>
      <c r="G441" s="273">
        <v>139</v>
      </c>
      <c r="H441" s="447">
        <v>-1</v>
      </c>
      <c r="I441" s="454"/>
      <c r="HQ441"/>
      <c r="HR441"/>
      <c r="HS441"/>
      <c r="HT441"/>
      <c r="HU441"/>
      <c r="HV441"/>
      <c r="HW441"/>
      <c r="HX441"/>
      <c r="HY441"/>
      <c r="HZ441"/>
      <c r="IA441"/>
      <c r="IB441"/>
      <c r="IC441"/>
      <c r="ID441"/>
      <c r="IE441"/>
      <c r="IF441"/>
      <c r="IG441"/>
      <c r="IH441"/>
      <c r="II441"/>
      <c r="IJ441"/>
      <c r="IK441"/>
      <c r="IL441"/>
      <c r="IM441"/>
      <c r="IN441"/>
      <c r="IO441"/>
    </row>
    <row r="442" spans="1:249" s="427" customFormat="1" ht="18" customHeight="1">
      <c r="A442" s="378">
        <v>20508</v>
      </c>
      <c r="B442" s="448" t="s">
        <v>397</v>
      </c>
      <c r="C442" s="273"/>
      <c r="D442" s="273"/>
      <c r="E442" s="273">
        <v>0</v>
      </c>
      <c r="F442" s="447"/>
      <c r="G442" s="273">
        <v>21</v>
      </c>
      <c r="H442" s="447">
        <v>-1</v>
      </c>
      <c r="I442" s="454"/>
      <c r="HQ442"/>
      <c r="HR442"/>
      <c r="HS442"/>
      <c r="HT442"/>
      <c r="HU442"/>
      <c r="HV442"/>
      <c r="HW442"/>
      <c r="HX442"/>
      <c r="HY442"/>
      <c r="HZ442"/>
      <c r="IA442"/>
      <c r="IB442"/>
      <c r="IC442"/>
      <c r="ID442"/>
      <c r="IE442"/>
      <c r="IF442"/>
      <c r="IG442"/>
      <c r="IH442"/>
      <c r="II442"/>
      <c r="IJ442"/>
      <c r="IK442"/>
      <c r="IL442"/>
      <c r="IM442"/>
      <c r="IN442"/>
      <c r="IO442"/>
    </row>
    <row r="443" spans="1:249" s="427" customFormat="1" ht="18" customHeight="1">
      <c r="A443" s="378">
        <v>2050801</v>
      </c>
      <c r="B443" s="448" t="s">
        <v>398</v>
      </c>
      <c r="C443" s="273">
        <v>1900</v>
      </c>
      <c r="D443" s="273"/>
      <c r="E443" s="273">
        <v>5348</v>
      </c>
      <c r="F443" s="447"/>
      <c r="G443" s="273">
        <v>4759</v>
      </c>
      <c r="H443" s="447">
        <v>0.12376549695314143</v>
      </c>
      <c r="I443" s="454"/>
      <c r="HQ443"/>
      <c r="HR443"/>
      <c r="HS443"/>
      <c r="HT443"/>
      <c r="HU443"/>
      <c r="HV443"/>
      <c r="HW443"/>
      <c r="HX443"/>
      <c r="HY443"/>
      <c r="HZ443"/>
      <c r="IA443"/>
      <c r="IB443"/>
      <c r="IC443"/>
      <c r="ID443"/>
      <c r="IE443"/>
      <c r="IF443"/>
      <c r="IG443"/>
      <c r="IH443"/>
      <c r="II443"/>
      <c r="IJ443"/>
      <c r="IK443"/>
      <c r="IL443"/>
      <c r="IM443"/>
      <c r="IN443"/>
      <c r="IO443"/>
    </row>
    <row r="444" spans="1:249" s="427" customFormat="1" ht="27" customHeight="1">
      <c r="A444" s="378">
        <v>2050802</v>
      </c>
      <c r="B444" s="445" t="s">
        <v>399</v>
      </c>
      <c r="C444" s="273">
        <v>783229</v>
      </c>
      <c r="D444" s="273">
        <v>690882</v>
      </c>
      <c r="E444" s="273">
        <v>668479</v>
      </c>
      <c r="F444" s="447">
        <v>0.96757333379650934</v>
      </c>
      <c r="G444" s="273">
        <v>406005</v>
      </c>
      <c r="H444" s="447">
        <v>0.64647972315611879</v>
      </c>
      <c r="I444" s="454" t="s">
        <v>400</v>
      </c>
      <c r="HQ444"/>
      <c r="HR444"/>
      <c r="HS444"/>
      <c r="HT444"/>
      <c r="HU444"/>
      <c r="HV444"/>
      <c r="HW444"/>
      <c r="HX444"/>
      <c r="HY444"/>
      <c r="HZ444"/>
      <c r="IA444"/>
      <c r="IB444"/>
      <c r="IC444"/>
      <c r="ID444"/>
      <c r="IE444"/>
      <c r="IF444"/>
      <c r="IG444"/>
      <c r="IH444"/>
      <c r="II444"/>
      <c r="IJ444"/>
      <c r="IK444"/>
      <c r="IL444"/>
      <c r="IM444"/>
      <c r="IN444"/>
      <c r="IO444"/>
    </row>
    <row r="445" spans="1:249" s="427" customFormat="1" ht="18" customHeight="1">
      <c r="A445" s="378">
        <v>2050803</v>
      </c>
      <c r="B445" s="449" t="s">
        <v>386</v>
      </c>
      <c r="C445" s="273">
        <v>311</v>
      </c>
      <c r="D445" s="273"/>
      <c r="E445" s="273">
        <v>387</v>
      </c>
      <c r="F445" s="447"/>
      <c r="G445" s="273">
        <v>280</v>
      </c>
      <c r="H445" s="447">
        <v>0.38214285714285712</v>
      </c>
      <c r="I445" s="454"/>
      <c r="HQ445"/>
      <c r="HR445"/>
      <c r="HS445"/>
      <c r="HT445"/>
      <c r="HU445"/>
      <c r="HV445"/>
      <c r="HW445"/>
      <c r="HX445"/>
      <c r="HY445"/>
      <c r="HZ445"/>
      <c r="IA445"/>
      <c r="IB445"/>
      <c r="IC445"/>
      <c r="ID445"/>
      <c r="IE445"/>
      <c r="IF445"/>
      <c r="IG445"/>
      <c r="IH445"/>
      <c r="II445"/>
      <c r="IJ445"/>
      <c r="IK445"/>
      <c r="IL445"/>
      <c r="IM445"/>
      <c r="IN445"/>
      <c r="IO445"/>
    </row>
    <row r="446" spans="1:249" s="427" customFormat="1" ht="18" customHeight="1">
      <c r="A446" s="378">
        <v>2050804</v>
      </c>
      <c r="B446" s="449" t="s">
        <v>401</v>
      </c>
      <c r="C446" s="273">
        <v>460</v>
      </c>
      <c r="D446" s="273"/>
      <c r="E446" s="273">
        <v>460</v>
      </c>
      <c r="F446" s="447"/>
      <c r="G446" s="273">
        <v>302</v>
      </c>
      <c r="H446" s="447">
        <v>0.52317880794701987</v>
      </c>
      <c r="I446" s="454"/>
      <c r="HQ446"/>
      <c r="HR446"/>
      <c r="HS446"/>
      <c r="HT446"/>
      <c r="HU446"/>
      <c r="HV446"/>
      <c r="HW446"/>
      <c r="HX446"/>
      <c r="HY446"/>
      <c r="HZ446"/>
      <c r="IA446"/>
      <c r="IB446"/>
      <c r="IC446"/>
      <c r="ID446"/>
      <c r="IE446"/>
      <c r="IF446"/>
      <c r="IG446"/>
      <c r="IH446"/>
      <c r="II446"/>
      <c r="IJ446"/>
      <c r="IK446"/>
      <c r="IL446"/>
      <c r="IM446"/>
      <c r="IN446"/>
      <c r="IO446"/>
    </row>
    <row r="447" spans="1:249" s="427" customFormat="1" ht="18" customHeight="1">
      <c r="A447" s="378">
        <v>2050899</v>
      </c>
      <c r="B447" s="449" t="s">
        <v>402</v>
      </c>
      <c r="C447" s="273">
        <v>6731</v>
      </c>
      <c r="D447" s="273"/>
      <c r="E447" s="273">
        <v>2385</v>
      </c>
      <c r="F447" s="447"/>
      <c r="G447" s="273">
        <v>7402</v>
      </c>
      <c r="H447" s="447">
        <v>-0.67778978654417732</v>
      </c>
      <c r="I447" s="454"/>
      <c r="HQ447"/>
      <c r="HR447"/>
      <c r="HS447"/>
      <c r="HT447"/>
      <c r="HU447"/>
      <c r="HV447"/>
      <c r="HW447"/>
      <c r="HX447"/>
      <c r="HY447"/>
      <c r="HZ447"/>
      <c r="IA447"/>
      <c r="IB447"/>
      <c r="IC447"/>
      <c r="ID447"/>
      <c r="IE447"/>
      <c r="IF447"/>
      <c r="IG447"/>
      <c r="IH447"/>
      <c r="II447"/>
      <c r="IJ447"/>
      <c r="IK447"/>
      <c r="IL447"/>
      <c r="IM447"/>
      <c r="IN447"/>
      <c r="IO447"/>
    </row>
    <row r="448" spans="1:249" s="427" customFormat="1" ht="18" customHeight="1">
      <c r="A448" s="378">
        <v>20509</v>
      </c>
      <c r="B448" s="448" t="s">
        <v>403</v>
      </c>
      <c r="C448" s="273"/>
      <c r="D448" s="273"/>
      <c r="E448" s="273">
        <v>0</v>
      </c>
      <c r="F448" s="447"/>
      <c r="G448" s="273">
        <v>0</v>
      </c>
      <c r="H448" s="447"/>
      <c r="I448" s="454"/>
      <c r="HQ448"/>
      <c r="HR448"/>
      <c r="HS448"/>
      <c r="HT448"/>
      <c r="HU448"/>
      <c r="HV448"/>
      <c r="HW448"/>
      <c r="HX448"/>
      <c r="HY448"/>
      <c r="HZ448"/>
      <c r="IA448"/>
      <c r="IB448"/>
      <c r="IC448"/>
      <c r="ID448"/>
      <c r="IE448"/>
      <c r="IF448"/>
      <c r="IG448"/>
      <c r="IH448"/>
      <c r="II448"/>
      <c r="IJ448"/>
      <c r="IK448"/>
      <c r="IL448"/>
      <c r="IM448"/>
      <c r="IN448"/>
      <c r="IO448"/>
    </row>
    <row r="449" spans="1:249" s="427" customFormat="1" ht="18" customHeight="1">
      <c r="A449" s="378">
        <v>2050901</v>
      </c>
      <c r="B449" s="448" t="s">
        <v>404</v>
      </c>
      <c r="C449" s="273">
        <v>775727</v>
      </c>
      <c r="D449" s="273"/>
      <c r="E449" s="273">
        <v>665247</v>
      </c>
      <c r="F449" s="447"/>
      <c r="G449" s="273">
        <v>398021</v>
      </c>
      <c r="H449" s="447">
        <v>0.67138668562714021</v>
      </c>
      <c r="I449" s="454"/>
      <c r="HQ449"/>
      <c r="HR449"/>
      <c r="HS449"/>
      <c r="HT449"/>
      <c r="HU449"/>
      <c r="HV449"/>
      <c r="HW449"/>
      <c r="HX449"/>
      <c r="HY449"/>
      <c r="HZ449"/>
      <c r="IA449"/>
      <c r="IB449"/>
      <c r="IC449"/>
      <c r="ID449"/>
      <c r="IE449"/>
      <c r="IF449"/>
      <c r="IG449"/>
      <c r="IH449"/>
      <c r="II449"/>
      <c r="IJ449"/>
      <c r="IK449"/>
      <c r="IL449"/>
      <c r="IM449"/>
      <c r="IN449"/>
      <c r="IO449"/>
    </row>
    <row r="450" spans="1:249" s="427" customFormat="1" ht="33.950000000000003" customHeight="1">
      <c r="A450" s="378">
        <v>2050902</v>
      </c>
      <c r="B450" s="445" t="s">
        <v>405</v>
      </c>
      <c r="C450" s="273">
        <v>34265</v>
      </c>
      <c r="D450" s="273">
        <v>24618</v>
      </c>
      <c r="E450" s="273">
        <v>22202</v>
      </c>
      <c r="F450" s="447">
        <v>0.90186042732959626</v>
      </c>
      <c r="G450" s="273">
        <v>81037</v>
      </c>
      <c r="H450" s="447">
        <v>-0.72602638301022981</v>
      </c>
      <c r="I450" s="454" t="s">
        <v>406</v>
      </c>
      <c r="HQ450"/>
      <c r="HR450"/>
      <c r="HS450"/>
      <c r="HT450"/>
      <c r="HU450"/>
      <c r="HV450"/>
      <c r="HW450"/>
      <c r="HX450"/>
      <c r="HY450"/>
      <c r="HZ450"/>
      <c r="IA450"/>
      <c r="IB450"/>
      <c r="IC450"/>
      <c r="ID450"/>
      <c r="IE450"/>
      <c r="IF450"/>
      <c r="IG450"/>
      <c r="IH450"/>
      <c r="II450"/>
      <c r="IJ450"/>
      <c r="IK450"/>
      <c r="IL450"/>
      <c r="IM450"/>
      <c r="IN450"/>
      <c r="IO450"/>
    </row>
    <row r="451" spans="1:249" s="427" customFormat="1" ht="18" customHeight="1">
      <c r="A451" s="378">
        <v>2050903</v>
      </c>
      <c r="B451" s="449" t="s">
        <v>386</v>
      </c>
      <c r="C451" s="273">
        <v>4416</v>
      </c>
      <c r="D451" s="273"/>
      <c r="E451" s="273">
        <v>4213</v>
      </c>
      <c r="F451" s="447"/>
      <c r="G451" s="273">
        <v>4218</v>
      </c>
      <c r="H451" s="447">
        <v>-1.1853959222379862E-3</v>
      </c>
      <c r="I451" s="454"/>
      <c r="HQ451"/>
      <c r="HR451"/>
      <c r="HS451"/>
      <c r="HT451"/>
      <c r="HU451"/>
      <c r="HV451"/>
      <c r="HW451"/>
      <c r="HX451"/>
      <c r="HY451"/>
      <c r="HZ451"/>
      <c r="IA451"/>
      <c r="IB451"/>
      <c r="IC451"/>
      <c r="ID451"/>
      <c r="IE451"/>
      <c r="IF451"/>
      <c r="IG451"/>
      <c r="IH451"/>
      <c r="II451"/>
      <c r="IJ451"/>
      <c r="IK451"/>
      <c r="IL451"/>
      <c r="IM451"/>
      <c r="IN451"/>
      <c r="IO451"/>
    </row>
    <row r="452" spans="1:249" s="427" customFormat="1" ht="18" customHeight="1">
      <c r="A452" s="378">
        <v>2050904</v>
      </c>
      <c r="B452" s="449" t="s">
        <v>407</v>
      </c>
      <c r="C452" s="273">
        <v>3259</v>
      </c>
      <c r="D452" s="273"/>
      <c r="E452" s="273">
        <v>2696</v>
      </c>
      <c r="F452" s="447"/>
      <c r="G452" s="273">
        <v>1790</v>
      </c>
      <c r="H452" s="447">
        <v>0.50614525139664801</v>
      </c>
      <c r="I452" s="454"/>
      <c r="HQ452"/>
      <c r="HR452"/>
      <c r="HS452"/>
      <c r="HT452"/>
      <c r="HU452"/>
      <c r="HV452"/>
      <c r="HW452"/>
      <c r="HX452"/>
      <c r="HY452"/>
      <c r="HZ452"/>
      <c r="IA452"/>
      <c r="IB452"/>
      <c r="IC452"/>
      <c r="ID452"/>
      <c r="IE452"/>
      <c r="IF452"/>
      <c r="IG452"/>
      <c r="IH452"/>
      <c r="II452"/>
      <c r="IJ452"/>
      <c r="IK452"/>
      <c r="IL452"/>
      <c r="IM452"/>
      <c r="IN452"/>
      <c r="IO452"/>
    </row>
    <row r="453" spans="1:249" s="427" customFormat="1" ht="18" customHeight="1">
      <c r="A453" s="378">
        <v>2050905</v>
      </c>
      <c r="B453" s="449" t="s">
        <v>408</v>
      </c>
      <c r="C453" s="273"/>
      <c r="D453" s="273"/>
      <c r="E453" s="273">
        <v>0</v>
      </c>
      <c r="F453" s="447"/>
      <c r="G453" s="273">
        <v>4190</v>
      </c>
      <c r="H453" s="447">
        <v>-1</v>
      </c>
      <c r="I453" s="457"/>
      <c r="HQ453"/>
      <c r="HR453"/>
      <c r="HS453"/>
      <c r="HT453"/>
      <c r="HU453"/>
      <c r="HV453"/>
      <c r="HW453"/>
      <c r="HX453"/>
      <c r="HY453"/>
      <c r="HZ453"/>
      <c r="IA453"/>
      <c r="IB453"/>
      <c r="IC453"/>
      <c r="ID453"/>
      <c r="IE453"/>
      <c r="IF453"/>
      <c r="IG453"/>
      <c r="IH453"/>
      <c r="II453"/>
      <c r="IJ453"/>
      <c r="IK453"/>
      <c r="IL453"/>
      <c r="IM453"/>
      <c r="IN453"/>
      <c r="IO453"/>
    </row>
    <row r="454" spans="1:249" s="427" customFormat="1" ht="18" customHeight="1">
      <c r="A454" s="378">
        <v>2050999</v>
      </c>
      <c r="B454" s="344" t="s">
        <v>409</v>
      </c>
      <c r="C454" s="273">
        <v>26590</v>
      </c>
      <c r="D454" s="273"/>
      <c r="E454" s="273">
        <v>15293</v>
      </c>
      <c r="F454" s="447"/>
      <c r="G454" s="273">
        <v>70839</v>
      </c>
      <c r="H454" s="447">
        <v>-0.78411609424187245</v>
      </c>
      <c r="I454" s="454"/>
      <c r="HQ454"/>
      <c r="HR454"/>
      <c r="HS454"/>
      <c r="HT454"/>
      <c r="HU454"/>
      <c r="HV454"/>
      <c r="HW454"/>
      <c r="HX454"/>
      <c r="HY454"/>
      <c r="HZ454"/>
      <c r="IA454"/>
      <c r="IB454"/>
      <c r="IC454"/>
      <c r="ID454"/>
      <c r="IE454"/>
      <c r="IF454"/>
      <c r="IG454"/>
      <c r="IH454"/>
      <c r="II454"/>
      <c r="IJ454"/>
      <c r="IK454"/>
      <c r="IL454"/>
      <c r="IM454"/>
      <c r="IN454"/>
      <c r="IO454"/>
    </row>
    <row r="455" spans="1:249" s="427" customFormat="1" ht="38.1" customHeight="1">
      <c r="A455" s="378">
        <v>20599</v>
      </c>
      <c r="B455" s="445" t="s">
        <v>410</v>
      </c>
      <c r="C455" s="273">
        <v>6517</v>
      </c>
      <c r="D455" s="273">
        <v>32155</v>
      </c>
      <c r="E455" s="273">
        <v>31875</v>
      </c>
      <c r="F455" s="447">
        <v>0.99129217851034057</v>
      </c>
      <c r="G455" s="273">
        <v>18968</v>
      </c>
      <c r="H455" s="447">
        <v>0.68046183045128639</v>
      </c>
      <c r="I455" s="454" t="s">
        <v>411</v>
      </c>
      <c r="HQ455"/>
      <c r="HR455"/>
      <c r="HS455"/>
      <c r="HT455"/>
      <c r="HU455"/>
      <c r="HV455"/>
      <c r="HW455"/>
      <c r="HX455"/>
      <c r="HY455"/>
      <c r="HZ455"/>
      <c r="IA455"/>
      <c r="IB455"/>
      <c r="IC455"/>
      <c r="ID455"/>
      <c r="IE455"/>
      <c r="IF455"/>
      <c r="IG455"/>
      <c r="IH455"/>
      <c r="II455"/>
      <c r="IJ455"/>
      <c r="IK455"/>
      <c r="IL455"/>
      <c r="IM455"/>
      <c r="IN455"/>
      <c r="IO455"/>
    </row>
    <row r="456" spans="1:249" s="427" customFormat="1" ht="18" customHeight="1">
      <c r="A456" s="378">
        <v>2059999</v>
      </c>
      <c r="B456" s="448" t="s">
        <v>412</v>
      </c>
      <c r="C456" s="273">
        <v>1751</v>
      </c>
      <c r="D456" s="273"/>
      <c r="E456" s="273">
        <v>2146</v>
      </c>
      <c r="F456" s="447"/>
      <c r="G456" s="273">
        <v>1906</v>
      </c>
      <c r="H456" s="447">
        <v>0.12591815320041966</v>
      </c>
      <c r="I456" s="457"/>
      <c r="HQ456"/>
      <c r="HR456"/>
      <c r="HS456"/>
      <c r="HT456"/>
      <c r="HU456"/>
      <c r="HV456"/>
      <c r="HW456"/>
      <c r="HX456"/>
      <c r="HY456"/>
      <c r="HZ456"/>
      <c r="IA456"/>
      <c r="IB456"/>
      <c r="IC456"/>
      <c r="ID456"/>
      <c r="IE456"/>
      <c r="IF456"/>
      <c r="IG456"/>
      <c r="IH456"/>
      <c r="II456"/>
      <c r="IJ456"/>
      <c r="IK456"/>
      <c r="IL456"/>
      <c r="IM456"/>
      <c r="IN456"/>
      <c r="IO456"/>
    </row>
    <row r="457" spans="1:249" s="428" customFormat="1" ht="18" customHeight="1">
      <c r="A457" s="459">
        <v>206</v>
      </c>
      <c r="B457" s="448" t="s">
        <v>413</v>
      </c>
      <c r="C457" s="273">
        <v>1552</v>
      </c>
      <c r="D457" s="273"/>
      <c r="E457" s="273">
        <v>1272</v>
      </c>
      <c r="F457" s="447"/>
      <c r="G457" s="273">
        <v>1272</v>
      </c>
      <c r="H457" s="447">
        <v>0</v>
      </c>
      <c r="I457" s="454"/>
    </row>
    <row r="458" spans="1:249" s="427" customFormat="1" ht="18" customHeight="1">
      <c r="A458" s="378">
        <v>20601</v>
      </c>
      <c r="B458" s="449" t="s">
        <v>414</v>
      </c>
      <c r="C458" s="273"/>
      <c r="D458" s="273"/>
      <c r="E458" s="273">
        <v>0</v>
      </c>
      <c r="F458" s="447"/>
      <c r="G458" s="273">
        <v>0</v>
      </c>
      <c r="H458" s="447"/>
      <c r="I458" s="454"/>
      <c r="HQ458"/>
      <c r="HR458"/>
      <c r="HS458"/>
      <c r="HT458"/>
      <c r="HU458"/>
      <c r="HV458"/>
      <c r="HW458"/>
      <c r="HX458"/>
      <c r="HY458"/>
      <c r="HZ458"/>
      <c r="IA458"/>
      <c r="IB458"/>
      <c r="IC458"/>
      <c r="ID458"/>
      <c r="IE458"/>
      <c r="IF458"/>
      <c r="IG458"/>
      <c r="IH458"/>
      <c r="II458"/>
      <c r="IJ458"/>
      <c r="IK458"/>
      <c r="IL458"/>
      <c r="IM458"/>
      <c r="IN458"/>
      <c r="IO458"/>
    </row>
    <row r="459" spans="1:249" s="427" customFormat="1" ht="18" customHeight="1">
      <c r="A459" s="378">
        <v>2060101</v>
      </c>
      <c r="B459" s="449" t="s">
        <v>415</v>
      </c>
      <c r="C459" s="273">
        <v>3213</v>
      </c>
      <c r="D459" s="273"/>
      <c r="E459" s="273">
        <v>28457</v>
      </c>
      <c r="F459" s="447"/>
      <c r="G459" s="273">
        <v>15790</v>
      </c>
      <c r="H459" s="447">
        <v>0.80221659278024071</v>
      </c>
      <c r="I459" s="454"/>
      <c r="HQ459"/>
      <c r="HR459"/>
      <c r="HS459"/>
      <c r="HT459"/>
      <c r="HU459"/>
      <c r="HV459"/>
      <c r="HW459"/>
      <c r="HX459"/>
      <c r="HY459"/>
      <c r="HZ459"/>
      <c r="IA459"/>
      <c r="IB459"/>
      <c r="IC459"/>
      <c r="ID459"/>
      <c r="IE459"/>
      <c r="IF459"/>
      <c r="IG459"/>
      <c r="IH459"/>
      <c r="II459"/>
      <c r="IJ459"/>
      <c r="IK459"/>
      <c r="IL459"/>
      <c r="IM459"/>
      <c r="IN459"/>
      <c r="IO459"/>
    </row>
    <row r="460" spans="1:249" s="427" customFormat="1" ht="41.1" customHeight="1">
      <c r="A460" s="378">
        <v>2060102</v>
      </c>
      <c r="B460" s="451" t="s">
        <v>416</v>
      </c>
      <c r="C460" s="273">
        <v>7803</v>
      </c>
      <c r="D460" s="273">
        <v>8560</v>
      </c>
      <c r="E460" s="273">
        <v>8473</v>
      </c>
      <c r="F460" s="447">
        <v>0.9898364485981308</v>
      </c>
      <c r="G460" s="273">
        <v>5122</v>
      </c>
      <c r="H460" s="447">
        <v>0.65423662631784452</v>
      </c>
      <c r="I460" s="454" t="s">
        <v>417</v>
      </c>
      <c r="HQ460"/>
      <c r="HR460"/>
      <c r="HS460"/>
      <c r="HT460"/>
      <c r="HU460"/>
      <c r="HV460"/>
      <c r="HW460"/>
      <c r="HX460"/>
      <c r="HY460"/>
      <c r="HZ460"/>
      <c r="IA460"/>
      <c r="IB460"/>
      <c r="IC460"/>
      <c r="ID460"/>
      <c r="IE460"/>
      <c r="IF460"/>
      <c r="IG460"/>
      <c r="IH460"/>
      <c r="II460"/>
      <c r="IJ460"/>
      <c r="IK460"/>
      <c r="IL460"/>
      <c r="IM460"/>
      <c r="IN460"/>
      <c r="IO460"/>
    </row>
    <row r="461" spans="1:249" s="427" customFormat="1" ht="18" customHeight="1">
      <c r="A461" s="378">
        <v>2060103</v>
      </c>
      <c r="B461" s="448" t="s">
        <v>386</v>
      </c>
      <c r="C461" s="273">
        <v>878</v>
      </c>
      <c r="D461" s="273"/>
      <c r="E461" s="273">
        <v>953</v>
      </c>
      <c r="F461" s="447"/>
      <c r="G461" s="273">
        <v>860</v>
      </c>
      <c r="H461" s="447">
        <v>0.10813953488372086</v>
      </c>
      <c r="I461" s="457"/>
      <c r="HQ461"/>
      <c r="HR461"/>
      <c r="HS461"/>
      <c r="HT461"/>
      <c r="HU461"/>
      <c r="HV461"/>
      <c r="HW461"/>
      <c r="HX461"/>
      <c r="HY461"/>
      <c r="HZ461"/>
      <c r="IA461"/>
      <c r="IB461"/>
      <c r="IC461"/>
      <c r="ID461"/>
      <c r="IE461"/>
      <c r="IF461"/>
      <c r="IG461"/>
      <c r="IH461"/>
      <c r="II461"/>
      <c r="IJ461"/>
      <c r="IK461"/>
      <c r="IL461"/>
      <c r="IM461"/>
      <c r="IN461"/>
      <c r="IO461"/>
    </row>
    <row r="462" spans="1:249" s="427" customFormat="1" ht="18" customHeight="1">
      <c r="A462" s="378">
        <v>2060199</v>
      </c>
      <c r="B462" s="448" t="s">
        <v>418</v>
      </c>
      <c r="C462" s="273">
        <v>4795</v>
      </c>
      <c r="D462" s="273"/>
      <c r="E462" s="273">
        <v>4450</v>
      </c>
      <c r="F462" s="447"/>
      <c r="G462" s="273">
        <v>1982</v>
      </c>
      <c r="H462" s="447">
        <v>1.2452068617558023</v>
      </c>
      <c r="I462" s="454"/>
      <c r="HQ462"/>
      <c r="HR462"/>
      <c r="HS462"/>
      <c r="HT462"/>
      <c r="HU462"/>
      <c r="HV462"/>
      <c r="HW462"/>
      <c r="HX462"/>
      <c r="HY462"/>
      <c r="HZ462"/>
      <c r="IA462"/>
      <c r="IB462"/>
      <c r="IC462"/>
      <c r="ID462"/>
      <c r="IE462"/>
      <c r="IF462"/>
      <c r="IG462"/>
      <c r="IH462"/>
      <c r="II462"/>
      <c r="IJ462"/>
      <c r="IK462"/>
      <c r="IL462"/>
      <c r="IM462"/>
      <c r="IN462"/>
      <c r="IO462"/>
    </row>
    <row r="463" spans="1:249" s="427" customFormat="1" ht="18" customHeight="1">
      <c r="A463" s="378">
        <v>20602</v>
      </c>
      <c r="B463" s="448" t="s">
        <v>419</v>
      </c>
      <c r="C463" s="273">
        <v>829</v>
      </c>
      <c r="D463" s="273"/>
      <c r="E463" s="273">
        <v>929</v>
      </c>
      <c r="F463" s="447"/>
      <c r="G463" s="273">
        <v>1026</v>
      </c>
      <c r="H463" s="447">
        <v>-9.4541910331384038E-2</v>
      </c>
      <c r="I463" s="454"/>
      <c r="HQ463"/>
      <c r="HR463"/>
      <c r="HS463"/>
      <c r="HT463"/>
      <c r="HU463"/>
      <c r="HV463"/>
      <c r="HW463"/>
      <c r="HX463"/>
      <c r="HY463"/>
      <c r="HZ463"/>
      <c r="IA463"/>
      <c r="IB463"/>
      <c r="IC463"/>
      <c r="ID463"/>
      <c r="IE463"/>
      <c r="IF463"/>
      <c r="IG463"/>
      <c r="IH463"/>
      <c r="II463"/>
      <c r="IJ463"/>
      <c r="IK463"/>
      <c r="IL463"/>
      <c r="IM463"/>
      <c r="IN463"/>
      <c r="IO463"/>
    </row>
    <row r="464" spans="1:249" s="427" customFormat="1" ht="18" customHeight="1">
      <c r="A464" s="378">
        <v>2060201</v>
      </c>
      <c r="B464" s="449" t="s">
        <v>420</v>
      </c>
      <c r="C464" s="273">
        <v>165</v>
      </c>
      <c r="D464" s="273"/>
      <c r="E464" s="273">
        <v>165</v>
      </c>
      <c r="F464" s="447"/>
      <c r="G464" s="273">
        <v>165</v>
      </c>
      <c r="H464" s="447">
        <v>0</v>
      </c>
      <c r="I464" s="454"/>
      <c r="HQ464"/>
      <c r="HR464"/>
      <c r="HS464"/>
      <c r="HT464"/>
      <c r="HU464"/>
      <c r="HV464"/>
      <c r="HW464"/>
      <c r="HX464"/>
      <c r="HY464"/>
      <c r="HZ464"/>
      <c r="IA464"/>
      <c r="IB464"/>
      <c r="IC464"/>
      <c r="ID464"/>
      <c r="IE464"/>
      <c r="IF464"/>
      <c r="IG464"/>
      <c r="IH464"/>
      <c r="II464"/>
      <c r="IJ464"/>
      <c r="IK464"/>
      <c r="IL464"/>
      <c r="IM464"/>
      <c r="IN464"/>
      <c r="IO464"/>
    </row>
    <row r="465" spans="1:249" s="427" customFormat="1" ht="18" customHeight="1">
      <c r="A465" s="378">
        <v>2060202</v>
      </c>
      <c r="B465" s="449" t="s">
        <v>421</v>
      </c>
      <c r="C465" s="273">
        <v>926</v>
      </c>
      <c r="D465" s="273"/>
      <c r="E465" s="273">
        <v>1590</v>
      </c>
      <c r="F465" s="447"/>
      <c r="G465" s="273">
        <v>879</v>
      </c>
      <c r="H465" s="447">
        <v>0.80887372013651881</v>
      </c>
      <c r="I465" s="454"/>
      <c r="HQ465"/>
      <c r="HR465"/>
      <c r="HS465"/>
      <c r="HT465"/>
      <c r="HU465"/>
      <c r="HV465"/>
      <c r="HW465"/>
      <c r="HX465"/>
      <c r="HY465"/>
      <c r="HZ465"/>
      <c r="IA465"/>
      <c r="IB465"/>
      <c r="IC465"/>
      <c r="ID465"/>
      <c r="IE465"/>
      <c r="IF465"/>
      <c r="IG465"/>
      <c r="IH465"/>
      <c r="II465"/>
      <c r="IJ465"/>
      <c r="IK465"/>
      <c r="IL465"/>
      <c r="IM465"/>
      <c r="IN465"/>
      <c r="IO465"/>
    </row>
    <row r="466" spans="1:249" s="427" customFormat="1" ht="18" customHeight="1">
      <c r="A466" s="378">
        <v>2060203</v>
      </c>
      <c r="B466" s="449" t="s">
        <v>422</v>
      </c>
      <c r="C466" s="273">
        <v>210</v>
      </c>
      <c r="D466" s="273"/>
      <c r="E466" s="273">
        <v>386</v>
      </c>
      <c r="F466" s="447"/>
      <c r="G466" s="273">
        <v>210</v>
      </c>
      <c r="H466" s="447">
        <v>0.838095238095238</v>
      </c>
      <c r="I466" s="454"/>
      <c r="HQ466"/>
      <c r="HR466"/>
      <c r="HS466"/>
      <c r="HT466"/>
      <c r="HU466"/>
      <c r="HV466"/>
      <c r="HW466"/>
      <c r="HX466"/>
      <c r="HY466"/>
      <c r="HZ466"/>
      <c r="IA466"/>
      <c r="IB466"/>
      <c r="IC466"/>
      <c r="ID466"/>
      <c r="IE466"/>
      <c r="IF466"/>
      <c r="IG466"/>
      <c r="IH466"/>
      <c r="II466"/>
      <c r="IJ466"/>
      <c r="IK466"/>
      <c r="IL466"/>
      <c r="IM466"/>
      <c r="IN466"/>
      <c r="IO466"/>
    </row>
    <row r="467" spans="1:249" s="427" customFormat="1" ht="18" customHeight="1">
      <c r="A467" s="378">
        <v>2060204</v>
      </c>
      <c r="B467" s="441" t="s">
        <v>423</v>
      </c>
      <c r="C467" s="273">
        <v>681</v>
      </c>
      <c r="D467" s="273">
        <v>701</v>
      </c>
      <c r="E467" s="273">
        <v>701</v>
      </c>
      <c r="F467" s="447">
        <v>1</v>
      </c>
      <c r="G467" s="273">
        <v>646</v>
      </c>
      <c r="H467" s="447">
        <v>8.5139318885449011E-2</v>
      </c>
      <c r="I467" s="454"/>
      <c r="HQ467"/>
      <c r="HR467"/>
      <c r="HS467"/>
      <c r="HT467"/>
      <c r="HU467"/>
      <c r="HV467"/>
      <c r="HW467"/>
      <c r="HX467"/>
      <c r="HY467"/>
      <c r="HZ467"/>
      <c r="IA467"/>
      <c r="IB467"/>
      <c r="IC467"/>
      <c r="ID467"/>
      <c r="IE467"/>
      <c r="IF467"/>
      <c r="IG467"/>
      <c r="IH467"/>
      <c r="II467"/>
      <c r="IJ467"/>
      <c r="IK467"/>
      <c r="IL467"/>
      <c r="IM467"/>
      <c r="IN467"/>
      <c r="IO467"/>
    </row>
    <row r="468" spans="1:249" s="427" customFormat="1" ht="18" customHeight="1">
      <c r="A468" s="378">
        <v>2060205</v>
      </c>
      <c r="B468" s="449" t="s">
        <v>424</v>
      </c>
      <c r="C468" s="273"/>
      <c r="D468" s="273"/>
      <c r="E468" s="273">
        <v>0</v>
      </c>
      <c r="F468" s="447"/>
      <c r="G468" s="273">
        <v>0</v>
      </c>
      <c r="H468" s="447"/>
      <c r="I468" s="454"/>
      <c r="HQ468"/>
      <c r="HR468"/>
      <c r="HS468"/>
      <c r="HT468"/>
      <c r="HU468"/>
      <c r="HV468"/>
      <c r="HW468"/>
      <c r="HX468"/>
      <c r="HY468"/>
      <c r="HZ468"/>
      <c r="IA468"/>
      <c r="IB468"/>
      <c r="IC468"/>
      <c r="ID468"/>
      <c r="IE468"/>
      <c r="IF468"/>
      <c r="IG468"/>
      <c r="IH468"/>
      <c r="II468"/>
      <c r="IJ468"/>
      <c r="IK468"/>
      <c r="IL468"/>
      <c r="IM468"/>
      <c r="IN468"/>
      <c r="IO468"/>
    </row>
    <row r="469" spans="1:249" s="427" customFormat="1" ht="18" customHeight="1">
      <c r="A469" s="378">
        <v>2060206</v>
      </c>
      <c r="B469" s="449" t="s">
        <v>425</v>
      </c>
      <c r="C469" s="273"/>
      <c r="D469" s="273"/>
      <c r="E469" s="273">
        <v>0</v>
      </c>
      <c r="F469" s="447"/>
      <c r="G469" s="273">
        <v>0</v>
      </c>
      <c r="H469" s="447"/>
      <c r="I469" s="454"/>
      <c r="HQ469"/>
      <c r="HR469"/>
      <c r="HS469"/>
      <c r="HT469"/>
      <c r="HU469"/>
      <c r="HV469"/>
      <c r="HW469"/>
      <c r="HX469"/>
      <c r="HY469"/>
      <c r="HZ469"/>
      <c r="IA469"/>
      <c r="IB469"/>
      <c r="IC469"/>
      <c r="ID469"/>
      <c r="IE469"/>
      <c r="IF469"/>
      <c r="IG469"/>
      <c r="IH469"/>
      <c r="II469"/>
      <c r="IJ469"/>
      <c r="IK469"/>
      <c r="IL469"/>
      <c r="IM469"/>
      <c r="IN469"/>
      <c r="IO469"/>
    </row>
    <row r="470" spans="1:249" s="427" customFormat="1" ht="18" customHeight="1">
      <c r="A470" s="378">
        <v>2060207</v>
      </c>
      <c r="B470" s="448" t="s">
        <v>426</v>
      </c>
      <c r="C470" s="273">
        <v>681</v>
      </c>
      <c r="D470" s="273"/>
      <c r="E470" s="273">
        <v>701</v>
      </c>
      <c r="F470" s="447"/>
      <c r="G470" s="273">
        <v>646</v>
      </c>
      <c r="H470" s="447">
        <v>8.5139318885449011E-2</v>
      </c>
      <c r="I470" s="457"/>
      <c r="HQ470"/>
      <c r="HR470"/>
      <c r="HS470"/>
      <c r="HT470"/>
      <c r="HU470"/>
      <c r="HV470"/>
      <c r="HW470"/>
      <c r="HX470"/>
      <c r="HY470"/>
      <c r="HZ470"/>
      <c r="IA470"/>
      <c r="IB470"/>
      <c r="IC470"/>
      <c r="ID470"/>
      <c r="IE470"/>
      <c r="IF470"/>
      <c r="IG470"/>
      <c r="IH470"/>
      <c r="II470"/>
      <c r="IJ470"/>
      <c r="IK470"/>
      <c r="IL470"/>
      <c r="IM470"/>
      <c r="IN470"/>
      <c r="IO470"/>
    </row>
    <row r="471" spans="1:249" s="427" customFormat="1" ht="18" customHeight="1">
      <c r="A471" s="378">
        <v>2060299</v>
      </c>
      <c r="B471" s="445" t="s">
        <v>427</v>
      </c>
      <c r="C471" s="273">
        <v>179883</v>
      </c>
      <c r="D471" s="273">
        <v>201959</v>
      </c>
      <c r="E471" s="273">
        <v>201918</v>
      </c>
      <c r="F471" s="447">
        <v>0.99979698849766541</v>
      </c>
      <c r="G471" s="273">
        <v>200348</v>
      </c>
      <c r="H471" s="447">
        <v>7.8363647253778534E-3</v>
      </c>
      <c r="I471" s="454"/>
      <c r="HQ471"/>
      <c r="HR471"/>
      <c r="HS471"/>
      <c r="HT471"/>
      <c r="HU471"/>
      <c r="HV471"/>
      <c r="HW471"/>
      <c r="HX471"/>
      <c r="HY471"/>
      <c r="HZ471"/>
      <c r="IA471"/>
      <c r="IB471"/>
      <c r="IC471"/>
      <c r="ID471"/>
      <c r="IE471"/>
      <c r="IF471"/>
      <c r="IG471"/>
      <c r="IH471"/>
      <c r="II471"/>
      <c r="IJ471"/>
      <c r="IK471"/>
      <c r="IL471"/>
      <c r="IM471"/>
      <c r="IN471"/>
      <c r="IO471"/>
    </row>
    <row r="472" spans="1:249" s="427" customFormat="1" ht="18" customHeight="1">
      <c r="A472" s="378">
        <v>20603</v>
      </c>
      <c r="B472" s="449" t="s">
        <v>428</v>
      </c>
      <c r="C472" s="273">
        <v>179883</v>
      </c>
      <c r="D472" s="273"/>
      <c r="E472" s="273">
        <v>201918</v>
      </c>
      <c r="F472" s="447"/>
      <c r="G472" s="273">
        <v>200348</v>
      </c>
      <c r="H472" s="447">
        <v>7.8363647253778534E-3</v>
      </c>
      <c r="I472" s="454"/>
      <c r="HQ472"/>
      <c r="HR472"/>
      <c r="HS472"/>
      <c r="HT472"/>
      <c r="HU472"/>
      <c r="HV472"/>
      <c r="HW472"/>
      <c r="HX472"/>
      <c r="HY472"/>
      <c r="HZ472"/>
      <c r="IA472"/>
      <c r="IB472"/>
      <c r="IC472"/>
      <c r="ID472"/>
      <c r="IE472"/>
      <c r="IF472"/>
      <c r="IG472"/>
      <c r="IH472"/>
      <c r="II472"/>
      <c r="IJ472"/>
      <c r="IK472"/>
      <c r="IL472"/>
      <c r="IM472"/>
      <c r="IN472"/>
      <c r="IO472"/>
    </row>
    <row r="473" spans="1:249" s="427" customFormat="1" ht="18" customHeight="1">
      <c r="A473" s="378">
        <v>2060301</v>
      </c>
      <c r="B473" s="449" t="s">
        <v>429</v>
      </c>
      <c r="C473" s="273"/>
      <c r="D473" s="273"/>
      <c r="E473" s="273">
        <v>0</v>
      </c>
      <c r="F473" s="447"/>
      <c r="G473" s="273">
        <v>0</v>
      </c>
      <c r="H473" s="447"/>
      <c r="I473" s="454"/>
      <c r="HQ473"/>
      <c r="HR473"/>
      <c r="HS473"/>
      <c r="HT473"/>
      <c r="HU473"/>
      <c r="HV473"/>
      <c r="HW473"/>
      <c r="HX473"/>
      <c r="HY473"/>
      <c r="HZ473"/>
      <c r="IA473"/>
      <c r="IB473"/>
      <c r="IC473"/>
      <c r="ID473"/>
      <c r="IE473"/>
      <c r="IF473"/>
      <c r="IG473"/>
      <c r="IH473"/>
      <c r="II473"/>
      <c r="IJ473"/>
      <c r="IK473"/>
      <c r="IL473"/>
      <c r="IM473"/>
      <c r="IN473"/>
      <c r="IO473"/>
    </row>
    <row r="474" spans="1:249" s="427" customFormat="1" ht="81" customHeight="1">
      <c r="A474" s="378">
        <v>2060302</v>
      </c>
      <c r="B474" s="451" t="s">
        <v>430</v>
      </c>
      <c r="C474" s="273">
        <v>931216</v>
      </c>
      <c r="D474" s="273">
        <v>2951104</v>
      </c>
      <c r="E474" s="273">
        <v>2864946</v>
      </c>
      <c r="F474" s="447">
        <v>0.97080482422849212</v>
      </c>
      <c r="G474" s="273">
        <v>959437</v>
      </c>
      <c r="H474" s="447">
        <v>1.9860699556093833</v>
      </c>
      <c r="I474" s="455" t="s">
        <v>431</v>
      </c>
      <c r="HQ474"/>
      <c r="HR474"/>
      <c r="HS474"/>
      <c r="HT474"/>
      <c r="HU474"/>
      <c r="HV474"/>
      <c r="HW474"/>
      <c r="HX474"/>
      <c r="HY474"/>
      <c r="HZ474"/>
      <c r="IA474"/>
      <c r="IB474"/>
      <c r="IC474"/>
      <c r="ID474"/>
      <c r="IE474"/>
      <c r="IF474"/>
      <c r="IG474"/>
      <c r="IH474"/>
      <c r="II474"/>
      <c r="IJ474"/>
      <c r="IK474"/>
      <c r="IL474"/>
      <c r="IM474"/>
      <c r="IN474"/>
      <c r="IO474"/>
    </row>
    <row r="475" spans="1:249" s="427" customFormat="1" ht="18" customHeight="1">
      <c r="A475" s="378">
        <v>2060303</v>
      </c>
      <c r="B475" s="344" t="s">
        <v>432</v>
      </c>
      <c r="C475" s="273">
        <v>9730</v>
      </c>
      <c r="D475" s="273"/>
      <c r="E475" s="273">
        <v>7290</v>
      </c>
      <c r="F475" s="447"/>
      <c r="G475" s="273">
        <v>11830</v>
      </c>
      <c r="H475" s="447">
        <v>-0.38377007607776836</v>
      </c>
      <c r="I475" s="454"/>
      <c r="HQ475"/>
      <c r="HR475"/>
      <c r="HS475"/>
      <c r="HT475"/>
      <c r="HU475"/>
      <c r="HV475"/>
      <c r="HW475"/>
      <c r="HX475"/>
      <c r="HY475"/>
      <c r="HZ475"/>
      <c r="IA475"/>
      <c r="IB475"/>
      <c r="IC475"/>
      <c r="ID475"/>
      <c r="IE475"/>
      <c r="IF475"/>
      <c r="IG475"/>
      <c r="IH475"/>
      <c r="II475"/>
      <c r="IJ475"/>
      <c r="IK475"/>
      <c r="IL475"/>
      <c r="IM475"/>
      <c r="IN475"/>
      <c r="IO475"/>
    </row>
    <row r="476" spans="1:249" s="427" customFormat="1" ht="18" customHeight="1">
      <c r="A476" s="378">
        <v>2060304</v>
      </c>
      <c r="B476" s="344" t="s">
        <v>433</v>
      </c>
      <c r="C476" s="273"/>
      <c r="D476" s="273"/>
      <c r="E476" s="273">
        <v>0</v>
      </c>
      <c r="F476" s="447"/>
      <c r="G476" s="273">
        <v>0</v>
      </c>
      <c r="H476" s="447"/>
      <c r="I476" s="457"/>
      <c r="HQ476"/>
      <c r="HR476"/>
      <c r="HS476"/>
      <c r="HT476"/>
      <c r="HU476"/>
      <c r="HV476"/>
      <c r="HW476"/>
      <c r="HX476"/>
      <c r="HY476"/>
      <c r="HZ476"/>
      <c r="IA476"/>
      <c r="IB476"/>
      <c r="IC476"/>
      <c r="ID476"/>
      <c r="IE476"/>
      <c r="IF476"/>
      <c r="IG476"/>
      <c r="IH476"/>
      <c r="II476"/>
      <c r="IJ476"/>
      <c r="IK476"/>
      <c r="IL476"/>
      <c r="IM476"/>
      <c r="IN476"/>
      <c r="IO476"/>
    </row>
    <row r="477" spans="1:249" s="427" customFormat="1" ht="18" customHeight="1">
      <c r="A477" s="378">
        <v>2060399</v>
      </c>
      <c r="B477" s="344" t="s">
        <v>434</v>
      </c>
      <c r="C477" s="273"/>
      <c r="D477" s="273"/>
      <c r="E477" s="273">
        <v>0</v>
      </c>
      <c r="F477" s="447"/>
      <c r="G477" s="273">
        <v>0</v>
      </c>
      <c r="H477" s="447"/>
      <c r="I477" s="454"/>
      <c r="HQ477"/>
      <c r="HR477"/>
      <c r="HS477"/>
      <c r="HT477"/>
      <c r="HU477"/>
      <c r="HV477"/>
      <c r="HW477"/>
      <c r="HX477"/>
      <c r="HY477"/>
      <c r="HZ477"/>
      <c r="IA477"/>
      <c r="IB477"/>
      <c r="IC477"/>
      <c r="ID477"/>
      <c r="IE477"/>
      <c r="IF477"/>
      <c r="IG477"/>
      <c r="IH477"/>
      <c r="II477"/>
      <c r="IJ477"/>
      <c r="IK477"/>
      <c r="IL477"/>
      <c r="IM477"/>
      <c r="IN477"/>
      <c r="IO477"/>
    </row>
    <row r="478" spans="1:249" s="427" customFormat="1" ht="18" customHeight="1">
      <c r="A478" s="378">
        <v>20604</v>
      </c>
      <c r="B478" s="344" t="s">
        <v>435</v>
      </c>
      <c r="C478" s="273">
        <v>921486</v>
      </c>
      <c r="D478" s="273"/>
      <c r="E478" s="273">
        <v>2857656</v>
      </c>
      <c r="F478" s="443"/>
      <c r="G478" s="273">
        <v>947607</v>
      </c>
      <c r="H478" s="447">
        <v>2.0156552241593824</v>
      </c>
      <c r="I478" s="454"/>
      <c r="HQ478"/>
      <c r="HR478"/>
      <c r="HS478"/>
      <c r="HT478"/>
      <c r="HU478"/>
      <c r="HV478"/>
      <c r="HW478"/>
      <c r="HX478"/>
      <c r="HY478"/>
      <c r="HZ478"/>
      <c r="IA478"/>
      <c r="IB478"/>
      <c r="IC478"/>
      <c r="ID478"/>
      <c r="IE478"/>
      <c r="IF478"/>
      <c r="IG478"/>
      <c r="IH478"/>
      <c r="II478"/>
      <c r="IJ478"/>
      <c r="IK478"/>
      <c r="IL478"/>
      <c r="IM478"/>
      <c r="IN478"/>
      <c r="IO478"/>
    </row>
    <row r="479" spans="1:249" s="427" customFormat="1" ht="18" customHeight="1">
      <c r="A479" s="378">
        <v>2060401</v>
      </c>
      <c r="B479" s="441" t="s">
        <v>36</v>
      </c>
      <c r="C479" s="460">
        <v>239503</v>
      </c>
      <c r="D479" s="460">
        <v>258979</v>
      </c>
      <c r="E479" s="460">
        <v>250235</v>
      </c>
      <c r="F479" s="443">
        <v>0.96623664467003112</v>
      </c>
      <c r="G479" s="460">
        <v>201422</v>
      </c>
      <c r="H479" s="443">
        <v>0.24234194874442716</v>
      </c>
      <c r="I479" s="453"/>
      <c r="HQ479"/>
      <c r="HR479"/>
      <c r="HS479"/>
      <c r="HT479"/>
      <c r="HU479"/>
      <c r="HV479"/>
      <c r="HW479"/>
      <c r="HX479"/>
      <c r="HY479"/>
      <c r="HZ479"/>
      <c r="IA479"/>
      <c r="IB479"/>
      <c r="IC479"/>
      <c r="ID479"/>
      <c r="IE479"/>
      <c r="IF479"/>
      <c r="IG479"/>
      <c r="IH479"/>
      <c r="II479"/>
      <c r="IJ479"/>
      <c r="IK479"/>
      <c r="IL479"/>
      <c r="IM479"/>
      <c r="IN479"/>
      <c r="IO479"/>
    </row>
    <row r="480" spans="1:249" s="427" customFormat="1" ht="18" customHeight="1">
      <c r="A480" s="378">
        <v>2060402</v>
      </c>
      <c r="B480" s="441" t="s">
        <v>436</v>
      </c>
      <c r="C480" s="273">
        <v>67549</v>
      </c>
      <c r="D480" s="273">
        <v>66909</v>
      </c>
      <c r="E480" s="273">
        <v>63718</v>
      </c>
      <c r="F480" s="447">
        <v>0.95230835911461831</v>
      </c>
      <c r="G480" s="273">
        <v>80857</v>
      </c>
      <c r="H480" s="447">
        <v>-0.21196680559506287</v>
      </c>
      <c r="I480" s="454"/>
      <c r="HQ480"/>
      <c r="HR480"/>
      <c r="HS480"/>
      <c r="HT480"/>
      <c r="HU480"/>
      <c r="HV480"/>
      <c r="HW480"/>
      <c r="HX480"/>
      <c r="HY480"/>
      <c r="HZ480"/>
      <c r="IA480"/>
      <c r="IB480"/>
      <c r="IC480"/>
      <c r="ID480"/>
      <c r="IE480"/>
      <c r="IF480"/>
      <c r="IG480"/>
      <c r="IH480"/>
      <c r="II480"/>
      <c r="IJ480"/>
      <c r="IK480"/>
      <c r="IL480"/>
      <c r="IM480"/>
      <c r="IN480"/>
      <c r="IO480"/>
    </row>
    <row r="481" spans="1:249" s="427" customFormat="1" ht="18" customHeight="1">
      <c r="A481" s="378">
        <v>2060403</v>
      </c>
      <c r="B481" s="344" t="s">
        <v>96</v>
      </c>
      <c r="C481" s="273">
        <v>4748</v>
      </c>
      <c r="D481" s="273"/>
      <c r="E481" s="273">
        <v>6648</v>
      </c>
      <c r="F481" s="447"/>
      <c r="G481" s="273">
        <v>5477</v>
      </c>
      <c r="H481" s="447">
        <v>0.21380317692167239</v>
      </c>
      <c r="I481" s="454"/>
      <c r="HQ481"/>
      <c r="HR481"/>
      <c r="HS481"/>
      <c r="HT481"/>
      <c r="HU481"/>
      <c r="HV481"/>
      <c r="HW481"/>
      <c r="HX481"/>
      <c r="HY481"/>
      <c r="HZ481"/>
      <c r="IA481"/>
      <c r="IB481"/>
      <c r="IC481"/>
      <c r="ID481"/>
      <c r="IE481"/>
      <c r="IF481"/>
      <c r="IG481"/>
      <c r="IH481"/>
      <c r="II481"/>
      <c r="IJ481"/>
      <c r="IK481"/>
      <c r="IL481"/>
      <c r="IM481"/>
      <c r="IN481"/>
      <c r="IO481"/>
    </row>
    <row r="482" spans="1:249" s="427" customFormat="1" ht="18" customHeight="1">
      <c r="A482" s="378">
        <v>2060404</v>
      </c>
      <c r="B482" s="344" t="s">
        <v>97</v>
      </c>
      <c r="C482" s="273">
        <v>1640</v>
      </c>
      <c r="D482" s="273"/>
      <c r="E482" s="273">
        <v>1399</v>
      </c>
      <c r="F482" s="447"/>
      <c r="G482" s="273">
        <v>1497</v>
      </c>
      <c r="H482" s="447">
        <v>-6.5464261857047457E-2</v>
      </c>
      <c r="I482" s="454"/>
      <c r="HQ482"/>
      <c r="HR482"/>
      <c r="HS482"/>
      <c r="HT482"/>
      <c r="HU482"/>
      <c r="HV482"/>
      <c r="HW482"/>
      <c r="HX482"/>
      <c r="HY482"/>
      <c r="HZ482"/>
      <c r="IA482"/>
      <c r="IB482"/>
      <c r="IC482"/>
      <c r="ID482"/>
      <c r="IE482"/>
      <c r="IF482"/>
      <c r="IG482"/>
      <c r="IH482"/>
      <c r="II482"/>
      <c r="IJ482"/>
      <c r="IK482"/>
      <c r="IL482"/>
      <c r="IM482"/>
      <c r="IN482"/>
      <c r="IO482"/>
    </row>
    <row r="483" spans="1:249" s="427" customFormat="1" ht="18" customHeight="1">
      <c r="A483" s="378">
        <v>2060499</v>
      </c>
      <c r="B483" s="344" t="s">
        <v>98</v>
      </c>
      <c r="C483" s="273"/>
      <c r="D483" s="273"/>
      <c r="E483" s="273">
        <v>0</v>
      </c>
      <c r="F483" s="447"/>
      <c r="G483" s="273">
        <v>0</v>
      </c>
      <c r="H483" s="447"/>
      <c r="I483" s="454"/>
      <c r="HQ483"/>
      <c r="HR483"/>
      <c r="HS483"/>
      <c r="HT483"/>
      <c r="HU483"/>
      <c r="HV483"/>
      <c r="HW483"/>
      <c r="HX483"/>
      <c r="HY483"/>
      <c r="HZ483"/>
      <c r="IA483"/>
      <c r="IB483"/>
      <c r="IC483"/>
      <c r="ID483"/>
      <c r="IE483"/>
      <c r="IF483"/>
      <c r="IG483"/>
      <c r="IH483"/>
      <c r="II483"/>
      <c r="IJ483"/>
      <c r="IK483"/>
      <c r="IL483"/>
      <c r="IM483"/>
      <c r="IN483"/>
      <c r="IO483"/>
    </row>
    <row r="484" spans="1:249" s="427" customFormat="1" ht="18" customHeight="1">
      <c r="A484" s="378">
        <v>20605</v>
      </c>
      <c r="B484" s="344" t="s">
        <v>437</v>
      </c>
      <c r="C484" s="273">
        <v>26242</v>
      </c>
      <c r="D484" s="273"/>
      <c r="E484" s="273">
        <v>21428</v>
      </c>
      <c r="F484" s="447"/>
      <c r="G484" s="273">
        <v>19651</v>
      </c>
      <c r="H484" s="447">
        <v>9.0427968042338769E-2</v>
      </c>
      <c r="I484" s="454"/>
      <c r="HQ484"/>
      <c r="HR484"/>
      <c r="HS484"/>
      <c r="HT484"/>
      <c r="HU484"/>
      <c r="HV484"/>
      <c r="HW484"/>
      <c r="HX484"/>
      <c r="HY484"/>
      <c r="HZ484"/>
      <c r="IA484"/>
      <c r="IB484"/>
      <c r="IC484"/>
      <c r="ID484"/>
      <c r="IE484"/>
      <c r="IF484"/>
      <c r="IG484"/>
      <c r="IH484"/>
      <c r="II484"/>
      <c r="IJ484"/>
      <c r="IK484"/>
      <c r="IL484"/>
      <c r="IM484"/>
      <c r="IN484"/>
      <c r="IO484"/>
    </row>
    <row r="485" spans="1:249" s="427" customFormat="1" ht="18" customHeight="1">
      <c r="A485" s="378">
        <v>2060501</v>
      </c>
      <c r="B485" s="344" t="s">
        <v>438</v>
      </c>
      <c r="C485" s="273">
        <v>4327</v>
      </c>
      <c r="D485" s="273"/>
      <c r="E485" s="273">
        <v>5286</v>
      </c>
      <c r="F485" s="447"/>
      <c r="G485" s="273">
        <v>4992</v>
      </c>
      <c r="H485" s="447">
        <v>5.8894230769230838E-2</v>
      </c>
      <c r="I485" s="454"/>
      <c r="HQ485"/>
      <c r="HR485"/>
      <c r="HS485"/>
      <c r="HT485"/>
      <c r="HU485"/>
      <c r="HV485"/>
      <c r="HW485"/>
      <c r="HX485"/>
      <c r="HY485"/>
      <c r="HZ485"/>
      <c r="IA485"/>
      <c r="IB485"/>
      <c r="IC485"/>
      <c r="ID485"/>
      <c r="IE485"/>
      <c r="IF485"/>
      <c r="IG485"/>
      <c r="IH485"/>
      <c r="II485"/>
      <c r="IJ485"/>
      <c r="IK485"/>
      <c r="IL485"/>
      <c r="IM485"/>
      <c r="IN485"/>
      <c r="IO485"/>
    </row>
    <row r="486" spans="1:249" s="427" customFormat="1" ht="18" customHeight="1">
      <c r="A486" s="378">
        <v>2060502</v>
      </c>
      <c r="B486" s="344" t="s">
        <v>439</v>
      </c>
      <c r="C486" s="273">
        <v>174</v>
      </c>
      <c r="D486" s="273"/>
      <c r="E486" s="273">
        <v>306</v>
      </c>
      <c r="F486" s="447"/>
      <c r="G486" s="273">
        <v>0</v>
      </c>
      <c r="H486" s="447"/>
      <c r="I486" s="454"/>
      <c r="HQ486"/>
      <c r="HR486"/>
      <c r="HS486"/>
      <c r="HT486"/>
      <c r="HU486"/>
      <c r="HV486"/>
      <c r="HW486"/>
      <c r="HX486"/>
      <c r="HY486"/>
      <c r="HZ486"/>
      <c r="IA486"/>
      <c r="IB486"/>
      <c r="IC486"/>
      <c r="ID486"/>
      <c r="IE486"/>
      <c r="IF486"/>
      <c r="IG486"/>
      <c r="IH486"/>
      <c r="II486"/>
      <c r="IJ486"/>
      <c r="IK486"/>
      <c r="IL486"/>
      <c r="IM486"/>
      <c r="IN486"/>
      <c r="IO486"/>
    </row>
    <row r="487" spans="1:249" s="427" customFormat="1" ht="18" customHeight="1">
      <c r="A487" s="378">
        <v>2060503</v>
      </c>
      <c r="B487" s="344" t="s">
        <v>440</v>
      </c>
      <c r="C487" s="273">
        <v>3822</v>
      </c>
      <c r="D487" s="273"/>
      <c r="E487" s="273">
        <v>3947</v>
      </c>
      <c r="F487" s="447"/>
      <c r="G487" s="273">
        <v>4257</v>
      </c>
      <c r="H487" s="447">
        <v>-7.2821235611933322E-2</v>
      </c>
      <c r="I487" s="457"/>
      <c r="HQ487"/>
      <c r="HR487"/>
      <c r="HS487"/>
      <c r="HT487"/>
      <c r="HU487"/>
      <c r="HV487"/>
      <c r="HW487"/>
      <c r="HX487"/>
      <c r="HY487"/>
      <c r="HZ487"/>
      <c r="IA487"/>
      <c r="IB487"/>
      <c r="IC487"/>
      <c r="ID487"/>
      <c r="IE487"/>
      <c r="IF487"/>
      <c r="IG487"/>
      <c r="IH487"/>
      <c r="II487"/>
      <c r="IJ487"/>
      <c r="IK487"/>
      <c r="IL487"/>
      <c r="IM487"/>
      <c r="IN487"/>
      <c r="IO487"/>
    </row>
    <row r="488" spans="1:249" s="427" customFormat="1" ht="18" customHeight="1">
      <c r="A488" s="378">
        <v>2060599</v>
      </c>
      <c r="B488" s="344" t="s">
        <v>441</v>
      </c>
      <c r="C488" s="273"/>
      <c r="D488" s="273"/>
      <c r="E488" s="273">
        <v>0</v>
      </c>
      <c r="F488" s="447"/>
      <c r="G488" s="273">
        <v>0</v>
      </c>
      <c r="H488" s="447"/>
      <c r="I488" s="454"/>
      <c r="HQ488"/>
      <c r="HR488"/>
      <c r="HS488"/>
      <c r="HT488"/>
      <c r="HU488"/>
      <c r="HV488"/>
      <c r="HW488"/>
      <c r="HX488"/>
      <c r="HY488"/>
      <c r="HZ488"/>
      <c r="IA488"/>
      <c r="IB488"/>
      <c r="IC488"/>
      <c r="ID488"/>
      <c r="IE488"/>
      <c r="IF488"/>
      <c r="IG488"/>
      <c r="IH488"/>
      <c r="II488"/>
      <c r="IJ488"/>
      <c r="IK488"/>
      <c r="IL488"/>
      <c r="IM488"/>
      <c r="IN488"/>
      <c r="IO488"/>
    </row>
    <row r="489" spans="1:249" s="427" customFormat="1" ht="18" customHeight="1">
      <c r="A489" s="378">
        <v>20606</v>
      </c>
      <c r="B489" s="344" t="s">
        <v>442</v>
      </c>
      <c r="C489" s="273">
        <v>2890</v>
      </c>
      <c r="D489" s="273"/>
      <c r="E489" s="273">
        <v>3210</v>
      </c>
      <c r="F489" s="447"/>
      <c r="G489" s="273">
        <v>3765</v>
      </c>
      <c r="H489" s="447">
        <v>-0.14741035856573703</v>
      </c>
      <c r="I489" s="454"/>
      <c r="HQ489"/>
      <c r="HR489"/>
      <c r="HS489"/>
      <c r="HT489"/>
      <c r="HU489"/>
      <c r="HV489"/>
      <c r="HW489"/>
      <c r="HX489"/>
      <c r="HY489"/>
      <c r="HZ489"/>
      <c r="IA489"/>
      <c r="IB489"/>
      <c r="IC489"/>
      <c r="ID489"/>
      <c r="IE489"/>
      <c r="IF489"/>
      <c r="IG489"/>
      <c r="IH489"/>
      <c r="II489"/>
      <c r="IJ489"/>
      <c r="IK489"/>
      <c r="IL489"/>
      <c r="IM489"/>
      <c r="IN489"/>
      <c r="IO489"/>
    </row>
    <row r="490" spans="1:249" s="427" customFormat="1" ht="18" customHeight="1">
      <c r="A490" s="378">
        <v>2060601</v>
      </c>
      <c r="B490" s="344" t="s">
        <v>443</v>
      </c>
      <c r="C490" s="273">
        <v>197</v>
      </c>
      <c r="D490" s="273"/>
      <c r="E490" s="273">
        <v>181</v>
      </c>
      <c r="F490" s="447"/>
      <c r="G490" s="273">
        <v>189</v>
      </c>
      <c r="H490" s="447">
        <v>-4.2328042328042326E-2</v>
      </c>
      <c r="I490" s="454"/>
      <c r="HQ490"/>
      <c r="HR490"/>
      <c r="HS490"/>
      <c r="HT490"/>
      <c r="HU490"/>
      <c r="HV490"/>
      <c r="HW490"/>
      <c r="HX490"/>
      <c r="HY490"/>
      <c r="HZ490"/>
      <c r="IA490"/>
      <c r="IB490"/>
      <c r="IC490"/>
      <c r="ID490"/>
      <c r="IE490"/>
      <c r="IF490"/>
      <c r="IG490"/>
      <c r="IH490"/>
      <c r="II490"/>
      <c r="IJ490"/>
      <c r="IK490"/>
      <c r="IL490"/>
      <c r="IM490"/>
      <c r="IN490"/>
      <c r="IO490"/>
    </row>
    <row r="491" spans="1:249" s="427" customFormat="1" ht="18" customHeight="1">
      <c r="A491" s="378">
        <v>2060602</v>
      </c>
      <c r="B491" s="344" t="s">
        <v>444</v>
      </c>
      <c r="C491" s="273"/>
      <c r="D491" s="273"/>
      <c r="E491" s="273">
        <v>100</v>
      </c>
      <c r="F491" s="447"/>
      <c r="G491" s="273">
        <v>0</v>
      </c>
      <c r="H491" s="447"/>
      <c r="I491" s="454"/>
      <c r="HQ491"/>
      <c r="HR491"/>
      <c r="HS491"/>
      <c r="HT491"/>
      <c r="HU491"/>
      <c r="HV491"/>
      <c r="HW491"/>
      <c r="HX491"/>
      <c r="HY491"/>
      <c r="HZ491"/>
      <c r="IA491"/>
      <c r="IB491"/>
      <c r="IC491"/>
      <c r="ID491"/>
      <c r="IE491"/>
      <c r="IF491"/>
      <c r="IG491"/>
      <c r="IH491"/>
      <c r="II491"/>
      <c r="IJ491"/>
      <c r="IK491"/>
      <c r="IL491"/>
      <c r="IM491"/>
      <c r="IN491"/>
      <c r="IO491"/>
    </row>
    <row r="492" spans="1:249" s="427" customFormat="1" ht="18" customHeight="1">
      <c r="A492" s="378">
        <v>2060603</v>
      </c>
      <c r="B492" s="344" t="s">
        <v>445</v>
      </c>
      <c r="C492" s="273">
        <v>1129</v>
      </c>
      <c r="D492" s="273"/>
      <c r="E492" s="273">
        <v>956</v>
      </c>
      <c r="F492" s="447"/>
      <c r="G492" s="273">
        <v>1024</v>
      </c>
      <c r="H492" s="447">
        <v>-6.640625E-2</v>
      </c>
      <c r="I492" s="454"/>
      <c r="HQ492"/>
      <c r="HR492"/>
      <c r="HS492"/>
      <c r="HT492"/>
      <c r="HU492"/>
      <c r="HV492"/>
      <c r="HW492"/>
      <c r="HX492"/>
      <c r="HY492"/>
      <c r="HZ492"/>
      <c r="IA492"/>
      <c r="IB492"/>
      <c r="IC492"/>
      <c r="ID492"/>
      <c r="IE492"/>
      <c r="IF492"/>
      <c r="IG492"/>
      <c r="IH492"/>
      <c r="II492"/>
      <c r="IJ492"/>
      <c r="IK492"/>
      <c r="IL492"/>
      <c r="IM492"/>
      <c r="IN492"/>
      <c r="IO492"/>
    </row>
    <row r="493" spans="1:249" s="427" customFormat="1" ht="18" customHeight="1">
      <c r="A493" s="378">
        <v>2060699</v>
      </c>
      <c r="B493" s="344" t="s">
        <v>446</v>
      </c>
      <c r="C493" s="273">
        <v>22381</v>
      </c>
      <c r="D493" s="273"/>
      <c r="E493" s="273">
        <v>20257</v>
      </c>
      <c r="F493" s="447"/>
      <c r="G493" s="273">
        <v>40005</v>
      </c>
      <c r="H493" s="447">
        <v>-0.49363829521309832</v>
      </c>
      <c r="I493" s="454"/>
      <c r="HQ493"/>
      <c r="HR493"/>
      <c r="HS493"/>
      <c r="HT493"/>
      <c r="HU493"/>
      <c r="HV493"/>
      <c r="HW493"/>
      <c r="HX493"/>
      <c r="HY493"/>
      <c r="HZ493"/>
      <c r="IA493"/>
      <c r="IB493"/>
      <c r="IC493"/>
      <c r="ID493"/>
      <c r="IE493"/>
      <c r="IF493"/>
      <c r="IG493"/>
      <c r="IH493"/>
      <c r="II493"/>
      <c r="IJ493"/>
      <c r="IK493"/>
      <c r="IL493"/>
      <c r="IM493"/>
      <c r="IN493"/>
      <c r="IO493"/>
    </row>
    <row r="494" spans="1:249" s="427" customFormat="1" ht="18" customHeight="1">
      <c r="A494" s="378">
        <v>20607</v>
      </c>
      <c r="B494" s="441" t="s">
        <v>447</v>
      </c>
      <c r="C494" s="273">
        <v>18800</v>
      </c>
      <c r="D494" s="273">
        <v>35506</v>
      </c>
      <c r="E494" s="273">
        <v>30414</v>
      </c>
      <c r="F494" s="447">
        <v>0.85658761899397284</v>
      </c>
      <c r="G494" s="273">
        <v>9893</v>
      </c>
      <c r="H494" s="447">
        <v>2.0742949560295156</v>
      </c>
      <c r="I494" s="455" t="s">
        <v>448</v>
      </c>
      <c r="HQ494"/>
      <c r="HR494"/>
      <c r="HS494"/>
      <c r="HT494"/>
      <c r="HU494"/>
      <c r="HV494"/>
      <c r="HW494"/>
      <c r="HX494"/>
      <c r="HY494"/>
      <c r="HZ494"/>
      <c r="IA494"/>
      <c r="IB494"/>
      <c r="IC494"/>
      <c r="ID494"/>
      <c r="IE494"/>
      <c r="IF494"/>
      <c r="IG494"/>
      <c r="IH494"/>
      <c r="II494"/>
      <c r="IJ494"/>
      <c r="IK494"/>
      <c r="IL494"/>
      <c r="IM494"/>
      <c r="IN494"/>
      <c r="IO494"/>
    </row>
    <row r="495" spans="1:249" s="427" customFormat="1" ht="18" customHeight="1">
      <c r="A495" s="378">
        <v>2060701</v>
      </c>
      <c r="B495" s="344" t="s">
        <v>96</v>
      </c>
      <c r="C495" s="273">
        <v>187</v>
      </c>
      <c r="D495" s="273"/>
      <c r="E495" s="273">
        <v>211</v>
      </c>
      <c r="F495" s="447"/>
      <c r="G495" s="273">
        <v>253</v>
      </c>
      <c r="H495" s="447">
        <v>-0.16600790513833996</v>
      </c>
      <c r="I495" s="454"/>
      <c r="HQ495"/>
      <c r="HR495"/>
      <c r="HS495"/>
      <c r="HT495"/>
      <c r="HU495"/>
      <c r="HV495"/>
      <c r="HW495"/>
      <c r="HX495"/>
      <c r="HY495"/>
      <c r="HZ495"/>
      <c r="IA495"/>
      <c r="IB495"/>
      <c r="IC495"/>
      <c r="ID495"/>
      <c r="IE495"/>
      <c r="IF495"/>
      <c r="IG495"/>
      <c r="IH495"/>
      <c r="II495"/>
      <c r="IJ495"/>
      <c r="IK495"/>
      <c r="IL495"/>
      <c r="IM495"/>
      <c r="IN495"/>
      <c r="IO495"/>
    </row>
    <row r="496" spans="1:249" s="427" customFormat="1" ht="18" customHeight="1">
      <c r="A496" s="378">
        <v>2060702</v>
      </c>
      <c r="B496" s="344" t="s">
        <v>97</v>
      </c>
      <c r="C496" s="273"/>
      <c r="D496" s="273"/>
      <c r="E496" s="273">
        <v>0</v>
      </c>
      <c r="F496" s="447"/>
      <c r="G496" s="273">
        <v>0</v>
      </c>
      <c r="H496" s="447"/>
      <c r="I496" s="454"/>
      <c r="HQ496"/>
      <c r="HR496"/>
      <c r="HS496"/>
      <c r="HT496"/>
      <c r="HU496"/>
      <c r="HV496"/>
      <c r="HW496"/>
      <c r="HX496"/>
      <c r="HY496"/>
      <c r="HZ496"/>
      <c r="IA496"/>
      <c r="IB496"/>
      <c r="IC496"/>
      <c r="ID496"/>
      <c r="IE496"/>
      <c r="IF496"/>
      <c r="IG496"/>
      <c r="IH496"/>
      <c r="II496"/>
      <c r="IJ496"/>
      <c r="IK496"/>
      <c r="IL496"/>
      <c r="IM496"/>
      <c r="IN496"/>
      <c r="IO496"/>
    </row>
    <row r="497" spans="1:249" s="427" customFormat="1" ht="18" customHeight="1">
      <c r="A497" s="378">
        <v>2060703</v>
      </c>
      <c r="B497" s="344" t="s">
        <v>98</v>
      </c>
      <c r="C497" s="273"/>
      <c r="D497" s="273"/>
      <c r="E497" s="273">
        <v>0</v>
      </c>
      <c r="F497" s="447"/>
      <c r="G497" s="273">
        <v>0</v>
      </c>
      <c r="H497" s="447"/>
      <c r="I497" s="454"/>
      <c r="HQ497"/>
      <c r="HR497"/>
      <c r="HS497"/>
      <c r="HT497"/>
      <c r="HU497"/>
      <c r="HV497"/>
      <c r="HW497"/>
      <c r="HX497"/>
      <c r="HY497"/>
      <c r="HZ497"/>
      <c r="IA497"/>
      <c r="IB497"/>
      <c r="IC497"/>
      <c r="ID497"/>
      <c r="IE497"/>
      <c r="IF497"/>
      <c r="IG497"/>
      <c r="IH497"/>
      <c r="II497"/>
      <c r="IJ497"/>
      <c r="IK497"/>
      <c r="IL497"/>
      <c r="IM497"/>
      <c r="IN497"/>
      <c r="IO497"/>
    </row>
    <row r="498" spans="1:249" s="427" customFormat="1" ht="18" customHeight="1">
      <c r="A498" s="378">
        <v>2060704</v>
      </c>
      <c r="B498" s="344" t="s">
        <v>449</v>
      </c>
      <c r="C498" s="273">
        <v>568</v>
      </c>
      <c r="D498" s="273"/>
      <c r="E498" s="273">
        <v>248</v>
      </c>
      <c r="F498" s="447"/>
      <c r="G498" s="273">
        <v>107</v>
      </c>
      <c r="H498" s="447">
        <v>1.3177570093457942</v>
      </c>
      <c r="I498" s="454"/>
      <c r="HQ498"/>
      <c r="HR498"/>
      <c r="HS498"/>
      <c r="HT498"/>
      <c r="HU498"/>
      <c r="HV498"/>
      <c r="HW498"/>
      <c r="HX498"/>
      <c r="HY498"/>
      <c r="HZ498"/>
      <c r="IA498"/>
      <c r="IB498"/>
      <c r="IC498"/>
      <c r="ID498"/>
      <c r="IE498"/>
      <c r="IF498"/>
      <c r="IG498"/>
      <c r="IH498"/>
      <c r="II498"/>
      <c r="IJ498"/>
      <c r="IK498"/>
      <c r="IL498"/>
      <c r="IM498"/>
      <c r="IN498"/>
      <c r="IO498"/>
    </row>
    <row r="499" spans="1:249" s="427" customFormat="1" ht="18" customHeight="1">
      <c r="A499" s="378">
        <v>2060705</v>
      </c>
      <c r="B499" s="344" t="s">
        <v>450</v>
      </c>
      <c r="C499" s="273">
        <v>17515</v>
      </c>
      <c r="D499" s="273"/>
      <c r="E499" s="273">
        <v>29336</v>
      </c>
      <c r="F499" s="447"/>
      <c r="G499" s="273">
        <v>8786</v>
      </c>
      <c r="H499" s="447">
        <v>2.3389483268836786</v>
      </c>
      <c r="I499" s="454"/>
      <c r="HQ499"/>
      <c r="HR499"/>
      <c r="HS499"/>
      <c r="HT499"/>
      <c r="HU499"/>
      <c r="HV499"/>
      <c r="HW499"/>
      <c r="HX499"/>
      <c r="HY499"/>
      <c r="HZ499"/>
      <c r="IA499"/>
      <c r="IB499"/>
      <c r="IC499"/>
      <c r="ID499"/>
      <c r="IE499"/>
      <c r="IF499"/>
      <c r="IG499"/>
      <c r="IH499"/>
      <c r="II499"/>
      <c r="IJ499"/>
      <c r="IK499"/>
      <c r="IL499"/>
      <c r="IM499"/>
      <c r="IN499"/>
      <c r="IO499"/>
    </row>
    <row r="500" spans="1:249" s="427" customFormat="1" ht="18" customHeight="1">
      <c r="A500" s="378">
        <v>2060799</v>
      </c>
      <c r="B500" s="344" t="s">
        <v>451</v>
      </c>
      <c r="C500" s="273"/>
      <c r="D500" s="273"/>
      <c r="E500" s="273">
        <v>0</v>
      </c>
      <c r="F500" s="447"/>
      <c r="G500" s="273">
        <v>0</v>
      </c>
      <c r="H500" s="447"/>
      <c r="I500" s="454"/>
      <c r="HQ500"/>
      <c r="HR500"/>
      <c r="HS500"/>
      <c r="HT500"/>
      <c r="HU500"/>
      <c r="HV500"/>
      <c r="HW500"/>
      <c r="HX500"/>
      <c r="HY500"/>
      <c r="HZ500"/>
      <c r="IA500"/>
      <c r="IB500"/>
      <c r="IC500"/>
      <c r="ID500"/>
      <c r="IE500"/>
      <c r="IF500"/>
      <c r="IG500"/>
      <c r="IH500"/>
      <c r="II500"/>
      <c r="IJ500"/>
      <c r="IK500"/>
      <c r="IL500"/>
      <c r="IM500"/>
      <c r="IN500"/>
      <c r="IO500"/>
    </row>
    <row r="501" spans="1:249" s="427" customFormat="1" ht="18" customHeight="1">
      <c r="A501" s="378">
        <v>20608</v>
      </c>
      <c r="B501" s="344" t="s">
        <v>452</v>
      </c>
      <c r="C501" s="273">
        <v>530</v>
      </c>
      <c r="D501" s="273"/>
      <c r="E501" s="273">
        <v>619</v>
      </c>
      <c r="F501" s="447"/>
      <c r="G501" s="273">
        <v>747</v>
      </c>
      <c r="H501" s="447">
        <v>-0.17135207496653282</v>
      </c>
      <c r="I501" s="454"/>
      <c r="HQ501"/>
      <c r="HR501"/>
      <c r="HS501"/>
      <c r="HT501"/>
      <c r="HU501"/>
      <c r="HV501"/>
      <c r="HW501"/>
      <c r="HX501"/>
      <c r="HY501"/>
      <c r="HZ501"/>
      <c r="IA501"/>
      <c r="IB501"/>
      <c r="IC501"/>
      <c r="ID501"/>
      <c r="IE501"/>
      <c r="IF501"/>
      <c r="IG501"/>
      <c r="IH501"/>
      <c r="II501"/>
      <c r="IJ501"/>
      <c r="IK501"/>
      <c r="IL501"/>
      <c r="IM501"/>
      <c r="IN501"/>
      <c r="IO501"/>
    </row>
    <row r="502" spans="1:249" s="427" customFormat="1" ht="18" customHeight="1">
      <c r="A502" s="378">
        <v>2060801</v>
      </c>
      <c r="B502" s="441" t="s">
        <v>453</v>
      </c>
      <c r="C502" s="273">
        <v>36812</v>
      </c>
      <c r="D502" s="273">
        <v>33408</v>
      </c>
      <c r="E502" s="273">
        <v>33142</v>
      </c>
      <c r="F502" s="447">
        <v>0.9920378352490421</v>
      </c>
      <c r="G502" s="273">
        <v>28364</v>
      </c>
      <c r="H502" s="447">
        <v>0.16845296855168534</v>
      </c>
      <c r="I502" s="454"/>
      <c r="HQ502"/>
      <c r="HR502"/>
      <c r="HS502"/>
      <c r="HT502"/>
      <c r="HU502"/>
      <c r="HV502"/>
      <c r="HW502"/>
      <c r="HX502"/>
      <c r="HY502"/>
      <c r="HZ502"/>
      <c r="IA502"/>
      <c r="IB502"/>
      <c r="IC502"/>
      <c r="ID502"/>
      <c r="IE502"/>
      <c r="IF502"/>
      <c r="IG502"/>
      <c r="IH502"/>
      <c r="II502"/>
      <c r="IJ502"/>
      <c r="IK502"/>
      <c r="IL502"/>
      <c r="IM502"/>
      <c r="IN502"/>
      <c r="IO502"/>
    </row>
    <row r="503" spans="1:249" s="427" customFormat="1" ht="18" customHeight="1">
      <c r="A503" s="378">
        <v>2060802</v>
      </c>
      <c r="B503" s="344" t="s">
        <v>96</v>
      </c>
      <c r="C503" s="273"/>
      <c r="D503" s="273"/>
      <c r="E503" s="273">
        <v>0</v>
      </c>
      <c r="F503" s="447"/>
      <c r="G503" s="273">
        <v>0</v>
      </c>
      <c r="H503" s="447"/>
      <c r="I503" s="457"/>
      <c r="HQ503"/>
      <c r="HR503"/>
      <c r="HS503"/>
      <c r="HT503"/>
      <c r="HU503"/>
      <c r="HV503"/>
      <c r="HW503"/>
      <c r="HX503"/>
      <c r="HY503"/>
      <c r="HZ503"/>
      <c r="IA503"/>
      <c r="IB503"/>
      <c r="IC503"/>
      <c r="ID503"/>
      <c r="IE503"/>
      <c r="IF503"/>
      <c r="IG503"/>
      <c r="IH503"/>
      <c r="II503"/>
      <c r="IJ503"/>
      <c r="IK503"/>
      <c r="IL503"/>
      <c r="IM503"/>
      <c r="IN503"/>
      <c r="IO503"/>
    </row>
    <row r="504" spans="1:249" s="427" customFormat="1" ht="18" customHeight="1">
      <c r="A504" s="378">
        <v>2060899</v>
      </c>
      <c r="B504" s="344" t="s">
        <v>97</v>
      </c>
      <c r="C504" s="273"/>
      <c r="D504" s="273"/>
      <c r="E504" s="273">
        <v>238</v>
      </c>
      <c r="F504" s="447"/>
      <c r="G504" s="273">
        <v>102</v>
      </c>
      <c r="H504" s="447">
        <v>1.3333333333333335</v>
      </c>
      <c r="I504" s="454"/>
      <c r="HQ504"/>
      <c r="HR504"/>
      <c r="HS504"/>
      <c r="HT504"/>
      <c r="HU504"/>
      <c r="HV504"/>
      <c r="HW504"/>
      <c r="HX504"/>
      <c r="HY504"/>
      <c r="HZ504"/>
      <c r="IA504"/>
      <c r="IB504"/>
      <c r="IC504"/>
      <c r="ID504"/>
      <c r="IE504"/>
      <c r="IF504"/>
      <c r="IG504"/>
      <c r="IH504"/>
      <c r="II504"/>
      <c r="IJ504"/>
      <c r="IK504"/>
      <c r="IL504"/>
      <c r="IM504"/>
      <c r="IN504"/>
      <c r="IO504"/>
    </row>
    <row r="505" spans="1:249" s="427" customFormat="1" ht="18" customHeight="1">
      <c r="A505" s="378">
        <v>20609</v>
      </c>
      <c r="B505" s="344" t="s">
        <v>98</v>
      </c>
      <c r="C505" s="273"/>
      <c r="D505" s="273"/>
      <c r="E505" s="273">
        <v>0</v>
      </c>
      <c r="F505" s="447"/>
      <c r="G505" s="273">
        <v>0</v>
      </c>
      <c r="H505" s="447"/>
      <c r="I505" s="457"/>
      <c r="HQ505"/>
      <c r="HR505"/>
      <c r="HS505"/>
      <c r="HT505"/>
      <c r="HU505"/>
      <c r="HV505"/>
      <c r="HW505"/>
      <c r="HX505"/>
      <c r="HY505"/>
      <c r="HZ505"/>
      <c r="IA505"/>
      <c r="IB505"/>
      <c r="IC505"/>
      <c r="ID505"/>
      <c r="IE505"/>
      <c r="IF505"/>
      <c r="IG505"/>
      <c r="IH505"/>
      <c r="II505"/>
      <c r="IJ505"/>
      <c r="IK505"/>
      <c r="IL505"/>
      <c r="IM505"/>
      <c r="IN505"/>
      <c r="IO505"/>
    </row>
    <row r="506" spans="1:249" s="427" customFormat="1" ht="18" customHeight="1">
      <c r="A506" s="378">
        <v>2060901</v>
      </c>
      <c r="B506" s="344" t="s">
        <v>454</v>
      </c>
      <c r="C506" s="273">
        <v>9331</v>
      </c>
      <c r="D506" s="273"/>
      <c r="E506" s="273">
        <v>10352</v>
      </c>
      <c r="F506" s="447"/>
      <c r="G506" s="273">
        <v>9547</v>
      </c>
      <c r="H506" s="447">
        <v>8.4319681575363958E-2</v>
      </c>
      <c r="I506" s="454"/>
      <c r="HQ506"/>
      <c r="HR506"/>
      <c r="HS506"/>
      <c r="HT506"/>
      <c r="HU506"/>
      <c r="HV506"/>
      <c r="HW506"/>
      <c r="HX506"/>
      <c r="HY506"/>
      <c r="HZ506"/>
      <c r="IA506"/>
      <c r="IB506"/>
      <c r="IC506"/>
      <c r="ID506"/>
      <c r="IE506"/>
      <c r="IF506"/>
      <c r="IG506"/>
      <c r="IH506"/>
      <c r="II506"/>
      <c r="IJ506"/>
      <c r="IK506"/>
      <c r="IL506"/>
      <c r="IM506"/>
      <c r="IN506"/>
      <c r="IO506"/>
    </row>
    <row r="507" spans="1:249" s="427" customFormat="1" ht="18" customHeight="1">
      <c r="A507" s="378">
        <v>20699</v>
      </c>
      <c r="B507" s="344" t="s">
        <v>455</v>
      </c>
      <c r="C507" s="273">
        <v>1346</v>
      </c>
      <c r="D507" s="273"/>
      <c r="E507" s="273">
        <v>625</v>
      </c>
      <c r="F507" s="447"/>
      <c r="G507" s="273">
        <v>787</v>
      </c>
      <c r="H507" s="447">
        <v>-0.20584498094027959</v>
      </c>
      <c r="I507" s="454"/>
      <c r="HQ507"/>
      <c r="HR507"/>
      <c r="HS507"/>
      <c r="HT507"/>
      <c r="HU507"/>
      <c r="HV507"/>
      <c r="HW507"/>
      <c r="HX507"/>
      <c r="HY507"/>
      <c r="HZ507"/>
      <c r="IA507"/>
      <c r="IB507"/>
      <c r="IC507"/>
      <c r="ID507"/>
      <c r="IE507"/>
      <c r="IF507"/>
      <c r="IG507"/>
      <c r="IH507"/>
      <c r="II507"/>
      <c r="IJ507"/>
      <c r="IK507"/>
      <c r="IL507"/>
      <c r="IM507"/>
      <c r="IN507"/>
      <c r="IO507"/>
    </row>
    <row r="508" spans="1:249" s="427" customFormat="1" ht="18" customHeight="1">
      <c r="A508" s="378">
        <v>2069901</v>
      </c>
      <c r="B508" s="344" t="s">
        <v>456</v>
      </c>
      <c r="C508" s="273">
        <v>986</v>
      </c>
      <c r="D508" s="273"/>
      <c r="E508" s="273">
        <v>936</v>
      </c>
      <c r="F508" s="447"/>
      <c r="G508" s="273">
        <v>901</v>
      </c>
      <c r="H508" s="447">
        <v>3.8845726970033301E-2</v>
      </c>
      <c r="I508" s="454"/>
      <c r="HQ508"/>
      <c r="HR508"/>
      <c r="HS508"/>
      <c r="HT508"/>
      <c r="HU508"/>
      <c r="HV508"/>
      <c r="HW508"/>
      <c r="HX508"/>
      <c r="HY508"/>
      <c r="HZ508"/>
      <c r="IA508"/>
      <c r="IB508"/>
      <c r="IC508"/>
      <c r="ID508"/>
      <c r="IE508"/>
      <c r="IF508"/>
      <c r="IG508"/>
      <c r="IH508"/>
      <c r="II508"/>
      <c r="IJ508"/>
      <c r="IK508"/>
      <c r="IL508"/>
      <c r="IM508"/>
      <c r="IN508"/>
      <c r="IO508"/>
    </row>
    <row r="509" spans="1:249" s="427" customFormat="1" ht="18" customHeight="1">
      <c r="A509" s="378">
        <v>2069902</v>
      </c>
      <c r="B509" s="461" t="s">
        <v>457</v>
      </c>
      <c r="C509" s="273">
        <v>590</v>
      </c>
      <c r="D509" s="273"/>
      <c r="E509" s="273">
        <v>510</v>
      </c>
      <c r="F509" s="447"/>
      <c r="G509" s="273">
        <v>86</v>
      </c>
      <c r="H509" s="447">
        <v>4.9302325581395348</v>
      </c>
      <c r="I509" s="454"/>
      <c r="HQ509"/>
      <c r="HR509"/>
      <c r="HS509"/>
      <c r="HT509"/>
      <c r="HU509"/>
      <c r="HV509"/>
      <c r="HW509"/>
      <c r="HX509"/>
      <c r="HY509"/>
      <c r="HZ509"/>
      <c r="IA509"/>
      <c r="IB509"/>
      <c r="IC509"/>
      <c r="ID509"/>
      <c r="IE509"/>
      <c r="IF509"/>
      <c r="IG509"/>
      <c r="IH509"/>
      <c r="II509"/>
      <c r="IJ509"/>
      <c r="IK509"/>
      <c r="IL509"/>
      <c r="IM509"/>
      <c r="IN509"/>
      <c r="IO509"/>
    </row>
    <row r="510" spans="1:249" s="427" customFormat="1" ht="18" customHeight="1">
      <c r="A510" s="378">
        <v>2069903</v>
      </c>
      <c r="B510" s="344" t="s">
        <v>458</v>
      </c>
      <c r="C510" s="273">
        <v>3676</v>
      </c>
      <c r="D510" s="273"/>
      <c r="E510" s="273">
        <v>48</v>
      </c>
      <c r="F510" s="447"/>
      <c r="G510" s="273">
        <v>145</v>
      </c>
      <c r="H510" s="447">
        <v>-0.66896551724137931</v>
      </c>
      <c r="I510" s="454"/>
      <c r="HQ510"/>
      <c r="HR510"/>
      <c r="HS510"/>
      <c r="HT510"/>
      <c r="HU510"/>
      <c r="HV510"/>
      <c r="HW510"/>
      <c r="HX510"/>
      <c r="HY510"/>
      <c r="HZ510"/>
      <c r="IA510"/>
      <c r="IB510"/>
      <c r="IC510"/>
      <c r="ID510"/>
      <c r="IE510"/>
      <c r="IF510"/>
      <c r="IG510"/>
      <c r="IH510"/>
      <c r="II510"/>
      <c r="IJ510"/>
      <c r="IK510"/>
      <c r="IL510"/>
      <c r="IM510"/>
      <c r="IN510"/>
      <c r="IO510"/>
    </row>
    <row r="511" spans="1:249" s="427" customFormat="1" ht="18" customHeight="1">
      <c r="A511" s="378">
        <v>2069999</v>
      </c>
      <c r="B511" s="344" t="s">
        <v>459</v>
      </c>
      <c r="C511" s="273"/>
      <c r="D511" s="273"/>
      <c r="E511" s="273">
        <v>0</v>
      </c>
      <c r="F511" s="447"/>
      <c r="G511" s="273">
        <v>1085</v>
      </c>
      <c r="H511" s="447">
        <v>-1</v>
      </c>
      <c r="I511" s="457"/>
      <c r="HQ511"/>
      <c r="HR511"/>
      <c r="HS511"/>
      <c r="HT511"/>
      <c r="HU511"/>
      <c r="HV511"/>
      <c r="HW511"/>
      <c r="HX511"/>
      <c r="HY511"/>
      <c r="HZ511"/>
      <c r="IA511"/>
      <c r="IB511"/>
      <c r="IC511"/>
      <c r="ID511"/>
      <c r="IE511"/>
      <c r="IF511"/>
      <c r="IG511"/>
      <c r="IH511"/>
      <c r="II511"/>
      <c r="IJ511"/>
      <c r="IK511"/>
      <c r="IL511"/>
      <c r="IM511"/>
      <c r="IN511"/>
      <c r="IO511"/>
    </row>
    <row r="512" spans="1:249" s="428" customFormat="1" ht="18" customHeight="1">
      <c r="A512" s="459">
        <v>207</v>
      </c>
      <c r="B512" s="344" t="s">
        <v>460</v>
      </c>
      <c r="C512" s="273">
        <v>20883</v>
      </c>
      <c r="D512" s="273"/>
      <c r="E512" s="273">
        <v>20433</v>
      </c>
      <c r="F512" s="447"/>
      <c r="G512" s="273">
        <v>15711</v>
      </c>
      <c r="H512" s="447">
        <v>0.30055375214817648</v>
      </c>
      <c r="I512" s="454"/>
    </row>
    <row r="513" spans="1:249" s="427" customFormat="1" ht="18" customHeight="1">
      <c r="A513" s="378">
        <v>20701</v>
      </c>
      <c r="B513" s="441" t="s">
        <v>461</v>
      </c>
      <c r="C513" s="273">
        <v>8661</v>
      </c>
      <c r="D513" s="273">
        <v>10386</v>
      </c>
      <c r="E513" s="273">
        <v>10195</v>
      </c>
      <c r="F513" s="447">
        <v>0.98160985942615053</v>
      </c>
      <c r="G513" s="273">
        <v>4910</v>
      </c>
      <c r="H513" s="447">
        <v>1.0763747454175152</v>
      </c>
      <c r="I513" s="455" t="s">
        <v>448</v>
      </c>
      <c r="HQ513"/>
      <c r="HR513"/>
      <c r="HS513"/>
      <c r="HT513"/>
      <c r="HU513"/>
      <c r="HV513"/>
      <c r="HW513"/>
      <c r="HX513"/>
      <c r="HY513"/>
      <c r="HZ513"/>
      <c r="IA513"/>
      <c r="IB513"/>
      <c r="IC513"/>
      <c r="ID513"/>
      <c r="IE513"/>
      <c r="IF513"/>
      <c r="IG513"/>
      <c r="IH513"/>
      <c r="II513"/>
      <c r="IJ513"/>
      <c r="IK513"/>
      <c r="IL513"/>
      <c r="IM513"/>
      <c r="IN513"/>
      <c r="IO513"/>
    </row>
    <row r="514" spans="1:249" s="427" customFormat="1" ht="18" customHeight="1">
      <c r="A514" s="378">
        <v>2070101</v>
      </c>
      <c r="B514" s="344" t="s">
        <v>96</v>
      </c>
      <c r="C514" s="273"/>
      <c r="D514" s="273"/>
      <c r="E514" s="273">
        <v>0</v>
      </c>
      <c r="F514" s="447"/>
      <c r="G514" s="273">
        <v>0</v>
      </c>
      <c r="H514" s="447"/>
      <c r="I514" s="454"/>
      <c r="HQ514"/>
      <c r="HR514"/>
      <c r="HS514"/>
      <c r="HT514"/>
      <c r="HU514"/>
      <c r="HV514"/>
      <c r="HW514"/>
      <c r="HX514"/>
      <c r="HY514"/>
      <c r="HZ514"/>
      <c r="IA514"/>
      <c r="IB514"/>
      <c r="IC514"/>
      <c r="ID514"/>
      <c r="IE514"/>
      <c r="IF514"/>
      <c r="IG514"/>
      <c r="IH514"/>
      <c r="II514"/>
      <c r="IJ514"/>
      <c r="IK514"/>
      <c r="IL514"/>
      <c r="IM514"/>
      <c r="IN514"/>
      <c r="IO514"/>
    </row>
    <row r="515" spans="1:249" s="427" customFormat="1" ht="18" customHeight="1">
      <c r="A515" s="378">
        <v>2070102</v>
      </c>
      <c r="B515" s="344" t="s">
        <v>97</v>
      </c>
      <c r="C515" s="273"/>
      <c r="D515" s="273"/>
      <c r="E515" s="273">
        <v>0</v>
      </c>
      <c r="F515" s="447"/>
      <c r="G515" s="273">
        <v>68</v>
      </c>
      <c r="H515" s="447">
        <v>-1</v>
      </c>
      <c r="I515" s="454"/>
      <c r="HQ515"/>
      <c r="HR515"/>
      <c r="HS515"/>
      <c r="HT515"/>
      <c r="HU515"/>
      <c r="HV515"/>
      <c r="HW515"/>
      <c r="HX515"/>
      <c r="HY515"/>
      <c r="HZ515"/>
      <c r="IA515"/>
      <c r="IB515"/>
      <c r="IC515"/>
      <c r="ID515"/>
      <c r="IE515"/>
      <c r="IF515"/>
      <c r="IG515"/>
      <c r="IH515"/>
      <c r="II515"/>
      <c r="IJ515"/>
      <c r="IK515"/>
      <c r="IL515"/>
      <c r="IM515"/>
      <c r="IN515"/>
      <c r="IO515"/>
    </row>
    <row r="516" spans="1:249" s="427" customFormat="1" ht="18" customHeight="1">
      <c r="A516" s="378">
        <v>2070103</v>
      </c>
      <c r="B516" s="344" t="s">
        <v>98</v>
      </c>
      <c r="C516" s="273"/>
      <c r="D516" s="273"/>
      <c r="E516" s="273">
        <v>0</v>
      </c>
      <c r="F516" s="447"/>
      <c r="G516" s="273">
        <v>0</v>
      </c>
      <c r="H516" s="447"/>
      <c r="I516" s="454"/>
      <c r="HQ516"/>
      <c r="HR516"/>
      <c r="HS516"/>
      <c r="HT516"/>
      <c r="HU516"/>
      <c r="HV516"/>
      <c r="HW516"/>
      <c r="HX516"/>
      <c r="HY516"/>
      <c r="HZ516"/>
      <c r="IA516"/>
      <c r="IB516"/>
      <c r="IC516"/>
      <c r="ID516"/>
      <c r="IE516"/>
      <c r="IF516"/>
      <c r="IG516"/>
      <c r="IH516"/>
      <c r="II516"/>
      <c r="IJ516"/>
      <c r="IK516"/>
      <c r="IL516"/>
      <c r="IM516"/>
      <c r="IN516"/>
      <c r="IO516"/>
    </row>
    <row r="517" spans="1:249" s="427" customFormat="1" ht="18" customHeight="1">
      <c r="A517" s="378">
        <v>2070104</v>
      </c>
      <c r="B517" s="344" t="s">
        <v>462</v>
      </c>
      <c r="C517" s="273">
        <v>4452</v>
      </c>
      <c r="D517" s="273"/>
      <c r="E517" s="273">
        <v>2380</v>
      </c>
      <c r="F517" s="447"/>
      <c r="G517" s="273">
        <v>2393</v>
      </c>
      <c r="H517" s="447">
        <v>-5.4325114918511996E-3</v>
      </c>
      <c r="I517" s="454"/>
      <c r="HQ517"/>
      <c r="HR517"/>
      <c r="HS517"/>
      <c r="HT517"/>
      <c r="HU517"/>
      <c r="HV517"/>
      <c r="HW517"/>
      <c r="HX517"/>
      <c r="HY517"/>
      <c r="HZ517"/>
      <c r="IA517"/>
      <c r="IB517"/>
      <c r="IC517"/>
      <c r="ID517"/>
      <c r="IE517"/>
      <c r="IF517"/>
      <c r="IG517"/>
      <c r="IH517"/>
      <c r="II517"/>
      <c r="IJ517"/>
      <c r="IK517"/>
      <c r="IL517"/>
      <c r="IM517"/>
      <c r="IN517"/>
      <c r="IO517"/>
    </row>
    <row r="518" spans="1:249" s="427" customFormat="1" ht="18" customHeight="1">
      <c r="A518" s="378">
        <v>2070105</v>
      </c>
      <c r="B518" s="344" t="s">
        <v>463</v>
      </c>
      <c r="C518" s="273"/>
      <c r="D518" s="273"/>
      <c r="E518" s="273">
        <v>0</v>
      </c>
      <c r="F518" s="447"/>
      <c r="G518" s="273">
        <v>0</v>
      </c>
      <c r="H518" s="447"/>
      <c r="I518" s="454"/>
      <c r="HQ518"/>
      <c r="HR518"/>
      <c r="HS518"/>
      <c r="HT518"/>
      <c r="HU518"/>
      <c r="HV518"/>
      <c r="HW518"/>
      <c r="HX518"/>
      <c r="HY518"/>
      <c r="HZ518"/>
      <c r="IA518"/>
      <c r="IB518"/>
      <c r="IC518"/>
      <c r="ID518"/>
      <c r="IE518"/>
      <c r="IF518"/>
      <c r="IG518"/>
      <c r="IH518"/>
      <c r="II518"/>
      <c r="IJ518"/>
      <c r="IK518"/>
      <c r="IL518"/>
      <c r="IM518"/>
      <c r="IN518"/>
      <c r="IO518"/>
    </row>
    <row r="519" spans="1:249" s="427" customFormat="1" ht="18" customHeight="1">
      <c r="A519" s="378">
        <v>2070106</v>
      </c>
      <c r="B519" s="344" t="s">
        <v>464</v>
      </c>
      <c r="C519" s="273"/>
      <c r="D519" s="273"/>
      <c r="E519" s="273">
        <v>0</v>
      </c>
      <c r="F519" s="447"/>
      <c r="G519" s="273">
        <v>0</v>
      </c>
      <c r="H519" s="447"/>
      <c r="I519" s="454"/>
      <c r="HQ519"/>
      <c r="HR519"/>
      <c r="HS519"/>
      <c r="HT519"/>
      <c r="HU519"/>
      <c r="HV519"/>
      <c r="HW519"/>
      <c r="HX519"/>
      <c r="HY519"/>
      <c r="HZ519"/>
      <c r="IA519"/>
      <c r="IB519"/>
      <c r="IC519"/>
      <c r="ID519"/>
      <c r="IE519"/>
      <c r="IF519"/>
      <c r="IG519"/>
      <c r="IH519"/>
      <c r="II519"/>
      <c r="IJ519"/>
      <c r="IK519"/>
      <c r="IL519"/>
      <c r="IM519"/>
      <c r="IN519"/>
      <c r="IO519"/>
    </row>
    <row r="520" spans="1:249" s="427" customFormat="1" ht="18" customHeight="1">
      <c r="A520" s="378">
        <v>2070107</v>
      </c>
      <c r="B520" s="344" t="s">
        <v>465</v>
      </c>
      <c r="C520" s="273"/>
      <c r="D520" s="273"/>
      <c r="E520" s="273">
        <v>0</v>
      </c>
      <c r="F520" s="447"/>
      <c r="G520" s="273">
        <v>0</v>
      </c>
      <c r="H520" s="447"/>
      <c r="I520" s="454"/>
      <c r="HQ520"/>
      <c r="HR520"/>
      <c r="HS520"/>
      <c r="HT520"/>
      <c r="HU520"/>
      <c r="HV520"/>
      <c r="HW520"/>
      <c r="HX520"/>
      <c r="HY520"/>
      <c r="HZ520"/>
      <c r="IA520"/>
      <c r="IB520"/>
      <c r="IC520"/>
      <c r="ID520"/>
      <c r="IE520"/>
      <c r="IF520"/>
      <c r="IG520"/>
      <c r="IH520"/>
      <c r="II520"/>
      <c r="IJ520"/>
      <c r="IK520"/>
      <c r="IL520"/>
      <c r="IM520"/>
      <c r="IN520"/>
      <c r="IO520"/>
    </row>
    <row r="521" spans="1:249" s="427" customFormat="1" ht="18" customHeight="1">
      <c r="A521" s="378">
        <v>2070108</v>
      </c>
      <c r="B521" s="344" t="s">
        <v>466</v>
      </c>
      <c r="C521" s="273"/>
      <c r="D521" s="273"/>
      <c r="E521" s="273">
        <v>0</v>
      </c>
      <c r="F521" s="447"/>
      <c r="G521" s="273">
        <v>0</v>
      </c>
      <c r="H521" s="447"/>
      <c r="I521" s="454"/>
      <c r="HQ521"/>
      <c r="HR521"/>
      <c r="HS521"/>
      <c r="HT521"/>
      <c r="HU521"/>
      <c r="HV521"/>
      <c r="HW521"/>
      <c r="HX521"/>
      <c r="HY521"/>
      <c r="HZ521"/>
      <c r="IA521"/>
      <c r="IB521"/>
      <c r="IC521"/>
      <c r="ID521"/>
      <c r="IE521"/>
      <c r="IF521"/>
      <c r="IG521"/>
      <c r="IH521"/>
      <c r="II521"/>
      <c r="IJ521"/>
      <c r="IK521"/>
      <c r="IL521"/>
      <c r="IM521"/>
      <c r="IN521"/>
      <c r="IO521"/>
    </row>
    <row r="522" spans="1:249" s="427" customFormat="1" ht="18" customHeight="1">
      <c r="A522" s="378">
        <v>2070109</v>
      </c>
      <c r="B522" s="344" t="s">
        <v>467</v>
      </c>
      <c r="C522" s="273"/>
      <c r="D522" s="273"/>
      <c r="E522" s="273">
        <v>0</v>
      </c>
      <c r="F522" s="447"/>
      <c r="G522" s="273">
        <v>0</v>
      </c>
      <c r="H522" s="447"/>
      <c r="I522" s="454"/>
      <c r="HQ522"/>
      <c r="HR522"/>
      <c r="HS522"/>
      <c r="HT522"/>
      <c r="HU522"/>
      <c r="HV522"/>
      <c r="HW522"/>
      <c r="HX522"/>
      <c r="HY522"/>
      <c r="HZ522"/>
      <c r="IA522"/>
      <c r="IB522"/>
      <c r="IC522"/>
      <c r="ID522"/>
      <c r="IE522"/>
      <c r="IF522"/>
      <c r="IG522"/>
      <c r="IH522"/>
      <c r="II522"/>
      <c r="IJ522"/>
      <c r="IK522"/>
      <c r="IL522"/>
      <c r="IM522"/>
      <c r="IN522"/>
      <c r="IO522"/>
    </row>
    <row r="523" spans="1:249" s="427" customFormat="1" ht="18" customHeight="1">
      <c r="A523" s="378">
        <v>2070110</v>
      </c>
      <c r="B523" s="344" t="s">
        <v>468</v>
      </c>
      <c r="C523" s="273">
        <v>4209</v>
      </c>
      <c r="D523" s="273"/>
      <c r="E523" s="273">
        <v>7815</v>
      </c>
      <c r="F523" s="447"/>
      <c r="G523" s="273">
        <v>2449</v>
      </c>
      <c r="H523" s="447">
        <v>2.1910984075132709</v>
      </c>
      <c r="I523" s="454"/>
      <c r="HQ523"/>
      <c r="HR523"/>
      <c r="HS523"/>
      <c r="HT523"/>
      <c r="HU523"/>
      <c r="HV523"/>
      <c r="HW523"/>
      <c r="HX523"/>
      <c r="HY523"/>
      <c r="HZ523"/>
      <c r="IA523"/>
      <c r="IB523"/>
      <c r="IC523"/>
      <c r="ID523"/>
      <c r="IE523"/>
      <c r="IF523"/>
      <c r="IG523"/>
      <c r="IH523"/>
      <c r="II523"/>
      <c r="IJ523"/>
      <c r="IK523"/>
      <c r="IL523"/>
      <c r="IM523"/>
      <c r="IN523"/>
      <c r="IO523"/>
    </row>
    <row r="524" spans="1:249" s="427" customFormat="1" ht="71.099999999999994" customHeight="1">
      <c r="A524" s="378">
        <v>2070111</v>
      </c>
      <c r="B524" s="441" t="s">
        <v>469</v>
      </c>
      <c r="C524" s="273">
        <v>107681</v>
      </c>
      <c r="D524" s="273">
        <v>112770</v>
      </c>
      <c r="E524" s="273">
        <v>112766</v>
      </c>
      <c r="F524" s="447">
        <v>0.99996452957346815</v>
      </c>
      <c r="G524" s="273">
        <v>77398</v>
      </c>
      <c r="H524" s="447">
        <v>0.4569627122147859</v>
      </c>
      <c r="I524" s="455" t="s">
        <v>470</v>
      </c>
      <c r="HQ524"/>
      <c r="HR524"/>
      <c r="HS524"/>
      <c r="HT524"/>
      <c r="HU524"/>
      <c r="HV524"/>
      <c r="HW524"/>
      <c r="HX524"/>
      <c r="HY524"/>
      <c r="HZ524"/>
      <c r="IA524"/>
      <c r="IB524"/>
      <c r="IC524"/>
      <c r="ID524"/>
      <c r="IE524"/>
      <c r="IF524"/>
      <c r="IG524"/>
      <c r="IH524"/>
      <c r="II524"/>
      <c r="IJ524"/>
      <c r="IK524"/>
      <c r="IL524"/>
      <c r="IM524"/>
      <c r="IN524"/>
      <c r="IO524"/>
    </row>
    <row r="525" spans="1:249" s="427" customFormat="1" ht="18" customHeight="1">
      <c r="A525" s="378">
        <v>2070112</v>
      </c>
      <c r="B525" s="344" t="s">
        <v>471</v>
      </c>
      <c r="C525" s="273">
        <v>52030</v>
      </c>
      <c r="D525" s="273"/>
      <c r="E525" s="273">
        <v>48209</v>
      </c>
      <c r="F525" s="447"/>
      <c r="G525" s="273">
        <v>39676</v>
      </c>
      <c r="H525" s="447">
        <v>0.21506704304869451</v>
      </c>
      <c r="I525" s="454"/>
      <c r="HQ525"/>
      <c r="HR525"/>
      <c r="HS525"/>
      <c r="HT525"/>
      <c r="HU525"/>
      <c r="HV525"/>
      <c r="HW525"/>
      <c r="HX525"/>
      <c r="HY525"/>
      <c r="HZ525"/>
      <c r="IA525"/>
      <c r="IB525"/>
      <c r="IC525"/>
      <c r="ID525"/>
      <c r="IE525"/>
      <c r="IF525"/>
      <c r="IG525"/>
      <c r="IH525"/>
      <c r="II525"/>
      <c r="IJ525"/>
      <c r="IK525"/>
      <c r="IL525"/>
      <c r="IM525"/>
      <c r="IN525"/>
      <c r="IO525"/>
    </row>
    <row r="526" spans="1:249" s="427" customFormat="1" ht="18" customHeight="1">
      <c r="A526" s="378">
        <v>2070199</v>
      </c>
      <c r="B526" s="344" t="s">
        <v>472</v>
      </c>
      <c r="C526" s="273">
        <v>26440</v>
      </c>
      <c r="D526" s="273"/>
      <c r="E526" s="273">
        <v>21235</v>
      </c>
      <c r="F526" s="443"/>
      <c r="G526" s="273">
        <v>13612</v>
      </c>
      <c r="H526" s="447">
        <v>0.56002057008521899</v>
      </c>
      <c r="I526" s="454"/>
      <c r="HQ526"/>
      <c r="HR526"/>
      <c r="HS526"/>
      <c r="HT526"/>
      <c r="HU526"/>
      <c r="HV526"/>
      <c r="HW526"/>
      <c r="HX526"/>
      <c r="HY526"/>
      <c r="HZ526"/>
      <c r="IA526"/>
      <c r="IB526"/>
      <c r="IC526"/>
      <c r="ID526"/>
      <c r="IE526"/>
      <c r="IF526"/>
      <c r="IG526"/>
      <c r="IH526"/>
      <c r="II526"/>
      <c r="IJ526"/>
      <c r="IK526"/>
      <c r="IL526"/>
      <c r="IM526"/>
      <c r="IN526"/>
      <c r="IO526"/>
    </row>
    <row r="527" spans="1:249" s="427" customFormat="1" ht="18" customHeight="1">
      <c r="A527" s="378">
        <v>20702</v>
      </c>
      <c r="B527" s="344" t="s">
        <v>473</v>
      </c>
      <c r="C527" s="273">
        <v>29210</v>
      </c>
      <c r="D527" s="273"/>
      <c r="E527" s="273">
        <v>43322</v>
      </c>
      <c r="F527" s="443"/>
      <c r="G527" s="273">
        <v>24110</v>
      </c>
      <c r="H527" s="447">
        <v>0.79684778100373288</v>
      </c>
      <c r="I527" s="454"/>
      <c r="HQ527"/>
      <c r="HR527"/>
      <c r="HS527"/>
      <c r="HT527"/>
      <c r="HU527"/>
      <c r="HV527"/>
      <c r="HW527"/>
      <c r="HX527"/>
      <c r="HY527"/>
      <c r="HZ527"/>
      <c r="IA527"/>
      <c r="IB527"/>
      <c r="IC527"/>
      <c r="ID527"/>
      <c r="IE527"/>
      <c r="IF527"/>
      <c r="IG527"/>
      <c r="IH527"/>
      <c r="II527"/>
      <c r="IJ527"/>
      <c r="IK527"/>
      <c r="IL527"/>
      <c r="IM527"/>
      <c r="IN527"/>
      <c r="IO527"/>
    </row>
    <row r="528" spans="1:249" s="427" customFormat="1" ht="18" customHeight="1">
      <c r="A528" s="378">
        <v>2070201</v>
      </c>
      <c r="B528" s="441" t="s">
        <v>38</v>
      </c>
      <c r="C528" s="462">
        <v>588737</v>
      </c>
      <c r="D528" s="462">
        <v>744297</v>
      </c>
      <c r="E528" s="462">
        <v>734120</v>
      </c>
      <c r="F528" s="443">
        <v>0.9863266948543391</v>
      </c>
      <c r="G528" s="462">
        <v>925959</v>
      </c>
      <c r="H528" s="443">
        <v>-0.20717871957613676</v>
      </c>
      <c r="I528" s="453"/>
      <c r="HQ528"/>
      <c r="HR528"/>
      <c r="HS528"/>
      <c r="HT528"/>
      <c r="HU528"/>
      <c r="HV528"/>
      <c r="HW528"/>
      <c r="HX528"/>
      <c r="HY528"/>
      <c r="HZ528"/>
      <c r="IA528"/>
      <c r="IB528"/>
      <c r="IC528"/>
      <c r="ID528"/>
      <c r="IE528"/>
      <c r="IF528"/>
      <c r="IG528"/>
      <c r="IH528"/>
      <c r="II528"/>
      <c r="IJ528"/>
      <c r="IK528"/>
      <c r="IL528"/>
      <c r="IM528"/>
      <c r="IN528"/>
      <c r="IO528"/>
    </row>
    <row r="529" spans="1:249" s="427" customFormat="1" ht="50.1" customHeight="1">
      <c r="A529" s="378">
        <v>2070202</v>
      </c>
      <c r="B529" s="441" t="s">
        <v>474</v>
      </c>
      <c r="C529" s="273">
        <v>83451</v>
      </c>
      <c r="D529" s="273">
        <v>171376</v>
      </c>
      <c r="E529" s="273">
        <v>166779</v>
      </c>
      <c r="F529" s="447">
        <v>0.97317594062179069</v>
      </c>
      <c r="G529" s="273">
        <v>87767</v>
      </c>
      <c r="H529" s="447">
        <v>0.90024724554787117</v>
      </c>
      <c r="I529" s="455" t="s">
        <v>475</v>
      </c>
      <c r="HQ529"/>
      <c r="HR529"/>
      <c r="HS529"/>
      <c r="HT529"/>
      <c r="HU529"/>
      <c r="HV529"/>
      <c r="HW529"/>
      <c r="HX529"/>
      <c r="HY529"/>
      <c r="HZ529"/>
      <c r="IA529"/>
      <c r="IB529"/>
      <c r="IC529"/>
      <c r="ID529"/>
      <c r="IE529"/>
      <c r="IF529"/>
      <c r="IG529"/>
      <c r="IH529"/>
      <c r="II529"/>
      <c r="IJ529"/>
      <c r="IK529"/>
      <c r="IL529"/>
      <c r="IM529"/>
      <c r="IN529"/>
      <c r="IO529"/>
    </row>
    <row r="530" spans="1:249" s="427" customFormat="1" ht="18" customHeight="1">
      <c r="A530" s="378">
        <v>2070203</v>
      </c>
      <c r="B530" s="344" t="s">
        <v>96</v>
      </c>
      <c r="C530" s="273">
        <v>9260</v>
      </c>
      <c r="D530" s="273"/>
      <c r="E530" s="273">
        <v>8638</v>
      </c>
      <c r="F530" s="447"/>
      <c r="G530" s="273">
        <v>9146</v>
      </c>
      <c r="H530" s="447">
        <v>-5.554340695385962E-2</v>
      </c>
      <c r="I530" s="454"/>
      <c r="HQ530"/>
      <c r="HR530"/>
      <c r="HS530"/>
      <c r="HT530"/>
      <c r="HU530"/>
      <c r="HV530"/>
      <c r="HW530"/>
      <c r="HX530"/>
      <c r="HY530"/>
      <c r="HZ530"/>
      <c r="IA530"/>
      <c r="IB530"/>
      <c r="IC530"/>
      <c r="ID530"/>
      <c r="IE530"/>
      <c r="IF530"/>
      <c r="IG530"/>
      <c r="IH530"/>
      <c r="II530"/>
      <c r="IJ530"/>
      <c r="IK530"/>
      <c r="IL530"/>
      <c r="IM530"/>
      <c r="IN530"/>
      <c r="IO530"/>
    </row>
    <row r="531" spans="1:249" s="427" customFormat="1" ht="18" customHeight="1">
      <c r="A531" s="378">
        <v>2070204</v>
      </c>
      <c r="B531" s="344" t="s">
        <v>97</v>
      </c>
      <c r="C531" s="273">
        <v>572</v>
      </c>
      <c r="D531" s="273"/>
      <c r="E531" s="273">
        <v>3595</v>
      </c>
      <c r="F531" s="447"/>
      <c r="G531" s="273">
        <v>2557</v>
      </c>
      <c r="H531" s="447">
        <v>0.40594446617129454</v>
      </c>
      <c r="I531" s="454"/>
      <c r="HQ531"/>
      <c r="HR531"/>
      <c r="HS531"/>
      <c r="HT531"/>
      <c r="HU531"/>
      <c r="HV531"/>
      <c r="HW531"/>
      <c r="HX531"/>
      <c r="HY531"/>
      <c r="HZ531"/>
      <c r="IA531"/>
      <c r="IB531"/>
      <c r="IC531"/>
      <c r="ID531"/>
      <c r="IE531"/>
      <c r="IF531"/>
      <c r="IG531"/>
      <c r="IH531"/>
      <c r="II531"/>
      <c r="IJ531"/>
      <c r="IK531"/>
      <c r="IL531"/>
      <c r="IM531"/>
      <c r="IN531"/>
      <c r="IO531"/>
    </row>
    <row r="532" spans="1:249" s="427" customFormat="1" ht="18" customHeight="1">
      <c r="A532" s="378">
        <v>2070205</v>
      </c>
      <c r="B532" s="344" t="s">
        <v>98</v>
      </c>
      <c r="C532" s="273"/>
      <c r="D532" s="273"/>
      <c r="E532" s="273">
        <v>0</v>
      </c>
      <c r="F532" s="447"/>
      <c r="G532" s="273">
        <v>0</v>
      </c>
      <c r="H532" s="447"/>
      <c r="I532" s="454"/>
      <c r="HQ532"/>
      <c r="HR532"/>
      <c r="HS532"/>
      <c r="HT532"/>
      <c r="HU532"/>
      <c r="HV532"/>
      <c r="HW532"/>
      <c r="HX532"/>
      <c r="HY532"/>
      <c r="HZ532"/>
      <c r="IA532"/>
      <c r="IB532"/>
      <c r="IC532"/>
      <c r="ID532"/>
      <c r="IE532"/>
      <c r="IF532"/>
      <c r="IG532"/>
      <c r="IH532"/>
      <c r="II532"/>
      <c r="IJ532"/>
      <c r="IK532"/>
      <c r="IL532"/>
      <c r="IM532"/>
      <c r="IN532"/>
      <c r="IO532"/>
    </row>
    <row r="533" spans="1:249" s="427" customFormat="1" ht="18" customHeight="1">
      <c r="A533" s="378">
        <v>2070206</v>
      </c>
      <c r="B533" s="344" t="s">
        <v>476</v>
      </c>
      <c r="C533" s="273">
        <v>98</v>
      </c>
      <c r="D533" s="273"/>
      <c r="E533" s="273">
        <v>96</v>
      </c>
      <c r="F533" s="447"/>
      <c r="G533" s="273">
        <v>95</v>
      </c>
      <c r="H533" s="447">
        <v>1.0526315789473717E-2</v>
      </c>
      <c r="I533" s="457"/>
      <c r="HQ533"/>
      <c r="HR533"/>
      <c r="HS533"/>
      <c r="HT533"/>
      <c r="HU533"/>
      <c r="HV533"/>
      <c r="HW533"/>
      <c r="HX533"/>
      <c r="HY533"/>
      <c r="HZ533"/>
      <c r="IA533"/>
      <c r="IB533"/>
      <c r="IC533"/>
      <c r="ID533"/>
      <c r="IE533"/>
      <c r="IF533"/>
      <c r="IG533"/>
      <c r="IH533"/>
      <c r="II533"/>
      <c r="IJ533"/>
      <c r="IK533"/>
      <c r="IL533"/>
      <c r="IM533"/>
      <c r="IN533"/>
      <c r="IO533"/>
    </row>
    <row r="534" spans="1:249" s="427" customFormat="1" ht="18" customHeight="1">
      <c r="A534" s="378">
        <v>2070299</v>
      </c>
      <c r="B534" s="344" t="s">
        <v>477</v>
      </c>
      <c r="C534" s="273">
        <v>39</v>
      </c>
      <c r="D534" s="273"/>
      <c r="E534" s="273">
        <v>37</v>
      </c>
      <c r="F534" s="447"/>
      <c r="G534" s="273">
        <v>32</v>
      </c>
      <c r="H534" s="447">
        <v>0.15625</v>
      </c>
      <c r="I534" s="454"/>
      <c r="HQ534"/>
      <c r="HR534"/>
      <c r="HS534"/>
      <c r="HT534"/>
      <c r="HU534"/>
      <c r="HV534"/>
      <c r="HW534"/>
      <c r="HX534"/>
      <c r="HY534"/>
      <c r="HZ534"/>
      <c r="IA534"/>
      <c r="IB534"/>
      <c r="IC534"/>
      <c r="ID534"/>
      <c r="IE534"/>
      <c r="IF534"/>
      <c r="IG534"/>
      <c r="IH534"/>
      <c r="II534"/>
      <c r="IJ534"/>
      <c r="IK534"/>
      <c r="IL534"/>
      <c r="IM534"/>
      <c r="IN534"/>
      <c r="IO534"/>
    </row>
    <row r="535" spans="1:249" s="427" customFormat="1" ht="18" customHeight="1">
      <c r="A535" s="378">
        <v>20703</v>
      </c>
      <c r="B535" s="344" t="s">
        <v>478</v>
      </c>
      <c r="C535" s="273">
        <v>3089</v>
      </c>
      <c r="D535" s="273"/>
      <c r="E535" s="273">
        <v>3458</v>
      </c>
      <c r="F535" s="447"/>
      <c r="G535" s="273">
        <v>2259</v>
      </c>
      <c r="H535" s="447">
        <v>0.53076582558654262</v>
      </c>
      <c r="I535" s="454"/>
      <c r="HQ535"/>
      <c r="HR535"/>
      <c r="HS535"/>
      <c r="HT535"/>
      <c r="HU535"/>
      <c r="HV535"/>
      <c r="HW535"/>
      <c r="HX535"/>
      <c r="HY535"/>
      <c r="HZ535"/>
      <c r="IA535"/>
      <c r="IB535"/>
      <c r="IC535"/>
      <c r="ID535"/>
      <c r="IE535"/>
      <c r="IF535"/>
      <c r="IG535"/>
      <c r="IH535"/>
      <c r="II535"/>
      <c r="IJ535"/>
      <c r="IK535"/>
      <c r="IL535"/>
      <c r="IM535"/>
      <c r="IN535"/>
      <c r="IO535"/>
    </row>
    <row r="536" spans="1:249" s="427" customFormat="1" ht="18" customHeight="1">
      <c r="A536" s="378">
        <v>2070301</v>
      </c>
      <c r="B536" s="344" t="s">
        <v>479</v>
      </c>
      <c r="C536" s="273">
        <v>1078</v>
      </c>
      <c r="D536" s="273"/>
      <c r="E536" s="273">
        <v>1039</v>
      </c>
      <c r="F536" s="447"/>
      <c r="G536" s="273">
        <v>955</v>
      </c>
      <c r="H536" s="447">
        <v>8.7958115183246033E-2</v>
      </c>
      <c r="I536" s="454"/>
      <c r="HQ536"/>
      <c r="HR536"/>
      <c r="HS536"/>
      <c r="HT536"/>
      <c r="HU536"/>
      <c r="HV536"/>
      <c r="HW536"/>
      <c r="HX536"/>
      <c r="HY536"/>
      <c r="HZ536"/>
      <c r="IA536"/>
      <c r="IB536"/>
      <c r="IC536"/>
      <c r="ID536"/>
      <c r="IE536"/>
      <c r="IF536"/>
      <c r="IG536"/>
      <c r="IH536"/>
      <c r="II536"/>
      <c r="IJ536"/>
      <c r="IK536"/>
      <c r="IL536"/>
      <c r="IM536"/>
      <c r="IN536"/>
      <c r="IO536"/>
    </row>
    <row r="537" spans="1:249" s="427" customFormat="1" ht="18" customHeight="1">
      <c r="A537" s="378">
        <v>2070302</v>
      </c>
      <c r="B537" s="344" t="s">
        <v>141</v>
      </c>
      <c r="C537" s="273"/>
      <c r="D537" s="273"/>
      <c r="E537" s="273">
        <v>0</v>
      </c>
      <c r="F537" s="447"/>
      <c r="G537" s="273">
        <v>0</v>
      </c>
      <c r="H537" s="447"/>
      <c r="I537" s="454"/>
      <c r="HQ537"/>
      <c r="HR537"/>
      <c r="HS537"/>
      <c r="HT537"/>
      <c r="HU537"/>
      <c r="HV537"/>
      <c r="HW537"/>
      <c r="HX537"/>
      <c r="HY537"/>
      <c r="HZ537"/>
      <c r="IA537"/>
      <c r="IB537"/>
      <c r="IC537"/>
      <c r="ID537"/>
      <c r="IE537"/>
      <c r="IF537"/>
      <c r="IG537"/>
      <c r="IH537"/>
      <c r="II537"/>
      <c r="IJ537"/>
      <c r="IK537"/>
      <c r="IL537"/>
      <c r="IM537"/>
      <c r="IN537"/>
      <c r="IO537"/>
    </row>
    <row r="538" spans="1:249" s="427" customFormat="1" ht="18" customHeight="1">
      <c r="A538" s="378">
        <v>2070303</v>
      </c>
      <c r="B538" s="344" t="s">
        <v>480</v>
      </c>
      <c r="C538" s="273">
        <v>49624</v>
      </c>
      <c r="D538" s="273"/>
      <c r="E538" s="273">
        <v>51297</v>
      </c>
      <c r="F538" s="447"/>
      <c r="G538" s="273">
        <v>48136</v>
      </c>
      <c r="H538" s="447">
        <v>6.5668107030081524E-2</v>
      </c>
      <c r="I538" s="454"/>
      <c r="HQ538"/>
      <c r="HR538"/>
      <c r="HS538"/>
      <c r="HT538"/>
      <c r="HU538"/>
      <c r="HV538"/>
      <c r="HW538"/>
      <c r="HX538"/>
      <c r="HY538"/>
      <c r="HZ538"/>
      <c r="IA538"/>
      <c r="IB538"/>
      <c r="IC538"/>
      <c r="ID538"/>
      <c r="IE538"/>
      <c r="IF538"/>
      <c r="IG538"/>
      <c r="IH538"/>
      <c r="II538"/>
      <c r="IJ538"/>
      <c r="IK538"/>
      <c r="IL538"/>
      <c r="IM538"/>
      <c r="IN538"/>
      <c r="IO538"/>
    </row>
    <row r="539" spans="1:249" s="427" customFormat="1" ht="18" customHeight="1">
      <c r="A539" s="378">
        <v>2070304</v>
      </c>
      <c r="B539" s="344" t="s">
        <v>481</v>
      </c>
      <c r="C539" s="273">
        <v>2253</v>
      </c>
      <c r="D539" s="273"/>
      <c r="E539" s="273">
        <v>82200</v>
      </c>
      <c r="F539" s="447"/>
      <c r="G539" s="273">
        <v>8437</v>
      </c>
      <c r="H539" s="447">
        <v>8.7427995733080479</v>
      </c>
      <c r="I539" s="454"/>
      <c r="HQ539"/>
      <c r="HR539"/>
      <c r="HS539"/>
      <c r="HT539"/>
      <c r="HU539"/>
      <c r="HV539"/>
      <c r="HW539"/>
      <c r="HX539"/>
      <c r="HY539"/>
      <c r="HZ539"/>
      <c r="IA539"/>
      <c r="IB539"/>
      <c r="IC539"/>
      <c r="ID539"/>
      <c r="IE539"/>
      <c r="IF539"/>
      <c r="IG539"/>
      <c r="IH539"/>
      <c r="II539"/>
      <c r="IJ539"/>
      <c r="IK539"/>
      <c r="IL539"/>
      <c r="IM539"/>
      <c r="IN539"/>
      <c r="IO539"/>
    </row>
    <row r="540" spans="1:249" s="427" customFormat="1" ht="18" customHeight="1">
      <c r="A540" s="378">
        <v>2070305</v>
      </c>
      <c r="B540" s="344" t="s">
        <v>482</v>
      </c>
      <c r="C540" s="273">
        <v>2610</v>
      </c>
      <c r="D540" s="273"/>
      <c r="E540" s="273">
        <v>2455</v>
      </c>
      <c r="F540" s="447"/>
      <c r="G540" s="273">
        <v>1674</v>
      </c>
      <c r="H540" s="447">
        <v>0.46654719235364395</v>
      </c>
      <c r="I540" s="454"/>
      <c r="HQ540"/>
      <c r="HR540"/>
      <c r="HS540"/>
      <c r="HT540"/>
      <c r="HU540"/>
      <c r="HV540"/>
      <c r="HW540"/>
      <c r="HX540"/>
      <c r="HY540"/>
      <c r="HZ540"/>
      <c r="IA540"/>
      <c r="IB540"/>
      <c r="IC540"/>
      <c r="ID540"/>
      <c r="IE540"/>
      <c r="IF540"/>
      <c r="IG540"/>
      <c r="IH540"/>
      <c r="II540"/>
      <c r="IJ540"/>
      <c r="IK540"/>
      <c r="IL540"/>
      <c r="IM540"/>
      <c r="IN540"/>
      <c r="IO540"/>
    </row>
    <row r="541" spans="1:249" s="427" customFormat="1" ht="18" customHeight="1">
      <c r="A541" s="378">
        <v>2070306</v>
      </c>
      <c r="B541" s="344" t="s">
        <v>483</v>
      </c>
      <c r="C541" s="273">
        <v>1024</v>
      </c>
      <c r="D541" s="273"/>
      <c r="E541" s="273">
        <v>1021</v>
      </c>
      <c r="F541" s="447"/>
      <c r="G541" s="273">
        <v>816</v>
      </c>
      <c r="H541" s="447">
        <v>0.25122549019607843</v>
      </c>
      <c r="I541" s="454"/>
      <c r="HQ541"/>
      <c r="HR541"/>
      <c r="HS541"/>
      <c r="HT541"/>
      <c r="HU541"/>
      <c r="HV541"/>
      <c r="HW541"/>
      <c r="HX541"/>
      <c r="HY541"/>
      <c r="HZ541"/>
      <c r="IA541"/>
      <c r="IB541"/>
      <c r="IC541"/>
      <c r="ID541"/>
      <c r="IE541"/>
      <c r="IF541"/>
      <c r="IG541"/>
      <c r="IH541"/>
      <c r="II541"/>
      <c r="IJ541"/>
      <c r="IK541"/>
      <c r="IL541"/>
      <c r="IM541"/>
      <c r="IN541"/>
      <c r="IO541"/>
    </row>
    <row r="542" spans="1:249" s="427" customFormat="1" ht="18" customHeight="1">
      <c r="A542" s="378">
        <v>2070307</v>
      </c>
      <c r="B542" s="344" t="s">
        <v>484</v>
      </c>
      <c r="C542" s="273">
        <v>13804</v>
      </c>
      <c r="D542" s="273"/>
      <c r="E542" s="273">
        <v>12943</v>
      </c>
      <c r="F542" s="447"/>
      <c r="G542" s="273">
        <v>13660</v>
      </c>
      <c r="H542" s="447">
        <v>-5.2489019033674977E-2</v>
      </c>
      <c r="I542" s="454"/>
      <c r="HQ542"/>
      <c r="HR542"/>
      <c r="HS542"/>
      <c r="HT542"/>
      <c r="HU542"/>
      <c r="HV542"/>
      <c r="HW542"/>
      <c r="HX542"/>
      <c r="HY542"/>
      <c r="HZ542"/>
      <c r="IA542"/>
      <c r="IB542"/>
      <c r="IC542"/>
      <c r="ID542"/>
      <c r="IE542"/>
      <c r="IF542"/>
      <c r="IG542"/>
      <c r="IH542"/>
      <c r="II542"/>
      <c r="IJ542"/>
      <c r="IK542"/>
      <c r="IL542"/>
      <c r="IM542"/>
      <c r="IN542"/>
      <c r="IO542"/>
    </row>
    <row r="543" spans="1:249" s="427" customFormat="1" ht="18" customHeight="1">
      <c r="A543" s="378">
        <v>2070308</v>
      </c>
      <c r="B543" s="441" t="s">
        <v>485</v>
      </c>
      <c r="C543" s="273">
        <v>19377</v>
      </c>
      <c r="D543" s="273">
        <v>19827</v>
      </c>
      <c r="E543" s="273">
        <v>19304</v>
      </c>
      <c r="F543" s="447">
        <v>0.97362182881928683</v>
      </c>
      <c r="G543" s="273">
        <v>16086</v>
      </c>
      <c r="H543" s="447">
        <v>0.20004973268680848</v>
      </c>
      <c r="I543" s="454"/>
      <c r="HQ543"/>
      <c r="HR543"/>
      <c r="HS543"/>
      <c r="HT543"/>
      <c r="HU543"/>
      <c r="HV543"/>
      <c r="HW543"/>
      <c r="HX543"/>
      <c r="HY543"/>
      <c r="HZ543"/>
      <c r="IA543"/>
      <c r="IB543"/>
      <c r="IC543"/>
      <c r="ID543"/>
      <c r="IE543"/>
      <c r="IF543"/>
      <c r="IG543"/>
      <c r="IH543"/>
      <c r="II543"/>
      <c r="IJ543"/>
      <c r="IK543"/>
      <c r="IL543"/>
      <c r="IM543"/>
      <c r="IN543"/>
      <c r="IO543"/>
    </row>
    <row r="544" spans="1:249" s="427" customFormat="1" ht="18" customHeight="1">
      <c r="A544" s="378">
        <v>2070309</v>
      </c>
      <c r="B544" s="344" t="s">
        <v>96</v>
      </c>
      <c r="C544" s="273">
        <v>1478</v>
      </c>
      <c r="D544" s="273"/>
      <c r="E544" s="273">
        <v>2247</v>
      </c>
      <c r="F544" s="447"/>
      <c r="G544" s="273">
        <v>1925</v>
      </c>
      <c r="H544" s="447">
        <v>0.16727272727272724</v>
      </c>
      <c r="I544" s="457"/>
      <c r="HQ544"/>
      <c r="HR544"/>
      <c r="HS544"/>
      <c r="HT544"/>
      <c r="HU544"/>
      <c r="HV544"/>
      <c r="HW544"/>
      <c r="HX544"/>
      <c r="HY544"/>
      <c r="HZ544"/>
      <c r="IA544"/>
      <c r="IB544"/>
      <c r="IC544"/>
      <c r="ID544"/>
      <c r="IE544"/>
      <c r="IF544"/>
      <c r="IG544"/>
      <c r="IH544"/>
      <c r="II544"/>
      <c r="IJ544"/>
      <c r="IK544"/>
      <c r="IL544"/>
      <c r="IM544"/>
      <c r="IN544"/>
      <c r="IO544"/>
    </row>
    <row r="545" spans="1:249" s="427" customFormat="1" ht="18" customHeight="1">
      <c r="A545" s="378">
        <v>2070399</v>
      </c>
      <c r="B545" s="344" t="s">
        <v>97</v>
      </c>
      <c r="C545" s="273"/>
      <c r="D545" s="273"/>
      <c r="E545" s="273">
        <v>0</v>
      </c>
      <c r="F545" s="447"/>
      <c r="G545" s="273">
        <v>955</v>
      </c>
      <c r="H545" s="447">
        <v>-1</v>
      </c>
      <c r="I545" s="454"/>
      <c r="HQ545"/>
      <c r="HR545"/>
      <c r="HS545"/>
      <c r="HT545"/>
      <c r="HU545"/>
      <c r="HV545"/>
      <c r="HW545"/>
      <c r="HX545"/>
      <c r="HY545"/>
      <c r="HZ545"/>
      <c r="IA545"/>
      <c r="IB545"/>
      <c r="IC545"/>
      <c r="ID545"/>
      <c r="IE545"/>
      <c r="IF545"/>
      <c r="IG545"/>
      <c r="IH545"/>
      <c r="II545"/>
      <c r="IJ545"/>
      <c r="IK545"/>
      <c r="IL545"/>
      <c r="IM545"/>
      <c r="IN545"/>
      <c r="IO545"/>
    </row>
    <row r="546" spans="1:249" s="427" customFormat="1" ht="18" customHeight="1">
      <c r="A546" s="378">
        <v>20704</v>
      </c>
      <c r="B546" s="344" t="s">
        <v>98</v>
      </c>
      <c r="C546" s="273">
        <v>296</v>
      </c>
      <c r="D546" s="273"/>
      <c r="E546" s="273">
        <v>311</v>
      </c>
      <c r="F546" s="447"/>
      <c r="G546" s="273">
        <v>1375</v>
      </c>
      <c r="H546" s="447">
        <v>-0.77381818181818185</v>
      </c>
      <c r="I546" s="454"/>
      <c r="HQ546"/>
      <c r="HR546"/>
      <c r="HS546"/>
      <c r="HT546"/>
      <c r="HU546"/>
      <c r="HV546"/>
      <c r="HW546"/>
      <c r="HX546"/>
      <c r="HY546"/>
      <c r="HZ546"/>
      <c r="IA546"/>
      <c r="IB546"/>
      <c r="IC546"/>
      <c r="ID546"/>
      <c r="IE546"/>
      <c r="IF546"/>
      <c r="IG546"/>
      <c r="IH546"/>
      <c r="II546"/>
      <c r="IJ546"/>
      <c r="IK546"/>
      <c r="IL546"/>
      <c r="IM546"/>
      <c r="IN546"/>
      <c r="IO546"/>
    </row>
    <row r="547" spans="1:249" s="427" customFormat="1" ht="18" customHeight="1">
      <c r="A547" s="378">
        <v>2070401</v>
      </c>
      <c r="B547" s="344" t="s">
        <v>486</v>
      </c>
      <c r="C547" s="273">
        <v>1568</v>
      </c>
      <c r="D547" s="273"/>
      <c r="E547" s="273">
        <v>1719</v>
      </c>
      <c r="F547" s="447"/>
      <c r="G547" s="273">
        <v>1469</v>
      </c>
      <c r="H547" s="447">
        <v>0.17018379850238263</v>
      </c>
      <c r="I547" s="454"/>
      <c r="HQ547"/>
      <c r="HR547"/>
      <c r="HS547"/>
      <c r="HT547"/>
      <c r="HU547"/>
      <c r="HV547"/>
      <c r="HW547"/>
      <c r="HX547"/>
      <c r="HY547"/>
      <c r="HZ547"/>
      <c r="IA547"/>
      <c r="IB547"/>
      <c r="IC547"/>
      <c r="ID547"/>
      <c r="IE547"/>
      <c r="IF547"/>
      <c r="IG547"/>
      <c r="IH547"/>
      <c r="II547"/>
      <c r="IJ547"/>
      <c r="IK547"/>
      <c r="IL547"/>
      <c r="IM547"/>
      <c r="IN547"/>
      <c r="IO547"/>
    </row>
    <row r="548" spans="1:249" s="427" customFormat="1" ht="18" customHeight="1">
      <c r="A548" s="378">
        <v>2070402</v>
      </c>
      <c r="B548" s="344" t="s">
        <v>487</v>
      </c>
      <c r="C548" s="273">
        <v>398</v>
      </c>
      <c r="D548" s="273"/>
      <c r="E548" s="273">
        <v>429</v>
      </c>
      <c r="F548" s="447"/>
      <c r="G548" s="273">
        <v>413</v>
      </c>
      <c r="H548" s="447">
        <v>3.874092009685226E-2</v>
      </c>
      <c r="I548" s="454"/>
      <c r="HQ548"/>
      <c r="HR548"/>
      <c r="HS548"/>
      <c r="HT548"/>
      <c r="HU548"/>
      <c r="HV548"/>
      <c r="HW548"/>
      <c r="HX548"/>
      <c r="HY548"/>
      <c r="HZ548"/>
      <c r="IA548"/>
      <c r="IB548"/>
      <c r="IC548"/>
      <c r="ID548"/>
      <c r="IE548"/>
      <c r="IF548"/>
      <c r="IG548"/>
      <c r="IH548"/>
      <c r="II548"/>
      <c r="IJ548"/>
      <c r="IK548"/>
      <c r="IL548"/>
      <c r="IM548"/>
      <c r="IN548"/>
      <c r="IO548"/>
    </row>
    <row r="549" spans="1:249" s="427" customFormat="1" ht="18" customHeight="1">
      <c r="A549" s="378">
        <v>2070403</v>
      </c>
      <c r="B549" s="344" t="s">
        <v>488</v>
      </c>
      <c r="C549" s="273">
        <v>2965</v>
      </c>
      <c r="D549" s="273"/>
      <c r="E549" s="273">
        <v>3178</v>
      </c>
      <c r="F549" s="447"/>
      <c r="G549" s="273">
        <v>2404</v>
      </c>
      <c r="H549" s="447">
        <v>0.321963394342762</v>
      </c>
      <c r="I549" s="454"/>
      <c r="HQ549"/>
      <c r="HR549"/>
      <c r="HS549"/>
      <c r="HT549"/>
      <c r="HU549"/>
      <c r="HV549"/>
      <c r="HW549"/>
      <c r="HX549"/>
      <c r="HY549"/>
      <c r="HZ549"/>
      <c r="IA549"/>
      <c r="IB549"/>
      <c r="IC549"/>
      <c r="ID549"/>
      <c r="IE549"/>
      <c r="IF549"/>
      <c r="IG549"/>
      <c r="IH549"/>
      <c r="II549"/>
      <c r="IJ549"/>
      <c r="IK549"/>
      <c r="IL549"/>
      <c r="IM549"/>
      <c r="IN549"/>
      <c r="IO549"/>
    </row>
    <row r="550" spans="1:249" s="427" customFormat="1" ht="18" customHeight="1">
      <c r="A550" s="378">
        <v>2070404</v>
      </c>
      <c r="B550" s="344" t="s">
        <v>489</v>
      </c>
      <c r="C550" s="273"/>
      <c r="D550" s="273"/>
      <c r="E550" s="273">
        <v>58</v>
      </c>
      <c r="F550" s="447"/>
      <c r="G550" s="273">
        <v>296</v>
      </c>
      <c r="H550" s="447">
        <v>-0.80405405405405406</v>
      </c>
      <c r="I550" s="454"/>
      <c r="HQ550"/>
      <c r="HR550"/>
      <c r="HS550"/>
      <c r="HT550"/>
      <c r="HU550"/>
      <c r="HV550"/>
      <c r="HW550"/>
      <c r="HX550"/>
      <c r="HY550"/>
      <c r="HZ550"/>
      <c r="IA550"/>
      <c r="IB550"/>
      <c r="IC550"/>
      <c r="ID550"/>
      <c r="IE550"/>
      <c r="IF550"/>
      <c r="IG550"/>
      <c r="IH550"/>
      <c r="II550"/>
      <c r="IJ550"/>
      <c r="IK550"/>
      <c r="IL550"/>
      <c r="IM550"/>
      <c r="IN550"/>
      <c r="IO550"/>
    </row>
    <row r="551" spans="1:249" s="427" customFormat="1" ht="18" customHeight="1">
      <c r="A551" s="378">
        <v>2070405</v>
      </c>
      <c r="B551" s="344" t="s">
        <v>490</v>
      </c>
      <c r="C551" s="273">
        <v>871</v>
      </c>
      <c r="D551" s="273"/>
      <c r="E551" s="273">
        <v>615</v>
      </c>
      <c r="F551" s="447"/>
      <c r="G551" s="273">
        <v>232</v>
      </c>
      <c r="H551" s="447">
        <v>1.6508620689655173</v>
      </c>
      <c r="I551" s="454"/>
      <c r="HQ551"/>
      <c r="HR551"/>
      <c r="HS551"/>
      <c r="HT551"/>
      <c r="HU551"/>
      <c r="HV551"/>
      <c r="HW551"/>
      <c r="HX551"/>
      <c r="HY551"/>
      <c r="HZ551"/>
      <c r="IA551"/>
      <c r="IB551"/>
      <c r="IC551"/>
      <c r="ID551"/>
      <c r="IE551"/>
      <c r="IF551"/>
      <c r="IG551"/>
      <c r="IH551"/>
      <c r="II551"/>
      <c r="IJ551"/>
      <c r="IK551"/>
      <c r="IL551"/>
      <c r="IM551"/>
      <c r="IN551"/>
      <c r="IO551"/>
    </row>
    <row r="552" spans="1:249" s="427" customFormat="1" ht="18" customHeight="1">
      <c r="A552" s="378">
        <v>2070406</v>
      </c>
      <c r="B552" s="344" t="s">
        <v>491</v>
      </c>
      <c r="C552" s="273">
        <v>1056</v>
      </c>
      <c r="D552" s="273"/>
      <c r="E552" s="273">
        <v>1113</v>
      </c>
      <c r="F552" s="447"/>
      <c r="G552" s="273">
        <v>974</v>
      </c>
      <c r="H552" s="447">
        <v>0.1427104722792607</v>
      </c>
      <c r="I552" s="454"/>
      <c r="HQ552"/>
      <c r="HR552"/>
      <c r="HS552"/>
      <c r="HT552"/>
      <c r="HU552"/>
      <c r="HV552"/>
      <c r="HW552"/>
      <c r="HX552"/>
      <c r="HY552"/>
      <c r="HZ552"/>
      <c r="IA552"/>
      <c r="IB552"/>
      <c r="IC552"/>
      <c r="ID552"/>
      <c r="IE552"/>
      <c r="IF552"/>
      <c r="IG552"/>
      <c r="IH552"/>
      <c r="II552"/>
      <c r="IJ552"/>
      <c r="IK552"/>
      <c r="IL552"/>
      <c r="IM552"/>
      <c r="IN552"/>
      <c r="IO552"/>
    </row>
    <row r="553" spans="1:249" s="427" customFormat="1" ht="18" customHeight="1">
      <c r="A553" s="378">
        <v>2070407</v>
      </c>
      <c r="B553" s="344" t="s">
        <v>492</v>
      </c>
      <c r="C553" s="273">
        <v>10745</v>
      </c>
      <c r="D553" s="273"/>
      <c r="E553" s="273">
        <v>9634</v>
      </c>
      <c r="F553" s="447"/>
      <c r="G553" s="273">
        <v>6043</v>
      </c>
      <c r="H553" s="447">
        <v>0.59424127089194112</v>
      </c>
      <c r="I553" s="454"/>
      <c r="HQ553"/>
      <c r="HR553"/>
      <c r="HS553"/>
      <c r="HT553"/>
      <c r="HU553"/>
      <c r="HV553"/>
      <c r="HW553"/>
      <c r="HX553"/>
      <c r="HY553"/>
      <c r="HZ553"/>
      <c r="IA553"/>
      <c r="IB553"/>
      <c r="IC553"/>
      <c r="ID553"/>
      <c r="IE553"/>
      <c r="IF553"/>
      <c r="IG553"/>
      <c r="IH553"/>
      <c r="II553"/>
      <c r="IJ553"/>
      <c r="IK553"/>
      <c r="IL553"/>
      <c r="IM553"/>
      <c r="IN553"/>
      <c r="IO553"/>
    </row>
    <row r="554" spans="1:249" s="427" customFormat="1" ht="36.950000000000003" customHeight="1">
      <c r="A554" s="378">
        <v>2070499</v>
      </c>
      <c r="B554" s="441" t="s">
        <v>493</v>
      </c>
      <c r="C554" s="273">
        <v>312007</v>
      </c>
      <c r="D554" s="273">
        <v>400085</v>
      </c>
      <c r="E554" s="273">
        <v>400085</v>
      </c>
      <c r="F554" s="447">
        <v>1</v>
      </c>
      <c r="G554" s="273">
        <v>712360</v>
      </c>
      <c r="H554" s="447">
        <v>-0.43836683699253187</v>
      </c>
      <c r="I554" s="455" t="s">
        <v>494</v>
      </c>
      <c r="HQ554"/>
      <c r="HR554"/>
      <c r="HS554"/>
      <c r="HT554"/>
      <c r="HU554"/>
      <c r="HV554"/>
      <c r="HW554"/>
      <c r="HX554"/>
      <c r="HY554"/>
      <c r="HZ554"/>
      <c r="IA554"/>
      <c r="IB554"/>
      <c r="IC554"/>
      <c r="ID554"/>
      <c r="IE554"/>
      <c r="IF554"/>
      <c r="IG554"/>
      <c r="IH554"/>
      <c r="II554"/>
      <c r="IJ554"/>
      <c r="IK554"/>
      <c r="IL554"/>
      <c r="IM554"/>
      <c r="IN554"/>
      <c r="IO554"/>
    </row>
    <row r="555" spans="1:249" s="427" customFormat="1" ht="18" customHeight="1">
      <c r="A555" s="378">
        <v>20705</v>
      </c>
      <c r="B555" s="344" t="s">
        <v>495</v>
      </c>
      <c r="C555" s="273">
        <v>15306</v>
      </c>
      <c r="D555" s="273"/>
      <c r="E555" s="273">
        <v>65399</v>
      </c>
      <c r="F555" s="447"/>
      <c r="G555" s="273">
        <v>38188</v>
      </c>
      <c r="H555" s="447">
        <v>0.7125536817848539</v>
      </c>
      <c r="I555" s="454"/>
      <c r="HQ555"/>
      <c r="HR555"/>
      <c r="HS555"/>
      <c r="HT555"/>
      <c r="HU555"/>
      <c r="HV555"/>
      <c r="HW555"/>
      <c r="HX555"/>
      <c r="HY555"/>
      <c r="HZ555"/>
      <c r="IA555"/>
      <c r="IB555"/>
      <c r="IC555"/>
      <c r="ID555"/>
      <c r="IE555"/>
      <c r="IF555"/>
      <c r="IG555"/>
      <c r="IH555"/>
      <c r="II555"/>
      <c r="IJ555"/>
      <c r="IK555"/>
      <c r="IL555"/>
      <c r="IM555"/>
      <c r="IN555"/>
      <c r="IO555"/>
    </row>
    <row r="556" spans="1:249" s="427" customFormat="1" ht="18" customHeight="1">
      <c r="A556" s="378">
        <v>2079902</v>
      </c>
      <c r="B556" s="344" t="s">
        <v>496</v>
      </c>
      <c r="C556" s="273">
        <v>41626</v>
      </c>
      <c r="D556" s="273"/>
      <c r="E556" s="273">
        <v>117110</v>
      </c>
      <c r="F556" s="447"/>
      <c r="G556" s="273">
        <v>174540</v>
      </c>
      <c r="H556" s="447">
        <v>-0.32903632405179328</v>
      </c>
      <c r="I556" s="454"/>
      <c r="HQ556"/>
      <c r="HR556"/>
      <c r="HS556"/>
      <c r="HT556"/>
      <c r="HU556"/>
      <c r="HV556"/>
      <c r="HW556"/>
      <c r="HX556"/>
      <c r="HY556"/>
      <c r="HZ556"/>
      <c r="IA556"/>
      <c r="IB556"/>
      <c r="IC556"/>
      <c r="ID556"/>
      <c r="IE556"/>
      <c r="IF556"/>
      <c r="IG556"/>
      <c r="IH556"/>
      <c r="II556"/>
      <c r="IJ556"/>
      <c r="IK556"/>
      <c r="IL556"/>
      <c r="IM556"/>
      <c r="IN556"/>
      <c r="IO556"/>
    </row>
    <row r="557" spans="1:249" s="427" customFormat="1" ht="18" customHeight="1">
      <c r="A557" s="378">
        <v>2079903</v>
      </c>
      <c r="B557" s="344" t="s">
        <v>497</v>
      </c>
      <c r="C557" s="273"/>
      <c r="D557" s="273"/>
      <c r="E557" s="273">
        <v>0</v>
      </c>
      <c r="F557" s="447"/>
      <c r="G557" s="273">
        <v>0</v>
      </c>
      <c r="H557" s="447"/>
      <c r="I557" s="454"/>
      <c r="HQ557"/>
      <c r="HR557"/>
      <c r="HS557"/>
      <c r="HT557"/>
      <c r="HU557"/>
      <c r="HV557"/>
      <c r="HW557"/>
      <c r="HX557"/>
      <c r="HY557"/>
      <c r="HZ557"/>
      <c r="IA557"/>
      <c r="IB557"/>
      <c r="IC557"/>
      <c r="ID557"/>
      <c r="IE557"/>
      <c r="IF557"/>
      <c r="IG557"/>
      <c r="IH557"/>
      <c r="II557"/>
      <c r="IJ557"/>
      <c r="IK557"/>
      <c r="IL557"/>
      <c r="IM557"/>
      <c r="IN557"/>
      <c r="IO557"/>
    </row>
    <row r="558" spans="1:249" s="427" customFormat="1" ht="18" customHeight="1">
      <c r="A558" s="378">
        <v>2079999</v>
      </c>
      <c r="B558" s="344" t="s">
        <v>498</v>
      </c>
      <c r="C558" s="273"/>
      <c r="D558" s="273"/>
      <c r="E558" s="273">
        <v>0</v>
      </c>
      <c r="F558" s="447"/>
      <c r="G558" s="273">
        <v>0</v>
      </c>
      <c r="H558" s="447"/>
      <c r="I558" s="454"/>
      <c r="HQ558"/>
      <c r="HR558"/>
      <c r="HS558"/>
      <c r="HT558"/>
      <c r="HU558"/>
      <c r="HV558"/>
      <c r="HW558"/>
      <c r="HX558"/>
      <c r="HY558"/>
      <c r="HZ558"/>
      <c r="IA558"/>
      <c r="IB558"/>
      <c r="IC558"/>
      <c r="ID558"/>
      <c r="IE558"/>
      <c r="IF558"/>
      <c r="IG558"/>
      <c r="IH558"/>
      <c r="II558"/>
      <c r="IJ558"/>
      <c r="IK558"/>
      <c r="IL558"/>
      <c r="IM558"/>
      <c r="IN558"/>
      <c r="IO558"/>
    </row>
    <row r="559" spans="1:249" s="428" customFormat="1" ht="18" customHeight="1">
      <c r="A559" s="459">
        <v>208</v>
      </c>
      <c r="B559" s="344" t="s">
        <v>499</v>
      </c>
      <c r="C559" s="273">
        <v>198545</v>
      </c>
      <c r="D559" s="273"/>
      <c r="E559" s="273">
        <v>160364</v>
      </c>
      <c r="F559" s="447"/>
      <c r="G559" s="273">
        <v>359465</v>
      </c>
      <c r="H559" s="447">
        <v>-0.55388146272933381</v>
      </c>
      <c r="I559" s="454"/>
    </row>
    <row r="560" spans="1:249" s="427" customFormat="1" ht="18" customHeight="1">
      <c r="A560" s="378">
        <v>20801</v>
      </c>
      <c r="B560" s="344" t="s">
        <v>500</v>
      </c>
      <c r="C560" s="273">
        <v>56306</v>
      </c>
      <c r="D560" s="273"/>
      <c r="E560" s="273">
        <v>54312</v>
      </c>
      <c r="F560" s="447"/>
      <c r="G560" s="273">
        <v>137592</v>
      </c>
      <c r="H560" s="447">
        <v>-0.60526774812489093</v>
      </c>
      <c r="I560" s="454"/>
      <c r="HQ560"/>
      <c r="HR560"/>
      <c r="HS560"/>
      <c r="HT560"/>
      <c r="HU560"/>
      <c r="HV560"/>
      <c r="HW560"/>
      <c r="HX560"/>
      <c r="HY560"/>
      <c r="HZ560"/>
      <c r="IA560"/>
      <c r="IB560"/>
      <c r="IC560"/>
      <c r="ID560"/>
      <c r="IE560"/>
      <c r="IF560"/>
      <c r="IG560"/>
      <c r="IH560"/>
      <c r="II560"/>
      <c r="IJ560"/>
      <c r="IK560"/>
      <c r="IL560"/>
      <c r="IM560"/>
      <c r="IN560"/>
      <c r="IO560"/>
    </row>
    <row r="561" spans="1:249" s="427" customFormat="1" ht="18" customHeight="1">
      <c r="A561" s="378">
        <v>2080101</v>
      </c>
      <c r="B561" s="344" t="s">
        <v>501</v>
      </c>
      <c r="C561" s="273"/>
      <c r="D561" s="273"/>
      <c r="E561" s="273">
        <v>0</v>
      </c>
      <c r="F561" s="447"/>
      <c r="G561" s="273">
        <v>0</v>
      </c>
      <c r="H561" s="447"/>
      <c r="I561" s="454"/>
      <c r="HQ561"/>
      <c r="HR561"/>
      <c r="HS561"/>
      <c r="HT561"/>
      <c r="HU561"/>
      <c r="HV561"/>
      <c r="HW561"/>
      <c r="HX561"/>
      <c r="HY561"/>
      <c r="HZ561"/>
      <c r="IA561"/>
      <c r="IB561"/>
      <c r="IC561"/>
      <c r="ID561"/>
      <c r="IE561"/>
      <c r="IF561"/>
      <c r="IG561"/>
      <c r="IH561"/>
      <c r="II561"/>
      <c r="IJ561"/>
      <c r="IK561"/>
      <c r="IL561"/>
      <c r="IM561"/>
      <c r="IN561"/>
      <c r="IO561"/>
    </row>
    <row r="562" spans="1:249" s="427" customFormat="1" ht="18" customHeight="1">
      <c r="A562" s="378">
        <v>2080102</v>
      </c>
      <c r="B562" s="344" t="s">
        <v>502</v>
      </c>
      <c r="C562" s="273">
        <v>224</v>
      </c>
      <c r="D562" s="273"/>
      <c r="E562" s="273">
        <v>2900</v>
      </c>
      <c r="F562" s="447"/>
      <c r="G562" s="273">
        <v>2575</v>
      </c>
      <c r="H562" s="447">
        <v>0.12621359223300965</v>
      </c>
      <c r="I562" s="454"/>
      <c r="HQ562"/>
      <c r="HR562"/>
      <c r="HS562"/>
      <c r="HT562"/>
      <c r="HU562"/>
      <c r="HV562"/>
      <c r="HW562"/>
      <c r="HX562"/>
      <c r="HY562"/>
      <c r="HZ562"/>
      <c r="IA562"/>
      <c r="IB562"/>
      <c r="IC562"/>
      <c r="ID562"/>
      <c r="IE562"/>
      <c r="IF562"/>
      <c r="IG562"/>
      <c r="IH562"/>
      <c r="II562"/>
      <c r="IJ562"/>
      <c r="IK562"/>
      <c r="IL562"/>
      <c r="IM562"/>
      <c r="IN562"/>
      <c r="IO562"/>
    </row>
    <row r="563" spans="1:249" s="427" customFormat="1" ht="18" customHeight="1">
      <c r="A563" s="378">
        <v>2080103</v>
      </c>
      <c r="B563" s="441" t="s">
        <v>503</v>
      </c>
      <c r="C563" s="273"/>
      <c r="D563" s="273"/>
      <c r="E563" s="273">
        <v>0</v>
      </c>
      <c r="F563" s="447"/>
      <c r="G563" s="273">
        <v>0</v>
      </c>
      <c r="H563" s="447"/>
      <c r="I563" s="454"/>
      <c r="HQ563"/>
      <c r="HR563"/>
      <c r="HS563"/>
      <c r="HT563"/>
      <c r="HU563"/>
      <c r="HV563"/>
      <c r="HW563"/>
      <c r="HX563"/>
      <c r="HY563"/>
      <c r="HZ563"/>
      <c r="IA563"/>
      <c r="IB563"/>
      <c r="IC563"/>
      <c r="ID563"/>
      <c r="IE563"/>
      <c r="IF563"/>
      <c r="IG563"/>
      <c r="IH563"/>
      <c r="II563"/>
      <c r="IJ563"/>
      <c r="IK563"/>
      <c r="IL563"/>
      <c r="IM563"/>
      <c r="IN563"/>
      <c r="IO563"/>
    </row>
    <row r="564" spans="1:249" s="427" customFormat="1" ht="18" customHeight="1">
      <c r="A564" s="378">
        <v>2080104</v>
      </c>
      <c r="B564" s="344" t="s">
        <v>504</v>
      </c>
      <c r="C564" s="273"/>
      <c r="D564" s="273"/>
      <c r="E564" s="273">
        <v>0</v>
      </c>
      <c r="F564" s="447"/>
      <c r="G564" s="273">
        <v>0</v>
      </c>
      <c r="H564" s="447"/>
      <c r="I564" s="454"/>
      <c r="HQ564"/>
      <c r="HR564"/>
      <c r="HS564"/>
      <c r="HT564"/>
      <c r="HU564"/>
      <c r="HV564"/>
      <c r="HW564"/>
      <c r="HX564"/>
      <c r="HY564"/>
      <c r="HZ564"/>
      <c r="IA564"/>
      <c r="IB564"/>
      <c r="IC564"/>
      <c r="ID564"/>
      <c r="IE564"/>
      <c r="IF564"/>
      <c r="IG564"/>
      <c r="IH564"/>
      <c r="II564"/>
      <c r="IJ564"/>
      <c r="IK564"/>
      <c r="IL564"/>
      <c r="IM564"/>
      <c r="IN564"/>
      <c r="IO564"/>
    </row>
    <row r="565" spans="1:249" s="427" customFormat="1" ht="18" customHeight="1">
      <c r="A565" s="378">
        <v>2080105</v>
      </c>
      <c r="B565" s="344" t="s">
        <v>505</v>
      </c>
      <c r="C565" s="273"/>
      <c r="D565" s="273"/>
      <c r="E565" s="273">
        <v>0</v>
      </c>
      <c r="F565" s="447"/>
      <c r="G565" s="273">
        <v>0</v>
      </c>
      <c r="H565" s="447"/>
      <c r="I565" s="454"/>
      <c r="HQ565"/>
      <c r="HR565"/>
      <c r="HS565"/>
      <c r="HT565"/>
      <c r="HU565"/>
      <c r="HV565"/>
      <c r="HW565"/>
      <c r="HX565"/>
      <c r="HY565"/>
      <c r="HZ565"/>
      <c r="IA565"/>
      <c r="IB565"/>
      <c r="IC565"/>
      <c r="ID565"/>
      <c r="IE565"/>
      <c r="IF565"/>
      <c r="IG565"/>
      <c r="IH565"/>
      <c r="II565"/>
      <c r="IJ565"/>
      <c r="IK565"/>
      <c r="IL565"/>
      <c r="IM565"/>
      <c r="IN565"/>
      <c r="IO565"/>
    </row>
    <row r="566" spans="1:249" s="427" customFormat="1" ht="18" customHeight="1">
      <c r="A566" s="378">
        <v>2080106</v>
      </c>
      <c r="B566" s="344" t="s">
        <v>506</v>
      </c>
      <c r="C566" s="273"/>
      <c r="D566" s="273"/>
      <c r="E566" s="273">
        <v>0</v>
      </c>
      <c r="F566" s="447"/>
      <c r="G566" s="273">
        <v>0</v>
      </c>
      <c r="H566" s="447"/>
      <c r="I566" s="454"/>
      <c r="HQ566"/>
      <c r="HR566"/>
      <c r="HS566"/>
      <c r="HT566"/>
      <c r="HU566"/>
      <c r="HV566"/>
      <c r="HW566"/>
      <c r="HX566"/>
      <c r="HY566"/>
      <c r="HZ566"/>
      <c r="IA566"/>
      <c r="IB566"/>
      <c r="IC566"/>
      <c r="ID566"/>
      <c r="IE566"/>
      <c r="IF566"/>
      <c r="IG566"/>
      <c r="IH566"/>
      <c r="II566"/>
      <c r="IJ566"/>
      <c r="IK566"/>
      <c r="IL566"/>
      <c r="IM566"/>
      <c r="IN566"/>
      <c r="IO566"/>
    </row>
    <row r="567" spans="1:249" s="427" customFormat="1" ht="62.1" customHeight="1">
      <c r="A567" s="378">
        <v>2080107</v>
      </c>
      <c r="B567" s="441" t="s">
        <v>507</v>
      </c>
      <c r="C567" s="273">
        <v>12763</v>
      </c>
      <c r="D567" s="273">
        <v>11339</v>
      </c>
      <c r="E567" s="273">
        <v>11023</v>
      </c>
      <c r="F567" s="447">
        <v>0.97213158126818944</v>
      </c>
      <c r="G567" s="273">
        <v>16182</v>
      </c>
      <c r="H567" s="447">
        <v>-0.31881102459522925</v>
      </c>
      <c r="I567" s="455" t="s">
        <v>508</v>
      </c>
      <c r="HQ567"/>
      <c r="HR567"/>
      <c r="HS567"/>
      <c r="HT567"/>
      <c r="HU567"/>
      <c r="HV567"/>
      <c r="HW567"/>
      <c r="HX567"/>
      <c r="HY567"/>
      <c r="HZ567"/>
      <c r="IA567"/>
      <c r="IB567"/>
      <c r="IC567"/>
      <c r="ID567"/>
      <c r="IE567"/>
      <c r="IF567"/>
      <c r="IG567"/>
      <c r="IH567"/>
      <c r="II567"/>
      <c r="IJ567"/>
      <c r="IK567"/>
      <c r="IL567"/>
      <c r="IM567"/>
      <c r="IN567"/>
      <c r="IO567"/>
    </row>
    <row r="568" spans="1:249" s="427" customFormat="1" ht="18" customHeight="1">
      <c r="A568" s="378">
        <v>2080108</v>
      </c>
      <c r="B568" s="344" t="s">
        <v>509</v>
      </c>
      <c r="C568" s="273"/>
      <c r="D568" s="273"/>
      <c r="E568" s="273">
        <v>67</v>
      </c>
      <c r="F568" s="447"/>
      <c r="G568" s="273">
        <v>331</v>
      </c>
      <c r="H568" s="447">
        <v>-0.797583081570997</v>
      </c>
      <c r="I568" s="454"/>
      <c r="HQ568"/>
      <c r="HR568"/>
      <c r="HS568"/>
      <c r="HT568"/>
      <c r="HU568"/>
      <c r="HV568"/>
      <c r="HW568"/>
      <c r="HX568"/>
      <c r="HY568"/>
      <c r="HZ568"/>
      <c r="IA568"/>
      <c r="IB568"/>
      <c r="IC568"/>
      <c r="ID568"/>
      <c r="IE568"/>
      <c r="IF568"/>
      <c r="IG568"/>
      <c r="IH568"/>
      <c r="II568"/>
      <c r="IJ568"/>
      <c r="IK568"/>
      <c r="IL568"/>
      <c r="IM568"/>
      <c r="IN568"/>
      <c r="IO568"/>
    </row>
    <row r="569" spans="1:249" s="427" customFormat="1" ht="18" customHeight="1">
      <c r="A569" s="378">
        <v>2080109</v>
      </c>
      <c r="B569" s="344" t="s">
        <v>510</v>
      </c>
      <c r="C569" s="273">
        <v>9604</v>
      </c>
      <c r="D569" s="273"/>
      <c r="E569" s="273">
        <v>7974</v>
      </c>
      <c r="F569" s="447"/>
      <c r="G569" s="273">
        <v>15061</v>
      </c>
      <c r="H569" s="447">
        <v>-0.47055308412456009</v>
      </c>
      <c r="I569" s="454"/>
      <c r="HQ569"/>
      <c r="HR569"/>
      <c r="HS569"/>
      <c r="HT569"/>
      <c r="HU569"/>
      <c r="HV569"/>
      <c r="HW569"/>
      <c r="HX569"/>
      <c r="HY569"/>
      <c r="HZ569"/>
      <c r="IA569"/>
      <c r="IB569"/>
      <c r="IC569"/>
      <c r="ID569"/>
      <c r="IE569"/>
      <c r="IF569"/>
      <c r="IG569"/>
      <c r="IH569"/>
      <c r="II569"/>
      <c r="IJ569"/>
      <c r="IK569"/>
      <c r="IL569"/>
      <c r="IM569"/>
      <c r="IN569"/>
      <c r="IO569"/>
    </row>
    <row r="570" spans="1:249" s="427" customFormat="1" ht="18" customHeight="1">
      <c r="A570" s="378">
        <v>2080110</v>
      </c>
      <c r="B570" s="344" t="s">
        <v>511</v>
      </c>
      <c r="C570" s="273"/>
      <c r="D570" s="273"/>
      <c r="E570" s="273">
        <v>0</v>
      </c>
      <c r="F570" s="447"/>
      <c r="G570" s="273">
        <v>0</v>
      </c>
      <c r="H570" s="447"/>
      <c r="I570" s="454"/>
      <c r="HQ570"/>
      <c r="HR570"/>
      <c r="HS570"/>
      <c r="HT570"/>
      <c r="HU570"/>
      <c r="HV570"/>
      <c r="HW570"/>
      <c r="HX570"/>
      <c r="HY570"/>
      <c r="HZ570"/>
      <c r="IA570"/>
      <c r="IB570"/>
      <c r="IC570"/>
      <c r="ID570"/>
      <c r="IE570"/>
      <c r="IF570"/>
      <c r="IG570"/>
      <c r="IH570"/>
      <c r="II570"/>
      <c r="IJ570"/>
      <c r="IK570"/>
      <c r="IL570"/>
      <c r="IM570"/>
      <c r="IN570"/>
      <c r="IO570"/>
    </row>
    <row r="571" spans="1:249" s="427" customFormat="1" ht="18" customHeight="1">
      <c r="A571" s="378">
        <v>2080111</v>
      </c>
      <c r="B571" s="344" t="s">
        <v>512</v>
      </c>
      <c r="C571" s="273"/>
      <c r="D571" s="273"/>
      <c r="E571" s="273">
        <v>0</v>
      </c>
      <c r="F571" s="447"/>
      <c r="G571" s="273">
        <v>0</v>
      </c>
      <c r="H571" s="447"/>
      <c r="I571" s="454"/>
      <c r="HQ571"/>
      <c r="HR571"/>
      <c r="HS571"/>
      <c r="HT571"/>
      <c r="HU571"/>
      <c r="HV571"/>
      <c r="HW571"/>
      <c r="HX571"/>
      <c r="HY571"/>
      <c r="HZ571"/>
      <c r="IA571"/>
      <c r="IB571"/>
      <c r="IC571"/>
      <c r="ID571"/>
      <c r="IE571"/>
      <c r="IF571"/>
      <c r="IG571"/>
      <c r="IH571"/>
      <c r="II571"/>
      <c r="IJ571"/>
      <c r="IK571"/>
      <c r="IL571"/>
      <c r="IM571"/>
      <c r="IN571"/>
      <c r="IO571"/>
    </row>
    <row r="572" spans="1:249" s="427" customFormat="1" ht="18" customHeight="1">
      <c r="A572" s="378">
        <v>2080112</v>
      </c>
      <c r="B572" s="344" t="s">
        <v>513</v>
      </c>
      <c r="C572" s="273"/>
      <c r="D572" s="273"/>
      <c r="E572" s="273">
        <v>0</v>
      </c>
      <c r="F572" s="447"/>
      <c r="G572" s="273">
        <v>0</v>
      </c>
      <c r="H572" s="447"/>
      <c r="I572" s="457"/>
      <c r="HQ572"/>
      <c r="HR572"/>
      <c r="HS572"/>
      <c r="HT572"/>
      <c r="HU572"/>
      <c r="HV572"/>
      <c r="HW572"/>
      <c r="HX572"/>
      <c r="HY572"/>
      <c r="HZ572"/>
      <c r="IA572"/>
      <c r="IB572"/>
      <c r="IC572"/>
      <c r="ID572"/>
      <c r="IE572"/>
      <c r="IF572"/>
      <c r="IG572"/>
      <c r="IH572"/>
      <c r="II572"/>
      <c r="IJ572"/>
      <c r="IK572"/>
      <c r="IL572"/>
      <c r="IM572"/>
      <c r="IN572"/>
      <c r="IO572"/>
    </row>
    <row r="573" spans="1:249" s="427" customFormat="1" ht="18" customHeight="1">
      <c r="A573" s="378">
        <v>2080199</v>
      </c>
      <c r="B573" s="344" t="s">
        <v>514</v>
      </c>
      <c r="C573" s="463"/>
      <c r="D573" s="463"/>
      <c r="E573" s="463"/>
      <c r="F573" s="447"/>
      <c r="G573" s="463">
        <v>5668</v>
      </c>
      <c r="H573" s="447">
        <v>-1</v>
      </c>
      <c r="I573" s="454"/>
      <c r="HQ573"/>
      <c r="HR573"/>
      <c r="HS573"/>
      <c r="HT573"/>
      <c r="HU573"/>
      <c r="HV573"/>
      <c r="HW573"/>
      <c r="HX573"/>
      <c r="HY573"/>
      <c r="HZ573"/>
      <c r="IA573"/>
      <c r="IB573"/>
      <c r="IC573"/>
      <c r="ID573"/>
      <c r="IE573"/>
      <c r="IF573"/>
      <c r="IG573"/>
      <c r="IH573"/>
      <c r="II573"/>
      <c r="IJ573"/>
      <c r="IK573"/>
      <c r="IL573"/>
      <c r="IM573"/>
      <c r="IN573"/>
      <c r="IO573"/>
    </row>
    <row r="574" spans="1:249" s="427" customFormat="1" ht="18" customHeight="1">
      <c r="A574" s="378">
        <v>20802</v>
      </c>
      <c r="B574" s="344" t="s">
        <v>515</v>
      </c>
      <c r="C574" s="273"/>
      <c r="D574" s="273"/>
      <c r="E574" s="273">
        <v>0</v>
      </c>
      <c r="F574" s="447"/>
      <c r="G574" s="273">
        <v>0</v>
      </c>
      <c r="H574" s="447"/>
      <c r="I574" s="454"/>
      <c r="HQ574"/>
      <c r="HR574"/>
      <c r="HS574"/>
      <c r="HT574"/>
      <c r="HU574"/>
      <c r="HV574"/>
      <c r="HW574"/>
      <c r="HX574"/>
      <c r="HY574"/>
      <c r="HZ574"/>
      <c r="IA574"/>
      <c r="IB574"/>
      <c r="IC574"/>
      <c r="ID574"/>
      <c r="IE574"/>
      <c r="IF574"/>
      <c r="IG574"/>
      <c r="IH574"/>
      <c r="II574"/>
      <c r="IJ574"/>
      <c r="IK574"/>
      <c r="IL574"/>
      <c r="IM574"/>
      <c r="IN574"/>
      <c r="IO574"/>
    </row>
    <row r="575" spans="1:249" s="427" customFormat="1" ht="18" customHeight="1">
      <c r="A575" s="378">
        <v>2080201</v>
      </c>
      <c r="B575" s="344" t="s">
        <v>516</v>
      </c>
      <c r="C575" s="273">
        <v>1820</v>
      </c>
      <c r="D575" s="273"/>
      <c r="E575" s="273">
        <v>1830</v>
      </c>
      <c r="F575" s="447"/>
      <c r="G575" s="273">
        <v>0</v>
      </c>
      <c r="H575" s="447"/>
      <c r="I575" s="454"/>
      <c r="HQ575"/>
      <c r="HR575"/>
      <c r="HS575"/>
      <c r="HT575"/>
      <c r="HU575"/>
      <c r="HV575"/>
      <c r="HW575"/>
      <c r="HX575"/>
      <c r="HY575"/>
      <c r="HZ575"/>
      <c r="IA575"/>
      <c r="IB575"/>
      <c r="IC575"/>
      <c r="ID575"/>
      <c r="IE575"/>
      <c r="IF575"/>
      <c r="IG575"/>
      <c r="IH575"/>
      <c r="II575"/>
      <c r="IJ575"/>
      <c r="IK575"/>
      <c r="IL575"/>
      <c r="IM575"/>
      <c r="IN575"/>
      <c r="IO575"/>
    </row>
    <row r="576" spans="1:249" s="427" customFormat="1" ht="18" customHeight="1">
      <c r="A576" s="378">
        <v>2080202</v>
      </c>
      <c r="B576" s="344" t="s">
        <v>517</v>
      </c>
      <c r="C576" s="273">
        <v>105</v>
      </c>
      <c r="D576" s="273"/>
      <c r="E576" s="273">
        <v>95</v>
      </c>
      <c r="F576" s="447"/>
      <c r="G576" s="273">
        <v>167</v>
      </c>
      <c r="H576" s="447">
        <v>-0.43113772455089816</v>
      </c>
      <c r="I576" s="454"/>
      <c r="HQ576"/>
      <c r="HR576"/>
      <c r="HS576"/>
      <c r="HT576"/>
      <c r="HU576"/>
      <c r="HV576"/>
      <c r="HW576"/>
      <c r="HX576"/>
      <c r="HY576"/>
      <c r="HZ576"/>
      <c r="IA576"/>
      <c r="IB576"/>
      <c r="IC576"/>
      <c r="ID576"/>
      <c r="IE576"/>
      <c r="IF576"/>
      <c r="IG576"/>
      <c r="IH576"/>
      <c r="II576"/>
      <c r="IJ576"/>
      <c r="IK576"/>
      <c r="IL576"/>
      <c r="IM576"/>
      <c r="IN576"/>
      <c r="IO576"/>
    </row>
    <row r="577" spans="1:249" s="427" customFormat="1" ht="18" customHeight="1">
      <c r="A577" s="378">
        <v>2080203</v>
      </c>
      <c r="B577" s="344" t="s">
        <v>518</v>
      </c>
      <c r="C577" s="273">
        <v>1234</v>
      </c>
      <c r="D577" s="273"/>
      <c r="E577" s="273">
        <v>1057</v>
      </c>
      <c r="F577" s="447"/>
      <c r="G577" s="273">
        <v>623</v>
      </c>
      <c r="H577" s="447">
        <v>0.69662921348314599</v>
      </c>
      <c r="I577" s="454"/>
      <c r="HQ577"/>
      <c r="HR577"/>
      <c r="HS577"/>
      <c r="HT577"/>
      <c r="HU577"/>
      <c r="HV577"/>
      <c r="HW577"/>
      <c r="HX577"/>
      <c r="HY577"/>
      <c r="HZ577"/>
      <c r="IA577"/>
      <c r="IB577"/>
      <c r="IC577"/>
      <c r="ID577"/>
      <c r="IE577"/>
      <c r="IF577"/>
      <c r="IG577"/>
      <c r="IH577"/>
      <c r="II577"/>
      <c r="IJ577"/>
      <c r="IK577"/>
      <c r="IL577"/>
      <c r="IM577"/>
      <c r="IN577"/>
      <c r="IO577"/>
    </row>
    <row r="578" spans="1:249" s="427" customFormat="1" ht="18" customHeight="1">
      <c r="A578" s="378">
        <v>2080204</v>
      </c>
      <c r="B578" s="441" t="s">
        <v>519</v>
      </c>
      <c r="C578" s="273">
        <v>344</v>
      </c>
      <c r="D578" s="273">
        <v>723</v>
      </c>
      <c r="E578" s="273">
        <v>723</v>
      </c>
      <c r="F578" s="447">
        <v>1</v>
      </c>
      <c r="G578" s="273">
        <v>1473</v>
      </c>
      <c r="H578" s="447">
        <v>-0.50916496945010181</v>
      </c>
      <c r="I578" s="455" t="s">
        <v>520</v>
      </c>
      <c r="HQ578"/>
      <c r="HR578"/>
      <c r="HS578"/>
      <c r="HT578"/>
      <c r="HU578"/>
      <c r="HV578"/>
      <c r="HW578"/>
      <c r="HX578"/>
      <c r="HY578"/>
      <c r="HZ578"/>
      <c r="IA578"/>
      <c r="IB578"/>
      <c r="IC578"/>
      <c r="ID578"/>
      <c r="IE578"/>
      <c r="IF578"/>
      <c r="IG578"/>
      <c r="IH578"/>
      <c r="II578"/>
      <c r="IJ578"/>
      <c r="IK578"/>
      <c r="IL578"/>
      <c r="IM578"/>
      <c r="IN578"/>
      <c r="IO578"/>
    </row>
    <row r="579" spans="1:249" s="427" customFormat="1" ht="18" customHeight="1">
      <c r="A579" s="378">
        <v>2080205</v>
      </c>
      <c r="B579" s="344" t="s">
        <v>521</v>
      </c>
      <c r="C579" s="273">
        <v>16</v>
      </c>
      <c r="D579" s="273"/>
      <c r="E579" s="273">
        <v>310</v>
      </c>
      <c r="F579" s="447"/>
      <c r="G579" s="273">
        <v>1056</v>
      </c>
      <c r="H579" s="447">
        <v>-0.70643939393939392</v>
      </c>
      <c r="I579" s="454"/>
      <c r="HQ579"/>
      <c r="HR579"/>
      <c r="HS579"/>
      <c r="HT579"/>
      <c r="HU579"/>
      <c r="HV579"/>
      <c r="HW579"/>
      <c r="HX579"/>
      <c r="HY579"/>
      <c r="HZ579"/>
      <c r="IA579"/>
      <c r="IB579"/>
      <c r="IC579"/>
      <c r="ID579"/>
      <c r="IE579"/>
      <c r="IF579"/>
      <c r="IG579"/>
      <c r="IH579"/>
      <c r="II579"/>
      <c r="IJ579"/>
      <c r="IK579"/>
      <c r="IL579"/>
      <c r="IM579"/>
      <c r="IN579"/>
      <c r="IO579"/>
    </row>
    <row r="580" spans="1:249" s="427" customFormat="1" ht="18" customHeight="1">
      <c r="A580" s="378">
        <v>2080206</v>
      </c>
      <c r="B580" s="344" t="s">
        <v>522</v>
      </c>
      <c r="C580" s="273"/>
      <c r="D580" s="273"/>
      <c r="E580" s="273">
        <v>0</v>
      </c>
      <c r="F580" s="447"/>
      <c r="G580" s="273">
        <v>151</v>
      </c>
      <c r="H580" s="447">
        <v>-1</v>
      </c>
      <c r="I580" s="454"/>
      <c r="HQ580"/>
      <c r="HR580"/>
      <c r="HS580"/>
      <c r="HT580"/>
      <c r="HU580"/>
      <c r="HV580"/>
      <c r="HW580"/>
      <c r="HX580"/>
      <c r="HY580"/>
      <c r="HZ580"/>
      <c r="IA580"/>
      <c r="IB580"/>
      <c r="IC580"/>
      <c r="ID580"/>
      <c r="IE580"/>
      <c r="IF580"/>
      <c r="IG580"/>
      <c r="IH580"/>
      <c r="II580"/>
      <c r="IJ580"/>
      <c r="IK580"/>
      <c r="IL580"/>
      <c r="IM580"/>
      <c r="IN580"/>
      <c r="IO580"/>
    </row>
    <row r="581" spans="1:249" s="427" customFormat="1" ht="18" customHeight="1">
      <c r="A581" s="378">
        <v>2080207</v>
      </c>
      <c r="B581" s="344" t="s">
        <v>523</v>
      </c>
      <c r="C581" s="273"/>
      <c r="D581" s="273"/>
      <c r="E581" s="273">
        <v>0</v>
      </c>
      <c r="F581" s="447"/>
      <c r="G581" s="273">
        <v>0</v>
      </c>
      <c r="H581" s="447"/>
      <c r="I581" s="454"/>
      <c r="HQ581"/>
      <c r="HR581"/>
      <c r="HS581"/>
      <c r="HT581"/>
      <c r="HU581"/>
      <c r="HV581"/>
      <c r="HW581"/>
      <c r="HX581"/>
      <c r="HY581"/>
      <c r="HZ581"/>
      <c r="IA581"/>
      <c r="IB581"/>
      <c r="IC581"/>
      <c r="ID581"/>
      <c r="IE581"/>
      <c r="IF581"/>
      <c r="IG581"/>
      <c r="IH581"/>
      <c r="II581"/>
      <c r="IJ581"/>
      <c r="IK581"/>
      <c r="IL581"/>
      <c r="IM581"/>
      <c r="IN581"/>
      <c r="IO581"/>
    </row>
    <row r="582" spans="1:249" s="427" customFormat="1" ht="18" customHeight="1">
      <c r="A582" s="378">
        <v>2080208</v>
      </c>
      <c r="B582" s="344" t="s">
        <v>524</v>
      </c>
      <c r="C582" s="273">
        <v>277</v>
      </c>
      <c r="D582" s="273"/>
      <c r="E582" s="273">
        <v>362</v>
      </c>
      <c r="F582" s="447"/>
      <c r="G582" s="273">
        <v>226</v>
      </c>
      <c r="H582" s="447">
        <v>0.60176991150442483</v>
      </c>
      <c r="I582" s="454"/>
      <c r="HQ582"/>
      <c r="HR582"/>
      <c r="HS582"/>
      <c r="HT582"/>
      <c r="HU582"/>
      <c r="HV582"/>
      <c r="HW582"/>
      <c r="HX582"/>
      <c r="HY582"/>
      <c r="HZ582"/>
      <c r="IA582"/>
      <c r="IB582"/>
      <c r="IC582"/>
      <c r="ID582"/>
      <c r="IE582"/>
      <c r="IF582"/>
      <c r="IG582"/>
      <c r="IH582"/>
      <c r="II582"/>
      <c r="IJ582"/>
      <c r="IK582"/>
      <c r="IL582"/>
      <c r="IM582"/>
      <c r="IN582"/>
      <c r="IO582"/>
    </row>
    <row r="583" spans="1:249" s="427" customFormat="1" ht="18" customHeight="1">
      <c r="A583" s="378">
        <v>2080209</v>
      </c>
      <c r="B583" s="344" t="s">
        <v>525</v>
      </c>
      <c r="C583" s="273"/>
      <c r="D583" s="273"/>
      <c r="E583" s="273">
        <v>0</v>
      </c>
      <c r="F583" s="447"/>
      <c r="G583" s="273">
        <v>0</v>
      </c>
      <c r="H583" s="447"/>
      <c r="I583" s="456"/>
      <c r="HQ583"/>
      <c r="HR583"/>
      <c r="HS583"/>
      <c r="HT583"/>
      <c r="HU583"/>
      <c r="HV583"/>
      <c r="HW583"/>
      <c r="HX583"/>
      <c r="HY583"/>
      <c r="HZ583"/>
      <c r="IA583"/>
      <c r="IB583"/>
      <c r="IC583"/>
      <c r="ID583"/>
      <c r="IE583"/>
      <c r="IF583"/>
      <c r="IG583"/>
      <c r="IH583"/>
      <c r="II583"/>
      <c r="IJ583"/>
      <c r="IK583"/>
      <c r="IL583"/>
      <c r="IM583"/>
      <c r="IN583"/>
      <c r="IO583"/>
    </row>
    <row r="584" spans="1:249" s="427" customFormat="1" ht="18" customHeight="1">
      <c r="A584" s="378">
        <v>2080299</v>
      </c>
      <c r="B584" s="344" t="s">
        <v>526</v>
      </c>
      <c r="C584" s="273"/>
      <c r="D584" s="273"/>
      <c r="E584" s="273">
        <v>0</v>
      </c>
      <c r="F584" s="447"/>
      <c r="G584" s="273">
        <v>0</v>
      </c>
      <c r="H584" s="447"/>
      <c r="I584" s="454"/>
      <c r="HQ584"/>
      <c r="HR584"/>
      <c r="HS584"/>
      <c r="HT584"/>
      <c r="HU584"/>
      <c r="HV584"/>
      <c r="HW584"/>
      <c r="HX584"/>
      <c r="HY584"/>
      <c r="HZ584"/>
      <c r="IA584"/>
      <c r="IB584"/>
      <c r="IC584"/>
      <c r="ID584"/>
      <c r="IE584"/>
      <c r="IF584"/>
      <c r="IG584"/>
      <c r="IH584"/>
      <c r="II584"/>
      <c r="IJ584"/>
      <c r="IK584"/>
      <c r="IL584"/>
      <c r="IM584"/>
      <c r="IN584"/>
      <c r="IO584"/>
    </row>
    <row r="585" spans="1:249" s="427" customFormat="1" ht="18" customHeight="1">
      <c r="A585" s="378">
        <v>20803</v>
      </c>
      <c r="B585" s="344" t="s">
        <v>527</v>
      </c>
      <c r="C585" s="273">
        <v>52</v>
      </c>
      <c r="D585" s="273"/>
      <c r="E585" s="273">
        <v>51</v>
      </c>
      <c r="F585" s="447"/>
      <c r="G585" s="273">
        <v>40</v>
      </c>
      <c r="H585" s="447">
        <v>0.27499999999999991</v>
      </c>
      <c r="I585" s="454"/>
      <c r="HQ585"/>
      <c r="HR585"/>
      <c r="HS585"/>
      <c r="HT585"/>
      <c r="HU585"/>
      <c r="HV585"/>
      <c r="HW585"/>
      <c r="HX585"/>
      <c r="HY585"/>
      <c r="HZ585"/>
      <c r="IA585"/>
      <c r="IB585"/>
      <c r="IC585"/>
      <c r="ID585"/>
      <c r="IE585"/>
      <c r="IF585"/>
      <c r="IG585"/>
      <c r="IH585"/>
      <c r="II585"/>
      <c r="IJ585"/>
      <c r="IK585"/>
      <c r="IL585"/>
      <c r="IM585"/>
      <c r="IN585"/>
      <c r="IO585"/>
    </row>
    <row r="586" spans="1:249" s="427" customFormat="1" ht="38.1" customHeight="1">
      <c r="A586" s="378">
        <v>2080301</v>
      </c>
      <c r="B586" s="441" t="s">
        <v>528</v>
      </c>
      <c r="C586" s="273">
        <v>33124</v>
      </c>
      <c r="D586" s="273">
        <v>44431</v>
      </c>
      <c r="E586" s="273">
        <v>40721</v>
      </c>
      <c r="F586" s="447">
        <v>0.91649974117170441</v>
      </c>
      <c r="G586" s="273">
        <v>26074</v>
      </c>
      <c r="H586" s="447">
        <v>0.56174733450947301</v>
      </c>
      <c r="I586" s="455" t="s">
        <v>529</v>
      </c>
      <c r="HQ586"/>
      <c r="HR586"/>
      <c r="HS586"/>
      <c r="HT586"/>
      <c r="HU586"/>
      <c r="HV586"/>
      <c r="HW586"/>
      <c r="HX586"/>
      <c r="HY586"/>
      <c r="HZ586"/>
      <c r="IA586"/>
      <c r="IB586"/>
      <c r="IC586"/>
      <c r="ID586"/>
      <c r="IE586"/>
      <c r="IF586"/>
      <c r="IG586"/>
      <c r="IH586"/>
      <c r="II586"/>
      <c r="IJ586"/>
      <c r="IK586"/>
      <c r="IL586"/>
      <c r="IM586"/>
      <c r="IN586"/>
      <c r="IO586"/>
    </row>
    <row r="587" spans="1:249" s="427" customFormat="1" ht="18" customHeight="1">
      <c r="A587" s="378">
        <v>2080302</v>
      </c>
      <c r="B587" s="344" t="s">
        <v>530</v>
      </c>
      <c r="C587" s="273"/>
      <c r="D587" s="273"/>
      <c r="E587" s="273">
        <v>0</v>
      </c>
      <c r="F587" s="447"/>
      <c r="G587" s="273">
        <v>0</v>
      </c>
      <c r="H587" s="447"/>
      <c r="I587" s="454"/>
      <c r="HQ587"/>
      <c r="HR587"/>
      <c r="HS587"/>
      <c r="HT587"/>
      <c r="HU587"/>
      <c r="HV587"/>
      <c r="HW587"/>
      <c r="HX587"/>
      <c r="HY587"/>
      <c r="HZ587"/>
      <c r="IA587"/>
      <c r="IB587"/>
      <c r="IC587"/>
      <c r="ID587"/>
      <c r="IE587"/>
      <c r="IF587"/>
      <c r="IG587"/>
      <c r="IH587"/>
      <c r="II587"/>
      <c r="IJ587"/>
      <c r="IK587"/>
      <c r="IL587"/>
      <c r="IM587"/>
      <c r="IN587"/>
      <c r="IO587"/>
    </row>
    <row r="588" spans="1:249" s="427" customFormat="1" ht="18" customHeight="1">
      <c r="A588" s="378">
        <v>2080303</v>
      </c>
      <c r="B588" s="344" t="s">
        <v>531</v>
      </c>
      <c r="C588" s="273">
        <v>15604</v>
      </c>
      <c r="D588" s="273"/>
      <c r="E588" s="273">
        <v>17519</v>
      </c>
      <c r="F588" s="447"/>
      <c r="G588" s="273">
        <v>11418</v>
      </c>
      <c r="H588" s="447">
        <v>0.53433175687510959</v>
      </c>
      <c r="I588" s="454"/>
      <c r="HQ588"/>
      <c r="HR588"/>
      <c r="HS588"/>
      <c r="HT588"/>
      <c r="HU588"/>
      <c r="HV588"/>
      <c r="HW588"/>
      <c r="HX588"/>
      <c r="HY588"/>
      <c r="HZ588"/>
      <c r="IA588"/>
      <c r="IB588"/>
      <c r="IC588"/>
      <c r="ID588"/>
      <c r="IE588"/>
      <c r="IF588"/>
      <c r="IG588"/>
      <c r="IH588"/>
      <c r="II588"/>
      <c r="IJ588"/>
      <c r="IK588"/>
      <c r="IL588"/>
      <c r="IM588"/>
      <c r="IN588"/>
      <c r="IO588"/>
    </row>
    <row r="589" spans="1:249" s="427" customFormat="1" ht="18" customHeight="1">
      <c r="A589" s="378">
        <v>2080304</v>
      </c>
      <c r="B589" s="344" t="s">
        <v>532</v>
      </c>
      <c r="C589" s="273">
        <v>4648</v>
      </c>
      <c r="D589" s="273"/>
      <c r="E589" s="273">
        <v>2646</v>
      </c>
      <c r="F589" s="447"/>
      <c r="G589" s="273">
        <v>2302</v>
      </c>
      <c r="H589" s="447">
        <v>0.14943527367506526</v>
      </c>
      <c r="I589" s="454"/>
      <c r="HQ589"/>
      <c r="HR589"/>
      <c r="HS589"/>
      <c r="HT589"/>
      <c r="HU589"/>
      <c r="HV589"/>
      <c r="HW589"/>
      <c r="HX589"/>
      <c r="HY589"/>
      <c r="HZ589"/>
      <c r="IA589"/>
      <c r="IB589"/>
      <c r="IC589"/>
      <c r="ID589"/>
      <c r="IE589"/>
      <c r="IF589"/>
      <c r="IG589"/>
      <c r="IH589"/>
      <c r="II589"/>
      <c r="IJ589"/>
      <c r="IK589"/>
      <c r="IL589"/>
      <c r="IM589"/>
      <c r="IN589"/>
      <c r="IO589"/>
    </row>
    <row r="590" spans="1:249" s="427" customFormat="1" ht="18" customHeight="1">
      <c r="A590" s="378">
        <v>2080305</v>
      </c>
      <c r="B590" s="344" t="s">
        <v>533</v>
      </c>
      <c r="C590" s="273"/>
      <c r="D590" s="273"/>
      <c r="E590" s="273">
        <v>26</v>
      </c>
      <c r="F590" s="447"/>
      <c r="G590" s="273">
        <v>0</v>
      </c>
      <c r="H590" s="447"/>
      <c r="I590" s="454"/>
      <c r="HQ590"/>
      <c r="HR590"/>
      <c r="HS590"/>
      <c r="HT590"/>
      <c r="HU590"/>
      <c r="HV590"/>
      <c r="HW590"/>
      <c r="HX590"/>
      <c r="HY590"/>
      <c r="HZ590"/>
      <c r="IA590"/>
      <c r="IB590"/>
      <c r="IC590"/>
      <c r="ID590"/>
      <c r="IE590"/>
      <c r="IF590"/>
      <c r="IG590"/>
      <c r="IH590"/>
      <c r="II590"/>
      <c r="IJ590"/>
      <c r="IK590"/>
      <c r="IL590"/>
      <c r="IM590"/>
      <c r="IN590"/>
      <c r="IO590"/>
    </row>
    <row r="591" spans="1:249" s="427" customFormat="1" ht="18" customHeight="1">
      <c r="A591" s="378">
        <v>2080308</v>
      </c>
      <c r="B591" s="344" t="s">
        <v>534</v>
      </c>
      <c r="C591" s="273">
        <v>12873</v>
      </c>
      <c r="D591" s="273"/>
      <c r="E591" s="273">
        <v>20530</v>
      </c>
      <c r="F591" s="447"/>
      <c r="G591" s="273">
        <v>12354</v>
      </c>
      <c r="H591" s="447">
        <v>0.66180994010037231</v>
      </c>
      <c r="I591" s="454"/>
      <c r="HQ591"/>
      <c r="HR591"/>
      <c r="HS591"/>
      <c r="HT591"/>
      <c r="HU591"/>
      <c r="HV591"/>
      <c r="HW591"/>
      <c r="HX591"/>
      <c r="HY591"/>
      <c r="HZ591"/>
      <c r="IA591"/>
      <c r="IB591"/>
      <c r="IC591"/>
      <c r="ID591"/>
      <c r="IE591"/>
      <c r="IF591"/>
      <c r="IG591"/>
      <c r="IH591"/>
      <c r="II591"/>
      <c r="IJ591"/>
      <c r="IK591"/>
      <c r="IL591"/>
      <c r="IM591"/>
      <c r="IN591"/>
      <c r="IO591"/>
    </row>
    <row r="592" spans="1:249" s="427" customFormat="1" ht="18" customHeight="1">
      <c r="A592" s="378">
        <v>2080399</v>
      </c>
      <c r="B592" s="441" t="s">
        <v>535</v>
      </c>
      <c r="C592" s="273">
        <v>18123</v>
      </c>
      <c r="D592" s="273">
        <v>22669</v>
      </c>
      <c r="E592" s="273">
        <v>22575</v>
      </c>
      <c r="F592" s="447">
        <v>0.99585336803564339</v>
      </c>
      <c r="G592" s="273">
        <v>18589</v>
      </c>
      <c r="H592" s="447">
        <v>0.21442788746032604</v>
      </c>
      <c r="I592" s="454"/>
      <c r="HQ592"/>
      <c r="HR592"/>
      <c r="HS592"/>
      <c r="HT592"/>
      <c r="HU592"/>
      <c r="HV592"/>
      <c r="HW592"/>
      <c r="HX592"/>
      <c r="HY592"/>
      <c r="HZ592"/>
      <c r="IA592"/>
      <c r="IB592"/>
      <c r="IC592"/>
      <c r="ID592"/>
      <c r="IE592"/>
      <c r="IF592"/>
      <c r="IG592"/>
      <c r="IH592"/>
      <c r="II592"/>
      <c r="IJ592"/>
      <c r="IK592"/>
      <c r="IL592"/>
      <c r="IM592"/>
      <c r="IN592"/>
      <c r="IO592"/>
    </row>
    <row r="593" spans="1:249" s="427" customFormat="1" ht="18" customHeight="1">
      <c r="A593" s="378">
        <v>20804</v>
      </c>
      <c r="B593" s="344" t="s">
        <v>536</v>
      </c>
      <c r="C593" s="273">
        <v>5809</v>
      </c>
      <c r="D593" s="273"/>
      <c r="E593" s="273">
        <v>6237</v>
      </c>
      <c r="F593" s="447"/>
      <c r="G593" s="273">
        <v>5267</v>
      </c>
      <c r="H593" s="447">
        <v>0.18416555914182653</v>
      </c>
      <c r="I593" s="454"/>
      <c r="HQ593"/>
      <c r="HR593"/>
      <c r="HS593"/>
      <c r="HT593"/>
      <c r="HU593"/>
      <c r="HV593"/>
      <c r="HW593"/>
      <c r="HX593"/>
      <c r="HY593"/>
      <c r="HZ593"/>
      <c r="IA593"/>
      <c r="IB593"/>
      <c r="IC593"/>
      <c r="ID593"/>
      <c r="IE593"/>
      <c r="IF593"/>
      <c r="IG593"/>
      <c r="IH593"/>
      <c r="II593"/>
      <c r="IJ593"/>
      <c r="IK593"/>
      <c r="IL593"/>
      <c r="IM593"/>
      <c r="IN593"/>
      <c r="IO593"/>
    </row>
    <row r="594" spans="1:249" s="427" customFormat="1" ht="18" customHeight="1">
      <c r="A594" s="378">
        <v>2080402</v>
      </c>
      <c r="B594" s="344" t="s">
        <v>537</v>
      </c>
      <c r="C594" s="273">
        <v>2353</v>
      </c>
      <c r="D594" s="273"/>
      <c r="E594" s="273">
        <v>6367</v>
      </c>
      <c r="F594" s="447"/>
      <c r="G594" s="273">
        <v>1585</v>
      </c>
      <c r="H594" s="447">
        <v>3.0170347003154578</v>
      </c>
      <c r="I594" s="454"/>
      <c r="HQ594"/>
      <c r="HR594"/>
      <c r="HS594"/>
      <c r="HT594"/>
      <c r="HU594"/>
      <c r="HV594"/>
      <c r="HW594"/>
      <c r="HX594"/>
      <c r="HY594"/>
      <c r="HZ594"/>
      <c r="IA594"/>
      <c r="IB594"/>
      <c r="IC594"/>
      <c r="ID594"/>
      <c r="IE594"/>
      <c r="IF594"/>
      <c r="IG594"/>
      <c r="IH594"/>
      <c r="II594"/>
      <c r="IJ594"/>
      <c r="IK594"/>
      <c r="IL594"/>
      <c r="IM594"/>
      <c r="IN594"/>
      <c r="IO594"/>
    </row>
    <row r="595" spans="1:249" s="427" customFormat="1" ht="18" customHeight="1">
      <c r="A595" s="378">
        <v>20805</v>
      </c>
      <c r="B595" s="344" t="s">
        <v>538</v>
      </c>
      <c r="C595" s="273"/>
      <c r="D595" s="273"/>
      <c r="E595" s="273">
        <v>0</v>
      </c>
      <c r="F595" s="447"/>
      <c r="G595" s="273">
        <v>0</v>
      </c>
      <c r="H595" s="447"/>
      <c r="I595" s="454"/>
      <c r="HQ595"/>
      <c r="HR595"/>
      <c r="HS595"/>
      <c r="HT595"/>
      <c r="HU595"/>
      <c r="HV595"/>
      <c r="HW595"/>
      <c r="HX595"/>
      <c r="HY595"/>
      <c r="HZ595"/>
      <c r="IA595"/>
      <c r="IB595"/>
      <c r="IC595"/>
      <c r="ID595"/>
      <c r="IE595"/>
      <c r="IF595"/>
      <c r="IG595"/>
      <c r="IH595"/>
      <c r="II595"/>
      <c r="IJ595"/>
      <c r="IK595"/>
      <c r="IL595"/>
      <c r="IM595"/>
      <c r="IN595"/>
      <c r="IO595"/>
    </row>
    <row r="596" spans="1:249" s="427" customFormat="1" ht="18" customHeight="1">
      <c r="A596" s="378"/>
      <c r="B596" s="344" t="s">
        <v>539</v>
      </c>
      <c r="C596" s="273">
        <v>5499</v>
      </c>
      <c r="D596" s="273"/>
      <c r="E596" s="273">
        <v>4849</v>
      </c>
      <c r="F596" s="447"/>
      <c r="G596" s="273">
        <v>6160</v>
      </c>
      <c r="H596" s="447">
        <v>-0.21282467532467531</v>
      </c>
      <c r="I596" s="454"/>
      <c r="HQ596"/>
      <c r="HR596"/>
      <c r="HS596"/>
      <c r="HT596"/>
      <c r="HU596"/>
      <c r="HV596"/>
      <c r="HW596"/>
      <c r="HX596"/>
      <c r="HY596"/>
      <c r="HZ596"/>
      <c r="IA596"/>
      <c r="IB596"/>
      <c r="IC596"/>
      <c r="ID596"/>
      <c r="IE596"/>
      <c r="IF596"/>
      <c r="IG596"/>
      <c r="IH596"/>
      <c r="II596"/>
      <c r="IJ596"/>
      <c r="IK596"/>
      <c r="IL596"/>
      <c r="IM596"/>
      <c r="IN596"/>
      <c r="IO596"/>
    </row>
    <row r="597" spans="1:249" s="427" customFormat="1" ht="18" customHeight="1">
      <c r="A597" s="378"/>
      <c r="B597" s="344" t="s">
        <v>540</v>
      </c>
      <c r="C597" s="273">
        <v>3918</v>
      </c>
      <c r="D597" s="273"/>
      <c r="E597" s="273">
        <v>4875</v>
      </c>
      <c r="F597" s="447"/>
      <c r="G597" s="273">
        <v>4699</v>
      </c>
      <c r="H597" s="447">
        <v>3.7454777612258017E-2</v>
      </c>
      <c r="I597" s="454"/>
      <c r="HQ597"/>
      <c r="HR597"/>
      <c r="HS597"/>
      <c r="HT597"/>
      <c r="HU597"/>
      <c r="HV597"/>
      <c r="HW597"/>
      <c r="HX597"/>
      <c r="HY597"/>
      <c r="HZ597"/>
      <c r="IA597"/>
      <c r="IB597"/>
      <c r="IC597"/>
      <c r="ID597"/>
      <c r="IE597"/>
      <c r="IF597"/>
      <c r="IG597"/>
      <c r="IH597"/>
      <c r="II597"/>
      <c r="IJ597"/>
      <c r="IK597"/>
      <c r="IL597"/>
      <c r="IM597"/>
      <c r="IN597"/>
      <c r="IO597"/>
    </row>
    <row r="598" spans="1:249" s="427" customFormat="1" ht="18" customHeight="1">
      <c r="A598" s="378"/>
      <c r="B598" s="344" t="s">
        <v>541</v>
      </c>
      <c r="C598" s="273">
        <v>544</v>
      </c>
      <c r="D598" s="273"/>
      <c r="E598" s="273">
        <v>247</v>
      </c>
      <c r="F598" s="447"/>
      <c r="G598" s="273">
        <v>878</v>
      </c>
      <c r="H598" s="447">
        <v>-0.71867881548974943</v>
      </c>
      <c r="I598" s="454"/>
      <c r="HQ598"/>
      <c r="HR598"/>
      <c r="HS598"/>
      <c r="HT598"/>
      <c r="HU598"/>
      <c r="HV598"/>
      <c r="HW598"/>
      <c r="HX598"/>
      <c r="HY598"/>
      <c r="HZ598"/>
      <c r="IA598"/>
      <c r="IB598"/>
      <c r="IC598"/>
      <c r="ID598"/>
      <c r="IE598"/>
      <c r="IF598"/>
      <c r="IG598"/>
      <c r="IH598"/>
      <c r="II598"/>
      <c r="IJ598"/>
      <c r="IK598"/>
      <c r="IL598"/>
      <c r="IM598"/>
      <c r="IN598"/>
      <c r="IO598"/>
    </row>
    <row r="599" spans="1:249" s="427" customFormat="1" ht="18" customHeight="1">
      <c r="A599" s="378">
        <v>2080501</v>
      </c>
      <c r="B599" s="441" t="s">
        <v>542</v>
      </c>
      <c r="C599" s="273">
        <v>15867</v>
      </c>
      <c r="D599" s="273">
        <v>13726</v>
      </c>
      <c r="E599" s="273">
        <v>13402</v>
      </c>
      <c r="F599" s="447">
        <v>0.97639516246539415</v>
      </c>
      <c r="G599" s="273">
        <v>12803</v>
      </c>
      <c r="H599" s="447">
        <v>4.6785909552448546E-2</v>
      </c>
      <c r="I599" s="454"/>
      <c r="HQ599"/>
      <c r="HR599"/>
      <c r="HS599"/>
      <c r="HT599"/>
      <c r="HU599"/>
      <c r="HV599"/>
      <c r="HW599"/>
      <c r="HX599"/>
      <c r="HY599"/>
      <c r="HZ599"/>
      <c r="IA599"/>
      <c r="IB599"/>
      <c r="IC599"/>
      <c r="ID599"/>
      <c r="IE599"/>
      <c r="IF599"/>
      <c r="IG599"/>
      <c r="IH599"/>
      <c r="II599"/>
      <c r="IJ599"/>
      <c r="IK599"/>
      <c r="IL599"/>
      <c r="IM599"/>
      <c r="IN599"/>
      <c r="IO599"/>
    </row>
    <row r="600" spans="1:249" s="427" customFormat="1" ht="18" customHeight="1">
      <c r="A600" s="378">
        <v>2080502</v>
      </c>
      <c r="B600" s="344" t="s">
        <v>96</v>
      </c>
      <c r="C600" s="273">
        <v>743</v>
      </c>
      <c r="D600" s="273"/>
      <c r="E600" s="273">
        <v>728</v>
      </c>
      <c r="F600" s="447"/>
      <c r="G600" s="273">
        <v>838</v>
      </c>
      <c r="H600" s="447">
        <v>-0.13126491646778038</v>
      </c>
      <c r="I600" s="454"/>
      <c r="HQ600"/>
      <c r="HR600"/>
      <c r="HS600"/>
      <c r="HT600"/>
      <c r="HU600"/>
      <c r="HV600"/>
      <c r="HW600"/>
      <c r="HX600"/>
      <c r="HY600"/>
      <c r="HZ600"/>
      <c r="IA600"/>
      <c r="IB600"/>
      <c r="IC600"/>
      <c r="ID600"/>
      <c r="IE600"/>
      <c r="IF600"/>
      <c r="IG600"/>
      <c r="IH600"/>
      <c r="II600"/>
      <c r="IJ600"/>
      <c r="IK600"/>
      <c r="IL600"/>
      <c r="IM600"/>
      <c r="IN600"/>
      <c r="IO600"/>
    </row>
    <row r="601" spans="1:249" s="427" customFormat="1" ht="18" customHeight="1">
      <c r="A601" s="378">
        <v>2080503</v>
      </c>
      <c r="B601" s="344" t="s">
        <v>97</v>
      </c>
      <c r="C601" s="273"/>
      <c r="D601" s="273"/>
      <c r="E601" s="273">
        <v>0</v>
      </c>
      <c r="F601" s="447"/>
      <c r="G601" s="273">
        <v>0</v>
      </c>
      <c r="H601" s="447"/>
      <c r="I601" s="457"/>
      <c r="HQ601"/>
      <c r="HR601"/>
      <c r="HS601"/>
      <c r="HT601"/>
      <c r="HU601"/>
      <c r="HV601"/>
      <c r="HW601"/>
      <c r="HX601"/>
      <c r="HY601"/>
      <c r="HZ601"/>
      <c r="IA601"/>
      <c r="IB601"/>
      <c r="IC601"/>
      <c r="ID601"/>
      <c r="IE601"/>
      <c r="IF601"/>
      <c r="IG601"/>
      <c r="IH601"/>
      <c r="II601"/>
      <c r="IJ601"/>
      <c r="IK601"/>
      <c r="IL601"/>
      <c r="IM601"/>
      <c r="IN601"/>
      <c r="IO601"/>
    </row>
    <row r="602" spans="1:249" s="427" customFormat="1" ht="18" customHeight="1">
      <c r="A602" s="378">
        <v>2080504</v>
      </c>
      <c r="B602" s="344" t="s">
        <v>98</v>
      </c>
      <c r="C602" s="273"/>
      <c r="D602" s="273"/>
      <c r="E602" s="273">
        <v>0</v>
      </c>
      <c r="F602" s="447"/>
      <c r="G602" s="273">
        <v>0</v>
      </c>
      <c r="H602" s="447"/>
      <c r="I602" s="454"/>
      <c r="HQ602"/>
      <c r="HR602"/>
      <c r="HS602"/>
      <c r="HT602"/>
      <c r="HU602"/>
      <c r="HV602"/>
      <c r="HW602"/>
      <c r="HX602"/>
      <c r="HY602"/>
      <c r="HZ602"/>
      <c r="IA602"/>
      <c r="IB602"/>
      <c r="IC602"/>
      <c r="ID602"/>
      <c r="IE602"/>
      <c r="IF602"/>
      <c r="IG602"/>
      <c r="IH602"/>
      <c r="II602"/>
      <c r="IJ602"/>
      <c r="IK602"/>
      <c r="IL602"/>
      <c r="IM602"/>
      <c r="IN602"/>
      <c r="IO602"/>
    </row>
    <row r="603" spans="1:249" s="427" customFormat="1" ht="18" customHeight="1">
      <c r="A603" s="378">
        <v>2080599</v>
      </c>
      <c r="B603" s="344" t="s">
        <v>543</v>
      </c>
      <c r="C603" s="273">
        <v>6523</v>
      </c>
      <c r="D603" s="273"/>
      <c r="E603" s="273">
        <v>5708</v>
      </c>
      <c r="F603" s="447"/>
      <c r="G603" s="273">
        <v>5691</v>
      </c>
      <c r="H603" s="447">
        <v>2.9871727288701688E-3</v>
      </c>
      <c r="I603" s="454"/>
      <c r="HQ603"/>
      <c r="HR603"/>
      <c r="HS603"/>
      <c r="HT603"/>
      <c r="HU603"/>
      <c r="HV603"/>
      <c r="HW603"/>
      <c r="HX603"/>
      <c r="HY603"/>
      <c r="HZ603"/>
      <c r="IA603"/>
      <c r="IB603"/>
      <c r="IC603"/>
      <c r="ID603"/>
      <c r="IE603"/>
      <c r="IF603"/>
      <c r="IG603"/>
      <c r="IH603"/>
      <c r="II603"/>
      <c r="IJ603"/>
      <c r="IK603"/>
      <c r="IL603"/>
      <c r="IM603"/>
      <c r="IN603"/>
      <c r="IO603"/>
    </row>
    <row r="604" spans="1:249" s="427" customFormat="1" ht="18" customHeight="1">
      <c r="A604" s="378">
        <v>20806</v>
      </c>
      <c r="B604" s="344" t="s">
        <v>544</v>
      </c>
      <c r="C604" s="273">
        <v>5286</v>
      </c>
      <c r="D604" s="273"/>
      <c r="E604" s="273">
        <v>4903</v>
      </c>
      <c r="F604" s="447"/>
      <c r="G604" s="273">
        <v>4669</v>
      </c>
      <c r="H604" s="447">
        <v>5.0117798243735301E-2</v>
      </c>
      <c r="I604" s="454"/>
      <c r="HQ604"/>
      <c r="HR604"/>
      <c r="HS604"/>
      <c r="HT604"/>
      <c r="HU604"/>
      <c r="HV604"/>
      <c r="HW604"/>
      <c r="HX604"/>
      <c r="HY604"/>
      <c r="HZ604"/>
      <c r="IA604"/>
      <c r="IB604"/>
      <c r="IC604"/>
      <c r="ID604"/>
      <c r="IE604"/>
      <c r="IF604"/>
      <c r="IG604"/>
      <c r="IH604"/>
      <c r="II604"/>
      <c r="IJ604"/>
      <c r="IK604"/>
      <c r="IL604"/>
      <c r="IM604"/>
      <c r="IN604"/>
      <c r="IO604"/>
    </row>
    <row r="605" spans="1:249" s="427" customFormat="1" ht="18" customHeight="1">
      <c r="A605" s="378">
        <v>2080601</v>
      </c>
      <c r="B605" s="344" t="s">
        <v>545</v>
      </c>
      <c r="C605" s="273">
        <v>479</v>
      </c>
      <c r="D605" s="273"/>
      <c r="E605" s="273">
        <v>472</v>
      </c>
      <c r="F605" s="447"/>
      <c r="G605" s="273">
        <v>205</v>
      </c>
      <c r="H605" s="447">
        <v>1.3024390243902437</v>
      </c>
      <c r="I605" s="454"/>
      <c r="HQ605"/>
      <c r="HR605"/>
      <c r="HS605"/>
      <c r="HT605"/>
      <c r="HU605"/>
      <c r="HV605"/>
      <c r="HW605"/>
      <c r="HX605"/>
      <c r="HY605"/>
      <c r="HZ605"/>
      <c r="IA605"/>
      <c r="IB605"/>
      <c r="IC605"/>
      <c r="ID605"/>
      <c r="IE605"/>
      <c r="IF605"/>
      <c r="IG605"/>
      <c r="IH605"/>
      <c r="II605"/>
      <c r="IJ605"/>
      <c r="IK605"/>
      <c r="IL605"/>
      <c r="IM605"/>
      <c r="IN605"/>
      <c r="IO605"/>
    </row>
    <row r="606" spans="1:249" s="427" customFormat="1" ht="18" customHeight="1">
      <c r="A606" s="378">
        <v>2080602</v>
      </c>
      <c r="B606" s="344" t="s">
        <v>546</v>
      </c>
      <c r="C606" s="273"/>
      <c r="D606" s="273"/>
      <c r="E606" s="273">
        <v>0</v>
      </c>
      <c r="F606" s="447"/>
      <c r="G606" s="273">
        <v>0</v>
      </c>
      <c r="H606" s="447"/>
      <c r="I606" s="454"/>
      <c r="HQ606"/>
      <c r="HR606"/>
      <c r="HS606"/>
      <c r="HT606"/>
      <c r="HU606"/>
      <c r="HV606"/>
      <c r="HW606"/>
      <c r="HX606"/>
      <c r="HY606"/>
      <c r="HZ606"/>
      <c r="IA606"/>
      <c r="IB606"/>
      <c r="IC606"/>
      <c r="ID606"/>
      <c r="IE606"/>
      <c r="IF606"/>
      <c r="IG606"/>
      <c r="IH606"/>
      <c r="II606"/>
      <c r="IJ606"/>
      <c r="IK606"/>
      <c r="IL606"/>
      <c r="IM606"/>
      <c r="IN606"/>
      <c r="IO606"/>
    </row>
    <row r="607" spans="1:249" s="427" customFormat="1" ht="18" customHeight="1">
      <c r="A607" s="378">
        <v>2080699</v>
      </c>
      <c r="B607" s="344" t="s">
        <v>547</v>
      </c>
      <c r="C607" s="273">
        <v>2837</v>
      </c>
      <c r="D607" s="273"/>
      <c r="E607" s="273">
        <v>1591</v>
      </c>
      <c r="F607" s="447"/>
      <c r="G607" s="273">
        <v>1400</v>
      </c>
      <c r="H607" s="447">
        <v>0.13642857142857134</v>
      </c>
      <c r="I607" s="454"/>
      <c r="HQ607"/>
      <c r="HR607"/>
      <c r="HS607"/>
      <c r="HT607"/>
      <c r="HU607"/>
      <c r="HV607"/>
      <c r="HW607"/>
      <c r="HX607"/>
      <c r="HY607"/>
      <c r="HZ607"/>
      <c r="IA607"/>
      <c r="IB607"/>
      <c r="IC607"/>
      <c r="ID607"/>
      <c r="IE607"/>
      <c r="IF607"/>
      <c r="IG607"/>
      <c r="IH607"/>
      <c r="II607"/>
      <c r="IJ607"/>
      <c r="IK607"/>
      <c r="IL607"/>
      <c r="IM607"/>
      <c r="IN607"/>
      <c r="IO607"/>
    </row>
    <row r="608" spans="1:249" s="427" customFormat="1" ht="18" customHeight="1">
      <c r="A608" s="378">
        <v>20807</v>
      </c>
      <c r="B608" s="441" t="s">
        <v>548</v>
      </c>
      <c r="C608" s="273"/>
      <c r="D608" s="273">
        <v>304</v>
      </c>
      <c r="E608" s="273">
        <v>304</v>
      </c>
      <c r="F608" s="447">
        <v>1</v>
      </c>
      <c r="G608" s="273">
        <v>444</v>
      </c>
      <c r="H608" s="447">
        <v>-0.31531531531531531</v>
      </c>
      <c r="I608" s="455"/>
      <c r="HQ608"/>
      <c r="HR608"/>
      <c r="HS608"/>
      <c r="HT608"/>
      <c r="HU608"/>
      <c r="HV608"/>
      <c r="HW608"/>
      <c r="HX608"/>
      <c r="HY608"/>
      <c r="HZ608"/>
      <c r="IA608"/>
      <c r="IB608"/>
      <c r="IC608"/>
      <c r="ID608"/>
      <c r="IE608"/>
      <c r="IF608"/>
      <c r="IG608"/>
      <c r="IH608"/>
      <c r="II608"/>
      <c r="IJ608"/>
      <c r="IK608"/>
      <c r="IL608"/>
      <c r="IM608"/>
      <c r="IN608"/>
      <c r="IO608"/>
    </row>
    <row r="609" spans="1:249" s="427" customFormat="1" ht="18" customHeight="1">
      <c r="A609" s="378">
        <v>2080701</v>
      </c>
      <c r="B609" s="344" t="s">
        <v>549</v>
      </c>
      <c r="C609" s="273"/>
      <c r="D609" s="273"/>
      <c r="E609" s="273">
        <v>0</v>
      </c>
      <c r="F609" s="447"/>
      <c r="G609" s="273">
        <v>0</v>
      </c>
      <c r="H609" s="447"/>
      <c r="I609" s="454"/>
      <c r="HQ609"/>
      <c r="HR609"/>
      <c r="HS609"/>
      <c r="HT609"/>
      <c r="HU609"/>
      <c r="HV609"/>
      <c r="HW609"/>
      <c r="HX609"/>
      <c r="HY609"/>
      <c r="HZ609"/>
      <c r="IA609"/>
      <c r="IB609"/>
      <c r="IC609"/>
      <c r="ID609"/>
      <c r="IE609"/>
      <c r="IF609"/>
      <c r="IG609"/>
      <c r="IH609"/>
      <c r="II609"/>
      <c r="IJ609"/>
      <c r="IK609"/>
      <c r="IL609"/>
      <c r="IM609"/>
      <c r="IN609"/>
      <c r="IO609"/>
    </row>
    <row r="610" spans="1:249" s="427" customFormat="1" ht="18" customHeight="1">
      <c r="A610" s="378">
        <v>2080702</v>
      </c>
      <c r="B610" s="344" t="s">
        <v>550</v>
      </c>
      <c r="C610" s="273"/>
      <c r="D610" s="273"/>
      <c r="E610" s="273">
        <v>0</v>
      </c>
      <c r="F610" s="447"/>
      <c r="G610" s="273">
        <v>0</v>
      </c>
      <c r="H610" s="447"/>
      <c r="I610" s="454"/>
      <c r="HQ610"/>
      <c r="HR610"/>
      <c r="HS610"/>
      <c r="HT610"/>
      <c r="HU610"/>
      <c r="HV610"/>
      <c r="HW610"/>
      <c r="HX610"/>
      <c r="HY610"/>
      <c r="HZ610"/>
      <c r="IA610"/>
      <c r="IB610"/>
      <c r="IC610"/>
      <c r="ID610"/>
      <c r="IE610"/>
      <c r="IF610"/>
      <c r="IG610"/>
      <c r="IH610"/>
      <c r="II610"/>
      <c r="IJ610"/>
      <c r="IK610"/>
      <c r="IL610"/>
      <c r="IM610"/>
      <c r="IN610"/>
      <c r="IO610"/>
    </row>
    <row r="611" spans="1:249" s="427" customFormat="1" ht="18" customHeight="1">
      <c r="A611" s="378">
        <v>2080703</v>
      </c>
      <c r="B611" s="344" t="s">
        <v>551</v>
      </c>
      <c r="C611" s="273"/>
      <c r="D611" s="273"/>
      <c r="E611" s="273">
        <v>0</v>
      </c>
      <c r="F611" s="447"/>
      <c r="G611" s="273">
        <v>0</v>
      </c>
      <c r="H611" s="447"/>
      <c r="I611" s="454"/>
      <c r="HQ611"/>
      <c r="HR611"/>
      <c r="HS611"/>
      <c r="HT611"/>
      <c r="HU611"/>
      <c r="HV611"/>
      <c r="HW611"/>
      <c r="HX611"/>
      <c r="HY611"/>
      <c r="HZ611"/>
      <c r="IA611"/>
      <c r="IB611"/>
      <c r="IC611"/>
      <c r="ID611"/>
      <c r="IE611"/>
      <c r="IF611"/>
      <c r="IG611"/>
      <c r="IH611"/>
      <c r="II611"/>
      <c r="IJ611"/>
      <c r="IK611"/>
      <c r="IL611"/>
      <c r="IM611"/>
      <c r="IN611"/>
      <c r="IO611"/>
    </row>
    <row r="612" spans="1:249" s="427" customFormat="1" ht="18" customHeight="1">
      <c r="A612" s="378">
        <v>2080704</v>
      </c>
      <c r="B612" s="344" t="s">
        <v>552</v>
      </c>
      <c r="C612" s="273"/>
      <c r="D612" s="273"/>
      <c r="E612" s="273">
        <v>304</v>
      </c>
      <c r="F612" s="447"/>
      <c r="G612" s="273">
        <v>444</v>
      </c>
      <c r="H612" s="447">
        <v>-0.31531531531531531</v>
      </c>
      <c r="I612" s="454"/>
      <c r="HQ612"/>
      <c r="HR612"/>
      <c r="HS612"/>
      <c r="HT612"/>
      <c r="HU612"/>
      <c r="HV612"/>
      <c r="HW612"/>
      <c r="HX612"/>
      <c r="HY612"/>
      <c r="HZ612"/>
      <c r="IA612"/>
      <c r="IB612"/>
      <c r="IC612"/>
      <c r="ID612"/>
      <c r="IE612"/>
      <c r="IF612"/>
      <c r="IG612"/>
      <c r="IH612"/>
      <c r="II612"/>
      <c r="IJ612"/>
      <c r="IK612"/>
      <c r="IL612"/>
      <c r="IM612"/>
      <c r="IN612"/>
      <c r="IO612"/>
    </row>
    <row r="613" spans="1:249" s="427" customFormat="1" ht="18" customHeight="1">
      <c r="A613" s="378">
        <v>2080705</v>
      </c>
      <c r="B613" s="441" t="s">
        <v>553</v>
      </c>
      <c r="C613" s="273">
        <v>840</v>
      </c>
      <c r="D613" s="273">
        <v>810</v>
      </c>
      <c r="E613" s="273">
        <v>484</v>
      </c>
      <c r="F613" s="447">
        <v>0.59753086419753088</v>
      </c>
      <c r="G613" s="273">
        <v>494</v>
      </c>
      <c r="H613" s="447">
        <v>-2.0242914979757054E-2</v>
      </c>
      <c r="I613" s="454"/>
      <c r="HQ613"/>
      <c r="HR613"/>
      <c r="HS613"/>
      <c r="HT613"/>
      <c r="HU613"/>
      <c r="HV613"/>
      <c r="HW613"/>
      <c r="HX613"/>
      <c r="HY613"/>
      <c r="HZ613"/>
      <c r="IA613"/>
      <c r="IB613"/>
      <c r="IC613"/>
      <c r="ID613"/>
      <c r="IE613"/>
      <c r="IF613"/>
      <c r="IG613"/>
      <c r="IH613"/>
      <c r="II613"/>
      <c r="IJ613"/>
      <c r="IK613"/>
      <c r="IL613"/>
      <c r="IM613"/>
      <c r="IN613"/>
      <c r="IO613"/>
    </row>
    <row r="614" spans="1:249" s="427" customFormat="1" ht="18" customHeight="1">
      <c r="A614" s="378">
        <v>2080706</v>
      </c>
      <c r="B614" s="344" t="s">
        <v>96</v>
      </c>
      <c r="C614" s="273">
        <v>250</v>
      </c>
      <c r="D614" s="273"/>
      <c r="E614" s="273">
        <v>194</v>
      </c>
      <c r="F614" s="447"/>
      <c r="G614" s="273">
        <v>182</v>
      </c>
      <c r="H614" s="447">
        <v>6.5934065934065922E-2</v>
      </c>
      <c r="I614" s="457"/>
      <c r="HQ614"/>
      <c r="HR614"/>
      <c r="HS614"/>
      <c r="HT614"/>
      <c r="HU614"/>
      <c r="HV614"/>
      <c r="HW614"/>
      <c r="HX614"/>
      <c r="HY614"/>
      <c r="HZ614"/>
      <c r="IA614"/>
      <c r="IB614"/>
      <c r="IC614"/>
      <c r="ID614"/>
      <c r="IE614"/>
      <c r="IF614"/>
      <c r="IG614"/>
      <c r="IH614"/>
      <c r="II614"/>
      <c r="IJ614"/>
      <c r="IK614"/>
      <c r="IL614"/>
      <c r="IM614"/>
      <c r="IN614"/>
      <c r="IO614"/>
    </row>
    <row r="615" spans="1:249" s="427" customFormat="1" ht="18" customHeight="1">
      <c r="A615" s="378">
        <v>2080707</v>
      </c>
      <c r="B615" s="344" t="s">
        <v>97</v>
      </c>
      <c r="C615" s="273">
        <v>590</v>
      </c>
      <c r="D615" s="273"/>
      <c r="E615" s="273">
        <v>290</v>
      </c>
      <c r="F615" s="447"/>
      <c r="G615" s="273">
        <v>312</v>
      </c>
      <c r="H615" s="447">
        <v>-7.0512820512820484E-2</v>
      </c>
      <c r="I615" s="454"/>
      <c r="HQ615"/>
      <c r="HR615"/>
      <c r="HS615"/>
      <c r="HT615"/>
      <c r="HU615"/>
      <c r="HV615"/>
      <c r="HW615"/>
      <c r="HX615"/>
      <c r="HY615"/>
      <c r="HZ615"/>
      <c r="IA615"/>
      <c r="IB615"/>
      <c r="IC615"/>
      <c r="ID615"/>
      <c r="IE615"/>
      <c r="IF615"/>
      <c r="IG615"/>
      <c r="IH615"/>
      <c r="II615"/>
      <c r="IJ615"/>
      <c r="IK615"/>
      <c r="IL615"/>
      <c r="IM615"/>
      <c r="IN615"/>
      <c r="IO615"/>
    </row>
    <row r="616" spans="1:249" s="427" customFormat="1" ht="18" customHeight="1">
      <c r="A616" s="378">
        <v>2080709</v>
      </c>
      <c r="B616" s="344" t="s">
        <v>98</v>
      </c>
      <c r="C616" s="273"/>
      <c r="D616" s="273"/>
      <c r="E616" s="273">
        <v>0</v>
      </c>
      <c r="F616" s="447"/>
      <c r="G616" s="273">
        <v>0</v>
      </c>
      <c r="H616" s="447"/>
      <c r="I616" s="454"/>
      <c r="HQ616"/>
      <c r="HR616"/>
      <c r="HS616"/>
      <c r="HT616"/>
      <c r="HU616"/>
      <c r="HV616"/>
      <c r="HW616"/>
      <c r="HX616"/>
      <c r="HY616"/>
      <c r="HZ616"/>
      <c r="IA616"/>
      <c r="IB616"/>
      <c r="IC616"/>
      <c r="ID616"/>
      <c r="IE616"/>
      <c r="IF616"/>
      <c r="IG616"/>
      <c r="IH616"/>
      <c r="II616"/>
      <c r="IJ616"/>
      <c r="IK616"/>
      <c r="IL616"/>
      <c r="IM616"/>
      <c r="IN616"/>
      <c r="IO616"/>
    </row>
    <row r="617" spans="1:249" s="427" customFormat="1" ht="18" customHeight="1">
      <c r="A617" s="378">
        <v>2080710</v>
      </c>
      <c r="B617" s="344" t="s">
        <v>554</v>
      </c>
      <c r="C617" s="273"/>
      <c r="D617" s="273"/>
      <c r="E617" s="273">
        <v>0</v>
      </c>
      <c r="F617" s="447"/>
      <c r="G617" s="273">
        <v>0</v>
      </c>
      <c r="H617" s="447"/>
      <c r="I617" s="454"/>
      <c r="HQ617"/>
      <c r="HR617"/>
      <c r="HS617"/>
      <c r="HT617"/>
      <c r="HU617"/>
      <c r="HV617"/>
      <c r="HW617"/>
      <c r="HX617"/>
      <c r="HY617"/>
      <c r="HZ617"/>
      <c r="IA617"/>
      <c r="IB617"/>
      <c r="IC617"/>
      <c r="ID617"/>
      <c r="IE617"/>
      <c r="IF617"/>
      <c r="IG617"/>
      <c r="IH617"/>
      <c r="II617"/>
      <c r="IJ617"/>
      <c r="IK617"/>
      <c r="IL617"/>
      <c r="IM617"/>
      <c r="IN617"/>
      <c r="IO617"/>
    </row>
    <row r="618" spans="1:249" s="427" customFormat="1" ht="18" customHeight="1">
      <c r="A618" s="378">
        <v>2080711</v>
      </c>
      <c r="B618" s="441" t="s">
        <v>555</v>
      </c>
      <c r="C618" s="273"/>
      <c r="D618" s="273"/>
      <c r="E618" s="273">
        <v>0</v>
      </c>
      <c r="F618" s="447"/>
      <c r="G618" s="273">
        <v>0</v>
      </c>
      <c r="H618" s="447"/>
      <c r="I618" s="454"/>
      <c r="HQ618"/>
      <c r="HR618"/>
      <c r="HS618"/>
      <c r="HT618"/>
      <c r="HU618"/>
      <c r="HV618"/>
      <c r="HW618"/>
      <c r="HX618"/>
      <c r="HY618"/>
      <c r="HZ618"/>
      <c r="IA618"/>
      <c r="IB618"/>
      <c r="IC618"/>
      <c r="ID618"/>
      <c r="IE618"/>
      <c r="IF618"/>
      <c r="IG618"/>
      <c r="IH618"/>
      <c r="II618"/>
      <c r="IJ618"/>
      <c r="IK618"/>
      <c r="IL618"/>
      <c r="IM618"/>
      <c r="IN618"/>
      <c r="IO618"/>
    </row>
    <row r="619" spans="1:249" s="427" customFormat="1" ht="18" customHeight="1">
      <c r="A619" s="378">
        <v>2080712</v>
      </c>
      <c r="B619" s="344" t="s">
        <v>556</v>
      </c>
      <c r="C619" s="273"/>
      <c r="D619" s="273"/>
      <c r="E619" s="273">
        <v>0</v>
      </c>
      <c r="F619" s="447"/>
      <c r="G619" s="273">
        <v>0</v>
      </c>
      <c r="H619" s="447"/>
      <c r="I619" s="454"/>
      <c r="HQ619"/>
      <c r="HR619"/>
      <c r="HS619"/>
      <c r="HT619"/>
      <c r="HU619"/>
      <c r="HV619"/>
      <c r="HW619"/>
      <c r="HX619"/>
      <c r="HY619"/>
      <c r="HZ619"/>
      <c r="IA619"/>
      <c r="IB619"/>
      <c r="IC619"/>
      <c r="ID619"/>
      <c r="IE619"/>
      <c r="IF619"/>
      <c r="IG619"/>
      <c r="IH619"/>
      <c r="II619"/>
      <c r="IJ619"/>
      <c r="IK619"/>
      <c r="IL619"/>
      <c r="IM619"/>
      <c r="IN619"/>
      <c r="IO619"/>
    </row>
    <row r="620" spans="1:249" s="427" customFormat="1" ht="18" customHeight="1">
      <c r="A620" s="378">
        <v>2080713</v>
      </c>
      <c r="B620" s="344" t="s">
        <v>557</v>
      </c>
      <c r="C620" s="273"/>
      <c r="D620" s="273"/>
      <c r="E620" s="273">
        <v>0</v>
      </c>
      <c r="F620" s="447"/>
      <c r="G620" s="273">
        <v>0</v>
      </c>
      <c r="H620" s="447"/>
      <c r="I620" s="454"/>
      <c r="HQ620"/>
      <c r="HR620"/>
      <c r="HS620"/>
      <c r="HT620"/>
      <c r="HU620"/>
      <c r="HV620"/>
      <c r="HW620"/>
      <c r="HX620"/>
      <c r="HY620"/>
      <c r="HZ620"/>
      <c r="IA620"/>
      <c r="IB620"/>
      <c r="IC620"/>
      <c r="ID620"/>
      <c r="IE620"/>
      <c r="IF620"/>
      <c r="IG620"/>
      <c r="IH620"/>
      <c r="II620"/>
      <c r="IJ620"/>
      <c r="IK620"/>
      <c r="IL620"/>
      <c r="IM620"/>
      <c r="IN620"/>
      <c r="IO620"/>
    </row>
    <row r="621" spans="1:249" s="427" customFormat="1" ht="33.950000000000003" customHeight="1">
      <c r="A621" s="378">
        <v>2080799</v>
      </c>
      <c r="B621" s="441" t="s">
        <v>558</v>
      </c>
      <c r="C621" s="273">
        <v>14071</v>
      </c>
      <c r="D621" s="273">
        <v>41487</v>
      </c>
      <c r="E621" s="273">
        <v>41212</v>
      </c>
      <c r="F621" s="447">
        <v>0.99337141755248637</v>
      </c>
      <c r="G621" s="273">
        <v>14162</v>
      </c>
      <c r="H621" s="447">
        <v>1.9100409546674197</v>
      </c>
      <c r="I621" s="455" t="s">
        <v>559</v>
      </c>
      <c r="HQ621"/>
      <c r="HR621"/>
      <c r="HS621"/>
      <c r="HT621"/>
      <c r="HU621"/>
      <c r="HV621"/>
      <c r="HW621"/>
      <c r="HX621"/>
      <c r="HY621"/>
      <c r="HZ621"/>
      <c r="IA621"/>
      <c r="IB621"/>
      <c r="IC621"/>
      <c r="ID621"/>
      <c r="IE621"/>
      <c r="IF621"/>
      <c r="IG621"/>
      <c r="IH621"/>
      <c r="II621"/>
      <c r="IJ621"/>
      <c r="IK621"/>
      <c r="IL621"/>
      <c r="IM621"/>
      <c r="IN621"/>
      <c r="IO621"/>
    </row>
    <row r="622" spans="1:249" s="427" customFormat="1" ht="18" customHeight="1">
      <c r="A622" s="378">
        <v>20808</v>
      </c>
      <c r="B622" s="344" t="s">
        <v>560</v>
      </c>
      <c r="C622" s="273"/>
      <c r="D622" s="273"/>
      <c r="E622" s="273">
        <v>26200</v>
      </c>
      <c r="F622" s="447"/>
      <c r="G622" s="273">
        <v>0</v>
      </c>
      <c r="H622" s="447"/>
      <c r="I622" s="454"/>
      <c r="HQ622"/>
      <c r="HR622"/>
      <c r="HS622"/>
      <c r="HT622"/>
      <c r="HU622"/>
      <c r="HV622"/>
      <c r="HW622"/>
      <c r="HX622"/>
      <c r="HY622"/>
      <c r="HZ622"/>
      <c r="IA622"/>
      <c r="IB622"/>
      <c r="IC622"/>
      <c r="ID622"/>
      <c r="IE622"/>
      <c r="IF622"/>
      <c r="IG622"/>
      <c r="IH622"/>
      <c r="II622"/>
      <c r="IJ622"/>
      <c r="IK622"/>
      <c r="IL622"/>
      <c r="IM622"/>
      <c r="IN622"/>
      <c r="IO622"/>
    </row>
    <row r="623" spans="1:249" s="427" customFormat="1" ht="18" customHeight="1">
      <c r="A623" s="378">
        <v>2080801</v>
      </c>
      <c r="B623" s="344" t="s">
        <v>561</v>
      </c>
      <c r="C623" s="273">
        <v>14071</v>
      </c>
      <c r="D623" s="273"/>
      <c r="E623" s="273">
        <v>15012</v>
      </c>
      <c r="F623" s="447"/>
      <c r="G623" s="273">
        <v>14162</v>
      </c>
      <c r="H623" s="447">
        <v>6.0019771218754459E-2</v>
      </c>
      <c r="I623" s="454"/>
      <c r="HQ623"/>
      <c r="HR623"/>
      <c r="HS623"/>
      <c r="HT623"/>
      <c r="HU623"/>
      <c r="HV623"/>
      <c r="HW623"/>
      <c r="HX623"/>
      <c r="HY623"/>
      <c r="HZ623"/>
      <c r="IA623"/>
      <c r="IB623"/>
      <c r="IC623"/>
      <c r="ID623"/>
      <c r="IE623"/>
      <c r="IF623"/>
      <c r="IG623"/>
      <c r="IH623"/>
      <c r="II623"/>
      <c r="IJ623"/>
      <c r="IK623"/>
      <c r="IL623"/>
      <c r="IM623"/>
      <c r="IN623"/>
      <c r="IO623"/>
    </row>
    <row r="624" spans="1:249" s="427" customFormat="1" ht="18" customHeight="1">
      <c r="A624" s="378">
        <v>2080802</v>
      </c>
      <c r="B624" s="441" t="s">
        <v>562</v>
      </c>
      <c r="C624" s="273">
        <v>2459</v>
      </c>
      <c r="D624" s="273">
        <v>2841</v>
      </c>
      <c r="E624" s="273">
        <v>2841</v>
      </c>
      <c r="F624" s="447">
        <v>1</v>
      </c>
      <c r="G624" s="273">
        <v>2086</v>
      </c>
      <c r="H624" s="447">
        <v>0.3619367209971236</v>
      </c>
      <c r="I624" s="454"/>
      <c r="HQ624"/>
      <c r="HR624"/>
      <c r="HS624"/>
      <c r="HT624"/>
      <c r="HU624"/>
      <c r="HV624"/>
      <c r="HW624"/>
      <c r="HX624"/>
      <c r="HY624"/>
      <c r="HZ624"/>
      <c r="IA624"/>
      <c r="IB624"/>
      <c r="IC624"/>
      <c r="ID624"/>
      <c r="IE624"/>
      <c r="IF624"/>
      <c r="IG624"/>
      <c r="IH624"/>
      <c r="II624"/>
      <c r="IJ624"/>
      <c r="IK624"/>
      <c r="IL624"/>
      <c r="IM624"/>
      <c r="IN624"/>
      <c r="IO624"/>
    </row>
    <row r="625" spans="1:249" s="427" customFormat="1" ht="18" customHeight="1">
      <c r="A625" s="378">
        <v>2080803</v>
      </c>
      <c r="B625" s="344" t="s">
        <v>563</v>
      </c>
      <c r="C625" s="273">
        <v>2459</v>
      </c>
      <c r="D625" s="273"/>
      <c r="E625" s="273">
        <v>2841</v>
      </c>
      <c r="F625" s="447"/>
      <c r="G625" s="273">
        <v>2086</v>
      </c>
      <c r="H625" s="447">
        <v>0.3619367209971236</v>
      </c>
      <c r="I625" s="454"/>
      <c r="HQ625"/>
      <c r="HR625"/>
      <c r="HS625"/>
      <c r="HT625"/>
      <c r="HU625"/>
      <c r="HV625"/>
      <c r="HW625"/>
      <c r="HX625"/>
      <c r="HY625"/>
      <c r="HZ625"/>
      <c r="IA625"/>
      <c r="IB625"/>
      <c r="IC625"/>
      <c r="ID625"/>
      <c r="IE625"/>
      <c r="IF625"/>
      <c r="IG625"/>
      <c r="IH625"/>
      <c r="II625"/>
      <c r="IJ625"/>
      <c r="IK625"/>
      <c r="IL625"/>
      <c r="IM625"/>
      <c r="IN625"/>
      <c r="IO625"/>
    </row>
    <row r="626" spans="1:249" s="427" customFormat="1" ht="18" customHeight="1">
      <c r="A626" s="378">
        <v>2080804</v>
      </c>
      <c r="B626" s="441" t="s">
        <v>564</v>
      </c>
      <c r="C626" s="273">
        <v>4974</v>
      </c>
      <c r="D626" s="273">
        <v>0</v>
      </c>
      <c r="E626" s="273">
        <v>0</v>
      </c>
      <c r="F626" s="447"/>
      <c r="G626" s="273">
        <v>1873</v>
      </c>
      <c r="H626" s="447">
        <v>-1</v>
      </c>
      <c r="I626" s="455"/>
      <c r="HQ626"/>
      <c r="HR626"/>
      <c r="HS626"/>
      <c r="HT626"/>
      <c r="HU626"/>
      <c r="HV626"/>
      <c r="HW626"/>
      <c r="HX626"/>
      <c r="HY626"/>
      <c r="HZ626"/>
      <c r="IA626"/>
      <c r="IB626"/>
      <c r="IC626"/>
      <c r="ID626"/>
      <c r="IE626"/>
      <c r="IF626"/>
      <c r="IG626"/>
      <c r="IH626"/>
      <c r="II626"/>
      <c r="IJ626"/>
      <c r="IK626"/>
      <c r="IL626"/>
      <c r="IM626"/>
      <c r="IN626"/>
      <c r="IO626"/>
    </row>
    <row r="627" spans="1:249" s="427" customFormat="1" ht="18" customHeight="1">
      <c r="A627" s="378">
        <v>20810</v>
      </c>
      <c r="B627" s="344" t="s">
        <v>565</v>
      </c>
      <c r="C627" s="273">
        <v>4974</v>
      </c>
      <c r="D627" s="273"/>
      <c r="E627" s="273">
        <v>0</v>
      </c>
      <c r="F627" s="447"/>
      <c r="G627" s="273">
        <v>1873</v>
      </c>
      <c r="H627" s="447">
        <v>-1</v>
      </c>
      <c r="I627" s="454"/>
      <c r="HQ627"/>
      <c r="HR627"/>
      <c r="HS627"/>
      <c r="HT627"/>
      <c r="HU627"/>
      <c r="HV627"/>
      <c r="HW627"/>
      <c r="HX627"/>
      <c r="HY627"/>
      <c r="HZ627"/>
      <c r="IA627"/>
      <c r="IB627"/>
      <c r="IC627"/>
      <c r="ID627"/>
      <c r="IE627"/>
      <c r="IF627"/>
      <c r="IG627"/>
      <c r="IH627"/>
      <c r="II627"/>
      <c r="IJ627"/>
      <c r="IK627"/>
      <c r="IL627"/>
      <c r="IM627"/>
      <c r="IN627"/>
      <c r="IO627"/>
    </row>
    <row r="628" spans="1:249" s="427" customFormat="1" ht="18" customHeight="1">
      <c r="A628" s="378">
        <v>2081001</v>
      </c>
      <c r="B628" s="441" t="s">
        <v>566</v>
      </c>
      <c r="C628" s="273">
        <v>71336</v>
      </c>
      <c r="D628" s="273">
        <v>14679</v>
      </c>
      <c r="E628" s="273">
        <v>14667</v>
      </c>
      <c r="F628" s="447">
        <v>0.99918250562027389</v>
      </c>
      <c r="G628" s="273">
        <v>15566</v>
      </c>
      <c r="H628" s="447">
        <v>-5.7754079403828817E-2</v>
      </c>
      <c r="I628" s="454"/>
      <c r="HQ628"/>
      <c r="HR628"/>
      <c r="HS628"/>
      <c r="HT628"/>
      <c r="HU628"/>
      <c r="HV628"/>
      <c r="HW628"/>
      <c r="HX628"/>
      <c r="HY628"/>
      <c r="HZ628"/>
      <c r="IA628"/>
      <c r="IB628"/>
      <c r="IC628"/>
      <c r="ID628"/>
      <c r="IE628"/>
      <c r="IF628"/>
      <c r="IG628"/>
      <c r="IH628"/>
      <c r="II628"/>
      <c r="IJ628"/>
      <c r="IK628"/>
      <c r="IL628"/>
      <c r="IM628"/>
      <c r="IN628"/>
      <c r="IO628"/>
    </row>
    <row r="629" spans="1:249" s="427" customFormat="1" ht="18" customHeight="1">
      <c r="A629" s="378">
        <v>2081002</v>
      </c>
      <c r="B629" s="344" t="s">
        <v>567</v>
      </c>
      <c r="C629" s="273">
        <v>71336</v>
      </c>
      <c r="D629" s="273"/>
      <c r="E629" s="273">
        <v>14667</v>
      </c>
      <c r="F629" s="447"/>
      <c r="G629" s="273">
        <v>15566</v>
      </c>
      <c r="H629" s="447">
        <v>-5.7754079403828817E-2</v>
      </c>
      <c r="I629" s="454"/>
      <c r="HQ629"/>
      <c r="HR629"/>
      <c r="HS629"/>
      <c r="HT629"/>
      <c r="HU629"/>
      <c r="HV629"/>
      <c r="HW629"/>
      <c r="HX629"/>
      <c r="HY629"/>
      <c r="HZ629"/>
      <c r="IA629"/>
      <c r="IB629"/>
      <c r="IC629"/>
      <c r="ID629"/>
      <c r="IE629"/>
      <c r="IF629"/>
      <c r="IG629"/>
      <c r="IH629"/>
      <c r="II629"/>
      <c r="IJ629"/>
      <c r="IK629"/>
      <c r="IL629"/>
      <c r="IM629"/>
      <c r="IN629"/>
      <c r="IO629"/>
    </row>
    <row r="630" spans="1:249" s="427" customFormat="1" ht="18" customHeight="1">
      <c r="A630" s="378">
        <v>2081003</v>
      </c>
      <c r="B630" s="441" t="s">
        <v>40</v>
      </c>
      <c r="C630" s="462">
        <v>1261176</v>
      </c>
      <c r="D630" s="462">
        <v>1178569</v>
      </c>
      <c r="E630" s="462">
        <v>1130130</v>
      </c>
      <c r="F630" s="443">
        <v>0.95890015773365833</v>
      </c>
      <c r="G630" s="462">
        <v>945184</v>
      </c>
      <c r="H630" s="443">
        <v>0.19567195382063174</v>
      </c>
      <c r="I630" s="453"/>
      <c r="HQ630"/>
      <c r="HR630"/>
      <c r="HS630"/>
      <c r="HT630"/>
      <c r="HU630"/>
      <c r="HV630"/>
      <c r="HW630"/>
      <c r="HX630"/>
      <c r="HY630"/>
      <c r="HZ630"/>
      <c r="IA630"/>
      <c r="IB630"/>
      <c r="IC630"/>
      <c r="ID630"/>
      <c r="IE630"/>
      <c r="IF630"/>
      <c r="IG630"/>
      <c r="IH630"/>
      <c r="II630"/>
      <c r="IJ630"/>
      <c r="IK630"/>
      <c r="IL630"/>
      <c r="IM630"/>
      <c r="IN630"/>
      <c r="IO630"/>
    </row>
    <row r="631" spans="1:249" s="427" customFormat="1" ht="59.1" customHeight="1">
      <c r="A631" s="378">
        <v>2081004</v>
      </c>
      <c r="B631" s="441" t="s">
        <v>568</v>
      </c>
      <c r="C631" s="273">
        <v>20413</v>
      </c>
      <c r="D631" s="273">
        <v>29162</v>
      </c>
      <c r="E631" s="273">
        <v>29118</v>
      </c>
      <c r="F631" s="447">
        <v>0.99849118716137442</v>
      </c>
      <c r="G631" s="273">
        <v>15146</v>
      </c>
      <c r="H631" s="447">
        <v>0.92248778555394173</v>
      </c>
      <c r="I631" s="455" t="s">
        <v>569</v>
      </c>
      <c r="HQ631"/>
      <c r="HR631"/>
      <c r="HS631"/>
      <c r="HT631"/>
      <c r="HU631"/>
      <c r="HV631"/>
      <c r="HW631"/>
      <c r="HX631"/>
      <c r="HY631"/>
      <c r="HZ631"/>
      <c r="IA631"/>
      <c r="IB631"/>
      <c r="IC631"/>
      <c r="ID631"/>
      <c r="IE631"/>
      <c r="IF631"/>
      <c r="IG631"/>
      <c r="IH631"/>
      <c r="II631"/>
      <c r="IJ631"/>
      <c r="IK631"/>
      <c r="IL631"/>
      <c r="IM631"/>
      <c r="IN631"/>
      <c r="IO631"/>
    </row>
    <row r="632" spans="1:249" s="427" customFormat="1" ht="18" customHeight="1">
      <c r="A632" s="378">
        <v>2081005</v>
      </c>
      <c r="B632" s="344" t="s">
        <v>96</v>
      </c>
      <c r="C632" s="273">
        <v>3852</v>
      </c>
      <c r="D632" s="273"/>
      <c r="E632" s="273">
        <v>4622</v>
      </c>
      <c r="F632" s="447"/>
      <c r="G632" s="273">
        <v>4626</v>
      </c>
      <c r="H632" s="447">
        <v>-8.6467790747946083E-4</v>
      </c>
      <c r="I632" s="454"/>
      <c r="HQ632"/>
      <c r="HR632"/>
      <c r="HS632"/>
      <c r="HT632"/>
      <c r="HU632"/>
      <c r="HV632"/>
      <c r="HW632"/>
      <c r="HX632"/>
      <c r="HY632"/>
      <c r="HZ632"/>
      <c r="IA632"/>
      <c r="IB632"/>
      <c r="IC632"/>
      <c r="ID632"/>
      <c r="IE632"/>
      <c r="IF632"/>
      <c r="IG632"/>
      <c r="IH632"/>
      <c r="II632"/>
      <c r="IJ632"/>
      <c r="IK632"/>
      <c r="IL632"/>
      <c r="IM632"/>
      <c r="IN632"/>
      <c r="IO632"/>
    </row>
    <row r="633" spans="1:249" s="427" customFormat="1" ht="18" customHeight="1">
      <c r="A633" s="378">
        <v>2081099</v>
      </c>
      <c r="B633" s="344" t="s">
        <v>97</v>
      </c>
      <c r="C633" s="273">
        <v>4792</v>
      </c>
      <c r="D633" s="273"/>
      <c r="E633" s="273">
        <v>4335</v>
      </c>
      <c r="F633" s="447"/>
      <c r="G633" s="273">
        <v>4146</v>
      </c>
      <c r="H633" s="447">
        <v>4.5586107091172279E-2</v>
      </c>
      <c r="I633" s="454"/>
      <c r="HQ633"/>
      <c r="HR633"/>
      <c r="HS633"/>
      <c r="HT633"/>
      <c r="HU633"/>
      <c r="HV633"/>
      <c r="HW633"/>
      <c r="HX633"/>
      <c r="HY633"/>
      <c r="HZ633"/>
      <c r="IA633"/>
      <c r="IB633"/>
      <c r="IC633"/>
      <c r="ID633"/>
      <c r="IE633"/>
      <c r="IF633"/>
      <c r="IG633"/>
      <c r="IH633"/>
      <c r="II633"/>
      <c r="IJ633"/>
      <c r="IK633"/>
      <c r="IL633"/>
      <c r="IM633"/>
      <c r="IN633"/>
      <c r="IO633"/>
    </row>
    <row r="634" spans="1:249" s="427" customFormat="1" ht="18" customHeight="1">
      <c r="A634" s="378">
        <v>20811</v>
      </c>
      <c r="B634" s="344" t="s">
        <v>98</v>
      </c>
      <c r="C634" s="273"/>
      <c r="D634" s="273"/>
      <c r="E634" s="273">
        <v>0</v>
      </c>
      <c r="F634" s="447"/>
      <c r="G634" s="273">
        <v>0</v>
      </c>
      <c r="H634" s="447"/>
      <c r="I634" s="454"/>
      <c r="HQ634"/>
      <c r="HR634"/>
      <c r="HS634"/>
      <c r="HT634"/>
      <c r="HU634"/>
      <c r="HV634"/>
      <c r="HW634"/>
      <c r="HX634"/>
      <c r="HY634"/>
      <c r="HZ634"/>
      <c r="IA634"/>
      <c r="IB634"/>
      <c r="IC634"/>
      <c r="ID634"/>
      <c r="IE634"/>
      <c r="IF634"/>
      <c r="IG634"/>
      <c r="IH634"/>
      <c r="II634"/>
      <c r="IJ634"/>
      <c r="IK634"/>
      <c r="IL634"/>
      <c r="IM634"/>
      <c r="IN634"/>
      <c r="IO634"/>
    </row>
    <row r="635" spans="1:249" s="427" customFormat="1" ht="18" customHeight="1">
      <c r="A635" s="378">
        <v>2081101</v>
      </c>
      <c r="B635" s="344" t="s">
        <v>570</v>
      </c>
      <c r="C635" s="273">
        <v>11769</v>
      </c>
      <c r="D635" s="273"/>
      <c r="E635" s="273">
        <v>20161</v>
      </c>
      <c r="F635" s="447"/>
      <c r="G635" s="273">
        <v>6374</v>
      </c>
      <c r="H635" s="447">
        <v>2.1630059617194854</v>
      </c>
      <c r="I635" s="454"/>
      <c r="HQ635"/>
      <c r="HR635"/>
      <c r="HS635"/>
      <c r="HT635"/>
      <c r="HU635"/>
      <c r="HV635"/>
      <c r="HW635"/>
      <c r="HX635"/>
      <c r="HY635"/>
      <c r="HZ635"/>
      <c r="IA635"/>
      <c r="IB635"/>
      <c r="IC635"/>
      <c r="ID635"/>
      <c r="IE635"/>
      <c r="IF635"/>
      <c r="IG635"/>
      <c r="IH635"/>
      <c r="II635"/>
      <c r="IJ635"/>
      <c r="IK635"/>
      <c r="IL635"/>
      <c r="IM635"/>
      <c r="IN635"/>
      <c r="IO635"/>
    </row>
    <row r="636" spans="1:249" s="427" customFormat="1" ht="54.95" customHeight="1">
      <c r="A636" s="378">
        <v>2081102</v>
      </c>
      <c r="B636" s="441" t="s">
        <v>571</v>
      </c>
      <c r="C636" s="273">
        <v>681071</v>
      </c>
      <c r="D636" s="273">
        <v>678634</v>
      </c>
      <c r="E636" s="273">
        <v>639400</v>
      </c>
      <c r="F636" s="447">
        <v>0.94218680466937998</v>
      </c>
      <c r="G636" s="273">
        <v>495999</v>
      </c>
      <c r="H636" s="447">
        <v>0.2891155022489964</v>
      </c>
      <c r="I636" s="454" t="s">
        <v>572</v>
      </c>
      <c r="HQ636"/>
      <c r="HR636"/>
      <c r="HS636"/>
      <c r="HT636"/>
      <c r="HU636"/>
      <c r="HV636"/>
      <c r="HW636"/>
      <c r="HX636"/>
      <c r="HY636"/>
      <c r="HZ636"/>
      <c r="IA636"/>
      <c r="IB636"/>
      <c r="IC636"/>
      <c r="ID636"/>
      <c r="IE636"/>
      <c r="IF636"/>
      <c r="IG636"/>
      <c r="IH636"/>
      <c r="II636"/>
      <c r="IJ636"/>
      <c r="IK636"/>
      <c r="IL636"/>
      <c r="IM636"/>
      <c r="IN636"/>
      <c r="IO636"/>
    </row>
    <row r="637" spans="1:249" s="427" customFormat="1" ht="18" customHeight="1">
      <c r="A637" s="378">
        <v>20812</v>
      </c>
      <c r="B637" s="344" t="s">
        <v>573</v>
      </c>
      <c r="C637" s="273">
        <v>385470</v>
      </c>
      <c r="D637" s="273"/>
      <c r="E637" s="273">
        <v>333360</v>
      </c>
      <c r="F637" s="447"/>
      <c r="G637" s="273">
        <v>282181</v>
      </c>
      <c r="H637" s="447">
        <v>0.18136940474376373</v>
      </c>
      <c r="I637" s="454"/>
      <c r="HQ637"/>
      <c r="HR637"/>
      <c r="HS637"/>
      <c r="HT637"/>
      <c r="HU637"/>
      <c r="HV637"/>
      <c r="HW637"/>
      <c r="HX637"/>
      <c r="HY637"/>
      <c r="HZ637"/>
      <c r="IA637"/>
      <c r="IB637"/>
      <c r="IC637"/>
      <c r="ID637"/>
      <c r="IE637"/>
      <c r="IF637"/>
      <c r="IG637"/>
      <c r="IH637"/>
      <c r="II637"/>
      <c r="IJ637"/>
      <c r="IK637"/>
      <c r="IL637"/>
      <c r="IM637"/>
      <c r="IN637"/>
      <c r="IO637"/>
    </row>
    <row r="638" spans="1:249" s="427" customFormat="1" ht="18" customHeight="1">
      <c r="A638" s="378">
        <v>2081201</v>
      </c>
      <c r="B638" s="344" t="s">
        <v>574</v>
      </c>
      <c r="C638" s="273">
        <v>59788</v>
      </c>
      <c r="D638" s="273"/>
      <c r="E638" s="273">
        <v>42777</v>
      </c>
      <c r="F638" s="447"/>
      <c r="G638" s="273">
        <v>40041</v>
      </c>
      <c r="H638" s="447">
        <v>6.8329961789166171E-2</v>
      </c>
      <c r="I638" s="454"/>
      <c r="HQ638"/>
      <c r="HR638"/>
      <c r="HS638"/>
      <c r="HT638"/>
      <c r="HU638"/>
      <c r="HV638"/>
      <c r="HW638"/>
      <c r="HX638"/>
      <c r="HY638"/>
      <c r="HZ638"/>
      <c r="IA638"/>
      <c r="IB638"/>
      <c r="IC638"/>
      <c r="ID638"/>
      <c r="IE638"/>
      <c r="IF638"/>
      <c r="IG638"/>
      <c r="IH638"/>
      <c r="II638"/>
      <c r="IJ638"/>
      <c r="IK638"/>
      <c r="IL638"/>
      <c r="IM638"/>
      <c r="IN638"/>
      <c r="IO638"/>
    </row>
    <row r="639" spans="1:249" s="427" customFormat="1" ht="18" customHeight="1">
      <c r="A639" s="378">
        <v>2081202</v>
      </c>
      <c r="B639" s="344" t="s">
        <v>575</v>
      </c>
      <c r="C639" s="273">
        <v>32472</v>
      </c>
      <c r="D639" s="273"/>
      <c r="E639" s="273">
        <v>26472</v>
      </c>
      <c r="F639" s="447"/>
      <c r="G639" s="273">
        <v>11269</v>
      </c>
      <c r="H639" s="447">
        <v>1.3490992989617534</v>
      </c>
      <c r="I639" s="454"/>
      <c r="HQ639"/>
      <c r="HR639"/>
      <c r="HS639"/>
      <c r="HT639"/>
      <c r="HU639"/>
      <c r="HV639"/>
      <c r="HW639"/>
      <c r="HX639"/>
      <c r="HY639"/>
      <c r="HZ639"/>
      <c r="IA639"/>
      <c r="IB639"/>
      <c r="IC639"/>
      <c r="ID639"/>
      <c r="IE639"/>
      <c r="IF639"/>
      <c r="IG639"/>
      <c r="IH639"/>
      <c r="II639"/>
      <c r="IJ639"/>
      <c r="IK639"/>
      <c r="IL639"/>
      <c r="IM639"/>
      <c r="IN639"/>
      <c r="IO639"/>
    </row>
    <row r="640" spans="1:249" s="427" customFormat="1" ht="18" customHeight="1">
      <c r="A640" s="378">
        <v>20813</v>
      </c>
      <c r="B640" s="344" t="s">
        <v>576</v>
      </c>
      <c r="C640" s="273">
        <v>14849</v>
      </c>
      <c r="D640" s="273"/>
      <c r="E640" s="273">
        <v>12621</v>
      </c>
      <c r="F640" s="447"/>
      <c r="G640" s="273">
        <v>8247</v>
      </c>
      <c r="H640" s="447">
        <v>0.53037468170243729</v>
      </c>
      <c r="I640" s="454"/>
      <c r="HQ640"/>
      <c r="HR640"/>
      <c r="HS640"/>
      <c r="HT640"/>
      <c r="HU640"/>
      <c r="HV640"/>
      <c r="HW640"/>
      <c r="HX640"/>
      <c r="HY640"/>
      <c r="HZ640"/>
      <c r="IA640"/>
      <c r="IB640"/>
      <c r="IC640"/>
      <c r="ID640"/>
      <c r="IE640"/>
      <c r="IF640"/>
      <c r="IG640"/>
      <c r="IH640"/>
      <c r="II640"/>
      <c r="IJ640"/>
      <c r="IK640"/>
      <c r="IL640"/>
      <c r="IM640"/>
      <c r="IN640"/>
      <c r="IO640"/>
    </row>
    <row r="641" spans="1:249" s="427" customFormat="1" ht="18" customHeight="1">
      <c r="A641" s="378">
        <v>2081301</v>
      </c>
      <c r="B641" s="344" t="s">
        <v>577</v>
      </c>
      <c r="C641" s="273">
        <v>34751</v>
      </c>
      <c r="D641" s="273"/>
      <c r="E641" s="273">
        <v>49766</v>
      </c>
      <c r="F641" s="447"/>
      <c r="G641" s="273">
        <v>47783</v>
      </c>
      <c r="H641" s="447">
        <v>4.1500115103697999E-2</v>
      </c>
      <c r="I641" s="454"/>
      <c r="HQ641"/>
      <c r="HR641"/>
      <c r="HS641"/>
      <c r="HT641"/>
      <c r="HU641"/>
      <c r="HV641"/>
      <c r="HW641"/>
      <c r="HX641"/>
      <c r="HY641"/>
      <c r="HZ641"/>
      <c r="IA641"/>
      <c r="IB641"/>
      <c r="IC641"/>
      <c r="ID641"/>
      <c r="IE641"/>
      <c r="IF641"/>
      <c r="IG641"/>
      <c r="IH641"/>
      <c r="II641"/>
      <c r="IJ641"/>
      <c r="IK641"/>
      <c r="IL641"/>
      <c r="IM641"/>
      <c r="IN641"/>
      <c r="IO641"/>
    </row>
    <row r="642" spans="1:249" s="427" customFormat="1" ht="18" customHeight="1">
      <c r="A642" s="378">
        <v>2081399</v>
      </c>
      <c r="B642" s="344" t="s">
        <v>578</v>
      </c>
      <c r="C642" s="273">
        <v>29244</v>
      </c>
      <c r="D642" s="273"/>
      <c r="E642" s="273">
        <v>9048</v>
      </c>
      <c r="F642" s="447"/>
      <c r="G642" s="273">
        <v>13074</v>
      </c>
      <c r="H642" s="447">
        <v>-0.30793942175309774</v>
      </c>
      <c r="I642" s="454"/>
      <c r="HQ642"/>
      <c r="HR642"/>
      <c r="HS642"/>
      <c r="HT642"/>
      <c r="HU642"/>
      <c r="HV642"/>
      <c r="HW642"/>
      <c r="HX642"/>
      <c r="HY642"/>
      <c r="HZ642"/>
      <c r="IA642"/>
      <c r="IB642"/>
      <c r="IC642"/>
      <c r="ID642"/>
      <c r="IE642"/>
      <c r="IF642"/>
      <c r="IG642"/>
      <c r="IH642"/>
      <c r="II642"/>
      <c r="IJ642"/>
      <c r="IK642"/>
      <c r="IL642"/>
      <c r="IM642"/>
      <c r="IN642"/>
      <c r="IO642"/>
    </row>
    <row r="643" spans="1:249" s="427" customFormat="1" ht="18" customHeight="1">
      <c r="A643" s="378">
        <v>20815</v>
      </c>
      <c r="B643" s="344" t="s">
        <v>579</v>
      </c>
      <c r="C643" s="273">
        <v>19616</v>
      </c>
      <c r="D643" s="273"/>
      <c r="E643" s="273">
        <v>26053</v>
      </c>
      <c r="F643" s="447"/>
      <c r="G643" s="273">
        <v>17592</v>
      </c>
      <c r="H643" s="447">
        <v>0.48095725329695327</v>
      </c>
      <c r="I643" s="454"/>
      <c r="HQ643"/>
      <c r="HR643"/>
      <c r="HS643"/>
      <c r="HT643"/>
      <c r="HU643"/>
      <c r="HV643"/>
      <c r="HW643"/>
      <c r="HX643"/>
      <c r="HY643"/>
      <c r="HZ643"/>
      <c r="IA643"/>
      <c r="IB643"/>
      <c r="IC643"/>
      <c r="ID643"/>
      <c r="IE643"/>
      <c r="IF643"/>
      <c r="IG643"/>
      <c r="IH643"/>
      <c r="II643"/>
      <c r="IJ643"/>
      <c r="IK643"/>
      <c r="IL643"/>
      <c r="IM643"/>
      <c r="IN643"/>
      <c r="IO643"/>
    </row>
    <row r="644" spans="1:249" s="427" customFormat="1" ht="18" customHeight="1">
      <c r="A644" s="378">
        <v>2081501</v>
      </c>
      <c r="B644" s="344" t="s">
        <v>580</v>
      </c>
      <c r="C644" s="273">
        <v>91694</v>
      </c>
      <c r="D644" s="273"/>
      <c r="E644" s="273">
        <v>84569</v>
      </c>
      <c r="F644" s="447"/>
      <c r="G644" s="273">
        <v>44753</v>
      </c>
      <c r="H644" s="447">
        <v>0.88968337318168622</v>
      </c>
      <c r="I644" s="454"/>
      <c r="HQ644"/>
      <c r="HR644"/>
      <c r="HS644"/>
      <c r="HT644"/>
      <c r="HU644"/>
      <c r="HV644"/>
      <c r="HW644"/>
      <c r="HX644"/>
      <c r="HY644"/>
      <c r="HZ644"/>
      <c r="IA644"/>
      <c r="IB644"/>
      <c r="IC644"/>
      <c r="ID644"/>
      <c r="IE644"/>
      <c r="IF644"/>
      <c r="IG644"/>
      <c r="IH644"/>
      <c r="II644"/>
      <c r="IJ644"/>
      <c r="IK644"/>
      <c r="IL644"/>
      <c r="IM644"/>
      <c r="IN644"/>
      <c r="IO644"/>
    </row>
    <row r="645" spans="1:249" s="427" customFormat="1" ht="18" customHeight="1">
      <c r="A645" s="378">
        <v>2081502</v>
      </c>
      <c r="B645" s="344" t="s">
        <v>581</v>
      </c>
      <c r="C645" s="273"/>
      <c r="D645" s="273"/>
      <c r="E645" s="273">
        <v>0</v>
      </c>
      <c r="F645" s="447"/>
      <c r="G645" s="273">
        <v>0</v>
      </c>
      <c r="H645" s="447"/>
      <c r="I645" s="454"/>
      <c r="HQ645"/>
      <c r="HR645"/>
      <c r="HS645"/>
      <c r="HT645"/>
      <c r="HU645"/>
      <c r="HV645"/>
      <c r="HW645"/>
      <c r="HX645"/>
      <c r="HY645"/>
      <c r="HZ645"/>
      <c r="IA645"/>
      <c r="IB645"/>
      <c r="IC645"/>
      <c r="ID645"/>
      <c r="IE645"/>
      <c r="IF645"/>
      <c r="IG645"/>
      <c r="IH645"/>
      <c r="II645"/>
      <c r="IJ645"/>
      <c r="IK645"/>
      <c r="IL645"/>
      <c r="IM645"/>
      <c r="IN645"/>
      <c r="IO645"/>
    </row>
    <row r="646" spans="1:249" s="427" customFormat="1" ht="18" customHeight="1">
      <c r="A646" s="378">
        <v>2081503</v>
      </c>
      <c r="B646" s="344" t="s">
        <v>582</v>
      </c>
      <c r="C646" s="273"/>
      <c r="D646" s="273"/>
      <c r="E646" s="273">
        <v>2929</v>
      </c>
      <c r="F646" s="447"/>
      <c r="G646" s="273">
        <v>0</v>
      </c>
      <c r="H646" s="447"/>
      <c r="I646" s="454"/>
      <c r="HQ646"/>
      <c r="HR646"/>
      <c r="HS646"/>
      <c r="HT646"/>
      <c r="HU646"/>
      <c r="HV646"/>
      <c r="HW646"/>
      <c r="HX646"/>
      <c r="HY646"/>
      <c r="HZ646"/>
      <c r="IA646"/>
      <c r="IB646"/>
      <c r="IC646"/>
      <c r="ID646"/>
      <c r="IE646"/>
      <c r="IF646"/>
      <c r="IG646"/>
      <c r="IH646"/>
      <c r="II646"/>
      <c r="IJ646"/>
      <c r="IK646"/>
      <c r="IL646"/>
      <c r="IM646"/>
      <c r="IN646"/>
      <c r="IO646"/>
    </row>
    <row r="647" spans="1:249" s="427" customFormat="1" ht="18" customHeight="1">
      <c r="A647" s="378">
        <v>2081599</v>
      </c>
      <c r="B647" s="344" t="s">
        <v>583</v>
      </c>
      <c r="C647" s="273"/>
      <c r="D647" s="273"/>
      <c r="E647" s="273">
        <v>0</v>
      </c>
      <c r="F647" s="447"/>
      <c r="G647" s="273">
        <v>0</v>
      </c>
      <c r="H647" s="447"/>
      <c r="I647" s="454"/>
      <c r="HQ647"/>
      <c r="HR647"/>
      <c r="HS647"/>
      <c r="HT647"/>
      <c r="HU647"/>
      <c r="HV647"/>
      <c r="HW647"/>
      <c r="HX647"/>
      <c r="HY647"/>
      <c r="HZ647"/>
      <c r="IA647"/>
      <c r="IB647"/>
      <c r="IC647"/>
      <c r="ID647"/>
      <c r="IE647"/>
      <c r="IF647"/>
      <c r="IG647"/>
      <c r="IH647"/>
      <c r="II647"/>
      <c r="IJ647"/>
      <c r="IK647"/>
      <c r="IL647"/>
      <c r="IM647"/>
      <c r="IN647"/>
      <c r="IO647"/>
    </row>
    <row r="648" spans="1:249" s="427" customFormat="1" ht="18" customHeight="1">
      <c r="A648" s="378">
        <v>2081103</v>
      </c>
      <c r="B648" s="344" t="s">
        <v>584</v>
      </c>
      <c r="C648" s="273">
        <v>13187</v>
      </c>
      <c r="D648" s="273"/>
      <c r="E648" s="273">
        <v>51805</v>
      </c>
      <c r="F648" s="447"/>
      <c r="G648" s="273">
        <v>31059</v>
      </c>
      <c r="H648" s="447">
        <v>0.66795453813709393</v>
      </c>
      <c r="I648" s="454"/>
      <c r="HQ648"/>
      <c r="HR648"/>
      <c r="HS648"/>
      <c r="HT648"/>
      <c r="HU648"/>
      <c r="HV648"/>
      <c r="HW648"/>
      <c r="HX648"/>
      <c r="HY648"/>
      <c r="HZ648"/>
      <c r="IA648"/>
      <c r="IB648"/>
      <c r="IC648"/>
      <c r="ID648"/>
      <c r="IE648"/>
      <c r="IF648"/>
      <c r="IG648"/>
      <c r="IH648"/>
      <c r="II648"/>
      <c r="IJ648"/>
      <c r="IK648"/>
      <c r="IL648"/>
      <c r="IM648"/>
      <c r="IN648"/>
      <c r="IO648"/>
    </row>
    <row r="649" spans="1:249" s="427" customFormat="1" ht="18" customHeight="1">
      <c r="A649" s="378">
        <v>2081104</v>
      </c>
      <c r="B649" s="441" t="s">
        <v>585</v>
      </c>
      <c r="C649" s="273">
        <v>13267</v>
      </c>
      <c r="D649" s="273">
        <v>12655</v>
      </c>
      <c r="E649" s="273">
        <v>10659</v>
      </c>
      <c r="F649" s="447">
        <v>0.84227578032398265</v>
      </c>
      <c r="G649" s="273">
        <v>10091</v>
      </c>
      <c r="H649" s="447">
        <v>5.6287781191160402E-2</v>
      </c>
      <c r="I649" s="454"/>
      <c r="HQ649"/>
      <c r="HR649"/>
      <c r="HS649"/>
      <c r="HT649"/>
      <c r="HU649"/>
      <c r="HV649"/>
      <c r="HW649"/>
      <c r="HX649"/>
      <c r="HY649"/>
      <c r="HZ649"/>
      <c r="IA649"/>
      <c r="IB649"/>
      <c r="IC649"/>
      <c r="ID649"/>
      <c r="IE649"/>
      <c r="IF649"/>
      <c r="IG649"/>
      <c r="IH649"/>
      <c r="II649"/>
      <c r="IJ649"/>
      <c r="IK649"/>
      <c r="IL649"/>
      <c r="IM649"/>
      <c r="IN649"/>
      <c r="IO649"/>
    </row>
    <row r="650" spans="1:249" s="427" customFormat="1" ht="18" customHeight="1">
      <c r="A650" s="378">
        <v>2081105</v>
      </c>
      <c r="B650" s="344" t="s">
        <v>586</v>
      </c>
      <c r="C650" s="273">
        <v>10466</v>
      </c>
      <c r="D650" s="273"/>
      <c r="E650" s="273">
        <v>9077</v>
      </c>
      <c r="F650" s="447"/>
      <c r="G650" s="273">
        <v>10091</v>
      </c>
      <c r="H650" s="447">
        <v>-0.10048558121098006</v>
      </c>
      <c r="I650" s="454"/>
      <c r="HQ650"/>
      <c r="HR650"/>
      <c r="HS650"/>
      <c r="HT650"/>
      <c r="HU650"/>
      <c r="HV650"/>
      <c r="HW650"/>
      <c r="HX650"/>
      <c r="HY650"/>
      <c r="HZ650"/>
      <c r="IA650"/>
      <c r="IB650"/>
      <c r="IC650"/>
      <c r="ID650"/>
      <c r="IE650"/>
      <c r="IF650"/>
      <c r="IG650"/>
      <c r="IH650"/>
      <c r="II650"/>
      <c r="IJ650"/>
      <c r="IK650"/>
      <c r="IL650"/>
      <c r="IM650"/>
      <c r="IN650"/>
      <c r="IO650"/>
    </row>
    <row r="651" spans="1:249" s="427" customFormat="1" ht="18" customHeight="1">
      <c r="A651" s="378">
        <v>20816</v>
      </c>
      <c r="B651" s="344" t="s">
        <v>587</v>
      </c>
      <c r="C651" s="273"/>
      <c r="D651" s="273"/>
      <c r="E651" s="273">
        <v>0</v>
      </c>
      <c r="F651" s="447"/>
      <c r="G651" s="273">
        <v>0</v>
      </c>
      <c r="H651" s="447"/>
      <c r="I651" s="454"/>
      <c r="HQ651"/>
      <c r="HR651"/>
      <c r="HS651"/>
      <c r="HT651"/>
      <c r="HU651"/>
      <c r="HV651"/>
      <c r="HW651"/>
      <c r="HX651"/>
      <c r="HY651"/>
      <c r="HZ651"/>
      <c r="IA651"/>
      <c r="IB651"/>
      <c r="IC651"/>
      <c r="ID651"/>
      <c r="IE651"/>
      <c r="IF651"/>
      <c r="IG651"/>
      <c r="IH651"/>
      <c r="II651"/>
      <c r="IJ651"/>
      <c r="IK651"/>
      <c r="IL651"/>
      <c r="IM651"/>
      <c r="IN651"/>
      <c r="IO651"/>
    </row>
    <row r="652" spans="1:249" s="427" customFormat="1" ht="18" customHeight="1">
      <c r="A652" s="378">
        <v>2081601</v>
      </c>
      <c r="B652" s="344" t="s">
        <v>588</v>
      </c>
      <c r="C652" s="273">
        <v>2801</v>
      </c>
      <c r="D652" s="273"/>
      <c r="E652" s="273">
        <v>1582</v>
      </c>
      <c r="F652" s="447"/>
      <c r="G652" s="273">
        <v>0</v>
      </c>
      <c r="H652" s="447"/>
      <c r="I652" s="454"/>
      <c r="HQ652"/>
      <c r="HR652"/>
      <c r="HS652"/>
      <c r="HT652"/>
      <c r="HU652"/>
      <c r="HV652"/>
      <c r="HW652"/>
      <c r="HX652"/>
      <c r="HY652"/>
      <c r="HZ652"/>
      <c r="IA652"/>
      <c r="IB652"/>
      <c r="IC652"/>
      <c r="ID652"/>
      <c r="IE652"/>
      <c r="IF652"/>
      <c r="IG652"/>
      <c r="IH652"/>
      <c r="II652"/>
      <c r="IJ652"/>
      <c r="IK652"/>
      <c r="IL652"/>
      <c r="IM652"/>
      <c r="IN652"/>
      <c r="IO652"/>
    </row>
    <row r="653" spans="1:249" s="427" customFormat="1" ht="18" customHeight="1">
      <c r="A653" s="378">
        <v>2081602</v>
      </c>
      <c r="B653" s="441" t="s">
        <v>589</v>
      </c>
      <c r="C653" s="273">
        <v>118909</v>
      </c>
      <c r="D653" s="273">
        <v>111790</v>
      </c>
      <c r="E653" s="273">
        <v>108843</v>
      </c>
      <c r="F653" s="447">
        <v>0.97363807138384473</v>
      </c>
      <c r="G653" s="273">
        <v>86321</v>
      </c>
      <c r="H653" s="447">
        <v>0.26090985970968816</v>
      </c>
      <c r="I653" s="454"/>
      <c r="HQ653"/>
      <c r="HR653"/>
      <c r="HS653"/>
      <c r="HT653"/>
      <c r="HU653"/>
      <c r="HV653"/>
      <c r="HW653"/>
      <c r="HX653"/>
      <c r="HY653"/>
      <c r="HZ653"/>
      <c r="IA653"/>
      <c r="IB653"/>
      <c r="IC653"/>
      <c r="ID653"/>
      <c r="IE653"/>
      <c r="IF653"/>
      <c r="IG653"/>
      <c r="IH653"/>
      <c r="II653"/>
      <c r="IJ653"/>
      <c r="IK653"/>
      <c r="IL653"/>
      <c r="IM653"/>
      <c r="IN653"/>
      <c r="IO653"/>
    </row>
    <row r="654" spans="1:249" s="427" customFormat="1" ht="18" customHeight="1">
      <c r="A654" s="378"/>
      <c r="B654" s="344" t="s">
        <v>590</v>
      </c>
      <c r="C654" s="273">
        <v>24945</v>
      </c>
      <c r="D654" s="273"/>
      <c r="E654" s="273">
        <v>23498</v>
      </c>
      <c r="F654" s="447"/>
      <c r="G654" s="273">
        <v>21816</v>
      </c>
      <c r="H654" s="447">
        <v>7.7099376604327086E-2</v>
      </c>
      <c r="I654" s="454"/>
      <c r="HQ654"/>
      <c r="HR654"/>
      <c r="HS654"/>
      <c r="HT654"/>
      <c r="HU654"/>
      <c r="HV654"/>
      <c r="HW654"/>
      <c r="HX654"/>
      <c r="HY654"/>
      <c r="HZ654"/>
      <c r="IA654"/>
      <c r="IB654"/>
      <c r="IC654"/>
      <c r="ID654"/>
      <c r="IE654"/>
      <c r="IF654"/>
      <c r="IG654"/>
      <c r="IH654"/>
      <c r="II654"/>
      <c r="IJ654"/>
      <c r="IK654"/>
      <c r="IL654"/>
      <c r="IM654"/>
      <c r="IN654"/>
      <c r="IO654"/>
    </row>
    <row r="655" spans="1:249" s="427" customFormat="1" ht="18" customHeight="1">
      <c r="A655" s="378"/>
      <c r="B655" s="344" t="s">
        <v>591</v>
      </c>
      <c r="C655" s="273">
        <v>5884</v>
      </c>
      <c r="D655" s="273"/>
      <c r="E655" s="273">
        <v>6401</v>
      </c>
      <c r="F655" s="447"/>
      <c r="G655" s="273">
        <v>5324</v>
      </c>
      <c r="H655" s="447">
        <v>0.20229151014274982</v>
      </c>
      <c r="I655" s="454"/>
      <c r="HQ655"/>
      <c r="HR655"/>
      <c r="HS655"/>
      <c r="HT655"/>
      <c r="HU655"/>
      <c r="HV655"/>
      <c r="HW655"/>
      <c r="HX655"/>
      <c r="HY655"/>
      <c r="HZ655"/>
      <c r="IA655"/>
      <c r="IB655"/>
      <c r="IC655"/>
      <c r="ID655"/>
      <c r="IE655"/>
      <c r="IF655"/>
      <c r="IG655"/>
      <c r="IH655"/>
      <c r="II655"/>
      <c r="IJ655"/>
      <c r="IK655"/>
      <c r="IL655"/>
      <c r="IM655"/>
      <c r="IN655"/>
      <c r="IO655"/>
    </row>
    <row r="656" spans="1:249" s="427" customFormat="1" ht="18" customHeight="1">
      <c r="A656" s="378">
        <v>20817</v>
      </c>
      <c r="B656" s="344" t="s">
        <v>592</v>
      </c>
      <c r="C656" s="273">
        <v>1143</v>
      </c>
      <c r="D656" s="273"/>
      <c r="E656" s="273">
        <v>11733</v>
      </c>
      <c r="F656" s="447"/>
      <c r="G656" s="273">
        <v>6683</v>
      </c>
      <c r="H656" s="447">
        <v>0.75564866078108639</v>
      </c>
      <c r="I656" s="454"/>
      <c r="HQ656"/>
      <c r="HR656"/>
      <c r="HS656"/>
      <c r="HT656"/>
      <c r="HU656"/>
      <c r="HV656"/>
      <c r="HW656"/>
      <c r="HX656"/>
      <c r="HY656"/>
      <c r="HZ656"/>
      <c r="IA656"/>
      <c r="IB656"/>
      <c r="IC656"/>
      <c r="ID656"/>
      <c r="IE656"/>
      <c r="IF656"/>
      <c r="IG656"/>
      <c r="IH656"/>
      <c r="II656"/>
      <c r="IJ656"/>
      <c r="IK656"/>
      <c r="IL656"/>
      <c r="IM656"/>
      <c r="IN656"/>
      <c r="IO656"/>
    </row>
    <row r="657" spans="1:249" s="427" customFormat="1" ht="18" customHeight="1">
      <c r="A657" s="378">
        <v>2081701</v>
      </c>
      <c r="B657" s="344" t="s">
        <v>593</v>
      </c>
      <c r="C657" s="273">
        <v>1441</v>
      </c>
      <c r="D657" s="273"/>
      <c r="E657" s="273">
        <v>1520</v>
      </c>
      <c r="F657" s="447"/>
      <c r="G657" s="273">
        <v>1456</v>
      </c>
      <c r="H657" s="447">
        <v>4.3956043956044022E-2</v>
      </c>
      <c r="I657" s="454"/>
      <c r="HQ657"/>
      <c r="HR657"/>
      <c r="HS657"/>
      <c r="HT657"/>
      <c r="HU657"/>
      <c r="HV657"/>
      <c r="HW657"/>
      <c r="HX657"/>
      <c r="HY657"/>
      <c r="HZ657"/>
      <c r="IA657"/>
      <c r="IB657"/>
      <c r="IC657"/>
      <c r="ID657"/>
      <c r="IE657"/>
      <c r="IF657"/>
      <c r="IG657"/>
      <c r="IH657"/>
      <c r="II657"/>
      <c r="IJ657"/>
      <c r="IK657"/>
      <c r="IL657"/>
      <c r="IM657"/>
      <c r="IN657"/>
      <c r="IO657"/>
    </row>
    <row r="658" spans="1:249" s="427" customFormat="1" ht="18" customHeight="1">
      <c r="A658" s="378">
        <v>2081702</v>
      </c>
      <c r="B658" s="344" t="s">
        <v>594</v>
      </c>
      <c r="C658" s="273">
        <v>18272</v>
      </c>
      <c r="D658" s="273"/>
      <c r="E658" s="273">
        <v>18274</v>
      </c>
      <c r="F658" s="447"/>
      <c r="G658" s="273">
        <v>7816</v>
      </c>
      <c r="H658" s="447">
        <v>1.3380245649948823</v>
      </c>
      <c r="I658" s="454"/>
      <c r="HQ658"/>
      <c r="HR658"/>
      <c r="HS658"/>
      <c r="HT658"/>
      <c r="HU658"/>
      <c r="HV658"/>
      <c r="HW658"/>
      <c r="HX658"/>
      <c r="HY658"/>
      <c r="HZ658"/>
      <c r="IA658"/>
      <c r="IB658"/>
      <c r="IC658"/>
      <c r="ID658"/>
      <c r="IE658"/>
      <c r="IF658"/>
      <c r="IG658"/>
      <c r="IH658"/>
      <c r="II658"/>
      <c r="IJ658"/>
      <c r="IK658"/>
      <c r="IL658"/>
      <c r="IM658"/>
      <c r="IN658"/>
      <c r="IO658"/>
    </row>
    <row r="659" spans="1:249" s="427" customFormat="1" ht="18" customHeight="1">
      <c r="A659" s="378">
        <v>20818</v>
      </c>
      <c r="B659" s="344" t="s">
        <v>595</v>
      </c>
      <c r="C659" s="273">
        <v>11394</v>
      </c>
      <c r="D659" s="273"/>
      <c r="E659" s="273">
        <v>11358</v>
      </c>
      <c r="F659" s="447"/>
      <c r="G659" s="273">
        <v>11829</v>
      </c>
      <c r="H659" s="447">
        <v>-3.9817397920365205E-2</v>
      </c>
      <c r="I659" s="454"/>
      <c r="HQ659"/>
      <c r="HR659"/>
      <c r="HS659"/>
      <c r="HT659"/>
      <c r="HU659"/>
      <c r="HV659"/>
      <c r="HW659"/>
      <c r="HX659"/>
      <c r="HY659"/>
      <c r="HZ659"/>
      <c r="IA659"/>
      <c r="IB659"/>
      <c r="IC659"/>
      <c r="ID659"/>
      <c r="IE659"/>
      <c r="IF659"/>
      <c r="IG659"/>
      <c r="IH659"/>
      <c r="II659"/>
      <c r="IJ659"/>
      <c r="IK659"/>
      <c r="IL659"/>
      <c r="IM659"/>
      <c r="IN659"/>
      <c r="IO659"/>
    </row>
    <row r="660" spans="1:249" s="427" customFormat="1" ht="18" customHeight="1">
      <c r="A660" s="378"/>
      <c r="B660" s="344" t="s">
        <v>596</v>
      </c>
      <c r="C660" s="273">
        <v>121</v>
      </c>
      <c r="D660" s="273"/>
      <c r="E660" s="273">
        <v>141</v>
      </c>
      <c r="F660" s="447"/>
      <c r="G660" s="273">
        <v>702</v>
      </c>
      <c r="H660" s="447">
        <v>-0.79914529914529919</v>
      </c>
      <c r="I660" s="454"/>
      <c r="HQ660"/>
      <c r="HR660"/>
      <c r="HS660"/>
      <c r="HT660"/>
      <c r="HU660"/>
      <c r="HV660"/>
      <c r="HW660"/>
      <c r="HX660"/>
      <c r="HY660"/>
      <c r="HZ660"/>
      <c r="IA660"/>
      <c r="IB660"/>
      <c r="IC660"/>
      <c r="ID660"/>
      <c r="IE660"/>
      <c r="IF660"/>
      <c r="IG660"/>
      <c r="IH660"/>
      <c r="II660"/>
      <c r="IJ660"/>
      <c r="IK660"/>
      <c r="IL660"/>
      <c r="IM660"/>
      <c r="IN660"/>
      <c r="IO660"/>
    </row>
    <row r="661" spans="1:249" s="427" customFormat="1" ht="18" customHeight="1">
      <c r="A661" s="378"/>
      <c r="B661" s="344" t="s">
        <v>597</v>
      </c>
      <c r="C661" s="273">
        <v>6950</v>
      </c>
      <c r="D661" s="273"/>
      <c r="E661" s="273">
        <v>5685</v>
      </c>
      <c r="F661" s="447"/>
      <c r="G661" s="273">
        <v>5732</v>
      </c>
      <c r="H661" s="447">
        <v>-8.1995812979762661E-3</v>
      </c>
      <c r="I661" s="454"/>
      <c r="HQ661"/>
      <c r="HR661"/>
      <c r="HS661"/>
      <c r="HT661"/>
      <c r="HU661"/>
      <c r="HV661"/>
      <c r="HW661"/>
      <c r="HX661"/>
      <c r="HY661"/>
      <c r="HZ661"/>
      <c r="IA661"/>
      <c r="IB661"/>
      <c r="IC661"/>
      <c r="ID661"/>
      <c r="IE661"/>
      <c r="IF661"/>
      <c r="IG661"/>
      <c r="IH661"/>
      <c r="II661"/>
      <c r="IJ661"/>
      <c r="IK661"/>
      <c r="IL661"/>
      <c r="IM661"/>
      <c r="IN661"/>
      <c r="IO661"/>
    </row>
    <row r="662" spans="1:249" s="427" customFormat="1" ht="18" customHeight="1">
      <c r="A662" s="378"/>
      <c r="B662" s="344" t="s">
        <v>598</v>
      </c>
      <c r="C662" s="273">
        <v>11676</v>
      </c>
      <c r="D662" s="273"/>
      <c r="E662" s="273">
        <v>9227</v>
      </c>
      <c r="F662" s="447"/>
      <c r="G662" s="273">
        <v>10646</v>
      </c>
      <c r="H662" s="447">
        <v>-0.13328949840315607</v>
      </c>
      <c r="I662" s="454"/>
      <c r="HQ662"/>
      <c r="HR662"/>
      <c r="HS662"/>
      <c r="HT662"/>
      <c r="HU662"/>
      <c r="HV662"/>
      <c r="HW662"/>
      <c r="HX662"/>
      <c r="HY662"/>
      <c r="HZ662"/>
      <c r="IA662"/>
      <c r="IB662"/>
      <c r="IC662"/>
      <c r="ID662"/>
      <c r="IE662"/>
      <c r="IF662"/>
      <c r="IG662"/>
      <c r="IH662"/>
      <c r="II662"/>
      <c r="IJ662"/>
      <c r="IK662"/>
      <c r="IL662"/>
      <c r="IM662"/>
      <c r="IN662"/>
      <c r="IO662"/>
    </row>
    <row r="663" spans="1:249" s="427" customFormat="1" ht="18" customHeight="1">
      <c r="A663" s="378"/>
      <c r="B663" s="344" t="s">
        <v>599</v>
      </c>
      <c r="C663" s="273">
        <v>1170</v>
      </c>
      <c r="D663" s="273"/>
      <c r="E663" s="273">
        <v>1115</v>
      </c>
      <c r="F663" s="447"/>
      <c r="G663" s="273">
        <v>1328</v>
      </c>
      <c r="H663" s="447">
        <v>-0.16039156626506024</v>
      </c>
      <c r="I663" s="454"/>
      <c r="HQ663"/>
      <c r="HR663"/>
      <c r="HS663"/>
      <c r="HT663"/>
      <c r="HU663"/>
      <c r="HV663"/>
      <c r="HW663"/>
      <c r="HX663"/>
      <c r="HY663"/>
      <c r="HZ663"/>
      <c r="IA663"/>
      <c r="IB663"/>
      <c r="IC663"/>
      <c r="ID663"/>
      <c r="IE663"/>
      <c r="IF663"/>
      <c r="IG663"/>
      <c r="IH663"/>
      <c r="II663"/>
      <c r="IJ663"/>
      <c r="IK663"/>
      <c r="IL663"/>
      <c r="IM663"/>
      <c r="IN663"/>
      <c r="IO663"/>
    </row>
    <row r="664" spans="1:249" s="427" customFormat="1" ht="18" customHeight="1">
      <c r="A664" s="378"/>
      <c r="B664" s="344" t="s">
        <v>600</v>
      </c>
      <c r="C664" s="273">
        <v>35913</v>
      </c>
      <c r="D664" s="273"/>
      <c r="E664" s="273">
        <v>19891</v>
      </c>
      <c r="F664" s="447"/>
      <c r="G664" s="273">
        <v>12989</v>
      </c>
      <c r="H664" s="447">
        <v>0.53137269997690351</v>
      </c>
      <c r="I664" s="457"/>
      <c r="HQ664"/>
      <c r="HR664"/>
      <c r="HS664"/>
      <c r="HT664"/>
      <c r="HU664"/>
      <c r="HV664"/>
      <c r="HW664"/>
      <c r="HX664"/>
      <c r="HY664"/>
      <c r="HZ664"/>
      <c r="IA664"/>
      <c r="IB664"/>
      <c r="IC664"/>
      <c r="ID664"/>
      <c r="IE664"/>
      <c r="IF664"/>
      <c r="IG664"/>
      <c r="IH664"/>
      <c r="II664"/>
      <c r="IJ664"/>
      <c r="IK664"/>
      <c r="IL664"/>
      <c r="IM664"/>
      <c r="IN664"/>
      <c r="IO664"/>
    </row>
    <row r="665" spans="1:249" s="427" customFormat="1" ht="18" customHeight="1">
      <c r="A665" s="378"/>
      <c r="B665" s="441" t="s">
        <v>601</v>
      </c>
      <c r="C665" s="273">
        <v>1719</v>
      </c>
      <c r="D665" s="273">
        <v>1128</v>
      </c>
      <c r="E665" s="273">
        <v>987</v>
      </c>
      <c r="F665" s="447">
        <v>0.875</v>
      </c>
      <c r="G665" s="273">
        <v>933</v>
      </c>
      <c r="H665" s="447">
        <v>5.7877813504823239E-2</v>
      </c>
      <c r="I665" s="454"/>
      <c r="HQ665"/>
      <c r="HR665"/>
      <c r="HS665"/>
      <c r="HT665"/>
      <c r="HU665"/>
      <c r="HV665"/>
      <c r="HW665"/>
      <c r="HX665"/>
      <c r="HY665"/>
      <c r="HZ665"/>
      <c r="IA665"/>
      <c r="IB665"/>
      <c r="IC665"/>
      <c r="ID665"/>
      <c r="IE665"/>
      <c r="IF665"/>
      <c r="IG665"/>
      <c r="IH665"/>
      <c r="II665"/>
      <c r="IJ665"/>
      <c r="IK665"/>
      <c r="IL665"/>
      <c r="IM665"/>
      <c r="IN665"/>
      <c r="IO665"/>
    </row>
    <row r="666" spans="1:249" s="427" customFormat="1" ht="18" customHeight="1">
      <c r="A666" s="378"/>
      <c r="B666" s="344" t="s">
        <v>602</v>
      </c>
      <c r="C666" s="273">
        <v>1719</v>
      </c>
      <c r="D666" s="273"/>
      <c r="E666" s="273">
        <v>987</v>
      </c>
      <c r="F666" s="447"/>
      <c r="G666" s="273">
        <v>933</v>
      </c>
      <c r="H666" s="447">
        <v>5.7877813504823239E-2</v>
      </c>
      <c r="I666" s="454"/>
      <c r="HQ666"/>
      <c r="HR666"/>
      <c r="HS666"/>
      <c r="HT666"/>
      <c r="HU666"/>
      <c r="HV666"/>
      <c r="HW666"/>
      <c r="HX666"/>
      <c r="HY666"/>
      <c r="HZ666"/>
      <c r="IA666"/>
      <c r="IB666"/>
      <c r="IC666"/>
      <c r="ID666"/>
      <c r="IE666"/>
      <c r="IF666"/>
      <c r="IG666"/>
      <c r="IH666"/>
      <c r="II666"/>
      <c r="IJ666"/>
      <c r="IK666"/>
      <c r="IL666"/>
      <c r="IM666"/>
      <c r="IN666"/>
      <c r="IO666"/>
    </row>
    <row r="667" spans="1:249" s="427" customFormat="1" ht="18" customHeight="1">
      <c r="A667" s="378">
        <v>2081801</v>
      </c>
      <c r="B667" s="344" t="s">
        <v>603</v>
      </c>
      <c r="C667" s="273"/>
      <c r="D667" s="273"/>
      <c r="E667" s="273">
        <v>0</v>
      </c>
      <c r="F667" s="447"/>
      <c r="G667" s="273">
        <v>0</v>
      </c>
      <c r="H667" s="447"/>
      <c r="I667" s="454"/>
      <c r="HQ667"/>
      <c r="HR667"/>
      <c r="HS667"/>
      <c r="HT667"/>
      <c r="HU667"/>
      <c r="HV667"/>
      <c r="HW667"/>
      <c r="HX667"/>
      <c r="HY667"/>
      <c r="HZ667"/>
      <c r="IA667"/>
      <c r="IB667"/>
      <c r="IC667"/>
      <c r="ID667"/>
      <c r="IE667"/>
      <c r="IF667"/>
      <c r="IG667"/>
      <c r="IH667"/>
      <c r="II667"/>
      <c r="IJ667"/>
      <c r="IK667"/>
      <c r="IL667"/>
      <c r="IM667"/>
      <c r="IN667"/>
      <c r="IO667"/>
    </row>
    <row r="668" spans="1:249" s="427" customFormat="1" ht="18" customHeight="1">
      <c r="A668" s="378">
        <v>2081899</v>
      </c>
      <c r="B668" s="441" t="s">
        <v>604</v>
      </c>
      <c r="C668" s="273">
        <v>7405</v>
      </c>
      <c r="D668" s="273">
        <v>6510</v>
      </c>
      <c r="E668" s="273">
        <v>6442</v>
      </c>
      <c r="F668" s="447">
        <v>0.98955453149001538</v>
      </c>
      <c r="G668" s="273">
        <v>7139</v>
      </c>
      <c r="H668" s="447">
        <v>-9.7632721669701605E-2</v>
      </c>
      <c r="I668" s="454"/>
      <c r="HQ668"/>
      <c r="HR668"/>
      <c r="HS668"/>
      <c r="HT668"/>
      <c r="HU668"/>
      <c r="HV668"/>
      <c r="HW668"/>
      <c r="HX668"/>
      <c r="HY668"/>
      <c r="HZ668"/>
      <c r="IA668"/>
      <c r="IB668"/>
      <c r="IC668"/>
      <c r="ID668"/>
      <c r="IE668"/>
      <c r="IF668"/>
      <c r="IG668"/>
      <c r="IH668"/>
      <c r="II668"/>
      <c r="IJ668"/>
      <c r="IK668"/>
      <c r="IL668"/>
      <c r="IM668"/>
      <c r="IN668"/>
      <c r="IO668"/>
    </row>
    <row r="669" spans="1:249" s="427" customFormat="1" ht="18" customHeight="1">
      <c r="A669" s="378">
        <v>20824</v>
      </c>
      <c r="B669" s="344" t="s">
        <v>605</v>
      </c>
      <c r="C669" s="273">
        <v>130</v>
      </c>
      <c r="D669" s="273"/>
      <c r="E669" s="273">
        <v>193</v>
      </c>
      <c r="F669" s="447"/>
      <c r="G669" s="273">
        <v>797</v>
      </c>
      <c r="H669" s="447">
        <v>-0.75784190715181932</v>
      </c>
      <c r="I669" s="454"/>
      <c r="HQ669"/>
      <c r="HR669"/>
      <c r="HS669"/>
      <c r="HT669"/>
      <c r="HU669"/>
      <c r="HV669"/>
      <c r="HW669"/>
      <c r="HX669"/>
      <c r="HY669"/>
      <c r="HZ669"/>
      <c r="IA669"/>
      <c r="IB669"/>
      <c r="IC669"/>
      <c r="ID669"/>
      <c r="IE669"/>
      <c r="IF669"/>
      <c r="IG669"/>
      <c r="IH669"/>
      <c r="II669"/>
      <c r="IJ669"/>
      <c r="IK669"/>
      <c r="IL669"/>
      <c r="IM669"/>
      <c r="IN669"/>
      <c r="IO669"/>
    </row>
    <row r="670" spans="1:249" s="427" customFormat="1" ht="18" customHeight="1">
      <c r="A670" s="378">
        <v>2082401</v>
      </c>
      <c r="B670" s="344" t="s">
        <v>606</v>
      </c>
      <c r="C670" s="273">
        <v>4742</v>
      </c>
      <c r="D670" s="273"/>
      <c r="E670" s="273">
        <v>4469</v>
      </c>
      <c r="F670" s="447"/>
      <c r="G670" s="273">
        <v>4385</v>
      </c>
      <c r="H670" s="447">
        <v>1.9156214367160862E-2</v>
      </c>
      <c r="I670" s="454"/>
      <c r="HQ670"/>
      <c r="HR670"/>
      <c r="HS670"/>
      <c r="HT670"/>
      <c r="HU670"/>
      <c r="HV670"/>
      <c r="HW670"/>
      <c r="HX670"/>
      <c r="HY670"/>
      <c r="HZ670"/>
      <c r="IA670"/>
      <c r="IB670"/>
      <c r="IC670"/>
      <c r="ID670"/>
      <c r="IE670"/>
      <c r="IF670"/>
      <c r="IG670"/>
      <c r="IH670"/>
      <c r="II670"/>
      <c r="IJ670"/>
      <c r="IK670"/>
      <c r="IL670"/>
      <c r="IM670"/>
      <c r="IN670"/>
      <c r="IO670"/>
    </row>
    <row r="671" spans="1:249" s="427" customFormat="1" ht="18" customHeight="1">
      <c r="A671" s="378">
        <v>2082402</v>
      </c>
      <c r="B671" s="344" t="s">
        <v>607</v>
      </c>
      <c r="C671" s="273">
        <v>2533</v>
      </c>
      <c r="D671" s="273"/>
      <c r="E671" s="273">
        <v>1780</v>
      </c>
      <c r="F671" s="447"/>
      <c r="G671" s="273">
        <v>1957</v>
      </c>
      <c r="H671" s="447">
        <v>-9.0444557996934072E-2</v>
      </c>
      <c r="I671" s="454"/>
      <c r="HQ671"/>
      <c r="HR671"/>
      <c r="HS671"/>
      <c r="HT671"/>
      <c r="HU671"/>
      <c r="HV671"/>
      <c r="HW671"/>
      <c r="HX671"/>
      <c r="HY671"/>
      <c r="HZ671"/>
      <c r="IA671"/>
      <c r="IB671"/>
      <c r="IC671"/>
      <c r="ID671"/>
      <c r="IE671"/>
      <c r="IF671"/>
      <c r="IG671"/>
      <c r="IH671"/>
      <c r="II671"/>
      <c r="IJ671"/>
      <c r="IK671"/>
      <c r="IL671"/>
      <c r="IM671"/>
      <c r="IN671"/>
      <c r="IO671"/>
    </row>
    <row r="672" spans="1:249" s="427" customFormat="1" ht="18" customHeight="1">
      <c r="A672" s="378">
        <v>20899</v>
      </c>
      <c r="B672" s="441" t="s">
        <v>608</v>
      </c>
      <c r="C672" s="273">
        <v>53077</v>
      </c>
      <c r="D672" s="273">
        <v>53500</v>
      </c>
      <c r="E672" s="273">
        <v>53200</v>
      </c>
      <c r="F672" s="447">
        <v>0.99439252336448603</v>
      </c>
      <c r="G672" s="273">
        <v>46774</v>
      </c>
      <c r="H672" s="447">
        <v>0.13738401676144862</v>
      </c>
      <c r="I672" s="457"/>
      <c r="HQ672"/>
      <c r="HR672"/>
      <c r="HS672"/>
      <c r="HT672"/>
      <c r="HU672"/>
      <c r="HV672"/>
      <c r="HW672"/>
      <c r="HX672"/>
      <c r="HY672"/>
      <c r="HZ672"/>
      <c r="IA672"/>
      <c r="IB672"/>
      <c r="IC672"/>
      <c r="ID672"/>
      <c r="IE672"/>
      <c r="IF672"/>
      <c r="IG672"/>
      <c r="IH672"/>
      <c r="II672"/>
      <c r="IJ672"/>
      <c r="IK672"/>
      <c r="IL672"/>
      <c r="IM672"/>
      <c r="IN672"/>
      <c r="IO672"/>
    </row>
    <row r="673" spans="1:249" s="427" customFormat="1" ht="18" customHeight="1">
      <c r="A673" s="378">
        <v>2089901</v>
      </c>
      <c r="B673" s="344" t="s">
        <v>96</v>
      </c>
      <c r="C673" s="273"/>
      <c r="D673" s="273"/>
      <c r="E673" s="273">
        <v>0</v>
      </c>
      <c r="F673" s="447"/>
      <c r="G673" s="273">
        <v>0</v>
      </c>
      <c r="H673" s="447"/>
      <c r="I673" s="454"/>
      <c r="HQ673"/>
      <c r="HR673"/>
      <c r="HS673"/>
      <c r="HT673"/>
      <c r="HU673"/>
      <c r="HV673"/>
      <c r="HW673"/>
      <c r="HX673"/>
      <c r="HY673"/>
      <c r="HZ673"/>
      <c r="IA673"/>
      <c r="IB673"/>
      <c r="IC673"/>
      <c r="ID673"/>
      <c r="IE673"/>
      <c r="IF673"/>
      <c r="IG673"/>
      <c r="IH673"/>
      <c r="II673"/>
      <c r="IJ673"/>
      <c r="IK673"/>
      <c r="IL673"/>
      <c r="IM673"/>
      <c r="IN673"/>
      <c r="IO673"/>
    </row>
    <row r="674" spans="1:249" s="428" customFormat="1" ht="18" customHeight="1">
      <c r="A674" s="459">
        <v>210</v>
      </c>
      <c r="B674" s="344" t="s">
        <v>97</v>
      </c>
      <c r="C674" s="273"/>
      <c r="D674" s="273"/>
      <c r="E674" s="273">
        <v>0</v>
      </c>
      <c r="F674" s="447"/>
      <c r="G674" s="273">
        <v>19</v>
      </c>
      <c r="H674" s="447">
        <v>-1</v>
      </c>
      <c r="I674" s="454"/>
    </row>
    <row r="675" spans="1:249" s="427" customFormat="1" ht="18" customHeight="1">
      <c r="A675" s="378">
        <v>21001</v>
      </c>
      <c r="B675" s="344" t="s">
        <v>98</v>
      </c>
      <c r="C675" s="273"/>
      <c r="D675" s="273"/>
      <c r="E675" s="273">
        <v>0</v>
      </c>
      <c r="F675" s="447"/>
      <c r="G675" s="273">
        <v>0</v>
      </c>
      <c r="H675" s="447"/>
      <c r="I675" s="454"/>
      <c r="HQ675"/>
      <c r="HR675"/>
      <c r="HS675"/>
      <c r="HT675"/>
      <c r="HU675"/>
      <c r="HV675"/>
      <c r="HW675"/>
      <c r="HX675"/>
      <c r="HY675"/>
      <c r="HZ675"/>
      <c r="IA675"/>
      <c r="IB675"/>
      <c r="IC675"/>
      <c r="ID675"/>
      <c r="IE675"/>
      <c r="IF675"/>
      <c r="IG675"/>
      <c r="IH675"/>
      <c r="II675"/>
      <c r="IJ675"/>
      <c r="IK675"/>
      <c r="IL675"/>
      <c r="IM675"/>
      <c r="IN675"/>
      <c r="IO675"/>
    </row>
    <row r="676" spans="1:249" s="427" customFormat="1" ht="18" customHeight="1">
      <c r="A676" s="378">
        <v>2100101</v>
      </c>
      <c r="B676" s="344" t="s">
        <v>609</v>
      </c>
      <c r="C676" s="273">
        <v>6786</v>
      </c>
      <c r="D676" s="273"/>
      <c r="E676" s="273">
        <v>6697</v>
      </c>
      <c r="F676" s="447"/>
      <c r="G676" s="273">
        <v>5107</v>
      </c>
      <c r="H676" s="447">
        <v>0.3113373800665753</v>
      </c>
      <c r="I676" s="454"/>
      <c r="HQ676"/>
      <c r="HR676"/>
      <c r="HS676"/>
      <c r="HT676"/>
      <c r="HU676"/>
      <c r="HV676"/>
      <c r="HW676"/>
      <c r="HX676"/>
      <c r="HY676"/>
      <c r="HZ676"/>
      <c r="IA676"/>
      <c r="IB676"/>
      <c r="IC676"/>
      <c r="ID676"/>
      <c r="IE676"/>
      <c r="IF676"/>
      <c r="IG676"/>
      <c r="IH676"/>
      <c r="II676"/>
      <c r="IJ676"/>
      <c r="IK676"/>
      <c r="IL676"/>
      <c r="IM676"/>
      <c r="IN676"/>
      <c r="IO676"/>
    </row>
    <row r="677" spans="1:249" s="427" customFormat="1" ht="18" customHeight="1">
      <c r="A677" s="378">
        <v>2100102</v>
      </c>
      <c r="B677" s="344" t="s">
        <v>610</v>
      </c>
      <c r="C677" s="273">
        <v>187</v>
      </c>
      <c r="D677" s="273"/>
      <c r="E677" s="273">
        <v>186</v>
      </c>
      <c r="F677" s="447"/>
      <c r="G677" s="273">
        <v>144</v>
      </c>
      <c r="H677" s="447">
        <v>0.29166666666666674</v>
      </c>
      <c r="I677" s="454"/>
      <c r="HQ677"/>
      <c r="HR677"/>
      <c r="HS677"/>
      <c r="HT677"/>
      <c r="HU677"/>
      <c r="HV677"/>
      <c r="HW677"/>
      <c r="HX677"/>
      <c r="HY677"/>
      <c r="HZ677"/>
      <c r="IA677"/>
      <c r="IB677"/>
      <c r="IC677"/>
      <c r="ID677"/>
      <c r="IE677"/>
      <c r="IF677"/>
      <c r="IG677"/>
      <c r="IH677"/>
      <c r="II677"/>
      <c r="IJ677"/>
      <c r="IK677"/>
      <c r="IL677"/>
      <c r="IM677"/>
      <c r="IN677"/>
      <c r="IO677"/>
    </row>
    <row r="678" spans="1:249" s="427" customFormat="1" ht="18" customHeight="1">
      <c r="A678" s="378">
        <v>2100103</v>
      </c>
      <c r="B678" s="344" t="s">
        <v>611</v>
      </c>
      <c r="C678" s="273">
        <v>2300</v>
      </c>
      <c r="D678" s="273"/>
      <c r="E678" s="273">
        <v>1890</v>
      </c>
      <c r="F678" s="447"/>
      <c r="G678" s="273">
        <v>1145</v>
      </c>
      <c r="H678" s="447">
        <v>0.65065502183406121</v>
      </c>
      <c r="I678" s="454"/>
      <c r="HQ678"/>
      <c r="HR678"/>
      <c r="HS678"/>
      <c r="HT678"/>
      <c r="HU678"/>
      <c r="HV678"/>
      <c r="HW678"/>
      <c r="HX678"/>
      <c r="HY678"/>
      <c r="HZ678"/>
      <c r="IA678"/>
      <c r="IB678"/>
      <c r="IC678"/>
      <c r="ID678"/>
      <c r="IE678"/>
      <c r="IF678"/>
      <c r="IG678"/>
      <c r="IH678"/>
      <c r="II678"/>
      <c r="IJ678"/>
      <c r="IK678"/>
      <c r="IL678"/>
      <c r="IM678"/>
      <c r="IN678"/>
      <c r="IO678"/>
    </row>
    <row r="679" spans="1:249" s="427" customFormat="1" ht="18" customHeight="1">
      <c r="A679" s="378">
        <v>2100199</v>
      </c>
      <c r="B679" s="344" t="s">
        <v>612</v>
      </c>
      <c r="C679" s="273">
        <v>35054</v>
      </c>
      <c r="D679" s="273"/>
      <c r="E679" s="273">
        <v>35464</v>
      </c>
      <c r="F679" s="447"/>
      <c r="G679" s="273">
        <v>31407</v>
      </c>
      <c r="H679" s="447">
        <v>0.12917502467602771</v>
      </c>
      <c r="I679" s="454"/>
      <c r="HQ679"/>
      <c r="HR679"/>
      <c r="HS679"/>
      <c r="HT679"/>
      <c r="HU679"/>
      <c r="HV679"/>
      <c r="HW679"/>
      <c r="HX679"/>
      <c r="HY679"/>
      <c r="HZ679"/>
      <c r="IA679"/>
      <c r="IB679"/>
      <c r="IC679"/>
      <c r="ID679"/>
      <c r="IE679"/>
      <c r="IF679"/>
      <c r="IG679"/>
      <c r="IH679"/>
      <c r="II679"/>
      <c r="IJ679"/>
      <c r="IK679"/>
      <c r="IL679"/>
      <c r="IM679"/>
      <c r="IN679"/>
      <c r="IO679"/>
    </row>
    <row r="680" spans="1:249" s="427" customFormat="1" ht="18" customHeight="1">
      <c r="A680" s="378">
        <v>21002</v>
      </c>
      <c r="B680" s="344" t="s">
        <v>105</v>
      </c>
      <c r="C680" s="273">
        <v>8439</v>
      </c>
      <c r="D680" s="273"/>
      <c r="E680" s="273">
        <v>8718</v>
      </c>
      <c r="F680" s="447"/>
      <c r="G680" s="273">
        <v>8735</v>
      </c>
      <c r="H680" s="447">
        <v>-1.9461934745277354E-3</v>
      </c>
      <c r="I680" s="454"/>
      <c r="HQ680"/>
      <c r="HR680"/>
      <c r="HS680"/>
      <c r="HT680"/>
      <c r="HU680"/>
      <c r="HV680"/>
      <c r="HW680"/>
      <c r="HX680"/>
      <c r="HY680"/>
      <c r="HZ680"/>
      <c r="IA680"/>
      <c r="IB680"/>
      <c r="IC680"/>
      <c r="ID680"/>
      <c r="IE680"/>
      <c r="IF680"/>
      <c r="IG680"/>
      <c r="IH680"/>
      <c r="II680"/>
      <c r="IJ680"/>
      <c r="IK680"/>
      <c r="IL680"/>
      <c r="IM680"/>
      <c r="IN680"/>
      <c r="IO680"/>
    </row>
    <row r="681" spans="1:249" s="427" customFormat="1" ht="18" customHeight="1">
      <c r="A681" s="378">
        <v>2100201</v>
      </c>
      <c r="B681" s="344" t="s">
        <v>613</v>
      </c>
      <c r="C681" s="273">
        <v>311</v>
      </c>
      <c r="D681" s="273"/>
      <c r="E681" s="273">
        <v>245</v>
      </c>
      <c r="F681" s="447"/>
      <c r="G681" s="273">
        <v>217</v>
      </c>
      <c r="H681" s="447">
        <v>0.12903225806451624</v>
      </c>
      <c r="I681" s="454"/>
      <c r="HQ681"/>
      <c r="HR681"/>
      <c r="HS681"/>
      <c r="HT681"/>
      <c r="HU681"/>
      <c r="HV681"/>
      <c r="HW681"/>
      <c r="HX681"/>
      <c r="HY681"/>
      <c r="HZ681"/>
      <c r="IA681"/>
      <c r="IB681"/>
      <c r="IC681"/>
      <c r="ID681"/>
      <c r="IE681"/>
      <c r="IF681"/>
      <c r="IG681"/>
      <c r="IH681"/>
      <c r="II681"/>
      <c r="IJ681"/>
      <c r="IK681"/>
      <c r="IL681"/>
      <c r="IM681"/>
      <c r="IN681"/>
      <c r="IO681"/>
    </row>
    <row r="682" spans="1:249" s="427" customFormat="1" ht="18" customHeight="1">
      <c r="A682" s="378">
        <v>2100202</v>
      </c>
      <c r="B682" s="441" t="s">
        <v>614</v>
      </c>
      <c r="C682" s="273">
        <v>34266</v>
      </c>
      <c r="D682" s="273">
        <v>30784</v>
      </c>
      <c r="E682" s="273">
        <v>30784</v>
      </c>
      <c r="F682" s="447">
        <v>1</v>
      </c>
      <c r="G682" s="273">
        <v>31676</v>
      </c>
      <c r="H682" s="447">
        <v>-2.8160121227427726E-2</v>
      </c>
      <c r="I682" s="454"/>
      <c r="HQ682"/>
      <c r="HR682"/>
      <c r="HS682"/>
      <c r="HT682"/>
      <c r="HU682"/>
      <c r="HV682"/>
      <c r="HW682"/>
      <c r="HX682"/>
      <c r="HY682"/>
      <c r="HZ682"/>
      <c r="IA682"/>
      <c r="IB682"/>
      <c r="IC682"/>
      <c r="ID682"/>
      <c r="IE682"/>
      <c r="IF682"/>
      <c r="IG682"/>
      <c r="IH682"/>
      <c r="II682"/>
      <c r="IJ682"/>
      <c r="IK682"/>
      <c r="IL682"/>
      <c r="IM682"/>
      <c r="IN682"/>
      <c r="IO682"/>
    </row>
    <row r="683" spans="1:249" s="427" customFormat="1" ht="18" customHeight="1">
      <c r="A683" s="378">
        <v>2100203</v>
      </c>
      <c r="B683" s="344" t="s">
        <v>615</v>
      </c>
      <c r="C683" s="273">
        <v>17175</v>
      </c>
      <c r="D683" s="273"/>
      <c r="E683" s="273">
        <v>14141</v>
      </c>
      <c r="F683" s="447"/>
      <c r="G683" s="273">
        <v>16623</v>
      </c>
      <c r="H683" s="447">
        <v>-0.14931119533176929</v>
      </c>
      <c r="I683" s="454"/>
      <c r="HQ683"/>
      <c r="HR683"/>
      <c r="HS683"/>
      <c r="HT683"/>
      <c r="HU683"/>
      <c r="HV683"/>
      <c r="HW683"/>
      <c r="HX683"/>
      <c r="HY683"/>
      <c r="HZ683"/>
      <c r="IA683"/>
      <c r="IB683"/>
      <c r="IC683"/>
      <c r="ID683"/>
      <c r="IE683"/>
      <c r="IF683"/>
      <c r="IG683"/>
      <c r="IH683"/>
      <c r="II683"/>
      <c r="IJ683"/>
      <c r="IK683"/>
      <c r="IL683"/>
      <c r="IM683"/>
      <c r="IN683"/>
      <c r="IO683"/>
    </row>
    <row r="684" spans="1:249" s="427" customFormat="1" ht="18" customHeight="1">
      <c r="A684" s="378">
        <v>2100204</v>
      </c>
      <c r="B684" s="344" t="s">
        <v>616</v>
      </c>
      <c r="C684" s="273">
        <v>11365</v>
      </c>
      <c r="D684" s="273"/>
      <c r="E684" s="273">
        <v>10918</v>
      </c>
      <c r="F684" s="447"/>
      <c r="G684" s="273">
        <v>9654</v>
      </c>
      <c r="H684" s="447">
        <v>0.13093018437953186</v>
      </c>
      <c r="I684" s="454"/>
      <c r="HQ684"/>
      <c r="HR684"/>
      <c r="HS684"/>
      <c r="HT684"/>
      <c r="HU684"/>
      <c r="HV684"/>
      <c r="HW684"/>
      <c r="HX684"/>
      <c r="HY684"/>
      <c r="HZ684"/>
      <c r="IA684"/>
      <c r="IB684"/>
      <c r="IC684"/>
      <c r="ID684"/>
      <c r="IE684"/>
      <c r="IF684"/>
      <c r="IG684"/>
      <c r="IH684"/>
      <c r="II684"/>
      <c r="IJ684"/>
      <c r="IK684"/>
      <c r="IL684"/>
      <c r="IM684"/>
      <c r="IN684"/>
      <c r="IO684"/>
    </row>
    <row r="685" spans="1:249" s="427" customFormat="1" ht="18" customHeight="1">
      <c r="A685" s="378">
        <v>2100205</v>
      </c>
      <c r="B685" s="344" t="s">
        <v>617</v>
      </c>
      <c r="C685" s="273">
        <v>1000</v>
      </c>
      <c r="D685" s="273"/>
      <c r="E685" s="273">
        <v>1000</v>
      </c>
      <c r="F685" s="447"/>
      <c r="G685" s="273">
        <v>1004</v>
      </c>
      <c r="H685" s="447">
        <v>-3.9840637450199168E-3</v>
      </c>
      <c r="I685" s="457"/>
      <c r="HQ685"/>
      <c r="HR685"/>
      <c r="HS685"/>
      <c r="HT685"/>
      <c r="HU685"/>
      <c r="HV685"/>
      <c r="HW685"/>
      <c r="HX685"/>
      <c r="HY685"/>
      <c r="HZ685"/>
      <c r="IA685"/>
      <c r="IB685"/>
      <c r="IC685"/>
      <c r="ID685"/>
      <c r="IE685"/>
      <c r="IF685"/>
      <c r="IG685"/>
      <c r="IH685"/>
      <c r="II685"/>
      <c r="IJ685"/>
      <c r="IK685"/>
      <c r="IL685"/>
      <c r="IM685"/>
      <c r="IN685"/>
      <c r="IO685"/>
    </row>
    <row r="686" spans="1:249" s="427" customFormat="1" ht="18" customHeight="1">
      <c r="A686" s="378">
        <v>2100206</v>
      </c>
      <c r="B686" s="344" t="s">
        <v>618</v>
      </c>
      <c r="C686" s="273">
        <v>4725</v>
      </c>
      <c r="D686" s="273"/>
      <c r="E686" s="273">
        <v>4725</v>
      </c>
      <c r="F686" s="447"/>
      <c r="G686" s="273">
        <v>4395</v>
      </c>
      <c r="H686" s="447">
        <v>7.5085324232081918E-2</v>
      </c>
      <c r="I686" s="454"/>
      <c r="HQ686"/>
      <c r="HR686"/>
      <c r="HS686"/>
      <c r="HT686"/>
      <c r="HU686"/>
      <c r="HV686"/>
      <c r="HW686"/>
      <c r="HX686"/>
      <c r="HY686"/>
      <c r="HZ686"/>
      <c r="IA686"/>
      <c r="IB686"/>
      <c r="IC686"/>
      <c r="ID686"/>
      <c r="IE686"/>
      <c r="IF686"/>
      <c r="IG686"/>
      <c r="IH686"/>
      <c r="II686"/>
      <c r="IJ686"/>
      <c r="IK686"/>
      <c r="IL686"/>
      <c r="IM686"/>
      <c r="IN686"/>
      <c r="IO686"/>
    </row>
    <row r="687" spans="1:249" s="427" customFormat="1" ht="18" customHeight="1">
      <c r="A687" s="378">
        <v>2100207</v>
      </c>
      <c r="B687" s="441" t="s">
        <v>619</v>
      </c>
      <c r="C687" s="273">
        <v>130146</v>
      </c>
      <c r="D687" s="273">
        <v>132993</v>
      </c>
      <c r="E687" s="273">
        <v>132993</v>
      </c>
      <c r="F687" s="447">
        <v>1</v>
      </c>
      <c r="G687" s="273">
        <v>106429</v>
      </c>
      <c r="H687" s="447">
        <v>0.24959362579748001</v>
      </c>
      <c r="I687" s="454"/>
      <c r="HQ687"/>
      <c r="HR687"/>
      <c r="HS687"/>
      <c r="HT687"/>
      <c r="HU687"/>
      <c r="HV687"/>
      <c r="HW687"/>
      <c r="HX687"/>
      <c r="HY687"/>
      <c r="HZ687"/>
      <c r="IA687"/>
      <c r="IB687"/>
      <c r="IC687"/>
      <c r="ID687"/>
      <c r="IE687"/>
      <c r="IF687"/>
      <c r="IG687"/>
      <c r="IH687"/>
      <c r="II687"/>
      <c r="IJ687"/>
      <c r="IK687"/>
      <c r="IL687"/>
      <c r="IM687"/>
      <c r="IN687"/>
      <c r="IO687"/>
    </row>
    <row r="688" spans="1:249" s="427" customFormat="1" ht="18" customHeight="1">
      <c r="A688" s="378">
        <v>2100208</v>
      </c>
      <c r="B688" s="344" t="s">
        <v>620</v>
      </c>
      <c r="C688" s="273">
        <v>18000</v>
      </c>
      <c r="D688" s="273"/>
      <c r="E688" s="273">
        <v>0</v>
      </c>
      <c r="F688" s="447"/>
      <c r="G688" s="273">
        <v>0</v>
      </c>
      <c r="H688" s="447"/>
      <c r="I688" s="454"/>
      <c r="HQ688"/>
      <c r="HR688"/>
      <c r="HS688"/>
      <c r="HT688"/>
      <c r="HU688"/>
      <c r="HV688"/>
      <c r="HW688"/>
      <c r="HX688"/>
      <c r="HY688"/>
      <c r="HZ688"/>
      <c r="IA688"/>
      <c r="IB688"/>
      <c r="IC688"/>
      <c r="ID688"/>
      <c r="IE688"/>
      <c r="IF688"/>
      <c r="IG688"/>
      <c r="IH688"/>
      <c r="II688"/>
      <c r="IJ688"/>
      <c r="IK688"/>
      <c r="IL688"/>
      <c r="IM688"/>
      <c r="IN688"/>
      <c r="IO688"/>
    </row>
    <row r="689" spans="1:249" s="427" customFormat="1" ht="18" customHeight="1">
      <c r="A689" s="378">
        <v>2100209</v>
      </c>
      <c r="B689" s="344" t="s">
        <v>621</v>
      </c>
      <c r="C689" s="273">
        <v>100360</v>
      </c>
      <c r="D689" s="273"/>
      <c r="E689" s="273">
        <v>132993</v>
      </c>
      <c r="F689" s="447"/>
      <c r="G689" s="273">
        <v>106429</v>
      </c>
      <c r="H689" s="447">
        <v>0.24959362579748001</v>
      </c>
      <c r="I689" s="454"/>
      <c r="HQ689"/>
      <c r="HR689"/>
      <c r="HS689"/>
      <c r="HT689"/>
      <c r="HU689"/>
      <c r="HV689"/>
      <c r="HW689"/>
      <c r="HX689"/>
      <c r="HY689"/>
      <c r="HZ689"/>
      <c r="IA689"/>
      <c r="IB689"/>
      <c r="IC689"/>
      <c r="ID689"/>
      <c r="IE689"/>
      <c r="IF689"/>
      <c r="IG689"/>
      <c r="IH689"/>
      <c r="II689"/>
      <c r="IJ689"/>
      <c r="IK689"/>
      <c r="IL689"/>
      <c r="IM689"/>
      <c r="IN689"/>
      <c r="IO689"/>
    </row>
    <row r="690" spans="1:249" s="427" customFormat="1" ht="18" customHeight="1">
      <c r="A690" s="378">
        <v>2100210</v>
      </c>
      <c r="B690" s="344" t="s">
        <v>622</v>
      </c>
      <c r="C690" s="273"/>
      <c r="D690" s="273"/>
      <c r="E690" s="273">
        <v>0</v>
      </c>
      <c r="F690" s="447"/>
      <c r="G690" s="273">
        <v>0</v>
      </c>
      <c r="H690" s="447"/>
      <c r="I690" s="454"/>
      <c r="HQ690"/>
      <c r="HR690"/>
      <c r="HS690"/>
      <c r="HT690"/>
      <c r="HU690"/>
      <c r="HV690"/>
      <c r="HW690"/>
      <c r="HX690"/>
      <c r="HY690"/>
      <c r="HZ690"/>
      <c r="IA690"/>
      <c r="IB690"/>
      <c r="IC690"/>
      <c r="ID690"/>
      <c r="IE690"/>
      <c r="IF690"/>
      <c r="IG690"/>
      <c r="IH690"/>
      <c r="II690"/>
      <c r="IJ690"/>
      <c r="IK690"/>
      <c r="IL690"/>
      <c r="IM690"/>
      <c r="IN690"/>
      <c r="IO690"/>
    </row>
    <row r="691" spans="1:249" s="427" customFormat="1" ht="18" customHeight="1">
      <c r="A691" s="378">
        <v>2100211</v>
      </c>
      <c r="B691" s="344" t="s">
        <v>623</v>
      </c>
      <c r="C691" s="273">
        <v>11786</v>
      </c>
      <c r="D691" s="273"/>
      <c r="E691" s="273">
        <v>0</v>
      </c>
      <c r="F691" s="447"/>
      <c r="G691" s="273">
        <v>0</v>
      </c>
      <c r="H691" s="447"/>
      <c r="I691" s="454"/>
      <c r="HQ691"/>
      <c r="HR691"/>
      <c r="HS691"/>
      <c r="HT691"/>
      <c r="HU691"/>
      <c r="HV691"/>
      <c r="HW691"/>
      <c r="HX691"/>
      <c r="HY691"/>
      <c r="HZ691"/>
      <c r="IA691"/>
      <c r="IB691"/>
      <c r="IC691"/>
      <c r="ID691"/>
      <c r="IE691"/>
      <c r="IF691"/>
      <c r="IG691"/>
      <c r="IH691"/>
      <c r="II691"/>
      <c r="IJ691"/>
      <c r="IK691"/>
      <c r="IL691"/>
      <c r="IM691"/>
      <c r="IN691"/>
      <c r="IO691"/>
    </row>
    <row r="692" spans="1:249" s="427" customFormat="1" ht="18" customHeight="1">
      <c r="A692" s="378">
        <v>2100299</v>
      </c>
      <c r="B692" s="344" t="s">
        <v>624</v>
      </c>
      <c r="C692" s="273"/>
      <c r="D692" s="273"/>
      <c r="E692" s="273">
        <v>0</v>
      </c>
      <c r="F692" s="447"/>
      <c r="G692" s="273">
        <v>0</v>
      </c>
      <c r="H692" s="447"/>
      <c r="I692" s="454"/>
      <c r="HQ692"/>
      <c r="HR692"/>
      <c r="HS692"/>
      <c r="HT692"/>
      <c r="HU692"/>
      <c r="HV692"/>
      <c r="HW692"/>
      <c r="HX692"/>
      <c r="HY692"/>
      <c r="HZ692"/>
      <c r="IA692"/>
      <c r="IB692"/>
      <c r="IC692"/>
      <c r="ID692"/>
      <c r="IE692"/>
      <c r="IF692"/>
      <c r="IG692"/>
      <c r="IH692"/>
      <c r="II692"/>
      <c r="IJ692"/>
      <c r="IK692"/>
      <c r="IL692"/>
      <c r="IM692"/>
      <c r="IN692"/>
      <c r="IO692"/>
    </row>
    <row r="693" spans="1:249" s="427" customFormat="1" ht="18" customHeight="1">
      <c r="A693" s="378">
        <v>21003</v>
      </c>
      <c r="B693" s="441" t="s">
        <v>625</v>
      </c>
      <c r="C693" s="273"/>
      <c r="D693" s="273"/>
      <c r="E693" s="273">
        <v>0</v>
      </c>
      <c r="F693" s="447"/>
      <c r="G693" s="273">
        <v>0</v>
      </c>
      <c r="H693" s="447"/>
      <c r="I693" s="454"/>
      <c r="HQ693"/>
      <c r="HR693"/>
      <c r="HS693"/>
      <c r="HT693"/>
      <c r="HU693"/>
      <c r="HV693"/>
      <c r="HW693"/>
      <c r="HX693"/>
      <c r="HY693"/>
      <c r="HZ693"/>
      <c r="IA693"/>
      <c r="IB693"/>
      <c r="IC693"/>
      <c r="ID693"/>
      <c r="IE693"/>
      <c r="IF693"/>
      <c r="IG693"/>
      <c r="IH693"/>
      <c r="II693"/>
      <c r="IJ693"/>
      <c r="IK693"/>
      <c r="IL693"/>
      <c r="IM693"/>
      <c r="IN693"/>
      <c r="IO693"/>
    </row>
    <row r="694" spans="1:249" s="427" customFormat="1" ht="18" customHeight="1">
      <c r="A694" s="378">
        <v>2100301</v>
      </c>
      <c r="B694" s="344" t="s">
        <v>626</v>
      </c>
      <c r="C694" s="273"/>
      <c r="D694" s="273"/>
      <c r="E694" s="273">
        <v>0</v>
      </c>
      <c r="F694" s="447"/>
      <c r="G694" s="273">
        <v>0</v>
      </c>
      <c r="H694" s="447"/>
      <c r="I694" s="454"/>
      <c r="HQ694"/>
      <c r="HR694"/>
      <c r="HS694"/>
      <c r="HT694"/>
      <c r="HU694"/>
      <c r="HV694"/>
      <c r="HW694"/>
      <c r="HX694"/>
      <c r="HY694"/>
      <c r="HZ694"/>
      <c r="IA694"/>
      <c r="IB694"/>
      <c r="IC694"/>
      <c r="ID694"/>
      <c r="IE694"/>
      <c r="IF694"/>
      <c r="IG694"/>
      <c r="IH694"/>
      <c r="II694"/>
      <c r="IJ694"/>
      <c r="IK694"/>
      <c r="IL694"/>
      <c r="IM694"/>
      <c r="IN694"/>
      <c r="IO694"/>
    </row>
    <row r="695" spans="1:249" s="427" customFormat="1" ht="18" customHeight="1">
      <c r="A695" s="378">
        <v>2100302</v>
      </c>
      <c r="B695" s="344" t="s">
        <v>627</v>
      </c>
      <c r="C695" s="273"/>
      <c r="D695" s="273"/>
      <c r="E695" s="273">
        <v>0</v>
      </c>
      <c r="F695" s="447"/>
      <c r="G695" s="273">
        <v>0</v>
      </c>
      <c r="H695" s="447"/>
      <c r="I695" s="454"/>
      <c r="HQ695"/>
      <c r="HR695"/>
      <c r="HS695"/>
      <c r="HT695"/>
      <c r="HU695"/>
      <c r="HV695"/>
      <c r="HW695"/>
      <c r="HX695"/>
      <c r="HY695"/>
      <c r="HZ695"/>
      <c r="IA695"/>
      <c r="IB695"/>
      <c r="IC695"/>
      <c r="ID695"/>
      <c r="IE695"/>
      <c r="IF695"/>
      <c r="IG695"/>
      <c r="IH695"/>
      <c r="II695"/>
      <c r="IJ695"/>
      <c r="IK695"/>
      <c r="IL695"/>
      <c r="IM695"/>
      <c r="IN695"/>
      <c r="IO695"/>
    </row>
    <row r="696" spans="1:249" s="427" customFormat="1" ht="18" customHeight="1">
      <c r="A696" s="378">
        <v>2100399</v>
      </c>
      <c r="B696" s="344" t="s">
        <v>628</v>
      </c>
      <c r="C696" s="273"/>
      <c r="D696" s="273"/>
      <c r="E696" s="273">
        <v>0</v>
      </c>
      <c r="F696" s="447"/>
      <c r="G696" s="273">
        <v>0</v>
      </c>
      <c r="H696" s="447"/>
      <c r="I696" s="454"/>
      <c r="HQ696"/>
      <c r="HR696"/>
      <c r="HS696"/>
      <c r="HT696"/>
      <c r="HU696"/>
      <c r="HV696"/>
      <c r="HW696"/>
      <c r="HX696"/>
      <c r="HY696"/>
      <c r="HZ696"/>
      <c r="IA696"/>
      <c r="IB696"/>
      <c r="IC696"/>
      <c r="ID696"/>
      <c r="IE696"/>
      <c r="IF696"/>
      <c r="IG696"/>
      <c r="IH696"/>
      <c r="II696"/>
      <c r="IJ696"/>
      <c r="IK696"/>
      <c r="IL696"/>
      <c r="IM696"/>
      <c r="IN696"/>
      <c r="IO696"/>
    </row>
    <row r="697" spans="1:249" s="427" customFormat="1" ht="18" customHeight="1">
      <c r="A697" s="378">
        <v>21004</v>
      </c>
      <c r="B697" s="441" t="s">
        <v>629</v>
      </c>
      <c r="C697" s="273"/>
      <c r="D697" s="273"/>
      <c r="E697" s="273">
        <v>0</v>
      </c>
      <c r="F697" s="447"/>
      <c r="G697" s="273">
        <v>0</v>
      </c>
      <c r="H697" s="447"/>
      <c r="I697" s="454"/>
      <c r="HQ697"/>
      <c r="HR697"/>
      <c r="HS697"/>
      <c r="HT697"/>
      <c r="HU697"/>
      <c r="HV697"/>
      <c r="HW697"/>
      <c r="HX697"/>
      <c r="HY697"/>
      <c r="HZ697"/>
      <c r="IA697"/>
      <c r="IB697"/>
      <c r="IC697"/>
      <c r="ID697"/>
      <c r="IE697"/>
      <c r="IF697"/>
      <c r="IG697"/>
      <c r="IH697"/>
      <c r="II697"/>
      <c r="IJ697"/>
      <c r="IK697"/>
      <c r="IL697"/>
      <c r="IM697"/>
      <c r="IN697"/>
      <c r="IO697"/>
    </row>
    <row r="698" spans="1:249" s="427" customFormat="1" ht="18" customHeight="1">
      <c r="A698" s="378">
        <v>2100401</v>
      </c>
      <c r="B698" s="344" t="s">
        <v>630</v>
      </c>
      <c r="C698" s="273"/>
      <c r="D698" s="273"/>
      <c r="E698" s="273">
        <v>0</v>
      </c>
      <c r="F698" s="447"/>
      <c r="G698" s="273">
        <v>0</v>
      </c>
      <c r="H698" s="447"/>
      <c r="I698" s="454"/>
      <c r="HQ698"/>
      <c r="HR698"/>
      <c r="HS698"/>
      <c r="HT698"/>
      <c r="HU698"/>
      <c r="HV698"/>
      <c r="HW698"/>
      <c r="HX698"/>
      <c r="HY698"/>
      <c r="HZ698"/>
      <c r="IA698"/>
      <c r="IB698"/>
      <c r="IC698"/>
      <c r="ID698"/>
      <c r="IE698"/>
      <c r="IF698"/>
      <c r="IG698"/>
      <c r="IH698"/>
      <c r="II698"/>
      <c r="IJ698"/>
      <c r="IK698"/>
      <c r="IL698"/>
      <c r="IM698"/>
      <c r="IN698"/>
      <c r="IO698"/>
    </row>
    <row r="699" spans="1:249" s="427" customFormat="1" ht="18" customHeight="1">
      <c r="A699" s="378">
        <v>2100402</v>
      </c>
      <c r="B699" s="344" t="s">
        <v>631</v>
      </c>
      <c r="C699" s="273"/>
      <c r="D699" s="273"/>
      <c r="E699" s="273">
        <v>0</v>
      </c>
      <c r="F699" s="447"/>
      <c r="G699" s="273">
        <v>0</v>
      </c>
      <c r="H699" s="447"/>
      <c r="I699" s="454"/>
      <c r="HQ699"/>
      <c r="HR699"/>
      <c r="HS699"/>
      <c r="HT699"/>
      <c r="HU699"/>
      <c r="HV699"/>
      <c r="HW699"/>
      <c r="HX699"/>
      <c r="HY699"/>
      <c r="HZ699"/>
      <c r="IA699"/>
      <c r="IB699"/>
      <c r="IC699"/>
      <c r="ID699"/>
      <c r="IE699"/>
      <c r="IF699"/>
      <c r="IG699"/>
      <c r="IH699"/>
      <c r="II699"/>
      <c r="IJ699"/>
      <c r="IK699"/>
      <c r="IL699"/>
      <c r="IM699"/>
      <c r="IN699"/>
      <c r="IO699"/>
    </row>
    <row r="700" spans="1:249" s="427" customFormat="1" ht="18" customHeight="1">
      <c r="A700" s="378">
        <v>2100403</v>
      </c>
      <c r="B700" s="441" t="s">
        <v>632</v>
      </c>
      <c r="C700" s="273">
        <v>200904</v>
      </c>
      <c r="D700" s="273">
        <v>121413</v>
      </c>
      <c r="E700" s="273">
        <v>117704</v>
      </c>
      <c r="F700" s="447">
        <v>0.96945137670595405</v>
      </c>
      <c r="G700" s="273">
        <v>144676</v>
      </c>
      <c r="H700" s="447">
        <v>-0.18643036854765127</v>
      </c>
      <c r="I700" s="454"/>
      <c r="HQ700"/>
      <c r="HR700"/>
      <c r="HS700"/>
      <c r="HT700"/>
      <c r="HU700"/>
      <c r="HV700"/>
      <c r="HW700"/>
      <c r="HX700"/>
      <c r="HY700"/>
      <c r="HZ700"/>
      <c r="IA700"/>
      <c r="IB700"/>
      <c r="IC700"/>
      <c r="ID700"/>
      <c r="IE700"/>
      <c r="IF700"/>
      <c r="IG700"/>
      <c r="IH700"/>
      <c r="II700"/>
      <c r="IJ700"/>
      <c r="IK700"/>
      <c r="IL700"/>
      <c r="IM700"/>
      <c r="IN700"/>
      <c r="IO700"/>
    </row>
    <row r="701" spans="1:249" s="427" customFormat="1" ht="18" customHeight="1">
      <c r="A701" s="378">
        <v>2100404</v>
      </c>
      <c r="B701" s="344" t="s">
        <v>633</v>
      </c>
      <c r="C701" s="273">
        <v>200904</v>
      </c>
      <c r="D701" s="273"/>
      <c r="E701" s="273">
        <v>117704</v>
      </c>
      <c r="F701" s="447"/>
      <c r="G701" s="273">
        <v>144676</v>
      </c>
      <c r="H701" s="447">
        <v>-0.18643036854765127</v>
      </c>
      <c r="I701" s="457"/>
      <c r="HQ701"/>
      <c r="HR701"/>
      <c r="HS701"/>
      <c r="HT701"/>
      <c r="HU701"/>
      <c r="HV701"/>
      <c r="HW701"/>
      <c r="HX701"/>
      <c r="HY701"/>
      <c r="HZ701"/>
      <c r="IA701"/>
      <c r="IB701"/>
      <c r="IC701"/>
      <c r="ID701"/>
      <c r="IE701"/>
      <c r="IF701"/>
      <c r="IG701"/>
      <c r="IH701"/>
      <c r="II701"/>
      <c r="IJ701"/>
      <c r="IK701"/>
      <c r="IL701"/>
      <c r="IM701"/>
      <c r="IN701"/>
      <c r="IO701"/>
    </row>
    <row r="702" spans="1:249" s="427" customFormat="1" ht="18" customHeight="1">
      <c r="A702" s="378">
        <v>2100405</v>
      </c>
      <c r="B702" s="441" t="s">
        <v>42</v>
      </c>
      <c r="C702" s="462">
        <v>652172</v>
      </c>
      <c r="D702" s="462">
        <v>639181</v>
      </c>
      <c r="E702" s="462">
        <v>627186</v>
      </c>
      <c r="F702" s="443">
        <v>0.98123379762539875</v>
      </c>
      <c r="G702" s="462">
        <v>1049637</v>
      </c>
      <c r="H702" s="443">
        <v>-0.40247342652745666</v>
      </c>
      <c r="I702" s="464"/>
      <c r="HQ702"/>
      <c r="HR702"/>
      <c r="HS702"/>
      <c r="HT702"/>
      <c r="HU702"/>
      <c r="HV702"/>
      <c r="HW702"/>
      <c r="HX702"/>
      <c r="HY702"/>
      <c r="HZ702"/>
      <c r="IA702"/>
      <c r="IB702"/>
      <c r="IC702"/>
      <c r="ID702"/>
      <c r="IE702"/>
      <c r="IF702"/>
      <c r="IG702"/>
      <c r="IH702"/>
      <c r="II702"/>
      <c r="IJ702"/>
      <c r="IK702"/>
      <c r="IL702"/>
      <c r="IM702"/>
      <c r="IN702"/>
      <c r="IO702"/>
    </row>
    <row r="703" spans="1:249" s="427" customFormat="1" ht="18" customHeight="1">
      <c r="A703" s="378">
        <v>2100406</v>
      </c>
      <c r="B703" s="441" t="s">
        <v>634</v>
      </c>
      <c r="C703" s="273">
        <v>22200</v>
      </c>
      <c r="D703" s="273">
        <v>20503</v>
      </c>
      <c r="E703" s="273">
        <v>13799</v>
      </c>
      <c r="F703" s="447">
        <v>0.67302345998146618</v>
      </c>
      <c r="G703" s="273">
        <v>13566</v>
      </c>
      <c r="H703" s="447">
        <v>1.7175291169099216E-2</v>
      </c>
      <c r="I703" s="454"/>
      <c r="HQ703"/>
      <c r="HR703"/>
      <c r="HS703"/>
      <c r="HT703"/>
      <c r="HU703"/>
      <c r="HV703"/>
      <c r="HW703"/>
      <c r="HX703"/>
      <c r="HY703"/>
      <c r="HZ703"/>
      <c r="IA703"/>
      <c r="IB703"/>
      <c r="IC703"/>
      <c r="ID703"/>
      <c r="IE703"/>
      <c r="IF703"/>
      <c r="IG703"/>
      <c r="IH703"/>
      <c r="II703"/>
      <c r="IJ703"/>
      <c r="IK703"/>
      <c r="IL703"/>
      <c r="IM703"/>
      <c r="IN703"/>
      <c r="IO703"/>
    </row>
    <row r="704" spans="1:249" s="427" customFormat="1" ht="18" customHeight="1">
      <c r="A704" s="378"/>
      <c r="B704" s="344" t="s">
        <v>96</v>
      </c>
      <c r="C704" s="273">
        <v>2700</v>
      </c>
      <c r="D704" s="273"/>
      <c r="E704" s="273">
        <v>3450</v>
      </c>
      <c r="F704" s="447"/>
      <c r="G704" s="273">
        <v>3142</v>
      </c>
      <c r="H704" s="447">
        <v>9.802673456397204E-2</v>
      </c>
      <c r="I704" s="454"/>
      <c r="HQ704"/>
      <c r="HR704"/>
      <c r="HS704"/>
      <c r="HT704"/>
      <c r="HU704"/>
      <c r="HV704"/>
      <c r="HW704"/>
      <c r="HX704"/>
      <c r="HY704"/>
      <c r="HZ704"/>
      <c r="IA704"/>
      <c r="IB704"/>
      <c r="IC704"/>
      <c r="ID704"/>
      <c r="IE704"/>
      <c r="IF704"/>
      <c r="IG704"/>
      <c r="IH704"/>
      <c r="II704"/>
      <c r="IJ704"/>
      <c r="IK704"/>
      <c r="IL704"/>
      <c r="IM704"/>
      <c r="IN704"/>
      <c r="IO704"/>
    </row>
    <row r="705" spans="1:249" s="427" customFormat="1" ht="18" customHeight="1">
      <c r="A705" s="378"/>
      <c r="B705" s="344" t="s">
        <v>97</v>
      </c>
      <c r="C705" s="273">
        <v>1118</v>
      </c>
      <c r="D705" s="273"/>
      <c r="E705" s="273">
        <v>1133</v>
      </c>
      <c r="F705" s="447"/>
      <c r="G705" s="273">
        <v>512</v>
      </c>
      <c r="H705" s="447">
        <v>1.212890625</v>
      </c>
      <c r="I705" s="454"/>
      <c r="HQ705"/>
      <c r="HR705"/>
      <c r="HS705"/>
      <c r="HT705"/>
      <c r="HU705"/>
      <c r="HV705"/>
      <c r="HW705"/>
      <c r="HX705"/>
      <c r="HY705"/>
      <c r="HZ705"/>
      <c r="IA705"/>
      <c r="IB705"/>
      <c r="IC705"/>
      <c r="ID705"/>
      <c r="IE705"/>
      <c r="IF705"/>
      <c r="IG705"/>
      <c r="IH705"/>
      <c r="II705"/>
      <c r="IJ705"/>
      <c r="IK705"/>
      <c r="IL705"/>
      <c r="IM705"/>
      <c r="IN705"/>
      <c r="IO705"/>
    </row>
    <row r="706" spans="1:249" s="427" customFormat="1" ht="18" customHeight="1">
      <c r="A706" s="378"/>
      <c r="B706" s="344" t="s">
        <v>98</v>
      </c>
      <c r="C706" s="273"/>
      <c r="D706" s="273"/>
      <c r="E706" s="273">
        <v>0</v>
      </c>
      <c r="F706" s="447"/>
      <c r="G706" s="273">
        <v>0</v>
      </c>
      <c r="H706" s="447"/>
      <c r="I706" s="454"/>
      <c r="HQ706"/>
      <c r="HR706"/>
      <c r="HS706"/>
      <c r="HT706"/>
      <c r="HU706"/>
      <c r="HV706"/>
      <c r="HW706"/>
      <c r="HX706"/>
      <c r="HY706"/>
      <c r="HZ706"/>
      <c r="IA706"/>
      <c r="IB706"/>
      <c r="IC706"/>
      <c r="ID706"/>
      <c r="IE706"/>
      <c r="IF706"/>
      <c r="IG706"/>
      <c r="IH706"/>
      <c r="II706"/>
      <c r="IJ706"/>
      <c r="IK706"/>
      <c r="IL706"/>
      <c r="IM706"/>
      <c r="IN706"/>
      <c r="IO706"/>
    </row>
    <row r="707" spans="1:249" s="427" customFormat="1" ht="18" customHeight="1">
      <c r="A707" s="378"/>
      <c r="B707" s="344" t="s">
        <v>635</v>
      </c>
      <c r="C707" s="273">
        <v>887</v>
      </c>
      <c r="D707" s="273"/>
      <c r="E707" s="273">
        <v>878</v>
      </c>
      <c r="F707" s="447"/>
      <c r="G707" s="273">
        <v>883</v>
      </c>
      <c r="H707" s="447">
        <v>-5.6625141562853809E-3</v>
      </c>
      <c r="I707" s="454"/>
      <c r="HQ707"/>
      <c r="HR707"/>
      <c r="HS707"/>
      <c r="HT707"/>
      <c r="HU707"/>
      <c r="HV707"/>
      <c r="HW707"/>
      <c r="HX707"/>
      <c r="HY707"/>
      <c r="HZ707"/>
      <c r="IA707"/>
      <c r="IB707"/>
      <c r="IC707"/>
      <c r="ID707"/>
      <c r="IE707"/>
      <c r="IF707"/>
      <c r="IG707"/>
      <c r="IH707"/>
      <c r="II707"/>
      <c r="IJ707"/>
      <c r="IK707"/>
      <c r="IL707"/>
      <c r="IM707"/>
      <c r="IN707"/>
      <c r="IO707"/>
    </row>
    <row r="708" spans="1:249" s="427" customFormat="1" ht="18" customHeight="1">
      <c r="A708" s="378"/>
      <c r="B708" s="344" t="s">
        <v>636</v>
      </c>
      <c r="C708" s="273">
        <v>664</v>
      </c>
      <c r="D708" s="273"/>
      <c r="E708" s="273">
        <v>1186</v>
      </c>
      <c r="F708" s="447"/>
      <c r="G708" s="273">
        <v>2649</v>
      </c>
      <c r="H708" s="447">
        <v>-0.55228388070970169</v>
      </c>
      <c r="I708" s="457"/>
      <c r="HQ708"/>
      <c r="HR708"/>
      <c r="HS708"/>
      <c r="HT708"/>
      <c r="HU708"/>
      <c r="HV708"/>
      <c r="HW708"/>
      <c r="HX708"/>
      <c r="HY708"/>
      <c r="HZ708"/>
      <c r="IA708"/>
      <c r="IB708"/>
      <c r="IC708"/>
      <c r="ID708"/>
      <c r="IE708"/>
      <c r="IF708"/>
      <c r="IG708"/>
      <c r="IH708"/>
      <c r="II708"/>
      <c r="IJ708"/>
      <c r="IK708"/>
      <c r="IL708"/>
      <c r="IM708"/>
      <c r="IN708"/>
      <c r="IO708"/>
    </row>
    <row r="709" spans="1:249" s="427" customFormat="1" ht="18" customHeight="1">
      <c r="A709" s="378"/>
      <c r="B709" s="344" t="s">
        <v>637</v>
      </c>
      <c r="C709" s="273"/>
      <c r="D709" s="273"/>
      <c r="E709" s="273">
        <v>0</v>
      </c>
      <c r="F709" s="447"/>
      <c r="G709" s="273">
        <v>0</v>
      </c>
      <c r="H709" s="447"/>
      <c r="I709" s="454"/>
      <c r="HQ709"/>
      <c r="HR709"/>
      <c r="HS709"/>
      <c r="HT709"/>
      <c r="HU709"/>
      <c r="HV709"/>
      <c r="HW709"/>
      <c r="HX709"/>
      <c r="HY709"/>
      <c r="HZ709"/>
      <c r="IA709"/>
      <c r="IB709"/>
      <c r="IC709"/>
      <c r="ID709"/>
      <c r="IE709"/>
      <c r="IF709"/>
      <c r="IG709"/>
      <c r="IH709"/>
      <c r="II709"/>
      <c r="IJ709"/>
      <c r="IK709"/>
      <c r="IL709"/>
      <c r="IM709"/>
      <c r="IN709"/>
      <c r="IO709"/>
    </row>
    <row r="710" spans="1:249" s="427" customFormat="1" ht="18" customHeight="1">
      <c r="A710" s="378"/>
      <c r="B710" s="344" t="s">
        <v>638</v>
      </c>
      <c r="C710" s="273"/>
      <c r="D710" s="273"/>
      <c r="E710" s="273">
        <v>0</v>
      </c>
      <c r="F710" s="447"/>
      <c r="G710" s="273">
        <v>0</v>
      </c>
      <c r="H710" s="447"/>
      <c r="I710" s="454"/>
      <c r="HQ710"/>
      <c r="HR710"/>
      <c r="HS710"/>
      <c r="HT710"/>
      <c r="HU710"/>
      <c r="HV710"/>
      <c r="HW710"/>
      <c r="HX710"/>
      <c r="HY710"/>
      <c r="HZ710"/>
      <c r="IA710"/>
      <c r="IB710"/>
      <c r="IC710"/>
      <c r="ID710"/>
      <c r="IE710"/>
      <c r="IF710"/>
      <c r="IG710"/>
      <c r="IH710"/>
      <c r="II710"/>
      <c r="IJ710"/>
      <c r="IK710"/>
      <c r="IL710"/>
      <c r="IM710"/>
      <c r="IN710"/>
      <c r="IO710"/>
    </row>
    <row r="711" spans="1:249" s="427" customFormat="1" ht="18" customHeight="1">
      <c r="A711" s="378"/>
      <c r="B711" s="344" t="s">
        <v>639</v>
      </c>
      <c r="C711" s="273">
        <v>16831</v>
      </c>
      <c r="D711" s="273"/>
      <c r="E711" s="273">
        <v>7152</v>
      </c>
      <c r="F711" s="447"/>
      <c r="G711" s="273">
        <v>6380</v>
      </c>
      <c r="H711" s="447">
        <v>0.12100313479623814</v>
      </c>
      <c r="I711" s="454"/>
      <c r="HQ711"/>
      <c r="HR711"/>
      <c r="HS711"/>
      <c r="HT711"/>
      <c r="HU711"/>
      <c r="HV711"/>
      <c r="HW711"/>
      <c r="HX711"/>
      <c r="HY711"/>
      <c r="HZ711"/>
      <c r="IA711"/>
      <c r="IB711"/>
      <c r="IC711"/>
      <c r="ID711"/>
      <c r="IE711"/>
      <c r="IF711"/>
      <c r="IG711"/>
      <c r="IH711"/>
      <c r="II711"/>
      <c r="IJ711"/>
      <c r="IK711"/>
      <c r="IL711"/>
      <c r="IM711"/>
      <c r="IN711"/>
      <c r="IO711"/>
    </row>
    <row r="712" spans="1:249" s="427" customFormat="1" ht="18" customHeight="1">
      <c r="A712" s="378"/>
      <c r="B712" s="441" t="s">
        <v>640</v>
      </c>
      <c r="C712" s="273">
        <v>1961</v>
      </c>
      <c r="D712" s="273">
        <v>1636</v>
      </c>
      <c r="E712" s="273">
        <v>1636</v>
      </c>
      <c r="F712" s="447">
        <v>1</v>
      </c>
      <c r="G712" s="273">
        <v>2009</v>
      </c>
      <c r="H712" s="447">
        <v>-0.18566450970632153</v>
      </c>
      <c r="I712" s="454"/>
      <c r="HQ712"/>
      <c r="HR712"/>
      <c r="HS712"/>
      <c r="HT712"/>
      <c r="HU712"/>
      <c r="HV712"/>
      <c r="HW712"/>
      <c r="HX712"/>
      <c r="HY712"/>
      <c r="HZ712"/>
      <c r="IA712"/>
      <c r="IB712"/>
      <c r="IC712"/>
      <c r="ID712"/>
      <c r="IE712"/>
      <c r="IF712"/>
      <c r="IG712"/>
      <c r="IH712"/>
      <c r="II712"/>
      <c r="IJ712"/>
      <c r="IK712"/>
      <c r="IL712"/>
      <c r="IM712"/>
      <c r="IN712"/>
      <c r="IO712"/>
    </row>
    <row r="713" spans="1:249" s="427" customFormat="1" ht="18" customHeight="1">
      <c r="A713" s="378"/>
      <c r="B713" s="344" t="s">
        <v>641</v>
      </c>
      <c r="C713" s="273">
        <v>1019</v>
      </c>
      <c r="D713" s="273"/>
      <c r="E713" s="273">
        <v>1117</v>
      </c>
      <c r="F713" s="447"/>
      <c r="G713" s="273">
        <v>1060</v>
      </c>
      <c r="H713" s="447">
        <v>5.3773584905660421E-2</v>
      </c>
      <c r="I713" s="454"/>
      <c r="HQ713"/>
      <c r="HR713"/>
      <c r="HS713"/>
      <c r="HT713"/>
      <c r="HU713"/>
      <c r="HV713"/>
      <c r="HW713"/>
      <c r="HX713"/>
      <c r="HY713"/>
      <c r="HZ713"/>
      <c r="IA713"/>
      <c r="IB713"/>
      <c r="IC713"/>
      <c r="ID713"/>
      <c r="IE713"/>
      <c r="IF713"/>
      <c r="IG713"/>
      <c r="IH713"/>
      <c r="II713"/>
      <c r="IJ713"/>
      <c r="IK713"/>
      <c r="IL713"/>
      <c r="IM713"/>
      <c r="IN713"/>
      <c r="IO713"/>
    </row>
    <row r="714" spans="1:249" s="427" customFormat="1" ht="18" customHeight="1">
      <c r="A714" s="378"/>
      <c r="B714" s="344" t="s">
        <v>642</v>
      </c>
      <c r="C714" s="273"/>
      <c r="D714" s="273"/>
      <c r="E714" s="273">
        <v>0</v>
      </c>
      <c r="F714" s="447"/>
      <c r="G714" s="273">
        <v>0</v>
      </c>
      <c r="H714" s="447"/>
      <c r="I714" s="454"/>
      <c r="HQ714"/>
      <c r="HR714"/>
      <c r="HS714"/>
      <c r="HT714"/>
      <c r="HU714"/>
      <c r="HV714"/>
      <c r="HW714"/>
      <c r="HX714"/>
      <c r="HY714"/>
      <c r="HZ714"/>
      <c r="IA714"/>
      <c r="IB714"/>
      <c r="IC714"/>
      <c r="ID714"/>
      <c r="IE714"/>
      <c r="IF714"/>
      <c r="IG714"/>
      <c r="IH714"/>
      <c r="II714"/>
      <c r="IJ714"/>
      <c r="IK714"/>
      <c r="IL714"/>
      <c r="IM714"/>
      <c r="IN714"/>
      <c r="IO714"/>
    </row>
    <row r="715" spans="1:249" s="427" customFormat="1" ht="18" customHeight="1">
      <c r="A715" s="378"/>
      <c r="B715" s="344" t="s">
        <v>643</v>
      </c>
      <c r="C715" s="273">
        <v>942</v>
      </c>
      <c r="D715" s="273"/>
      <c r="E715" s="273">
        <v>519</v>
      </c>
      <c r="F715" s="447"/>
      <c r="G715" s="273">
        <v>949</v>
      </c>
      <c r="H715" s="447">
        <v>-0.45310853530031614</v>
      </c>
      <c r="I715" s="454"/>
      <c r="HQ715"/>
      <c r="HR715"/>
      <c r="HS715"/>
      <c r="HT715"/>
      <c r="HU715"/>
      <c r="HV715"/>
      <c r="HW715"/>
      <c r="HX715"/>
      <c r="HY715"/>
      <c r="HZ715"/>
      <c r="IA715"/>
      <c r="IB715"/>
      <c r="IC715"/>
      <c r="ID715"/>
      <c r="IE715"/>
      <c r="IF715"/>
      <c r="IG715"/>
      <c r="IH715"/>
      <c r="II715"/>
      <c r="IJ715"/>
      <c r="IK715"/>
      <c r="IL715"/>
      <c r="IM715"/>
      <c r="IN715"/>
      <c r="IO715"/>
    </row>
    <row r="716" spans="1:249" s="427" customFormat="1" ht="53.1" customHeight="1">
      <c r="A716" s="378"/>
      <c r="B716" s="441" t="s">
        <v>644</v>
      </c>
      <c r="C716" s="273">
        <v>272188</v>
      </c>
      <c r="D716" s="273">
        <v>432510</v>
      </c>
      <c r="E716" s="273">
        <v>432510</v>
      </c>
      <c r="F716" s="447">
        <v>1</v>
      </c>
      <c r="G716" s="273">
        <v>300315</v>
      </c>
      <c r="H716" s="447">
        <v>0.4401878028070525</v>
      </c>
      <c r="I716" s="465" t="s">
        <v>645</v>
      </c>
      <c r="HQ716"/>
      <c r="HR716"/>
      <c r="HS716"/>
      <c r="HT716"/>
      <c r="HU716"/>
      <c r="HV716"/>
      <c r="HW716"/>
      <c r="HX716"/>
      <c r="HY716"/>
      <c r="HZ716"/>
      <c r="IA716"/>
      <c r="IB716"/>
      <c r="IC716"/>
      <c r="ID716"/>
      <c r="IE716"/>
      <c r="IF716"/>
      <c r="IG716"/>
      <c r="IH716"/>
      <c r="II716"/>
      <c r="IJ716"/>
      <c r="IK716"/>
      <c r="IL716"/>
      <c r="IM716"/>
      <c r="IN716"/>
      <c r="IO716"/>
    </row>
    <row r="717" spans="1:249" s="427" customFormat="1" ht="18" customHeight="1">
      <c r="A717" s="378"/>
      <c r="B717" s="344" t="s">
        <v>646</v>
      </c>
      <c r="C717" s="273">
        <v>86727</v>
      </c>
      <c r="D717" s="273"/>
      <c r="E717" s="273">
        <v>148631</v>
      </c>
      <c r="F717" s="447"/>
      <c r="G717" s="273">
        <v>7989</v>
      </c>
      <c r="H717" s="447">
        <v>17.604456127174867</v>
      </c>
      <c r="I717" s="454"/>
      <c r="HQ717"/>
      <c r="HR717"/>
      <c r="HS717"/>
      <c r="HT717"/>
      <c r="HU717"/>
      <c r="HV717"/>
      <c r="HW717"/>
      <c r="HX717"/>
      <c r="HY717"/>
      <c r="HZ717"/>
      <c r="IA717"/>
      <c r="IB717"/>
      <c r="IC717"/>
      <c r="ID717"/>
      <c r="IE717"/>
      <c r="IF717"/>
      <c r="IG717"/>
      <c r="IH717"/>
      <c r="II717"/>
      <c r="IJ717"/>
      <c r="IK717"/>
      <c r="IL717"/>
      <c r="IM717"/>
      <c r="IN717"/>
      <c r="IO717"/>
    </row>
    <row r="718" spans="1:249" s="427" customFormat="1" ht="18" customHeight="1">
      <c r="A718" s="378"/>
      <c r="B718" s="344" t="s">
        <v>647</v>
      </c>
      <c r="C718" s="273">
        <v>171440</v>
      </c>
      <c r="D718" s="273"/>
      <c r="E718" s="273">
        <v>262178</v>
      </c>
      <c r="F718" s="447"/>
      <c r="G718" s="273">
        <v>276343</v>
      </c>
      <c r="H718" s="447">
        <v>-5.1258761756223237E-2</v>
      </c>
      <c r="I718" s="454"/>
      <c r="HQ718"/>
      <c r="HR718"/>
      <c r="HS718"/>
      <c r="HT718"/>
      <c r="HU718"/>
      <c r="HV718"/>
      <c r="HW718"/>
      <c r="HX718"/>
      <c r="HY718"/>
      <c r="HZ718"/>
      <c r="IA718"/>
      <c r="IB718"/>
      <c r="IC718"/>
      <c r="ID718"/>
      <c r="IE718"/>
      <c r="IF718"/>
      <c r="IG718"/>
      <c r="IH718"/>
      <c r="II718"/>
      <c r="IJ718"/>
      <c r="IK718"/>
      <c r="IL718"/>
      <c r="IM718"/>
      <c r="IN718"/>
      <c r="IO718"/>
    </row>
    <row r="719" spans="1:249" s="427" customFormat="1" ht="18" customHeight="1">
      <c r="A719" s="378"/>
      <c r="B719" s="344" t="s">
        <v>648</v>
      </c>
      <c r="C719" s="273"/>
      <c r="D719" s="273"/>
      <c r="E719" s="273">
        <v>0</v>
      </c>
      <c r="F719" s="447"/>
      <c r="G719" s="273">
        <v>0</v>
      </c>
      <c r="H719" s="447"/>
      <c r="I719" s="454"/>
      <c r="HQ719"/>
      <c r="HR719"/>
      <c r="HS719"/>
      <c r="HT719"/>
      <c r="HU719"/>
      <c r="HV719"/>
      <c r="HW719"/>
      <c r="HX719"/>
      <c r="HY719"/>
      <c r="HZ719"/>
      <c r="IA719"/>
      <c r="IB719"/>
      <c r="IC719"/>
      <c r="ID719"/>
      <c r="IE719"/>
      <c r="IF719"/>
      <c r="IG719"/>
      <c r="IH719"/>
      <c r="II719"/>
      <c r="IJ719"/>
      <c r="IK719"/>
      <c r="IL719"/>
      <c r="IM719"/>
      <c r="IN719"/>
      <c r="IO719"/>
    </row>
    <row r="720" spans="1:249" s="427" customFormat="1" ht="18" customHeight="1">
      <c r="A720" s="378"/>
      <c r="B720" s="344" t="s">
        <v>649</v>
      </c>
      <c r="C720" s="273">
        <v>4000</v>
      </c>
      <c r="D720" s="273"/>
      <c r="E720" s="273">
        <v>2284</v>
      </c>
      <c r="F720" s="447"/>
      <c r="G720" s="273">
        <v>9183</v>
      </c>
      <c r="H720" s="447">
        <v>-0.75127953827725147</v>
      </c>
      <c r="I720" s="454"/>
      <c r="HQ720"/>
      <c r="HR720"/>
      <c r="HS720"/>
      <c r="HT720"/>
      <c r="HU720"/>
      <c r="HV720"/>
      <c r="HW720"/>
      <c r="HX720"/>
      <c r="HY720"/>
      <c r="HZ720"/>
      <c r="IA720"/>
      <c r="IB720"/>
      <c r="IC720"/>
      <c r="ID720"/>
      <c r="IE720"/>
      <c r="IF720"/>
      <c r="IG720"/>
      <c r="IH720"/>
      <c r="II720"/>
      <c r="IJ720"/>
      <c r="IK720"/>
      <c r="IL720"/>
      <c r="IM720"/>
      <c r="IN720"/>
      <c r="IO720"/>
    </row>
    <row r="721" spans="1:249" s="427" customFormat="1" ht="18" customHeight="1">
      <c r="A721" s="378"/>
      <c r="B721" s="344" t="s">
        <v>650</v>
      </c>
      <c r="C721" s="273"/>
      <c r="D721" s="273"/>
      <c r="E721" s="273">
        <v>0</v>
      </c>
      <c r="F721" s="447"/>
      <c r="G721" s="273">
        <v>0</v>
      </c>
      <c r="H721" s="447"/>
      <c r="I721" s="454"/>
      <c r="HQ721"/>
      <c r="HR721"/>
      <c r="HS721"/>
      <c r="HT721"/>
      <c r="HU721"/>
      <c r="HV721"/>
      <c r="HW721"/>
      <c r="HX721"/>
      <c r="HY721"/>
      <c r="HZ721"/>
      <c r="IA721"/>
      <c r="IB721"/>
      <c r="IC721"/>
      <c r="ID721"/>
      <c r="IE721"/>
      <c r="IF721"/>
      <c r="IG721"/>
      <c r="IH721"/>
      <c r="II721"/>
      <c r="IJ721"/>
      <c r="IK721"/>
      <c r="IL721"/>
      <c r="IM721"/>
      <c r="IN721"/>
      <c r="IO721"/>
    </row>
    <row r="722" spans="1:249" s="427" customFormat="1" ht="18" customHeight="1">
      <c r="A722" s="378">
        <v>2100407</v>
      </c>
      <c r="B722" s="344" t="s">
        <v>651</v>
      </c>
      <c r="C722" s="273"/>
      <c r="D722" s="273"/>
      <c r="E722" s="273">
        <v>0</v>
      </c>
      <c r="F722" s="447"/>
      <c r="G722" s="273">
        <v>0</v>
      </c>
      <c r="H722" s="447"/>
      <c r="I722" s="454"/>
      <c r="HQ722"/>
      <c r="HR722"/>
      <c r="HS722"/>
      <c r="HT722"/>
      <c r="HU722"/>
      <c r="HV722"/>
      <c r="HW722"/>
      <c r="HX722"/>
      <c r="HY722"/>
      <c r="HZ722"/>
      <c r="IA722"/>
      <c r="IB722"/>
      <c r="IC722"/>
      <c r="ID722"/>
      <c r="IE722"/>
      <c r="IF722"/>
      <c r="IG722"/>
      <c r="IH722"/>
      <c r="II722"/>
      <c r="IJ722"/>
      <c r="IK722"/>
      <c r="IL722"/>
      <c r="IM722"/>
      <c r="IN722"/>
      <c r="IO722"/>
    </row>
    <row r="723" spans="1:249" s="427" customFormat="1" ht="18" customHeight="1">
      <c r="A723" s="378">
        <v>2100408</v>
      </c>
      <c r="B723" s="344" t="s">
        <v>652</v>
      </c>
      <c r="C723" s="463"/>
      <c r="D723" s="463"/>
      <c r="E723" s="463"/>
      <c r="F723" s="447"/>
      <c r="G723" s="463"/>
      <c r="H723" s="447"/>
      <c r="I723" s="454"/>
      <c r="HQ723"/>
      <c r="HR723"/>
      <c r="HS723"/>
      <c r="HT723"/>
      <c r="HU723"/>
      <c r="HV723"/>
      <c r="HW723"/>
      <c r="HX723"/>
      <c r="HY723"/>
      <c r="HZ723"/>
      <c r="IA723"/>
      <c r="IB723"/>
      <c r="IC723"/>
      <c r="ID723"/>
      <c r="IE723"/>
      <c r="IF723"/>
      <c r="IG723"/>
      <c r="IH723"/>
      <c r="II723"/>
      <c r="IJ723"/>
      <c r="IK723"/>
      <c r="IL723"/>
      <c r="IM723"/>
      <c r="IN723"/>
      <c r="IO723"/>
    </row>
    <row r="724" spans="1:249" s="427" customFormat="1" ht="18" customHeight="1">
      <c r="A724" s="378">
        <v>2100409</v>
      </c>
      <c r="B724" s="344" t="s">
        <v>653</v>
      </c>
      <c r="C724" s="273">
        <v>10021</v>
      </c>
      <c r="D724" s="273"/>
      <c r="E724" s="273">
        <v>19417</v>
      </c>
      <c r="F724" s="447"/>
      <c r="G724" s="273">
        <v>6800</v>
      </c>
      <c r="H724" s="447">
        <v>1.8554411764705883</v>
      </c>
      <c r="I724" s="454"/>
      <c r="HQ724"/>
      <c r="HR724"/>
      <c r="HS724"/>
      <c r="HT724"/>
      <c r="HU724"/>
      <c r="HV724"/>
      <c r="HW724"/>
      <c r="HX724"/>
      <c r="HY724"/>
      <c r="HZ724"/>
      <c r="IA724"/>
      <c r="IB724"/>
      <c r="IC724"/>
      <c r="ID724"/>
      <c r="IE724"/>
      <c r="IF724"/>
      <c r="IG724"/>
      <c r="IH724"/>
      <c r="II724"/>
      <c r="IJ724"/>
      <c r="IK724"/>
      <c r="IL724"/>
      <c r="IM724"/>
      <c r="IN724"/>
      <c r="IO724"/>
    </row>
    <row r="725" spans="1:249" s="427" customFormat="1" ht="35.1" customHeight="1">
      <c r="A725" s="378">
        <v>2100410</v>
      </c>
      <c r="B725" s="441" t="s">
        <v>654</v>
      </c>
      <c r="C725" s="273">
        <v>2027</v>
      </c>
      <c r="D725" s="273">
        <v>2393</v>
      </c>
      <c r="E725" s="273">
        <v>2393</v>
      </c>
      <c r="F725" s="447">
        <v>1</v>
      </c>
      <c r="G725" s="273">
        <v>1330</v>
      </c>
      <c r="H725" s="447">
        <v>0.79924812030075199</v>
      </c>
      <c r="I725" s="455" t="s">
        <v>655</v>
      </c>
      <c r="HQ725"/>
      <c r="HR725"/>
      <c r="HS725"/>
      <c r="HT725"/>
      <c r="HU725"/>
      <c r="HV725"/>
      <c r="HW725"/>
      <c r="HX725"/>
      <c r="HY725"/>
      <c r="HZ725"/>
      <c r="IA725"/>
      <c r="IB725"/>
      <c r="IC725"/>
      <c r="ID725"/>
      <c r="IE725"/>
      <c r="IF725"/>
      <c r="IG725"/>
      <c r="IH725"/>
      <c r="II725"/>
      <c r="IJ725"/>
      <c r="IK725"/>
      <c r="IL725"/>
      <c r="IM725"/>
      <c r="IN725"/>
      <c r="IO725"/>
    </row>
    <row r="726" spans="1:249" s="427" customFormat="1" ht="18" customHeight="1">
      <c r="A726" s="378">
        <v>2100499</v>
      </c>
      <c r="B726" s="344" t="s">
        <v>656</v>
      </c>
      <c r="C726" s="273">
        <v>1971</v>
      </c>
      <c r="D726" s="273"/>
      <c r="E726" s="273">
        <v>2192</v>
      </c>
      <c r="F726" s="447"/>
      <c r="G726" s="273">
        <v>1295</v>
      </c>
      <c r="H726" s="447">
        <v>0.69266409266409257</v>
      </c>
      <c r="I726" s="454"/>
      <c r="HQ726"/>
      <c r="HR726"/>
      <c r="HS726"/>
      <c r="HT726"/>
      <c r="HU726"/>
      <c r="HV726"/>
      <c r="HW726"/>
      <c r="HX726"/>
      <c r="HY726"/>
      <c r="HZ726"/>
      <c r="IA726"/>
      <c r="IB726"/>
      <c r="IC726"/>
      <c r="ID726"/>
      <c r="IE726"/>
      <c r="IF726"/>
      <c r="IG726"/>
      <c r="IH726"/>
      <c r="II726"/>
      <c r="IJ726"/>
      <c r="IK726"/>
      <c r="IL726"/>
      <c r="IM726"/>
      <c r="IN726"/>
      <c r="IO726"/>
    </row>
    <row r="727" spans="1:249" s="427" customFormat="1" ht="18" customHeight="1">
      <c r="A727" s="378">
        <v>21005</v>
      </c>
      <c r="B727" s="344" t="s">
        <v>657</v>
      </c>
      <c r="C727" s="273"/>
      <c r="D727" s="273"/>
      <c r="E727" s="273">
        <v>0</v>
      </c>
      <c r="F727" s="447"/>
      <c r="G727" s="273">
        <v>0</v>
      </c>
      <c r="H727" s="447"/>
      <c r="I727" s="454"/>
      <c r="HQ727"/>
      <c r="HR727"/>
      <c r="HS727"/>
      <c r="HT727"/>
      <c r="HU727"/>
      <c r="HV727"/>
      <c r="HW727"/>
      <c r="HX727"/>
      <c r="HY727"/>
      <c r="HZ727"/>
      <c r="IA727"/>
      <c r="IB727"/>
      <c r="IC727"/>
      <c r="ID727"/>
      <c r="IE727"/>
      <c r="IF727"/>
      <c r="IG727"/>
      <c r="IH727"/>
      <c r="II727"/>
      <c r="IJ727"/>
      <c r="IK727"/>
      <c r="IL727"/>
      <c r="IM727"/>
      <c r="IN727"/>
      <c r="IO727"/>
    </row>
    <row r="728" spans="1:249" s="427" customFormat="1" ht="18" customHeight="1">
      <c r="A728" s="378">
        <v>2100501</v>
      </c>
      <c r="B728" s="344" t="s">
        <v>658</v>
      </c>
      <c r="C728" s="273"/>
      <c r="D728" s="273"/>
      <c r="E728" s="273">
        <v>143</v>
      </c>
      <c r="F728" s="447"/>
      <c r="G728" s="273">
        <v>0</v>
      </c>
      <c r="H728" s="447"/>
      <c r="I728" s="466"/>
      <c r="HQ728"/>
      <c r="HR728"/>
      <c r="HS728"/>
      <c r="HT728"/>
      <c r="HU728"/>
      <c r="HV728"/>
      <c r="HW728"/>
      <c r="HX728"/>
      <c r="HY728"/>
      <c r="HZ728"/>
      <c r="IA728"/>
      <c r="IB728"/>
      <c r="IC728"/>
      <c r="ID728"/>
      <c r="IE728"/>
      <c r="IF728"/>
      <c r="IG728"/>
      <c r="IH728"/>
      <c r="II728"/>
      <c r="IJ728"/>
      <c r="IK728"/>
      <c r="IL728"/>
      <c r="IM728"/>
      <c r="IN728"/>
      <c r="IO728"/>
    </row>
    <row r="729" spans="1:249" s="427" customFormat="1" ht="18" customHeight="1">
      <c r="A729" s="378">
        <v>2100502</v>
      </c>
      <c r="B729" s="344" t="s">
        <v>659</v>
      </c>
      <c r="C729" s="273"/>
      <c r="D729" s="273"/>
      <c r="E729" s="273">
        <v>0</v>
      </c>
      <c r="F729" s="447"/>
      <c r="G729" s="273">
        <v>0</v>
      </c>
      <c r="H729" s="447"/>
      <c r="I729" s="455"/>
      <c r="HQ729"/>
      <c r="HR729"/>
      <c r="HS729"/>
      <c r="HT729"/>
      <c r="HU729"/>
      <c r="HV729"/>
      <c r="HW729"/>
      <c r="HX729"/>
      <c r="HY729"/>
      <c r="HZ729"/>
      <c r="IA729"/>
      <c r="IB729"/>
      <c r="IC729"/>
      <c r="ID729"/>
      <c r="IE729"/>
      <c r="IF729"/>
      <c r="IG729"/>
      <c r="IH729"/>
      <c r="II729"/>
      <c r="IJ729"/>
      <c r="IK729"/>
      <c r="IL729"/>
      <c r="IM729"/>
      <c r="IN729"/>
      <c r="IO729"/>
    </row>
    <row r="730" spans="1:249" s="427" customFormat="1" ht="18" customHeight="1">
      <c r="A730" s="378">
        <v>2100503</v>
      </c>
      <c r="B730" s="344" t="s">
        <v>660</v>
      </c>
      <c r="C730" s="273">
        <v>56</v>
      </c>
      <c r="D730" s="273"/>
      <c r="E730" s="273">
        <v>58</v>
      </c>
      <c r="F730" s="447"/>
      <c r="G730" s="273">
        <v>35</v>
      </c>
      <c r="H730" s="447">
        <v>0.65714285714285725</v>
      </c>
      <c r="I730" s="455"/>
      <c r="HQ730"/>
      <c r="HR730"/>
      <c r="HS730"/>
      <c r="HT730"/>
      <c r="HU730"/>
      <c r="HV730"/>
      <c r="HW730"/>
      <c r="HX730"/>
      <c r="HY730"/>
      <c r="HZ730"/>
      <c r="IA730"/>
      <c r="IB730"/>
      <c r="IC730"/>
      <c r="ID730"/>
      <c r="IE730"/>
      <c r="IF730"/>
      <c r="IG730"/>
      <c r="IH730"/>
      <c r="II730"/>
      <c r="IJ730"/>
      <c r="IK730"/>
      <c r="IL730"/>
      <c r="IM730"/>
      <c r="IN730"/>
      <c r="IO730"/>
    </row>
    <row r="731" spans="1:249" s="427" customFormat="1" ht="18" customHeight="1">
      <c r="A731" s="378">
        <v>2100504</v>
      </c>
      <c r="B731" s="441" t="s">
        <v>661</v>
      </c>
      <c r="C731" s="273"/>
      <c r="D731" s="273"/>
      <c r="E731" s="273">
        <v>0</v>
      </c>
      <c r="F731" s="447"/>
      <c r="G731" s="273">
        <v>0</v>
      </c>
      <c r="H731" s="447"/>
      <c r="I731" s="455"/>
      <c r="HQ731"/>
      <c r="HR731"/>
      <c r="HS731"/>
      <c r="HT731"/>
      <c r="HU731"/>
      <c r="HV731"/>
      <c r="HW731"/>
      <c r="HX731"/>
      <c r="HY731"/>
      <c r="HZ731"/>
      <c r="IA731"/>
      <c r="IB731"/>
      <c r="IC731"/>
      <c r="ID731"/>
      <c r="IE731"/>
      <c r="IF731"/>
      <c r="IG731"/>
      <c r="IH731"/>
      <c r="II731"/>
      <c r="IJ731"/>
      <c r="IK731"/>
      <c r="IL731"/>
      <c r="IM731"/>
      <c r="IN731"/>
      <c r="IO731"/>
    </row>
    <row r="732" spans="1:249" s="427" customFormat="1" ht="18" customHeight="1">
      <c r="A732" s="378">
        <v>2100506</v>
      </c>
      <c r="B732" s="344" t="s">
        <v>662</v>
      </c>
      <c r="C732" s="273"/>
      <c r="D732" s="273"/>
      <c r="E732" s="273">
        <v>0</v>
      </c>
      <c r="F732" s="447"/>
      <c r="G732" s="273">
        <v>0</v>
      </c>
      <c r="H732" s="447"/>
      <c r="I732" s="455"/>
      <c r="HQ732"/>
      <c r="HR732"/>
      <c r="HS732"/>
      <c r="HT732"/>
      <c r="HU732"/>
      <c r="HV732"/>
      <c r="HW732"/>
      <c r="HX732"/>
      <c r="HY732"/>
      <c r="HZ732"/>
      <c r="IA732"/>
      <c r="IB732"/>
      <c r="IC732"/>
      <c r="ID732"/>
      <c r="IE732"/>
      <c r="IF732"/>
      <c r="IG732"/>
      <c r="IH732"/>
      <c r="II732"/>
      <c r="IJ732"/>
      <c r="IK732"/>
      <c r="IL732"/>
      <c r="IM732"/>
      <c r="IN732"/>
      <c r="IO732"/>
    </row>
    <row r="733" spans="1:249" s="427" customFormat="1" ht="18" customHeight="1">
      <c r="A733" s="378">
        <v>2100508</v>
      </c>
      <c r="B733" s="344" t="s">
        <v>663</v>
      </c>
      <c r="C733" s="273"/>
      <c r="D733" s="273"/>
      <c r="E733" s="273">
        <v>0</v>
      </c>
      <c r="F733" s="447"/>
      <c r="G733" s="273">
        <v>0</v>
      </c>
      <c r="H733" s="447"/>
      <c r="I733" s="455"/>
      <c r="HQ733"/>
      <c r="HR733"/>
      <c r="HS733"/>
      <c r="HT733"/>
      <c r="HU733"/>
      <c r="HV733"/>
      <c r="HW733"/>
      <c r="HX733"/>
      <c r="HY733"/>
      <c r="HZ733"/>
      <c r="IA733"/>
      <c r="IB733"/>
      <c r="IC733"/>
      <c r="ID733"/>
      <c r="IE733"/>
      <c r="IF733"/>
      <c r="IG733"/>
      <c r="IH733"/>
      <c r="II733"/>
      <c r="IJ733"/>
      <c r="IK733"/>
      <c r="IL733"/>
      <c r="IM733"/>
      <c r="IN733"/>
      <c r="IO733"/>
    </row>
    <row r="734" spans="1:249" s="427" customFormat="1" ht="18" customHeight="1">
      <c r="A734" s="378">
        <v>2100509</v>
      </c>
      <c r="B734" s="344" t="s">
        <v>664</v>
      </c>
      <c r="C734" s="273"/>
      <c r="D734" s="273"/>
      <c r="E734" s="273">
        <v>0</v>
      </c>
      <c r="F734" s="447"/>
      <c r="G734" s="273">
        <v>0</v>
      </c>
      <c r="H734" s="447"/>
      <c r="I734" s="455"/>
      <c r="HQ734"/>
      <c r="HR734"/>
      <c r="HS734"/>
      <c r="HT734"/>
      <c r="HU734"/>
      <c r="HV734"/>
      <c r="HW734"/>
      <c r="HX734"/>
      <c r="HY734"/>
      <c r="HZ734"/>
      <c r="IA734"/>
      <c r="IB734"/>
      <c r="IC734"/>
      <c r="ID734"/>
      <c r="IE734"/>
      <c r="IF734"/>
      <c r="IG734"/>
      <c r="IH734"/>
      <c r="II734"/>
      <c r="IJ734"/>
      <c r="IK734"/>
      <c r="IL734"/>
      <c r="IM734"/>
      <c r="IN734"/>
      <c r="IO734"/>
    </row>
    <row r="735" spans="1:249" s="427" customFormat="1" ht="18" customHeight="1">
      <c r="A735" s="378">
        <v>2100510</v>
      </c>
      <c r="B735" s="344" t="s">
        <v>665</v>
      </c>
      <c r="C735" s="273"/>
      <c r="D735" s="273"/>
      <c r="E735" s="273">
        <v>0</v>
      </c>
      <c r="F735" s="447"/>
      <c r="G735" s="273">
        <v>0</v>
      </c>
      <c r="H735" s="447"/>
      <c r="I735" s="455"/>
      <c r="HQ735"/>
      <c r="HR735"/>
      <c r="HS735"/>
      <c r="HT735"/>
      <c r="HU735"/>
      <c r="HV735"/>
      <c r="HW735"/>
      <c r="HX735"/>
      <c r="HY735"/>
      <c r="HZ735"/>
      <c r="IA735"/>
      <c r="IB735"/>
      <c r="IC735"/>
      <c r="ID735"/>
      <c r="IE735"/>
      <c r="IF735"/>
      <c r="IG735"/>
      <c r="IH735"/>
      <c r="II735"/>
      <c r="IJ735"/>
      <c r="IK735"/>
      <c r="IL735"/>
      <c r="IM735"/>
      <c r="IN735"/>
      <c r="IO735"/>
    </row>
    <row r="736" spans="1:249" s="427" customFormat="1" ht="18" customHeight="1">
      <c r="A736" s="378">
        <v>2100599</v>
      </c>
      <c r="B736" s="344" t="s">
        <v>666</v>
      </c>
      <c r="C736" s="273"/>
      <c r="D736" s="273"/>
      <c r="E736" s="273">
        <v>0</v>
      </c>
      <c r="F736" s="447"/>
      <c r="G736" s="273">
        <v>0</v>
      </c>
      <c r="H736" s="447"/>
      <c r="I736" s="454"/>
      <c r="HQ736"/>
      <c r="HR736"/>
      <c r="HS736"/>
      <c r="HT736"/>
      <c r="HU736"/>
      <c r="HV736"/>
      <c r="HW736"/>
      <c r="HX736"/>
      <c r="HY736"/>
      <c r="HZ736"/>
      <c r="IA736"/>
      <c r="IB736"/>
      <c r="IC736"/>
      <c r="ID736"/>
      <c r="IE736"/>
      <c r="IF736"/>
      <c r="IG736"/>
      <c r="IH736"/>
      <c r="II736"/>
      <c r="IJ736"/>
      <c r="IK736"/>
      <c r="IL736"/>
      <c r="IM736"/>
      <c r="IN736"/>
      <c r="IO736"/>
    </row>
    <row r="737" spans="1:249" s="427" customFormat="1" ht="18" customHeight="1">
      <c r="A737" s="378">
        <v>21006</v>
      </c>
      <c r="B737" s="441" t="s">
        <v>667</v>
      </c>
      <c r="C737" s="273"/>
      <c r="D737" s="273"/>
      <c r="E737" s="273">
        <v>0</v>
      </c>
      <c r="F737" s="447"/>
      <c r="G737" s="273">
        <v>0</v>
      </c>
      <c r="H737" s="447"/>
      <c r="I737" s="454"/>
      <c r="HQ737"/>
      <c r="HR737"/>
      <c r="HS737"/>
      <c r="HT737"/>
      <c r="HU737"/>
      <c r="HV737"/>
      <c r="HW737"/>
      <c r="HX737"/>
      <c r="HY737"/>
      <c r="HZ737"/>
      <c r="IA737"/>
      <c r="IB737"/>
      <c r="IC737"/>
      <c r="ID737"/>
      <c r="IE737"/>
      <c r="IF737"/>
      <c r="IG737"/>
      <c r="IH737"/>
      <c r="II737"/>
      <c r="IJ737"/>
      <c r="IK737"/>
      <c r="IL737"/>
      <c r="IM737"/>
      <c r="IN737"/>
      <c r="IO737"/>
    </row>
    <row r="738" spans="1:249" s="427" customFormat="1" ht="18" customHeight="1">
      <c r="A738" s="378">
        <v>2100601</v>
      </c>
      <c r="B738" s="344" t="s">
        <v>668</v>
      </c>
      <c r="C738" s="273"/>
      <c r="D738" s="273"/>
      <c r="E738" s="273">
        <v>0</v>
      </c>
      <c r="F738" s="447"/>
      <c r="G738" s="273">
        <v>0</v>
      </c>
      <c r="H738" s="447"/>
      <c r="I738" s="454"/>
      <c r="HQ738"/>
      <c r="HR738"/>
      <c r="HS738"/>
      <c r="HT738"/>
      <c r="HU738"/>
      <c r="HV738"/>
      <c r="HW738"/>
      <c r="HX738"/>
      <c r="HY738"/>
      <c r="HZ738"/>
      <c r="IA738"/>
      <c r="IB738"/>
      <c r="IC738"/>
      <c r="ID738"/>
      <c r="IE738"/>
      <c r="IF738"/>
      <c r="IG738"/>
      <c r="IH738"/>
      <c r="II738"/>
      <c r="IJ738"/>
      <c r="IK738"/>
      <c r="IL738"/>
      <c r="IM738"/>
      <c r="IN738"/>
      <c r="IO738"/>
    </row>
    <row r="739" spans="1:249" s="427" customFormat="1" ht="18" customHeight="1">
      <c r="A739" s="378">
        <v>2100699</v>
      </c>
      <c r="B739" s="344" t="s">
        <v>669</v>
      </c>
      <c r="C739" s="273"/>
      <c r="D739" s="273"/>
      <c r="E739" s="273">
        <v>0</v>
      </c>
      <c r="F739" s="447"/>
      <c r="G739" s="273">
        <v>0</v>
      </c>
      <c r="H739" s="447"/>
      <c r="I739" s="457"/>
      <c r="HQ739"/>
      <c r="HR739"/>
      <c r="HS739"/>
      <c r="HT739"/>
      <c r="HU739"/>
      <c r="HV739"/>
      <c r="HW739"/>
      <c r="HX739"/>
      <c r="HY739"/>
      <c r="HZ739"/>
      <c r="IA739"/>
      <c r="IB739"/>
      <c r="IC739"/>
      <c r="ID739"/>
      <c r="IE739"/>
      <c r="IF739"/>
      <c r="IG739"/>
      <c r="IH739"/>
      <c r="II739"/>
      <c r="IJ739"/>
      <c r="IK739"/>
      <c r="IL739"/>
      <c r="IM739"/>
      <c r="IN739"/>
      <c r="IO739"/>
    </row>
    <row r="740" spans="1:249" s="427" customFormat="1" ht="18" customHeight="1">
      <c r="A740" s="378">
        <v>21007</v>
      </c>
      <c r="B740" s="344" t="s">
        <v>670</v>
      </c>
      <c r="C740" s="273"/>
      <c r="D740" s="273"/>
      <c r="E740" s="273">
        <v>0</v>
      </c>
      <c r="F740" s="447"/>
      <c r="G740" s="273">
        <v>0</v>
      </c>
      <c r="H740" s="447"/>
      <c r="I740" s="454"/>
      <c r="HQ740"/>
      <c r="HR740"/>
      <c r="HS740"/>
      <c r="HT740"/>
      <c r="HU740"/>
      <c r="HV740"/>
      <c r="HW740"/>
      <c r="HX740"/>
      <c r="HY740"/>
      <c r="HZ740"/>
      <c r="IA740"/>
      <c r="IB740"/>
      <c r="IC740"/>
      <c r="ID740"/>
      <c r="IE740"/>
      <c r="IF740"/>
      <c r="IG740"/>
      <c r="IH740"/>
      <c r="II740"/>
      <c r="IJ740"/>
      <c r="IK740"/>
      <c r="IL740"/>
      <c r="IM740"/>
      <c r="IN740"/>
      <c r="IO740"/>
    </row>
    <row r="741" spans="1:249" s="427" customFormat="1" ht="18" customHeight="1">
      <c r="A741" s="378">
        <v>2100799</v>
      </c>
      <c r="B741" s="344" t="s">
        <v>671</v>
      </c>
      <c r="C741" s="273"/>
      <c r="D741" s="273"/>
      <c r="E741" s="273">
        <v>0</v>
      </c>
      <c r="F741" s="447"/>
      <c r="G741" s="273">
        <v>0</v>
      </c>
      <c r="H741" s="447"/>
      <c r="I741" s="454"/>
      <c r="HQ741"/>
      <c r="HR741"/>
      <c r="HS741"/>
      <c r="HT741"/>
      <c r="HU741"/>
      <c r="HV741"/>
      <c r="HW741"/>
      <c r="HX741"/>
      <c r="HY741"/>
      <c r="HZ741"/>
      <c r="IA741"/>
      <c r="IB741"/>
      <c r="IC741"/>
      <c r="ID741"/>
      <c r="IE741"/>
      <c r="IF741"/>
      <c r="IG741"/>
      <c r="IH741"/>
      <c r="II741"/>
      <c r="IJ741"/>
      <c r="IK741"/>
      <c r="IL741"/>
      <c r="IM741"/>
      <c r="IN741"/>
      <c r="IO741"/>
    </row>
    <row r="742" spans="1:249" s="427" customFormat="1" ht="18" customHeight="1">
      <c r="A742" s="378">
        <v>21010</v>
      </c>
      <c r="B742" s="344" t="s">
        <v>672</v>
      </c>
      <c r="C742" s="273"/>
      <c r="D742" s="273"/>
      <c r="E742" s="273">
        <v>0</v>
      </c>
      <c r="F742" s="447"/>
      <c r="G742" s="273">
        <v>0</v>
      </c>
      <c r="H742" s="447"/>
      <c r="I742" s="454"/>
      <c r="HQ742"/>
      <c r="HR742"/>
      <c r="HS742"/>
      <c r="HT742"/>
      <c r="HU742"/>
      <c r="HV742"/>
      <c r="HW742"/>
      <c r="HX742"/>
      <c r="HY742"/>
      <c r="HZ742"/>
      <c r="IA742"/>
      <c r="IB742"/>
      <c r="IC742"/>
      <c r="ID742"/>
      <c r="IE742"/>
      <c r="IF742"/>
      <c r="IG742"/>
      <c r="IH742"/>
      <c r="II742"/>
      <c r="IJ742"/>
      <c r="IK742"/>
      <c r="IL742"/>
      <c r="IM742"/>
      <c r="IN742"/>
      <c r="IO742"/>
    </row>
    <row r="743" spans="1:249" s="427" customFormat="1" ht="18" customHeight="1">
      <c r="A743" s="378">
        <v>2101001</v>
      </c>
      <c r="B743" s="441" t="s">
        <v>673</v>
      </c>
      <c r="C743" s="273"/>
      <c r="D743" s="273"/>
      <c r="E743" s="273">
        <v>0</v>
      </c>
      <c r="F743" s="447"/>
      <c r="G743" s="273">
        <v>0</v>
      </c>
      <c r="H743" s="447"/>
      <c r="I743" s="454"/>
      <c r="HQ743"/>
      <c r="HR743"/>
      <c r="HS743"/>
      <c r="HT743"/>
      <c r="HU743"/>
      <c r="HV743"/>
      <c r="HW743"/>
      <c r="HX743"/>
      <c r="HY743"/>
      <c r="HZ743"/>
      <c r="IA743"/>
      <c r="IB743"/>
      <c r="IC743"/>
      <c r="ID743"/>
      <c r="IE743"/>
      <c r="IF743"/>
      <c r="IG743"/>
      <c r="IH743"/>
      <c r="II743"/>
      <c r="IJ743"/>
      <c r="IK743"/>
      <c r="IL743"/>
      <c r="IM743"/>
      <c r="IN743"/>
      <c r="IO743"/>
    </row>
    <row r="744" spans="1:249" s="427" customFormat="1" ht="18" customHeight="1">
      <c r="A744" s="378">
        <v>2101002</v>
      </c>
      <c r="B744" s="344" t="s">
        <v>674</v>
      </c>
      <c r="C744" s="273"/>
      <c r="D744" s="273"/>
      <c r="E744" s="273">
        <v>0</v>
      </c>
      <c r="F744" s="447"/>
      <c r="G744" s="273">
        <v>0</v>
      </c>
      <c r="H744" s="447"/>
      <c r="I744" s="454"/>
      <c r="HQ744"/>
      <c r="HR744"/>
      <c r="HS744"/>
      <c r="HT744"/>
      <c r="HU744"/>
      <c r="HV744"/>
      <c r="HW744"/>
      <c r="HX744"/>
      <c r="HY744"/>
      <c r="HZ744"/>
      <c r="IA744"/>
      <c r="IB744"/>
      <c r="IC744"/>
      <c r="ID744"/>
      <c r="IE744"/>
      <c r="IF744"/>
      <c r="IG744"/>
      <c r="IH744"/>
      <c r="II744"/>
      <c r="IJ744"/>
      <c r="IK744"/>
      <c r="IL744"/>
      <c r="IM744"/>
      <c r="IN744"/>
      <c r="IO744"/>
    </row>
    <row r="745" spans="1:249" s="427" customFormat="1" ht="18" customHeight="1">
      <c r="A745" s="378">
        <v>2101003</v>
      </c>
      <c r="B745" s="344" t="s">
        <v>675</v>
      </c>
      <c r="C745" s="273"/>
      <c r="D745" s="273"/>
      <c r="E745" s="273">
        <v>0</v>
      </c>
      <c r="F745" s="447"/>
      <c r="G745" s="273">
        <v>0</v>
      </c>
      <c r="H745" s="447"/>
      <c r="I745" s="454"/>
      <c r="HQ745"/>
      <c r="HR745"/>
      <c r="HS745"/>
      <c r="HT745"/>
      <c r="HU745"/>
      <c r="HV745"/>
      <c r="HW745"/>
      <c r="HX745"/>
      <c r="HY745"/>
      <c r="HZ745"/>
      <c r="IA745"/>
      <c r="IB745"/>
      <c r="IC745"/>
      <c r="ID745"/>
      <c r="IE745"/>
      <c r="IF745"/>
      <c r="IG745"/>
      <c r="IH745"/>
      <c r="II745"/>
      <c r="IJ745"/>
      <c r="IK745"/>
      <c r="IL745"/>
      <c r="IM745"/>
      <c r="IN745"/>
      <c r="IO745"/>
    </row>
    <row r="746" spans="1:249" s="427" customFormat="1" ht="18" customHeight="1">
      <c r="A746" s="378">
        <v>2101012</v>
      </c>
      <c r="B746" s="441" t="s">
        <v>676</v>
      </c>
      <c r="C746" s="273"/>
      <c r="D746" s="273"/>
      <c r="E746" s="273">
        <v>0</v>
      </c>
      <c r="F746" s="447"/>
      <c r="G746" s="273">
        <v>0</v>
      </c>
      <c r="H746" s="447"/>
      <c r="I746" s="454"/>
      <c r="HQ746"/>
      <c r="HR746"/>
      <c r="HS746"/>
      <c r="HT746"/>
      <c r="HU746"/>
      <c r="HV746"/>
      <c r="HW746"/>
      <c r="HX746"/>
      <c r="HY746"/>
      <c r="HZ746"/>
      <c r="IA746"/>
      <c r="IB746"/>
      <c r="IC746"/>
      <c r="ID746"/>
      <c r="IE746"/>
      <c r="IF746"/>
      <c r="IG746"/>
      <c r="IH746"/>
      <c r="II746"/>
      <c r="IJ746"/>
      <c r="IK746"/>
      <c r="IL746"/>
      <c r="IM746"/>
      <c r="IN746"/>
      <c r="IO746"/>
    </row>
    <row r="747" spans="1:249" s="427" customFormat="1" ht="18" customHeight="1">
      <c r="A747" s="378">
        <v>2101014</v>
      </c>
      <c r="B747" s="344" t="s">
        <v>677</v>
      </c>
      <c r="C747" s="273"/>
      <c r="D747" s="273"/>
      <c r="E747" s="273">
        <v>0</v>
      </c>
      <c r="F747" s="447"/>
      <c r="G747" s="273">
        <v>0</v>
      </c>
      <c r="H747" s="447"/>
      <c r="I747" s="454"/>
      <c r="HQ747"/>
      <c r="HR747"/>
      <c r="HS747"/>
      <c r="HT747"/>
      <c r="HU747"/>
      <c r="HV747"/>
      <c r="HW747"/>
      <c r="HX747"/>
      <c r="HY747"/>
      <c r="HZ747"/>
      <c r="IA747"/>
      <c r="IB747"/>
      <c r="IC747"/>
      <c r="ID747"/>
      <c r="IE747"/>
      <c r="IF747"/>
      <c r="IG747"/>
      <c r="IH747"/>
      <c r="II747"/>
      <c r="IJ747"/>
      <c r="IK747"/>
      <c r="IL747"/>
      <c r="IM747"/>
      <c r="IN747"/>
      <c r="IO747"/>
    </row>
    <row r="748" spans="1:249" s="427" customFormat="1" ht="18" customHeight="1">
      <c r="A748" s="378">
        <v>2101015</v>
      </c>
      <c r="B748" s="344" t="s">
        <v>678</v>
      </c>
      <c r="C748" s="273"/>
      <c r="D748" s="273"/>
      <c r="E748" s="273">
        <v>0</v>
      </c>
      <c r="F748" s="447"/>
      <c r="G748" s="273">
        <v>0</v>
      </c>
      <c r="H748" s="447"/>
      <c r="I748" s="457"/>
      <c r="HQ748"/>
      <c r="HR748"/>
      <c r="HS748"/>
      <c r="HT748"/>
      <c r="HU748"/>
      <c r="HV748"/>
      <c r="HW748"/>
      <c r="HX748"/>
      <c r="HY748"/>
      <c r="HZ748"/>
      <c r="IA748"/>
      <c r="IB748"/>
      <c r="IC748"/>
      <c r="ID748"/>
      <c r="IE748"/>
      <c r="IF748"/>
      <c r="IG748"/>
      <c r="IH748"/>
      <c r="II748"/>
      <c r="IJ748"/>
      <c r="IK748"/>
      <c r="IL748"/>
      <c r="IM748"/>
      <c r="IN748"/>
      <c r="IO748"/>
    </row>
    <row r="749" spans="1:249" s="427" customFormat="1" ht="18" customHeight="1">
      <c r="A749" s="378">
        <v>2101016</v>
      </c>
      <c r="B749" s="441" t="s">
        <v>679</v>
      </c>
      <c r="C749" s="273"/>
      <c r="D749" s="273"/>
      <c r="E749" s="273">
        <v>0</v>
      </c>
      <c r="F749" s="447"/>
      <c r="G749" s="273">
        <v>0</v>
      </c>
      <c r="H749" s="447"/>
      <c r="I749" s="454"/>
      <c r="HQ749"/>
      <c r="HR749"/>
      <c r="HS749"/>
      <c r="HT749"/>
      <c r="HU749"/>
      <c r="HV749"/>
      <c r="HW749"/>
      <c r="HX749"/>
      <c r="HY749"/>
      <c r="HZ749"/>
      <c r="IA749"/>
      <c r="IB749"/>
      <c r="IC749"/>
      <c r="ID749"/>
      <c r="IE749"/>
      <c r="IF749"/>
      <c r="IG749"/>
      <c r="IH749"/>
      <c r="II749"/>
      <c r="IJ749"/>
      <c r="IK749"/>
      <c r="IL749"/>
      <c r="IM749"/>
      <c r="IN749"/>
      <c r="IO749"/>
    </row>
    <row r="750" spans="1:249" s="427" customFormat="1" ht="18" customHeight="1">
      <c r="A750" s="378">
        <v>2101050</v>
      </c>
      <c r="B750" s="441" t="s">
        <v>680</v>
      </c>
      <c r="C750" s="273">
        <v>12008</v>
      </c>
      <c r="D750" s="273">
        <v>10066</v>
      </c>
      <c r="E750" s="273">
        <v>10066</v>
      </c>
      <c r="F750" s="447">
        <v>1</v>
      </c>
      <c r="G750" s="273">
        <v>12439</v>
      </c>
      <c r="H750" s="447">
        <v>-0.19077096229600454</v>
      </c>
      <c r="I750" s="455"/>
      <c r="HQ750"/>
      <c r="HR750"/>
      <c r="HS750"/>
      <c r="HT750"/>
      <c r="HU750"/>
      <c r="HV750"/>
      <c r="HW750"/>
      <c r="HX750"/>
      <c r="HY750"/>
      <c r="HZ750"/>
      <c r="IA750"/>
      <c r="IB750"/>
      <c r="IC750"/>
      <c r="ID750"/>
      <c r="IE750"/>
      <c r="IF750"/>
      <c r="IG750"/>
      <c r="IH750"/>
      <c r="II750"/>
      <c r="IJ750"/>
      <c r="IK750"/>
      <c r="IL750"/>
      <c r="IM750"/>
      <c r="IN750"/>
      <c r="IO750"/>
    </row>
    <row r="751" spans="1:249" s="427" customFormat="1" ht="39.950000000000003" customHeight="1">
      <c r="A751" s="378">
        <v>2101099</v>
      </c>
      <c r="B751" s="441" t="s">
        <v>681</v>
      </c>
      <c r="C751" s="273">
        <v>24591</v>
      </c>
      <c r="D751" s="273">
        <v>31574</v>
      </c>
      <c r="E751" s="273">
        <v>30205</v>
      </c>
      <c r="F751" s="447">
        <v>0.95664154050801298</v>
      </c>
      <c r="G751" s="273">
        <v>21708</v>
      </c>
      <c r="H751" s="447">
        <v>0.39142251704440767</v>
      </c>
      <c r="I751" s="455" t="s">
        <v>682</v>
      </c>
      <c r="HQ751"/>
      <c r="HR751"/>
      <c r="HS751"/>
      <c r="HT751"/>
      <c r="HU751"/>
      <c r="HV751"/>
      <c r="HW751"/>
      <c r="HX751"/>
      <c r="HY751"/>
      <c r="HZ751"/>
      <c r="IA751"/>
      <c r="IB751"/>
      <c r="IC751"/>
      <c r="ID751"/>
      <c r="IE751"/>
      <c r="IF751"/>
      <c r="IG751"/>
      <c r="IH751"/>
      <c r="II751"/>
      <c r="IJ751"/>
      <c r="IK751"/>
      <c r="IL751"/>
      <c r="IM751"/>
      <c r="IN751"/>
      <c r="IO751"/>
    </row>
    <row r="752" spans="1:249" s="427" customFormat="1" ht="18" customHeight="1">
      <c r="A752" s="378">
        <v>21099</v>
      </c>
      <c r="B752" s="344" t="s">
        <v>683</v>
      </c>
      <c r="C752" s="273">
        <v>14927</v>
      </c>
      <c r="D752" s="273"/>
      <c r="E752" s="273">
        <v>20287</v>
      </c>
      <c r="F752" s="447"/>
      <c r="G752" s="273">
        <v>15462</v>
      </c>
      <c r="H752" s="447">
        <v>0.31205536153149649</v>
      </c>
      <c r="I752" s="457"/>
      <c r="HQ752"/>
      <c r="HR752"/>
      <c r="HS752"/>
      <c r="HT752"/>
      <c r="HU752"/>
      <c r="HV752"/>
      <c r="HW752"/>
      <c r="HX752"/>
      <c r="HY752"/>
      <c r="HZ752"/>
      <c r="IA752"/>
      <c r="IB752"/>
      <c r="IC752"/>
      <c r="ID752"/>
      <c r="IE752"/>
      <c r="IF752"/>
      <c r="IG752"/>
      <c r="IH752"/>
      <c r="II752"/>
      <c r="IJ752"/>
      <c r="IK752"/>
      <c r="IL752"/>
      <c r="IM752"/>
      <c r="IN752"/>
      <c r="IO752"/>
    </row>
    <row r="753" spans="1:249" s="427" customFormat="1" ht="18" customHeight="1">
      <c r="A753" s="378">
        <v>2109901</v>
      </c>
      <c r="B753" s="344" t="s">
        <v>684</v>
      </c>
      <c r="C753" s="273">
        <v>5578</v>
      </c>
      <c r="D753" s="273"/>
      <c r="E753" s="273">
        <v>6016</v>
      </c>
      <c r="F753" s="447"/>
      <c r="G753" s="273">
        <v>4767</v>
      </c>
      <c r="H753" s="447">
        <v>0.26200964967484786</v>
      </c>
      <c r="I753" s="454"/>
      <c r="HQ753"/>
      <c r="HR753"/>
      <c r="HS753"/>
      <c r="HT753"/>
      <c r="HU753"/>
      <c r="HV753"/>
      <c r="HW753"/>
      <c r="HX753"/>
      <c r="HY753"/>
      <c r="HZ753"/>
      <c r="IA753"/>
      <c r="IB753"/>
      <c r="IC753"/>
      <c r="ID753"/>
      <c r="IE753"/>
      <c r="IF753"/>
      <c r="IG753"/>
      <c r="IH753"/>
      <c r="II753"/>
      <c r="IJ753"/>
      <c r="IK753"/>
      <c r="IL753"/>
      <c r="IM753"/>
      <c r="IN753"/>
      <c r="IO753"/>
    </row>
    <row r="754" spans="1:249" s="428" customFormat="1" ht="18" customHeight="1">
      <c r="A754" s="459">
        <v>211</v>
      </c>
      <c r="B754" s="344" t="s">
        <v>685</v>
      </c>
      <c r="C754" s="273"/>
      <c r="D754" s="273"/>
      <c r="E754" s="273">
        <v>0</v>
      </c>
      <c r="F754" s="447"/>
      <c r="G754" s="273">
        <v>0</v>
      </c>
      <c r="H754" s="447"/>
      <c r="I754" s="454"/>
    </row>
    <row r="755" spans="1:249" s="427" customFormat="1" ht="18" customHeight="1">
      <c r="A755" s="378">
        <v>21101</v>
      </c>
      <c r="B755" s="344" t="s">
        <v>686</v>
      </c>
      <c r="C755" s="273"/>
      <c r="D755" s="273"/>
      <c r="E755" s="273">
        <v>0</v>
      </c>
      <c r="F755" s="447"/>
      <c r="G755" s="273">
        <v>0</v>
      </c>
      <c r="H755" s="447"/>
      <c r="I755" s="454"/>
      <c r="HQ755"/>
      <c r="HR755"/>
      <c r="HS755"/>
      <c r="HT755"/>
      <c r="HU755"/>
      <c r="HV755"/>
      <c r="HW755"/>
      <c r="HX755"/>
      <c r="HY755"/>
      <c r="HZ755"/>
      <c r="IA755"/>
      <c r="IB755"/>
      <c r="IC755"/>
      <c r="ID755"/>
      <c r="IE755"/>
      <c r="IF755"/>
      <c r="IG755"/>
      <c r="IH755"/>
      <c r="II755"/>
      <c r="IJ755"/>
      <c r="IK755"/>
      <c r="IL755"/>
      <c r="IM755"/>
      <c r="IN755"/>
      <c r="IO755"/>
    </row>
    <row r="756" spans="1:249" s="427" customFormat="1" ht="18" customHeight="1">
      <c r="A756" s="378">
        <v>2110101</v>
      </c>
      <c r="B756" s="344" t="s">
        <v>687</v>
      </c>
      <c r="C756" s="273">
        <v>4086</v>
      </c>
      <c r="D756" s="273"/>
      <c r="E756" s="273">
        <v>3902</v>
      </c>
      <c r="F756" s="447"/>
      <c r="G756" s="273">
        <v>1479</v>
      </c>
      <c r="H756" s="447">
        <v>1.638269100743746</v>
      </c>
      <c r="I756" s="454"/>
      <c r="HQ756"/>
      <c r="HR756"/>
      <c r="HS756"/>
      <c r="HT756"/>
      <c r="HU756"/>
      <c r="HV756"/>
      <c r="HW756"/>
      <c r="HX756"/>
      <c r="HY756"/>
      <c r="HZ756"/>
      <c r="IA756"/>
      <c r="IB756"/>
      <c r="IC756"/>
      <c r="ID756"/>
      <c r="IE756"/>
      <c r="IF756"/>
      <c r="IG756"/>
      <c r="IH756"/>
      <c r="II756"/>
      <c r="IJ756"/>
      <c r="IK756"/>
      <c r="IL756"/>
      <c r="IM756"/>
      <c r="IN756"/>
      <c r="IO756"/>
    </row>
    <row r="757" spans="1:249" s="427" customFormat="1" ht="33" customHeight="1">
      <c r="A757" s="378">
        <v>2110102</v>
      </c>
      <c r="B757" s="441" t="s">
        <v>688</v>
      </c>
      <c r="C757" s="273">
        <v>8811</v>
      </c>
      <c r="D757" s="273">
        <v>-4319</v>
      </c>
      <c r="E757" s="273">
        <v>-4319</v>
      </c>
      <c r="F757" s="447">
        <v>1</v>
      </c>
      <c r="G757" s="273">
        <v>9773</v>
      </c>
      <c r="H757" s="447">
        <v>-1.4419318530645655</v>
      </c>
      <c r="I757" s="455" t="s">
        <v>689</v>
      </c>
      <c r="HQ757"/>
      <c r="HR757"/>
      <c r="HS757"/>
      <c r="HT757"/>
      <c r="HU757"/>
      <c r="HV757"/>
      <c r="HW757"/>
      <c r="HX757"/>
      <c r="HY757"/>
      <c r="HZ757"/>
      <c r="IA757"/>
      <c r="IB757"/>
      <c r="IC757"/>
      <c r="ID757"/>
      <c r="IE757"/>
      <c r="IF757"/>
      <c r="IG757"/>
      <c r="IH757"/>
      <c r="II757"/>
      <c r="IJ757"/>
      <c r="IK757"/>
      <c r="IL757"/>
      <c r="IM757"/>
      <c r="IN757"/>
      <c r="IO757"/>
    </row>
    <row r="758" spans="1:249" s="427" customFormat="1" ht="33.950000000000003" customHeight="1">
      <c r="A758" s="378">
        <v>2110103</v>
      </c>
      <c r="B758" s="441" t="s">
        <v>690</v>
      </c>
      <c r="C758" s="273">
        <v>910</v>
      </c>
      <c r="D758" s="273">
        <v>1566</v>
      </c>
      <c r="E758" s="273">
        <v>1566</v>
      </c>
      <c r="F758" s="447">
        <v>1</v>
      </c>
      <c r="G758" s="273">
        <v>47</v>
      </c>
      <c r="H758" s="447">
        <v>32.319148936170215</v>
      </c>
      <c r="I758" s="455" t="s">
        <v>691</v>
      </c>
      <c r="HQ758"/>
      <c r="HR758"/>
      <c r="HS758"/>
      <c r="HT758"/>
      <c r="HU758"/>
      <c r="HV758"/>
      <c r="HW758"/>
      <c r="HX758"/>
      <c r="HY758"/>
      <c r="HZ758"/>
      <c r="IA758"/>
      <c r="IB758"/>
      <c r="IC758"/>
      <c r="ID758"/>
      <c r="IE758"/>
      <c r="IF758"/>
      <c r="IG758"/>
      <c r="IH758"/>
      <c r="II758"/>
      <c r="IJ758"/>
      <c r="IK758"/>
      <c r="IL758"/>
      <c r="IM758"/>
      <c r="IN758"/>
      <c r="IO758"/>
    </row>
    <row r="759" spans="1:249" s="427" customFormat="1" ht="18" customHeight="1">
      <c r="A759" s="378">
        <v>2110104</v>
      </c>
      <c r="B759" s="441" t="s">
        <v>692</v>
      </c>
      <c r="C759" s="273"/>
      <c r="D759" s="273"/>
      <c r="E759" s="273">
        <v>0</v>
      </c>
      <c r="F759" s="447"/>
      <c r="G759" s="273">
        <v>29</v>
      </c>
      <c r="H759" s="447">
        <v>-1</v>
      </c>
      <c r="I759" s="455"/>
      <c r="HQ759"/>
      <c r="HR759"/>
      <c r="HS759"/>
      <c r="HT759"/>
      <c r="HU759"/>
      <c r="HV759"/>
      <c r="HW759"/>
      <c r="HX759"/>
      <c r="HY759"/>
      <c r="HZ759"/>
      <c r="IA759"/>
      <c r="IB759"/>
      <c r="IC759"/>
      <c r="ID759"/>
      <c r="IE759"/>
      <c r="IF759"/>
      <c r="IG759"/>
      <c r="IH759"/>
      <c r="II759"/>
      <c r="IJ759"/>
      <c r="IK759"/>
      <c r="IL759"/>
      <c r="IM759"/>
      <c r="IN759"/>
      <c r="IO759"/>
    </row>
    <row r="760" spans="1:249" s="427" customFormat="1" ht="18" customHeight="1">
      <c r="A760" s="378">
        <v>2110105</v>
      </c>
      <c r="B760" s="344" t="s">
        <v>96</v>
      </c>
      <c r="C760" s="273"/>
      <c r="D760" s="273"/>
      <c r="E760" s="273">
        <v>0</v>
      </c>
      <c r="F760" s="447"/>
      <c r="G760" s="273">
        <v>0</v>
      </c>
      <c r="H760" s="447"/>
      <c r="I760" s="454"/>
      <c r="HQ760"/>
      <c r="HR760"/>
      <c r="HS760"/>
      <c r="HT760"/>
      <c r="HU760"/>
      <c r="HV760"/>
      <c r="HW760"/>
      <c r="HX760"/>
      <c r="HY760"/>
      <c r="HZ760"/>
      <c r="IA760"/>
      <c r="IB760"/>
      <c r="IC760"/>
      <c r="ID760"/>
      <c r="IE760"/>
      <c r="IF760"/>
      <c r="IG760"/>
      <c r="IH760"/>
      <c r="II760"/>
      <c r="IJ760"/>
      <c r="IK760"/>
      <c r="IL760"/>
      <c r="IM760"/>
      <c r="IN760"/>
      <c r="IO760"/>
    </row>
    <row r="761" spans="1:249" s="427" customFormat="1" ht="18" customHeight="1">
      <c r="A761" s="378">
        <v>2110106</v>
      </c>
      <c r="B761" s="344" t="s">
        <v>97</v>
      </c>
      <c r="C761" s="273"/>
      <c r="D761" s="273"/>
      <c r="E761" s="273">
        <v>0</v>
      </c>
      <c r="F761" s="447"/>
      <c r="G761" s="273">
        <v>0</v>
      </c>
      <c r="H761" s="447"/>
      <c r="I761" s="457"/>
      <c r="HQ761"/>
      <c r="HR761"/>
      <c r="HS761"/>
      <c r="HT761"/>
      <c r="HU761"/>
      <c r="HV761"/>
      <c r="HW761"/>
      <c r="HX761"/>
      <c r="HY761"/>
      <c r="HZ761"/>
      <c r="IA761"/>
      <c r="IB761"/>
      <c r="IC761"/>
      <c r="ID761"/>
      <c r="IE761"/>
      <c r="IF761"/>
      <c r="IG761"/>
      <c r="IH761"/>
      <c r="II761"/>
      <c r="IJ761"/>
      <c r="IK761"/>
      <c r="IL761"/>
      <c r="IM761"/>
      <c r="IN761"/>
      <c r="IO761"/>
    </row>
    <row r="762" spans="1:249" s="427" customFormat="1" ht="18" customHeight="1">
      <c r="A762" s="378">
        <v>2110107</v>
      </c>
      <c r="B762" s="344" t="s">
        <v>98</v>
      </c>
      <c r="C762" s="273"/>
      <c r="D762" s="273"/>
      <c r="E762" s="273">
        <v>0</v>
      </c>
      <c r="F762" s="447"/>
      <c r="G762" s="273">
        <v>0</v>
      </c>
      <c r="H762" s="447"/>
      <c r="I762" s="454"/>
      <c r="HQ762"/>
      <c r="HR762"/>
      <c r="HS762"/>
      <c r="HT762"/>
      <c r="HU762"/>
      <c r="HV762"/>
      <c r="HW762"/>
      <c r="HX762"/>
      <c r="HY762"/>
      <c r="HZ762"/>
      <c r="IA762"/>
      <c r="IB762"/>
      <c r="IC762"/>
      <c r="ID762"/>
      <c r="IE762"/>
      <c r="IF762"/>
      <c r="IG762"/>
      <c r="IH762"/>
      <c r="II762"/>
      <c r="IJ762"/>
      <c r="IK762"/>
      <c r="IL762"/>
      <c r="IM762"/>
      <c r="IN762"/>
      <c r="IO762"/>
    </row>
    <row r="763" spans="1:249" s="427" customFormat="1" ht="18" customHeight="1">
      <c r="A763" s="378">
        <v>2110199</v>
      </c>
      <c r="B763" s="344" t="s">
        <v>693</v>
      </c>
      <c r="C763" s="273"/>
      <c r="D763" s="273"/>
      <c r="E763" s="273">
        <v>0</v>
      </c>
      <c r="F763" s="447"/>
      <c r="G763" s="273">
        <v>0</v>
      </c>
      <c r="H763" s="447"/>
      <c r="I763" s="454"/>
      <c r="HQ763"/>
      <c r="HR763"/>
      <c r="HS763"/>
      <c r="HT763"/>
      <c r="HU763"/>
      <c r="HV763"/>
      <c r="HW763"/>
      <c r="HX763"/>
      <c r="HY763"/>
      <c r="HZ763"/>
      <c r="IA763"/>
      <c r="IB763"/>
      <c r="IC763"/>
      <c r="ID763"/>
      <c r="IE763"/>
      <c r="IF763"/>
      <c r="IG763"/>
      <c r="IH763"/>
      <c r="II763"/>
      <c r="IJ763"/>
      <c r="IK763"/>
      <c r="IL763"/>
      <c r="IM763"/>
      <c r="IN763"/>
      <c r="IO763"/>
    </row>
    <row r="764" spans="1:249" s="427" customFormat="1" ht="18" customHeight="1">
      <c r="A764" s="378">
        <v>21102</v>
      </c>
      <c r="B764" s="344" t="s">
        <v>694</v>
      </c>
      <c r="C764" s="273"/>
      <c r="D764" s="273"/>
      <c r="E764" s="273">
        <v>0</v>
      </c>
      <c r="F764" s="447"/>
      <c r="G764" s="273">
        <v>0</v>
      </c>
      <c r="H764" s="447"/>
      <c r="I764" s="454"/>
      <c r="HQ764"/>
      <c r="HR764"/>
      <c r="HS764"/>
      <c r="HT764"/>
      <c r="HU764"/>
      <c r="HV764"/>
      <c r="HW764"/>
      <c r="HX764"/>
      <c r="HY764"/>
      <c r="HZ764"/>
      <c r="IA764"/>
      <c r="IB764"/>
      <c r="IC764"/>
      <c r="ID764"/>
      <c r="IE764"/>
      <c r="IF764"/>
      <c r="IG764"/>
      <c r="IH764"/>
      <c r="II764"/>
      <c r="IJ764"/>
      <c r="IK764"/>
      <c r="IL764"/>
      <c r="IM764"/>
      <c r="IN764"/>
      <c r="IO764"/>
    </row>
    <row r="765" spans="1:249" s="427" customFormat="1" ht="18" customHeight="1">
      <c r="A765" s="378">
        <v>2110203</v>
      </c>
      <c r="B765" s="344" t="s">
        <v>695</v>
      </c>
      <c r="C765" s="273"/>
      <c r="D765" s="273"/>
      <c r="E765" s="273">
        <v>0</v>
      </c>
      <c r="F765" s="447"/>
      <c r="G765" s="273">
        <v>0</v>
      </c>
      <c r="H765" s="447"/>
      <c r="I765" s="454"/>
      <c r="HQ765"/>
      <c r="HR765"/>
      <c r="HS765"/>
      <c r="HT765"/>
      <c r="HU765"/>
      <c r="HV765"/>
      <c r="HW765"/>
      <c r="HX765"/>
      <c r="HY765"/>
      <c r="HZ765"/>
      <c r="IA765"/>
      <c r="IB765"/>
      <c r="IC765"/>
      <c r="ID765"/>
      <c r="IE765"/>
      <c r="IF765"/>
      <c r="IG765"/>
      <c r="IH765"/>
      <c r="II765"/>
      <c r="IJ765"/>
      <c r="IK765"/>
      <c r="IL765"/>
      <c r="IM765"/>
      <c r="IN765"/>
      <c r="IO765"/>
    </row>
    <row r="766" spans="1:249" s="427" customFormat="1" ht="18" customHeight="1">
      <c r="A766" s="378">
        <v>2110204</v>
      </c>
      <c r="B766" s="344" t="s">
        <v>696</v>
      </c>
      <c r="C766" s="273"/>
      <c r="D766" s="273"/>
      <c r="E766" s="273">
        <v>0</v>
      </c>
      <c r="F766" s="447"/>
      <c r="G766" s="273">
        <v>0</v>
      </c>
      <c r="H766" s="447"/>
      <c r="I766" s="454"/>
      <c r="HQ766"/>
      <c r="HR766"/>
      <c r="HS766"/>
      <c r="HT766"/>
      <c r="HU766"/>
      <c r="HV766"/>
      <c r="HW766"/>
      <c r="HX766"/>
      <c r="HY766"/>
      <c r="HZ766"/>
      <c r="IA766"/>
      <c r="IB766"/>
      <c r="IC766"/>
      <c r="ID766"/>
      <c r="IE766"/>
      <c r="IF766"/>
      <c r="IG766"/>
      <c r="IH766"/>
      <c r="II766"/>
      <c r="IJ766"/>
      <c r="IK766"/>
      <c r="IL766"/>
      <c r="IM766"/>
      <c r="IN766"/>
      <c r="IO766"/>
    </row>
    <row r="767" spans="1:249" s="427" customFormat="1" ht="18" customHeight="1">
      <c r="A767" s="378">
        <v>2110299</v>
      </c>
      <c r="B767" s="344" t="s">
        <v>697</v>
      </c>
      <c r="C767" s="273"/>
      <c r="D767" s="273"/>
      <c r="E767" s="273">
        <v>0</v>
      </c>
      <c r="F767" s="447"/>
      <c r="G767" s="273">
        <v>0</v>
      </c>
      <c r="H767" s="447"/>
      <c r="I767" s="454"/>
      <c r="HQ767"/>
      <c r="HR767"/>
      <c r="HS767"/>
      <c r="HT767"/>
      <c r="HU767"/>
      <c r="HV767"/>
      <c r="HW767"/>
      <c r="HX767"/>
      <c r="HY767"/>
      <c r="HZ767"/>
      <c r="IA767"/>
      <c r="IB767"/>
      <c r="IC767"/>
      <c r="ID767"/>
      <c r="IE767"/>
      <c r="IF767"/>
      <c r="IG767"/>
      <c r="IH767"/>
      <c r="II767"/>
      <c r="IJ767"/>
      <c r="IK767"/>
      <c r="IL767"/>
      <c r="IM767"/>
      <c r="IN767"/>
      <c r="IO767"/>
    </row>
    <row r="768" spans="1:249" s="427" customFormat="1" ht="18" customHeight="1">
      <c r="A768" s="378">
        <v>21103</v>
      </c>
      <c r="B768" s="344" t="s">
        <v>698</v>
      </c>
      <c r="C768" s="273"/>
      <c r="D768" s="273"/>
      <c r="E768" s="273">
        <v>0</v>
      </c>
      <c r="F768" s="447"/>
      <c r="G768" s="273">
        <v>0</v>
      </c>
      <c r="H768" s="447"/>
      <c r="I768" s="454"/>
      <c r="HQ768"/>
      <c r="HR768"/>
      <c r="HS768"/>
      <c r="HT768"/>
      <c r="HU768"/>
      <c r="HV768"/>
      <c r="HW768"/>
      <c r="HX768"/>
      <c r="HY768"/>
      <c r="HZ768"/>
      <c r="IA768"/>
      <c r="IB768"/>
      <c r="IC768"/>
      <c r="ID768"/>
      <c r="IE768"/>
      <c r="IF768"/>
      <c r="IG768"/>
      <c r="IH768"/>
      <c r="II768"/>
      <c r="IJ768"/>
      <c r="IK768"/>
      <c r="IL768"/>
      <c r="IM768"/>
      <c r="IN768"/>
      <c r="IO768"/>
    </row>
    <row r="769" spans="1:249" s="427" customFormat="1" ht="18" customHeight="1">
      <c r="A769" s="378">
        <v>2110301</v>
      </c>
      <c r="B769" s="344" t="s">
        <v>699</v>
      </c>
      <c r="C769" s="273"/>
      <c r="D769" s="273"/>
      <c r="E769" s="273">
        <v>0</v>
      </c>
      <c r="F769" s="447"/>
      <c r="G769" s="273">
        <v>0</v>
      </c>
      <c r="H769" s="447"/>
      <c r="I769" s="454"/>
      <c r="HQ769"/>
      <c r="HR769"/>
      <c r="HS769"/>
      <c r="HT769"/>
      <c r="HU769"/>
      <c r="HV769"/>
      <c r="HW769"/>
      <c r="HX769"/>
      <c r="HY769"/>
      <c r="HZ769"/>
      <c r="IA769"/>
      <c r="IB769"/>
      <c r="IC769"/>
      <c r="ID769"/>
      <c r="IE769"/>
      <c r="IF769"/>
      <c r="IG769"/>
      <c r="IH769"/>
      <c r="II769"/>
      <c r="IJ769"/>
      <c r="IK769"/>
      <c r="IL769"/>
      <c r="IM769"/>
      <c r="IN769"/>
      <c r="IO769"/>
    </row>
    <row r="770" spans="1:249" s="427" customFormat="1" ht="18" customHeight="1">
      <c r="A770" s="378">
        <v>2110302</v>
      </c>
      <c r="B770" s="344" t="s">
        <v>141</v>
      </c>
      <c r="C770" s="273"/>
      <c r="D770" s="273"/>
      <c r="E770" s="273">
        <v>0</v>
      </c>
      <c r="F770" s="447"/>
      <c r="G770" s="273">
        <v>0</v>
      </c>
      <c r="H770" s="447"/>
      <c r="I770" s="454"/>
      <c r="HQ770"/>
      <c r="HR770"/>
      <c r="HS770"/>
      <c r="HT770"/>
      <c r="HU770"/>
      <c r="HV770"/>
      <c r="HW770"/>
      <c r="HX770"/>
      <c r="HY770"/>
      <c r="HZ770"/>
      <c r="IA770"/>
      <c r="IB770"/>
      <c r="IC770"/>
      <c r="ID770"/>
      <c r="IE770"/>
      <c r="IF770"/>
      <c r="IG770"/>
      <c r="IH770"/>
      <c r="II770"/>
      <c r="IJ770"/>
      <c r="IK770"/>
      <c r="IL770"/>
      <c r="IM770"/>
      <c r="IN770"/>
      <c r="IO770"/>
    </row>
    <row r="771" spans="1:249" s="427" customFormat="1" ht="18" customHeight="1">
      <c r="A771" s="378">
        <v>2110303</v>
      </c>
      <c r="B771" s="344" t="s">
        <v>700</v>
      </c>
      <c r="C771" s="273"/>
      <c r="D771" s="273"/>
      <c r="E771" s="273">
        <v>0</v>
      </c>
      <c r="F771" s="447"/>
      <c r="G771" s="273">
        <v>0</v>
      </c>
      <c r="H771" s="447"/>
      <c r="I771" s="454"/>
      <c r="HQ771"/>
      <c r="HR771"/>
      <c r="HS771"/>
      <c r="HT771"/>
      <c r="HU771"/>
      <c r="HV771"/>
      <c r="HW771"/>
      <c r="HX771"/>
      <c r="HY771"/>
      <c r="HZ771"/>
      <c r="IA771"/>
      <c r="IB771"/>
      <c r="IC771"/>
      <c r="ID771"/>
      <c r="IE771"/>
      <c r="IF771"/>
      <c r="IG771"/>
      <c r="IH771"/>
      <c r="II771"/>
      <c r="IJ771"/>
      <c r="IK771"/>
      <c r="IL771"/>
      <c r="IM771"/>
      <c r="IN771"/>
      <c r="IO771"/>
    </row>
    <row r="772" spans="1:249" s="427" customFormat="1" ht="18" customHeight="1">
      <c r="A772" s="378">
        <v>2110304</v>
      </c>
      <c r="B772" s="344" t="s">
        <v>105</v>
      </c>
      <c r="C772" s="273"/>
      <c r="D772" s="273"/>
      <c r="E772" s="273">
        <v>0</v>
      </c>
      <c r="F772" s="447"/>
      <c r="G772" s="273">
        <v>0</v>
      </c>
      <c r="H772" s="447"/>
      <c r="I772" s="454"/>
      <c r="HQ772"/>
      <c r="HR772"/>
      <c r="HS772"/>
      <c r="HT772"/>
      <c r="HU772"/>
      <c r="HV772"/>
      <c r="HW772"/>
      <c r="HX772"/>
      <c r="HY772"/>
      <c r="HZ772"/>
      <c r="IA772"/>
      <c r="IB772"/>
      <c r="IC772"/>
      <c r="ID772"/>
      <c r="IE772"/>
      <c r="IF772"/>
      <c r="IG772"/>
      <c r="IH772"/>
      <c r="II772"/>
      <c r="IJ772"/>
      <c r="IK772"/>
      <c r="IL772"/>
      <c r="IM772"/>
      <c r="IN772"/>
      <c r="IO772"/>
    </row>
    <row r="773" spans="1:249" s="427" customFormat="1" ht="18" customHeight="1">
      <c r="A773" s="378">
        <v>2110305</v>
      </c>
      <c r="B773" s="344" t="s">
        <v>701</v>
      </c>
      <c r="C773" s="273"/>
      <c r="D773" s="273"/>
      <c r="E773" s="273">
        <v>0</v>
      </c>
      <c r="F773" s="447"/>
      <c r="G773" s="273">
        <v>29</v>
      </c>
      <c r="H773" s="447">
        <v>-1</v>
      </c>
      <c r="I773" s="454"/>
      <c r="HQ773"/>
      <c r="HR773"/>
      <c r="HS773"/>
      <c r="HT773"/>
      <c r="HU773"/>
      <c r="HV773"/>
      <c r="HW773"/>
      <c r="HX773"/>
      <c r="HY773"/>
      <c r="HZ773"/>
      <c r="IA773"/>
      <c r="IB773"/>
      <c r="IC773"/>
      <c r="ID773"/>
      <c r="IE773"/>
      <c r="IF773"/>
      <c r="IG773"/>
      <c r="IH773"/>
      <c r="II773"/>
      <c r="IJ773"/>
      <c r="IK773"/>
      <c r="IL773"/>
      <c r="IM773"/>
      <c r="IN773"/>
      <c r="IO773"/>
    </row>
    <row r="774" spans="1:249" s="427" customFormat="1" ht="60.95" customHeight="1">
      <c r="A774" s="378">
        <v>2110306</v>
      </c>
      <c r="B774" s="441" t="s">
        <v>702</v>
      </c>
      <c r="C774" s="273">
        <v>307475</v>
      </c>
      <c r="D774" s="273">
        <v>143252</v>
      </c>
      <c r="E774" s="273">
        <v>139330</v>
      </c>
      <c r="F774" s="447">
        <v>0.97262167369391006</v>
      </c>
      <c r="G774" s="273">
        <v>688421</v>
      </c>
      <c r="H774" s="447">
        <v>-0.79760931174383121</v>
      </c>
      <c r="I774" s="455" t="s">
        <v>703</v>
      </c>
      <c r="HQ774"/>
      <c r="HR774"/>
      <c r="HS774"/>
      <c r="HT774"/>
      <c r="HU774"/>
      <c r="HV774"/>
      <c r="HW774"/>
      <c r="HX774"/>
      <c r="HY774"/>
      <c r="HZ774"/>
      <c r="IA774"/>
      <c r="IB774"/>
      <c r="IC774"/>
      <c r="ID774"/>
      <c r="IE774"/>
      <c r="IF774"/>
      <c r="IG774"/>
      <c r="IH774"/>
      <c r="II774"/>
      <c r="IJ774"/>
      <c r="IK774"/>
      <c r="IL774"/>
      <c r="IM774"/>
      <c r="IN774"/>
      <c r="IO774"/>
    </row>
    <row r="775" spans="1:249" s="427" customFormat="1" ht="18" customHeight="1">
      <c r="A775" s="378">
        <v>2110307</v>
      </c>
      <c r="B775" s="344" t="s">
        <v>704</v>
      </c>
      <c r="C775" s="273">
        <v>307475</v>
      </c>
      <c r="D775" s="273"/>
      <c r="E775" s="273">
        <v>139330</v>
      </c>
      <c r="F775" s="447"/>
      <c r="G775" s="273">
        <v>688421</v>
      </c>
      <c r="H775" s="447">
        <v>-0.79760931174383121</v>
      </c>
      <c r="I775" s="454"/>
      <c r="HQ775"/>
      <c r="HR775"/>
      <c r="HS775"/>
      <c r="HT775"/>
      <c r="HU775"/>
      <c r="HV775"/>
      <c r="HW775"/>
      <c r="HX775"/>
      <c r="HY775"/>
      <c r="HZ775"/>
      <c r="IA775"/>
      <c r="IB775"/>
      <c r="IC775"/>
      <c r="ID775"/>
      <c r="IE775"/>
      <c r="IF775"/>
      <c r="IG775"/>
      <c r="IH775"/>
      <c r="II775"/>
      <c r="IJ775"/>
      <c r="IK775"/>
      <c r="IL775"/>
      <c r="IM775"/>
      <c r="IN775"/>
      <c r="IO775"/>
    </row>
    <row r="776" spans="1:249" s="427" customFormat="1" ht="35.1" customHeight="1">
      <c r="A776" s="378">
        <v>2110399</v>
      </c>
      <c r="B776" s="441" t="s">
        <v>44</v>
      </c>
      <c r="C776" s="458">
        <v>4103518</v>
      </c>
      <c r="D776" s="458">
        <v>3744168</v>
      </c>
      <c r="E776" s="458">
        <v>3620575</v>
      </c>
      <c r="F776" s="443">
        <v>0.96699053033945059</v>
      </c>
      <c r="G776" s="458">
        <v>4977089</v>
      </c>
      <c r="H776" s="443">
        <v>-0.272551686337134</v>
      </c>
      <c r="I776" s="454"/>
      <c r="HQ776"/>
      <c r="HR776"/>
      <c r="HS776"/>
      <c r="HT776"/>
      <c r="HU776"/>
      <c r="HV776"/>
      <c r="HW776"/>
      <c r="HX776"/>
      <c r="HY776"/>
      <c r="HZ776"/>
      <c r="IA776"/>
      <c r="IB776"/>
      <c r="IC776"/>
      <c r="ID776"/>
      <c r="IE776"/>
      <c r="IF776"/>
      <c r="IG776"/>
      <c r="IH776"/>
      <c r="II776"/>
      <c r="IJ776"/>
      <c r="IK776"/>
      <c r="IL776"/>
      <c r="IM776"/>
      <c r="IN776"/>
      <c r="IO776"/>
    </row>
    <row r="777" spans="1:249" s="427" customFormat="1" ht="18" customHeight="1">
      <c r="A777" s="378">
        <v>21104</v>
      </c>
      <c r="B777" s="441" t="s">
        <v>705</v>
      </c>
      <c r="C777" s="273">
        <v>49977</v>
      </c>
      <c r="D777" s="273">
        <v>43744</v>
      </c>
      <c r="E777" s="273">
        <v>41873</v>
      </c>
      <c r="F777" s="447">
        <v>0.957228419897586</v>
      </c>
      <c r="G777" s="273">
        <v>38594</v>
      </c>
      <c r="H777" s="447">
        <v>8.4961392962636717E-2</v>
      </c>
      <c r="I777" s="454"/>
      <c r="HQ777"/>
      <c r="HR777"/>
      <c r="HS777"/>
      <c r="HT777"/>
      <c r="HU777"/>
      <c r="HV777"/>
      <c r="HW777"/>
      <c r="HX777"/>
      <c r="HY777"/>
      <c r="HZ777"/>
      <c r="IA777"/>
      <c r="IB777"/>
      <c r="IC777"/>
      <c r="ID777"/>
      <c r="IE777"/>
      <c r="IF777"/>
      <c r="IG777"/>
      <c r="IH777"/>
      <c r="II777"/>
      <c r="IJ777"/>
      <c r="IK777"/>
      <c r="IL777"/>
      <c r="IM777"/>
      <c r="IN777"/>
      <c r="IO777"/>
    </row>
    <row r="778" spans="1:249" s="427" customFormat="1" ht="18" customHeight="1">
      <c r="A778" s="378">
        <v>2110401</v>
      </c>
      <c r="B778" s="344" t="s">
        <v>706</v>
      </c>
      <c r="C778" s="273">
        <v>9328</v>
      </c>
      <c r="D778" s="273"/>
      <c r="E778" s="273">
        <v>9802</v>
      </c>
      <c r="F778" s="447"/>
      <c r="G778" s="273">
        <v>9778</v>
      </c>
      <c r="H778" s="447">
        <v>2.454489670689286E-3</v>
      </c>
      <c r="I778" s="454"/>
      <c r="HQ778"/>
      <c r="HR778"/>
      <c r="HS778"/>
      <c r="HT778"/>
      <c r="HU778"/>
      <c r="HV778"/>
      <c r="HW778"/>
      <c r="HX778"/>
      <c r="HY778"/>
      <c r="HZ778"/>
      <c r="IA778"/>
      <c r="IB778"/>
      <c r="IC778"/>
      <c r="ID778"/>
      <c r="IE778"/>
      <c r="IF778"/>
      <c r="IG778"/>
      <c r="IH778"/>
      <c r="II778"/>
      <c r="IJ778"/>
      <c r="IK778"/>
      <c r="IL778"/>
      <c r="IM778"/>
      <c r="IN778"/>
      <c r="IO778"/>
    </row>
    <row r="779" spans="1:249" s="427" customFormat="1" ht="18" customHeight="1">
      <c r="A779" s="378">
        <v>2110402</v>
      </c>
      <c r="B779" s="344" t="s">
        <v>707</v>
      </c>
      <c r="C779" s="273">
        <v>1345</v>
      </c>
      <c r="D779" s="273"/>
      <c r="E779" s="273">
        <v>2145</v>
      </c>
      <c r="F779" s="447"/>
      <c r="G779" s="273">
        <v>2093</v>
      </c>
      <c r="H779" s="447">
        <v>2.4844720496894457E-2</v>
      </c>
      <c r="I779" s="454"/>
      <c r="HQ779"/>
      <c r="HR779"/>
      <c r="HS779"/>
      <c r="HT779"/>
      <c r="HU779"/>
      <c r="HV779"/>
      <c r="HW779"/>
      <c r="HX779"/>
      <c r="HY779"/>
      <c r="HZ779"/>
      <c r="IA779"/>
      <c r="IB779"/>
      <c r="IC779"/>
      <c r="ID779"/>
      <c r="IE779"/>
      <c r="IF779"/>
      <c r="IG779"/>
      <c r="IH779"/>
      <c r="II779"/>
      <c r="IJ779"/>
      <c r="IK779"/>
      <c r="IL779"/>
      <c r="IM779"/>
      <c r="IN779"/>
      <c r="IO779"/>
    </row>
    <row r="780" spans="1:249" s="427" customFormat="1" ht="18" customHeight="1">
      <c r="A780" s="378">
        <v>2110403</v>
      </c>
      <c r="B780" s="344" t="s">
        <v>708</v>
      </c>
      <c r="C780" s="273"/>
      <c r="D780" s="273"/>
      <c r="E780" s="273">
        <v>0</v>
      </c>
      <c r="F780" s="447"/>
      <c r="G780" s="273">
        <v>0</v>
      </c>
      <c r="H780" s="447"/>
      <c r="I780" s="454"/>
      <c r="HQ780"/>
      <c r="HR780"/>
      <c r="HS780"/>
      <c r="HT780"/>
      <c r="HU780"/>
      <c r="HV780"/>
      <c r="HW780"/>
      <c r="HX780"/>
      <c r="HY780"/>
      <c r="HZ780"/>
      <c r="IA780"/>
      <c r="IB780"/>
      <c r="IC780"/>
      <c r="ID780"/>
      <c r="IE780"/>
      <c r="IF780"/>
      <c r="IG780"/>
      <c r="IH780"/>
      <c r="II780"/>
      <c r="IJ780"/>
      <c r="IK780"/>
      <c r="IL780"/>
      <c r="IM780"/>
      <c r="IN780"/>
      <c r="IO780"/>
    </row>
    <row r="781" spans="1:249" s="427" customFormat="1" ht="18" customHeight="1">
      <c r="A781" s="378">
        <v>2110404</v>
      </c>
      <c r="B781" s="344" t="s">
        <v>709</v>
      </c>
      <c r="C781" s="273">
        <v>3317</v>
      </c>
      <c r="D781" s="273"/>
      <c r="E781" s="273">
        <v>3404</v>
      </c>
      <c r="F781" s="447"/>
      <c r="G781" s="273">
        <v>3885</v>
      </c>
      <c r="H781" s="447">
        <v>-0.12380952380952381</v>
      </c>
      <c r="I781" s="454"/>
      <c r="HQ781"/>
      <c r="HR781"/>
      <c r="HS781"/>
      <c r="HT781"/>
      <c r="HU781"/>
      <c r="HV781"/>
      <c r="HW781"/>
      <c r="HX781"/>
      <c r="HY781"/>
      <c r="HZ781"/>
      <c r="IA781"/>
      <c r="IB781"/>
      <c r="IC781"/>
      <c r="ID781"/>
      <c r="IE781"/>
      <c r="IF781"/>
      <c r="IG781"/>
      <c r="IH781"/>
      <c r="II781"/>
      <c r="IJ781"/>
      <c r="IK781"/>
      <c r="IL781"/>
      <c r="IM781"/>
      <c r="IN781"/>
      <c r="IO781"/>
    </row>
    <row r="782" spans="1:249" s="427" customFormat="1" ht="18" customHeight="1">
      <c r="A782" s="378">
        <v>2110405</v>
      </c>
      <c r="B782" s="344" t="s">
        <v>710</v>
      </c>
      <c r="C782" s="273">
        <v>1569</v>
      </c>
      <c r="D782" s="273"/>
      <c r="E782" s="273">
        <v>1557</v>
      </c>
      <c r="F782" s="447"/>
      <c r="G782" s="273">
        <v>1497</v>
      </c>
      <c r="H782" s="447">
        <v>4.0080160320641323E-2</v>
      </c>
      <c r="I782" s="454"/>
      <c r="HQ782"/>
      <c r="HR782"/>
      <c r="HS782"/>
      <c r="HT782"/>
      <c r="HU782"/>
      <c r="HV782"/>
      <c r="HW782"/>
      <c r="HX782"/>
      <c r="HY782"/>
      <c r="HZ782"/>
      <c r="IA782"/>
      <c r="IB782"/>
      <c r="IC782"/>
      <c r="ID782"/>
      <c r="IE782"/>
      <c r="IF782"/>
      <c r="IG782"/>
      <c r="IH782"/>
      <c r="II782"/>
      <c r="IJ782"/>
      <c r="IK782"/>
      <c r="IL782"/>
      <c r="IM782"/>
      <c r="IN782"/>
      <c r="IO782"/>
    </row>
    <row r="783" spans="1:249" s="427" customFormat="1" ht="18" customHeight="1">
      <c r="A783" s="378">
        <v>2110499</v>
      </c>
      <c r="B783" s="344" t="s">
        <v>711</v>
      </c>
      <c r="C783" s="273">
        <v>1530</v>
      </c>
      <c r="D783" s="273"/>
      <c r="E783" s="273">
        <v>1624</v>
      </c>
      <c r="F783" s="447"/>
      <c r="G783" s="273">
        <v>1048</v>
      </c>
      <c r="H783" s="447">
        <v>0.54961832061068705</v>
      </c>
      <c r="I783" s="454"/>
      <c r="HQ783"/>
      <c r="HR783"/>
      <c r="HS783"/>
      <c r="HT783"/>
      <c r="HU783"/>
      <c r="HV783"/>
      <c r="HW783"/>
      <c r="HX783"/>
      <c r="HY783"/>
      <c r="HZ783"/>
      <c r="IA783"/>
      <c r="IB783"/>
      <c r="IC783"/>
      <c r="ID783"/>
      <c r="IE783"/>
      <c r="IF783"/>
      <c r="IG783"/>
      <c r="IH783"/>
      <c r="II783"/>
      <c r="IJ783"/>
      <c r="IK783"/>
      <c r="IL783"/>
      <c r="IM783"/>
      <c r="IN783"/>
      <c r="IO783"/>
    </row>
    <row r="784" spans="1:249" s="427" customFormat="1" ht="18" customHeight="1">
      <c r="A784" s="378">
        <v>21105</v>
      </c>
      <c r="B784" s="344" t="s">
        <v>712</v>
      </c>
      <c r="C784" s="273">
        <v>904</v>
      </c>
      <c r="D784" s="273"/>
      <c r="E784" s="273">
        <v>1030</v>
      </c>
      <c r="F784" s="447"/>
      <c r="G784" s="273">
        <v>932</v>
      </c>
      <c r="H784" s="447">
        <v>0.10515021459227469</v>
      </c>
      <c r="I784" s="454"/>
      <c r="HQ784"/>
      <c r="HR784"/>
      <c r="HS784"/>
      <c r="HT784"/>
      <c r="HU784"/>
      <c r="HV784"/>
      <c r="HW784"/>
      <c r="HX784"/>
      <c r="HY784"/>
      <c r="HZ784"/>
      <c r="IA784"/>
      <c r="IB784"/>
      <c r="IC784"/>
      <c r="ID784"/>
      <c r="IE784"/>
      <c r="IF784"/>
      <c r="IG784"/>
      <c r="IH784"/>
      <c r="II784"/>
      <c r="IJ784"/>
      <c r="IK784"/>
      <c r="IL784"/>
      <c r="IM784"/>
      <c r="IN784"/>
      <c r="IO784"/>
    </row>
    <row r="785" spans="1:249" s="427" customFormat="1" ht="18" customHeight="1">
      <c r="A785" s="378">
        <v>2110501</v>
      </c>
      <c r="B785" s="344" t="s">
        <v>713</v>
      </c>
      <c r="C785" s="273">
        <v>4924</v>
      </c>
      <c r="D785" s="273"/>
      <c r="E785" s="273">
        <v>5651</v>
      </c>
      <c r="F785" s="447"/>
      <c r="G785" s="273">
        <v>5490</v>
      </c>
      <c r="H785" s="447">
        <v>2.9326047358834151E-2</v>
      </c>
      <c r="I785" s="454"/>
      <c r="HQ785"/>
      <c r="HR785"/>
      <c r="HS785"/>
      <c r="HT785"/>
      <c r="HU785"/>
      <c r="HV785"/>
      <c r="HW785"/>
      <c r="HX785"/>
      <c r="HY785"/>
      <c r="HZ785"/>
      <c r="IA785"/>
      <c r="IB785"/>
      <c r="IC785"/>
      <c r="ID785"/>
      <c r="IE785"/>
      <c r="IF785"/>
      <c r="IG785"/>
      <c r="IH785"/>
      <c r="II785"/>
      <c r="IJ785"/>
      <c r="IK785"/>
      <c r="IL785"/>
      <c r="IM785"/>
      <c r="IN785"/>
      <c r="IO785"/>
    </row>
    <row r="786" spans="1:249" s="427" customFormat="1" ht="18" customHeight="1">
      <c r="A786" s="378">
        <v>2110502</v>
      </c>
      <c r="B786" s="344" t="s">
        <v>714</v>
      </c>
      <c r="C786" s="273">
        <v>2736</v>
      </c>
      <c r="D786" s="273"/>
      <c r="E786" s="273">
        <v>2673</v>
      </c>
      <c r="F786" s="447"/>
      <c r="G786" s="273">
        <v>1142</v>
      </c>
      <c r="H786" s="447">
        <v>1.3406304728546408</v>
      </c>
      <c r="I786" s="454"/>
      <c r="HQ786"/>
      <c r="HR786"/>
      <c r="HS786"/>
      <c r="HT786"/>
      <c r="HU786"/>
      <c r="HV786"/>
      <c r="HW786"/>
      <c r="HX786"/>
      <c r="HY786"/>
      <c r="HZ786"/>
      <c r="IA786"/>
      <c r="IB786"/>
      <c r="IC786"/>
      <c r="ID786"/>
      <c r="IE786"/>
      <c r="IF786"/>
      <c r="IG786"/>
      <c r="IH786"/>
      <c r="II786"/>
      <c r="IJ786"/>
      <c r="IK786"/>
      <c r="IL786"/>
      <c r="IM786"/>
      <c r="IN786"/>
      <c r="IO786"/>
    </row>
    <row r="787" spans="1:249" s="427" customFormat="1" ht="18" customHeight="1">
      <c r="A787" s="378">
        <v>2110503</v>
      </c>
      <c r="B787" s="344" t="s">
        <v>715</v>
      </c>
      <c r="C787" s="273"/>
      <c r="D787" s="273"/>
      <c r="E787" s="273">
        <v>0</v>
      </c>
      <c r="F787" s="447"/>
      <c r="G787" s="273">
        <v>0</v>
      </c>
      <c r="H787" s="447"/>
      <c r="I787" s="457"/>
      <c r="HQ787"/>
      <c r="HR787"/>
      <c r="HS787"/>
      <c r="HT787"/>
      <c r="HU787"/>
      <c r="HV787"/>
      <c r="HW787"/>
      <c r="HX787"/>
      <c r="HY787"/>
      <c r="HZ787"/>
      <c r="IA787"/>
      <c r="IB787"/>
      <c r="IC787"/>
      <c r="ID787"/>
      <c r="IE787"/>
      <c r="IF787"/>
      <c r="IG787"/>
      <c r="IH787"/>
      <c r="II787"/>
      <c r="IJ787"/>
      <c r="IK787"/>
      <c r="IL787"/>
      <c r="IM787"/>
      <c r="IN787"/>
      <c r="IO787"/>
    </row>
    <row r="788" spans="1:249" s="427" customFormat="1" ht="18" customHeight="1">
      <c r="A788" s="378">
        <v>2110506</v>
      </c>
      <c r="B788" s="344" t="s">
        <v>716</v>
      </c>
      <c r="C788" s="273">
        <v>24323</v>
      </c>
      <c r="D788" s="273"/>
      <c r="E788" s="273">
        <v>13987</v>
      </c>
      <c r="F788" s="447"/>
      <c r="G788" s="273">
        <v>12729</v>
      </c>
      <c r="H788" s="447">
        <v>9.8829444575379011E-2</v>
      </c>
      <c r="I788" s="454"/>
      <c r="HQ788"/>
      <c r="HR788"/>
      <c r="HS788"/>
      <c r="HT788"/>
      <c r="HU788"/>
      <c r="HV788"/>
      <c r="HW788"/>
      <c r="HX788"/>
      <c r="HY788"/>
      <c r="HZ788"/>
      <c r="IA788"/>
      <c r="IB788"/>
      <c r="IC788"/>
      <c r="ID788"/>
      <c r="IE788"/>
      <c r="IF788"/>
      <c r="IG788"/>
      <c r="IH788"/>
      <c r="II788"/>
      <c r="IJ788"/>
      <c r="IK788"/>
      <c r="IL788"/>
      <c r="IM788"/>
      <c r="IN788"/>
      <c r="IO788"/>
    </row>
    <row r="789" spans="1:249" s="427" customFormat="1" ht="18" customHeight="1">
      <c r="A789" s="378">
        <v>2110599</v>
      </c>
      <c r="B789" s="441" t="s">
        <v>717</v>
      </c>
      <c r="C789" s="273">
        <v>4494</v>
      </c>
      <c r="D789" s="273">
        <v>4292</v>
      </c>
      <c r="E789" s="273">
        <v>4292</v>
      </c>
      <c r="F789" s="447">
        <v>1</v>
      </c>
      <c r="G789" s="273">
        <v>5533</v>
      </c>
      <c r="H789" s="447">
        <v>-0.2242906199168625</v>
      </c>
      <c r="I789" s="454"/>
      <c r="HQ789"/>
      <c r="HR789"/>
      <c r="HS789"/>
      <c r="HT789"/>
      <c r="HU789"/>
      <c r="HV789"/>
      <c r="HW789"/>
      <c r="HX789"/>
      <c r="HY789"/>
      <c r="HZ789"/>
      <c r="IA789"/>
      <c r="IB789"/>
      <c r="IC789"/>
      <c r="ID789"/>
      <c r="IE789"/>
      <c r="IF789"/>
      <c r="IG789"/>
      <c r="IH789"/>
      <c r="II789"/>
      <c r="IJ789"/>
      <c r="IK789"/>
      <c r="IL789"/>
      <c r="IM789"/>
      <c r="IN789"/>
      <c r="IO789"/>
    </row>
    <row r="790" spans="1:249" s="427" customFormat="1" ht="18" customHeight="1">
      <c r="A790" s="378"/>
      <c r="B790" s="344" t="s">
        <v>718</v>
      </c>
      <c r="C790" s="273">
        <v>4494</v>
      </c>
      <c r="D790" s="273"/>
      <c r="E790" s="273">
        <v>4292</v>
      </c>
      <c r="F790" s="447"/>
      <c r="G790" s="273">
        <v>5533</v>
      </c>
      <c r="H790" s="447">
        <v>-0.2242906199168625</v>
      </c>
      <c r="I790" s="454"/>
      <c r="HQ790"/>
      <c r="HR790"/>
      <c r="HS790"/>
      <c r="HT790"/>
      <c r="HU790"/>
      <c r="HV790"/>
      <c r="HW790"/>
      <c r="HX790"/>
      <c r="HY790"/>
      <c r="HZ790"/>
      <c r="IA790"/>
      <c r="IB790"/>
      <c r="IC790"/>
      <c r="ID790"/>
      <c r="IE790"/>
      <c r="IF790"/>
      <c r="IG790"/>
      <c r="IH790"/>
      <c r="II790"/>
      <c r="IJ790"/>
      <c r="IK790"/>
      <c r="IL790"/>
      <c r="IM790"/>
      <c r="IN790"/>
      <c r="IO790"/>
    </row>
    <row r="791" spans="1:249" s="427" customFormat="1" ht="54.95" customHeight="1">
      <c r="A791" s="378"/>
      <c r="B791" s="441" t="s">
        <v>719</v>
      </c>
      <c r="C791" s="273">
        <v>2936807</v>
      </c>
      <c r="D791" s="273">
        <v>3193725</v>
      </c>
      <c r="E791" s="273">
        <v>3095620</v>
      </c>
      <c r="F791" s="447">
        <v>0.96928195132642914</v>
      </c>
      <c r="G791" s="273">
        <v>2241518</v>
      </c>
      <c r="H791" s="447">
        <v>0.38103731489106929</v>
      </c>
      <c r="I791" s="455" t="s">
        <v>720</v>
      </c>
      <c r="HQ791"/>
      <c r="HR791"/>
      <c r="HS791"/>
      <c r="HT791"/>
      <c r="HU791"/>
      <c r="HV791"/>
      <c r="HW791"/>
      <c r="HX791"/>
      <c r="HY791"/>
      <c r="HZ791"/>
      <c r="IA791"/>
      <c r="IB791"/>
      <c r="IC791"/>
      <c r="ID791"/>
      <c r="IE791"/>
      <c r="IF791"/>
      <c r="IG791"/>
      <c r="IH791"/>
      <c r="II791"/>
      <c r="IJ791"/>
      <c r="IK791"/>
      <c r="IL791"/>
      <c r="IM791"/>
      <c r="IN791"/>
      <c r="IO791"/>
    </row>
    <row r="792" spans="1:249" s="427" customFormat="1" ht="18" customHeight="1">
      <c r="A792" s="378">
        <v>2110604</v>
      </c>
      <c r="B792" s="344" t="s">
        <v>721</v>
      </c>
      <c r="C792" s="273">
        <v>152636</v>
      </c>
      <c r="D792" s="273"/>
      <c r="E792" s="273">
        <v>1586117</v>
      </c>
      <c r="F792" s="447"/>
      <c r="G792" s="273">
        <v>1670460</v>
      </c>
      <c r="H792" s="447">
        <v>-5.0490882750859001E-2</v>
      </c>
      <c r="I792" s="454"/>
      <c r="HQ792"/>
      <c r="HR792"/>
      <c r="HS792"/>
      <c r="HT792"/>
      <c r="HU792"/>
      <c r="HV792"/>
      <c r="HW792"/>
      <c r="HX792"/>
      <c r="HY792"/>
      <c r="HZ792"/>
      <c r="IA792"/>
      <c r="IB792"/>
      <c r="IC792"/>
      <c r="ID792"/>
      <c r="IE792"/>
      <c r="IF792"/>
      <c r="IG792"/>
      <c r="IH792"/>
      <c r="II792"/>
      <c r="IJ792"/>
      <c r="IK792"/>
      <c r="IL792"/>
      <c r="IM792"/>
      <c r="IN792"/>
      <c r="IO792"/>
    </row>
    <row r="793" spans="1:249" s="427" customFormat="1" ht="18" customHeight="1">
      <c r="A793" s="378">
        <v>2110605</v>
      </c>
      <c r="B793" s="344" t="s">
        <v>722</v>
      </c>
      <c r="C793" s="273">
        <v>2784170</v>
      </c>
      <c r="D793" s="273"/>
      <c r="E793" s="273">
        <v>1509503</v>
      </c>
      <c r="F793" s="447"/>
      <c r="G793" s="273">
        <v>571058</v>
      </c>
      <c r="H793" s="447">
        <v>1.6433444588815846</v>
      </c>
      <c r="I793" s="454"/>
      <c r="HQ793"/>
      <c r="HR793"/>
      <c r="HS793"/>
      <c r="HT793"/>
      <c r="HU793"/>
      <c r="HV793"/>
      <c r="HW793"/>
      <c r="HX793"/>
      <c r="HY793"/>
      <c r="HZ793"/>
      <c r="IA793"/>
      <c r="IB793"/>
      <c r="IC793"/>
      <c r="ID793"/>
      <c r="IE793"/>
      <c r="IF793"/>
      <c r="IG793"/>
      <c r="IH793"/>
      <c r="II793"/>
      <c r="IJ793"/>
      <c r="IK793"/>
      <c r="IL793"/>
      <c r="IM793"/>
      <c r="IN793"/>
      <c r="IO793"/>
    </row>
    <row r="794" spans="1:249" s="427" customFormat="1" ht="18" customHeight="1">
      <c r="A794" s="378">
        <v>2110699</v>
      </c>
      <c r="B794" s="441" t="s">
        <v>723</v>
      </c>
      <c r="C794" s="273">
        <v>263215</v>
      </c>
      <c r="D794" s="273">
        <v>188081</v>
      </c>
      <c r="E794" s="273">
        <v>166220</v>
      </c>
      <c r="F794" s="447">
        <v>0.88376816371669653</v>
      </c>
      <c r="G794" s="273">
        <v>141915</v>
      </c>
      <c r="H794" s="447">
        <v>0.17126448930697946</v>
      </c>
      <c r="I794" s="454"/>
      <c r="HQ794"/>
      <c r="HR794"/>
      <c r="HS794"/>
      <c r="HT794"/>
      <c r="HU794"/>
      <c r="HV794"/>
      <c r="HW794"/>
      <c r="HX794"/>
      <c r="HY794"/>
      <c r="HZ794"/>
      <c r="IA794"/>
      <c r="IB794"/>
      <c r="IC794"/>
      <c r="ID794"/>
      <c r="IE794"/>
      <c r="IF794"/>
      <c r="IG794"/>
      <c r="IH794"/>
      <c r="II794"/>
      <c r="IJ794"/>
      <c r="IK794"/>
      <c r="IL794"/>
      <c r="IM794"/>
      <c r="IN794"/>
      <c r="IO794"/>
    </row>
    <row r="795" spans="1:249" s="427" customFormat="1" ht="18" customHeight="1">
      <c r="A795" s="378">
        <v>21107</v>
      </c>
      <c r="B795" s="344" t="s">
        <v>724</v>
      </c>
      <c r="C795" s="273">
        <v>263215</v>
      </c>
      <c r="D795" s="273"/>
      <c r="E795" s="273">
        <v>166220</v>
      </c>
      <c r="F795" s="447"/>
      <c r="G795" s="273">
        <v>141915</v>
      </c>
      <c r="H795" s="447">
        <v>0.17126448930697946</v>
      </c>
      <c r="I795" s="457"/>
      <c r="HQ795"/>
      <c r="HR795"/>
      <c r="HS795"/>
      <c r="HT795"/>
      <c r="HU795"/>
      <c r="HV795"/>
      <c r="HW795"/>
      <c r="HX795"/>
      <c r="HY795"/>
      <c r="HZ795"/>
      <c r="IA795"/>
      <c r="IB795"/>
      <c r="IC795"/>
      <c r="ID795"/>
      <c r="IE795"/>
      <c r="IF795"/>
      <c r="IG795"/>
      <c r="IH795"/>
      <c r="II795"/>
      <c r="IJ795"/>
      <c r="IK795"/>
      <c r="IL795"/>
      <c r="IM795"/>
      <c r="IN795"/>
      <c r="IO795"/>
    </row>
    <row r="796" spans="1:249" s="427" customFormat="1" ht="18" customHeight="1">
      <c r="A796" s="378">
        <v>2110704</v>
      </c>
      <c r="B796" s="441" t="s">
        <v>725</v>
      </c>
      <c r="C796" s="273">
        <v>7838</v>
      </c>
      <c r="D796" s="273">
        <v>9377</v>
      </c>
      <c r="E796" s="273">
        <v>9353</v>
      </c>
      <c r="F796" s="447">
        <v>0.99744054601684973</v>
      </c>
      <c r="G796" s="273">
        <v>7534</v>
      </c>
      <c r="H796" s="447">
        <v>0.24143881072471474</v>
      </c>
      <c r="I796" s="455"/>
      <c r="HQ796"/>
      <c r="HR796"/>
      <c r="HS796"/>
      <c r="HT796"/>
      <c r="HU796"/>
      <c r="HV796"/>
      <c r="HW796"/>
      <c r="HX796"/>
      <c r="HY796"/>
      <c r="HZ796"/>
      <c r="IA796"/>
      <c r="IB796"/>
      <c r="IC796"/>
      <c r="ID796"/>
      <c r="IE796"/>
      <c r="IF796"/>
      <c r="IG796"/>
      <c r="IH796"/>
      <c r="II796"/>
      <c r="IJ796"/>
      <c r="IK796"/>
      <c r="IL796"/>
      <c r="IM796"/>
      <c r="IN796"/>
      <c r="IO796"/>
    </row>
    <row r="797" spans="1:249" s="427" customFormat="1" ht="33" customHeight="1">
      <c r="A797" s="378">
        <v>2110799</v>
      </c>
      <c r="B797" s="441" t="s">
        <v>726</v>
      </c>
      <c r="C797" s="273">
        <v>841188</v>
      </c>
      <c r="D797" s="273">
        <v>304949</v>
      </c>
      <c r="E797" s="273">
        <v>303217</v>
      </c>
      <c r="F797" s="447">
        <v>0.99432036176540994</v>
      </c>
      <c r="G797" s="273">
        <v>2541995</v>
      </c>
      <c r="H797" s="447">
        <v>-0.88071691722446344</v>
      </c>
      <c r="I797" s="455" t="s">
        <v>727</v>
      </c>
      <c r="HQ797"/>
      <c r="HR797"/>
      <c r="HS797"/>
      <c r="HT797"/>
      <c r="HU797"/>
      <c r="HV797"/>
      <c r="HW797"/>
      <c r="HX797"/>
      <c r="HY797"/>
      <c r="HZ797"/>
      <c r="IA797"/>
      <c r="IB797"/>
      <c r="IC797"/>
      <c r="ID797"/>
      <c r="IE797"/>
      <c r="IF797"/>
      <c r="IG797"/>
      <c r="IH797"/>
      <c r="II797"/>
      <c r="IJ797"/>
      <c r="IK797"/>
      <c r="IL797"/>
      <c r="IM797"/>
      <c r="IN797"/>
      <c r="IO797"/>
    </row>
    <row r="798" spans="1:249" s="427" customFormat="1" ht="18" customHeight="1">
      <c r="A798" s="378">
        <v>21108</v>
      </c>
      <c r="B798" s="344" t="s">
        <v>728</v>
      </c>
      <c r="C798" s="273">
        <v>841188</v>
      </c>
      <c r="D798" s="273"/>
      <c r="E798" s="273">
        <v>303217</v>
      </c>
      <c r="F798" s="447"/>
      <c r="G798" s="273">
        <v>2541995</v>
      </c>
      <c r="H798" s="447">
        <v>-0.88071691722446344</v>
      </c>
      <c r="I798" s="454"/>
      <c r="HQ798"/>
      <c r="HR798"/>
      <c r="HS798"/>
      <c r="HT798"/>
      <c r="HU798"/>
      <c r="HV798"/>
      <c r="HW798"/>
      <c r="HX798"/>
      <c r="HY798"/>
      <c r="HZ798"/>
      <c r="IA798"/>
      <c r="IB798"/>
      <c r="IC798"/>
      <c r="ID798"/>
      <c r="IE798"/>
      <c r="IF798"/>
      <c r="IG798"/>
      <c r="IH798"/>
      <c r="II798"/>
      <c r="IJ798"/>
      <c r="IK798"/>
      <c r="IL798"/>
      <c r="IM798"/>
      <c r="IN798"/>
      <c r="IO798"/>
    </row>
    <row r="799" spans="1:249" s="427" customFormat="1" ht="18" customHeight="1">
      <c r="A799" s="378">
        <v>2110804</v>
      </c>
      <c r="B799" s="441" t="s">
        <v>46</v>
      </c>
      <c r="C799" s="462">
        <v>578190</v>
      </c>
      <c r="D799" s="462">
        <v>426191</v>
      </c>
      <c r="E799" s="462">
        <v>415887</v>
      </c>
      <c r="F799" s="443">
        <v>0.97582304647446805</v>
      </c>
      <c r="G799" s="462">
        <v>311468</v>
      </c>
      <c r="H799" s="443">
        <v>0.33524792274005666</v>
      </c>
      <c r="I799" s="464"/>
      <c r="HQ799"/>
      <c r="HR799"/>
      <c r="HS799"/>
      <c r="HT799"/>
      <c r="HU799"/>
      <c r="HV799"/>
      <c r="HW799"/>
      <c r="HX799"/>
      <c r="HY799"/>
      <c r="HZ799"/>
      <c r="IA799"/>
      <c r="IB799"/>
      <c r="IC799"/>
      <c r="ID799"/>
      <c r="IE799"/>
      <c r="IF799"/>
      <c r="IG799"/>
      <c r="IH799"/>
      <c r="II799"/>
      <c r="IJ799"/>
      <c r="IK799"/>
      <c r="IL799"/>
      <c r="IM799"/>
      <c r="IN799"/>
      <c r="IO799"/>
    </row>
    <row r="800" spans="1:249" s="427" customFormat="1" ht="32.1" customHeight="1">
      <c r="A800" s="378"/>
      <c r="B800" s="441" t="s">
        <v>729</v>
      </c>
      <c r="C800" s="273">
        <v>29975</v>
      </c>
      <c r="D800" s="273">
        <v>36646</v>
      </c>
      <c r="E800" s="273">
        <v>32970</v>
      </c>
      <c r="F800" s="447">
        <v>0.89968891557059438</v>
      </c>
      <c r="G800" s="273">
        <v>15082</v>
      </c>
      <c r="H800" s="447">
        <v>1.1860495955443575</v>
      </c>
      <c r="I800" s="467" t="s">
        <v>730</v>
      </c>
      <c r="HQ800"/>
      <c r="HR800"/>
      <c r="HS800"/>
      <c r="HT800"/>
      <c r="HU800"/>
      <c r="HV800"/>
      <c r="HW800"/>
      <c r="HX800"/>
      <c r="HY800"/>
      <c r="HZ800"/>
      <c r="IA800"/>
      <c r="IB800"/>
      <c r="IC800"/>
      <c r="ID800"/>
      <c r="IE800"/>
      <c r="IF800"/>
      <c r="IG800"/>
      <c r="IH800"/>
      <c r="II800"/>
      <c r="IJ800"/>
      <c r="IK800"/>
      <c r="IL800"/>
      <c r="IM800"/>
      <c r="IN800"/>
      <c r="IO800"/>
    </row>
    <row r="801" spans="1:249" s="427" customFormat="1" ht="18" customHeight="1">
      <c r="A801" s="378"/>
      <c r="B801" s="344" t="s">
        <v>706</v>
      </c>
      <c r="C801" s="273">
        <v>1690</v>
      </c>
      <c r="D801" s="273"/>
      <c r="E801" s="273">
        <v>1623</v>
      </c>
      <c r="F801" s="447"/>
      <c r="G801" s="273">
        <v>1573</v>
      </c>
      <c r="H801" s="447">
        <v>3.1786395422759073E-2</v>
      </c>
      <c r="I801" s="454"/>
      <c r="HQ801"/>
      <c r="HR801"/>
      <c r="HS801"/>
      <c r="HT801"/>
      <c r="HU801"/>
      <c r="HV801"/>
      <c r="HW801"/>
      <c r="HX801"/>
      <c r="HY801"/>
      <c r="HZ801"/>
      <c r="IA801"/>
      <c r="IB801"/>
      <c r="IC801"/>
      <c r="ID801"/>
      <c r="IE801"/>
      <c r="IF801"/>
      <c r="IG801"/>
      <c r="IH801"/>
      <c r="II801"/>
      <c r="IJ801"/>
      <c r="IK801"/>
      <c r="IL801"/>
      <c r="IM801"/>
      <c r="IN801"/>
      <c r="IO801"/>
    </row>
    <row r="802" spans="1:249" s="427" customFormat="1" ht="18" customHeight="1">
      <c r="A802" s="378">
        <v>2111001</v>
      </c>
      <c r="B802" s="344" t="s">
        <v>707</v>
      </c>
      <c r="C802" s="273">
        <v>156</v>
      </c>
      <c r="D802" s="273"/>
      <c r="E802" s="273">
        <v>236</v>
      </c>
      <c r="F802" s="447"/>
      <c r="G802" s="273">
        <v>99</v>
      </c>
      <c r="H802" s="447">
        <v>1.3838383838383836</v>
      </c>
      <c r="I802" s="454"/>
      <c r="HQ802"/>
      <c r="HR802"/>
      <c r="HS802"/>
      <c r="HT802"/>
      <c r="HU802"/>
      <c r="HV802"/>
      <c r="HW802"/>
      <c r="HX802"/>
      <c r="HY802"/>
      <c r="HZ802"/>
      <c r="IA802"/>
      <c r="IB802"/>
      <c r="IC802"/>
      <c r="ID802"/>
      <c r="IE802"/>
      <c r="IF802"/>
      <c r="IG802"/>
      <c r="IH802"/>
      <c r="II802"/>
      <c r="IJ802"/>
      <c r="IK802"/>
      <c r="IL802"/>
      <c r="IM802"/>
      <c r="IN802"/>
      <c r="IO802"/>
    </row>
    <row r="803" spans="1:249" s="427" customFormat="1" ht="18" customHeight="1">
      <c r="A803" s="378">
        <v>21111</v>
      </c>
      <c r="B803" s="344" t="s">
        <v>708</v>
      </c>
      <c r="C803" s="273"/>
      <c r="D803" s="273"/>
      <c r="E803" s="273">
        <v>0</v>
      </c>
      <c r="F803" s="447"/>
      <c r="G803" s="273">
        <v>0</v>
      </c>
      <c r="H803" s="447"/>
      <c r="I803" s="454"/>
      <c r="HQ803"/>
      <c r="HR803"/>
      <c r="HS803"/>
      <c r="HT803"/>
      <c r="HU803"/>
      <c r="HV803"/>
      <c r="HW803"/>
      <c r="HX803"/>
      <c r="HY803"/>
      <c r="HZ803"/>
      <c r="IA803"/>
      <c r="IB803"/>
      <c r="IC803"/>
      <c r="ID803"/>
      <c r="IE803"/>
      <c r="IF803"/>
      <c r="IG803"/>
      <c r="IH803"/>
      <c r="II803"/>
      <c r="IJ803"/>
      <c r="IK803"/>
      <c r="IL803"/>
      <c r="IM803"/>
      <c r="IN803"/>
      <c r="IO803"/>
    </row>
    <row r="804" spans="1:249" s="427" customFormat="1" ht="18" customHeight="1">
      <c r="A804" s="378">
        <v>2111101</v>
      </c>
      <c r="B804" s="344" t="s">
        <v>731</v>
      </c>
      <c r="C804" s="273">
        <v>2262</v>
      </c>
      <c r="D804" s="273"/>
      <c r="E804" s="273">
        <v>2120</v>
      </c>
      <c r="F804" s="447"/>
      <c r="G804" s="273">
        <v>1887</v>
      </c>
      <c r="H804" s="447">
        <v>0.12347641759406458</v>
      </c>
      <c r="I804" s="454"/>
      <c r="HQ804"/>
      <c r="HR804"/>
      <c r="HS804"/>
      <c r="HT804"/>
      <c r="HU804"/>
      <c r="HV804"/>
      <c r="HW804"/>
      <c r="HX804"/>
      <c r="HY804"/>
      <c r="HZ804"/>
      <c r="IA804"/>
      <c r="IB804"/>
      <c r="IC804"/>
      <c r="ID804"/>
      <c r="IE804"/>
      <c r="IF804"/>
      <c r="IG804"/>
      <c r="IH804"/>
      <c r="II804"/>
      <c r="IJ804"/>
      <c r="IK804"/>
      <c r="IL804"/>
      <c r="IM804"/>
      <c r="IN804"/>
      <c r="IO804"/>
    </row>
    <row r="805" spans="1:249" s="427" customFormat="1" ht="18" customHeight="1">
      <c r="A805" s="378">
        <v>2111102</v>
      </c>
      <c r="B805" s="344" t="s">
        <v>732</v>
      </c>
      <c r="C805" s="273"/>
      <c r="D805" s="273"/>
      <c r="E805" s="273">
        <v>0</v>
      </c>
      <c r="F805" s="447"/>
      <c r="G805" s="273">
        <v>0</v>
      </c>
      <c r="H805" s="447"/>
      <c r="I805" s="454"/>
      <c r="HQ805"/>
      <c r="HR805"/>
      <c r="HS805"/>
      <c r="HT805"/>
      <c r="HU805"/>
      <c r="HV805"/>
      <c r="HW805"/>
      <c r="HX805"/>
      <c r="HY805"/>
      <c r="HZ805"/>
      <c r="IA805"/>
      <c r="IB805"/>
      <c r="IC805"/>
      <c r="ID805"/>
      <c r="IE805"/>
      <c r="IF805"/>
      <c r="IG805"/>
      <c r="IH805"/>
      <c r="II805"/>
      <c r="IJ805"/>
      <c r="IK805"/>
      <c r="IL805"/>
      <c r="IM805"/>
      <c r="IN805"/>
      <c r="IO805"/>
    </row>
    <row r="806" spans="1:249" s="427" customFormat="1" ht="18" customHeight="1">
      <c r="A806" s="378">
        <v>2111103</v>
      </c>
      <c r="B806" s="344" t="s">
        <v>733</v>
      </c>
      <c r="C806" s="273">
        <v>583</v>
      </c>
      <c r="D806" s="273"/>
      <c r="E806" s="273">
        <v>572</v>
      </c>
      <c r="F806" s="447"/>
      <c r="G806" s="273">
        <v>644</v>
      </c>
      <c r="H806" s="447">
        <v>-0.11180124223602483</v>
      </c>
      <c r="I806" s="454"/>
      <c r="HQ806"/>
      <c r="HR806"/>
      <c r="HS806"/>
      <c r="HT806"/>
      <c r="HU806"/>
      <c r="HV806"/>
      <c r="HW806"/>
      <c r="HX806"/>
      <c r="HY806"/>
      <c r="HZ806"/>
      <c r="IA806"/>
      <c r="IB806"/>
      <c r="IC806"/>
      <c r="ID806"/>
      <c r="IE806"/>
      <c r="IF806"/>
      <c r="IG806"/>
      <c r="IH806"/>
      <c r="II806"/>
      <c r="IJ806"/>
      <c r="IK806"/>
      <c r="IL806"/>
      <c r="IM806"/>
      <c r="IN806"/>
      <c r="IO806"/>
    </row>
    <row r="807" spans="1:249" s="427" customFormat="1" ht="18" customHeight="1">
      <c r="A807" s="378">
        <v>2111104</v>
      </c>
      <c r="B807" s="344" t="s">
        <v>734</v>
      </c>
      <c r="C807" s="273">
        <v>2124</v>
      </c>
      <c r="D807" s="273"/>
      <c r="E807" s="273">
        <v>1881</v>
      </c>
      <c r="F807" s="447"/>
      <c r="G807" s="273">
        <v>2080</v>
      </c>
      <c r="H807" s="447">
        <v>-9.5673076923076916E-2</v>
      </c>
      <c r="I807" s="454"/>
      <c r="HQ807"/>
      <c r="HR807"/>
      <c r="HS807"/>
      <c r="HT807"/>
      <c r="HU807"/>
      <c r="HV807"/>
      <c r="HW807"/>
      <c r="HX807"/>
      <c r="HY807"/>
      <c r="HZ807"/>
      <c r="IA807"/>
      <c r="IB807"/>
      <c r="IC807"/>
      <c r="ID807"/>
      <c r="IE807"/>
      <c r="IF807"/>
      <c r="IG807"/>
      <c r="IH807"/>
      <c r="II807"/>
      <c r="IJ807"/>
      <c r="IK807"/>
      <c r="IL807"/>
      <c r="IM807"/>
      <c r="IN807"/>
      <c r="IO807"/>
    </row>
    <row r="808" spans="1:249" s="427" customFormat="1" ht="18" customHeight="1">
      <c r="A808" s="378">
        <v>2111199</v>
      </c>
      <c r="B808" s="344" t="s">
        <v>735</v>
      </c>
      <c r="C808" s="273">
        <v>501</v>
      </c>
      <c r="D808" s="273"/>
      <c r="E808" s="273">
        <v>495</v>
      </c>
      <c r="F808" s="447"/>
      <c r="G808" s="273">
        <v>1221</v>
      </c>
      <c r="H808" s="447">
        <v>-0.59459459459459452</v>
      </c>
      <c r="I808" s="454"/>
      <c r="HQ808"/>
      <c r="HR808"/>
      <c r="HS808"/>
      <c r="HT808"/>
      <c r="HU808"/>
      <c r="HV808"/>
      <c r="HW808"/>
      <c r="HX808"/>
      <c r="HY808"/>
      <c r="HZ808"/>
      <c r="IA808"/>
      <c r="IB808"/>
      <c r="IC808"/>
      <c r="ID808"/>
      <c r="IE808"/>
      <c r="IF808"/>
      <c r="IG808"/>
      <c r="IH808"/>
      <c r="II808"/>
      <c r="IJ808"/>
      <c r="IK808"/>
      <c r="IL808"/>
      <c r="IM808"/>
      <c r="IN808"/>
      <c r="IO808"/>
    </row>
    <row r="809" spans="1:249" s="427" customFormat="1" ht="18" customHeight="1">
      <c r="A809" s="378">
        <v>21112</v>
      </c>
      <c r="B809" s="344" t="s">
        <v>736</v>
      </c>
      <c r="C809" s="273">
        <v>199</v>
      </c>
      <c r="D809" s="273"/>
      <c r="E809" s="273">
        <v>171</v>
      </c>
      <c r="F809" s="447"/>
      <c r="G809" s="273">
        <v>111</v>
      </c>
      <c r="H809" s="447">
        <v>0.54054054054054057</v>
      </c>
      <c r="I809" s="454"/>
      <c r="HQ809"/>
      <c r="HR809"/>
      <c r="HS809"/>
      <c r="HT809"/>
      <c r="HU809"/>
      <c r="HV809"/>
      <c r="HW809"/>
      <c r="HX809"/>
      <c r="HY809"/>
      <c r="HZ809"/>
      <c r="IA809"/>
      <c r="IB809"/>
      <c r="IC809"/>
      <c r="ID809"/>
      <c r="IE809"/>
      <c r="IF809"/>
      <c r="IG809"/>
      <c r="IH809"/>
      <c r="II809"/>
      <c r="IJ809"/>
      <c r="IK809"/>
      <c r="IL809"/>
      <c r="IM809"/>
      <c r="IN809"/>
      <c r="IO809"/>
    </row>
    <row r="810" spans="1:249" s="427" customFormat="1" ht="18" customHeight="1">
      <c r="A810" s="378">
        <v>2111201</v>
      </c>
      <c r="B810" s="344" t="s">
        <v>737</v>
      </c>
      <c r="C810" s="273">
        <v>167</v>
      </c>
      <c r="D810" s="273"/>
      <c r="E810" s="273">
        <v>152</v>
      </c>
      <c r="F810" s="447"/>
      <c r="G810" s="273">
        <v>154</v>
      </c>
      <c r="H810" s="447">
        <v>-1.2987012987012991E-2</v>
      </c>
      <c r="I810" s="454"/>
      <c r="HQ810"/>
      <c r="HR810"/>
      <c r="HS810"/>
      <c r="HT810"/>
      <c r="HU810"/>
      <c r="HV810"/>
      <c r="HW810"/>
      <c r="HX810"/>
      <c r="HY810"/>
      <c r="HZ810"/>
      <c r="IA810"/>
      <c r="IB810"/>
      <c r="IC810"/>
      <c r="ID810"/>
      <c r="IE810"/>
      <c r="IF810"/>
      <c r="IG810"/>
      <c r="IH810"/>
      <c r="II810"/>
      <c r="IJ810"/>
      <c r="IK810"/>
      <c r="IL810"/>
      <c r="IM810"/>
      <c r="IN810"/>
      <c r="IO810"/>
    </row>
    <row r="811" spans="1:249" s="427" customFormat="1" ht="18" customHeight="1">
      <c r="A811" s="378">
        <v>21113</v>
      </c>
      <c r="B811" s="344" t="s">
        <v>738</v>
      </c>
      <c r="C811" s="273">
        <v>220</v>
      </c>
      <c r="D811" s="273"/>
      <c r="E811" s="273">
        <v>220</v>
      </c>
      <c r="F811" s="447"/>
      <c r="G811" s="273">
        <v>217</v>
      </c>
      <c r="H811" s="447">
        <v>1.3824884792626779E-2</v>
      </c>
      <c r="I811" s="454"/>
      <c r="HQ811"/>
      <c r="HR811"/>
      <c r="HS811"/>
      <c r="HT811"/>
      <c r="HU811"/>
      <c r="HV811"/>
      <c r="HW811"/>
      <c r="HX811"/>
      <c r="HY811"/>
      <c r="HZ811"/>
      <c r="IA811"/>
      <c r="IB811"/>
      <c r="IC811"/>
      <c r="ID811"/>
      <c r="IE811"/>
      <c r="IF811"/>
      <c r="IG811"/>
      <c r="IH811"/>
      <c r="II811"/>
      <c r="IJ811"/>
      <c r="IK811"/>
      <c r="IL811"/>
      <c r="IM811"/>
      <c r="IN811"/>
      <c r="IO811"/>
    </row>
    <row r="812" spans="1:249" s="427" customFormat="1" ht="18" customHeight="1">
      <c r="A812" s="378">
        <v>2111301</v>
      </c>
      <c r="B812" s="344" t="s">
        <v>739</v>
      </c>
      <c r="C812" s="273"/>
      <c r="D812" s="273"/>
      <c r="E812" s="273">
        <v>0</v>
      </c>
      <c r="F812" s="447"/>
      <c r="G812" s="273">
        <v>0</v>
      </c>
      <c r="H812" s="447"/>
      <c r="I812" s="454"/>
      <c r="HQ812"/>
      <c r="HR812"/>
      <c r="HS812"/>
      <c r="HT812"/>
      <c r="HU812"/>
      <c r="HV812"/>
      <c r="HW812"/>
      <c r="HX812"/>
      <c r="HY812"/>
      <c r="HZ812"/>
      <c r="IA812"/>
      <c r="IB812"/>
      <c r="IC812"/>
      <c r="ID812"/>
      <c r="IE812"/>
      <c r="IF812"/>
      <c r="IG812"/>
      <c r="IH812"/>
      <c r="II812"/>
      <c r="IJ812"/>
      <c r="IK812"/>
      <c r="IL812"/>
      <c r="IM812"/>
      <c r="IN812"/>
      <c r="IO812"/>
    </row>
    <row r="813" spans="1:249" s="427" customFormat="1" ht="18" customHeight="1">
      <c r="A813" s="378"/>
      <c r="B813" s="344" t="s">
        <v>740</v>
      </c>
      <c r="C813" s="273"/>
      <c r="D813" s="273"/>
      <c r="E813" s="273">
        <v>0</v>
      </c>
      <c r="F813" s="447"/>
      <c r="G813" s="273">
        <v>0</v>
      </c>
      <c r="H813" s="447"/>
      <c r="I813" s="454"/>
      <c r="HQ813"/>
      <c r="HR813"/>
      <c r="HS813"/>
      <c r="HT813"/>
      <c r="HU813"/>
      <c r="HV813"/>
      <c r="HW813"/>
      <c r="HX813"/>
      <c r="HY813"/>
      <c r="HZ813"/>
      <c r="IA813"/>
      <c r="IB813"/>
      <c r="IC813"/>
      <c r="ID813"/>
      <c r="IE813"/>
      <c r="IF813"/>
      <c r="IG813"/>
      <c r="IH813"/>
      <c r="II813"/>
      <c r="IJ813"/>
      <c r="IK813"/>
      <c r="IL813"/>
      <c r="IM813"/>
      <c r="IN813"/>
      <c r="IO813"/>
    </row>
    <row r="814" spans="1:249" s="427" customFormat="1" ht="18" customHeight="1">
      <c r="A814" s="378"/>
      <c r="B814" s="344" t="s">
        <v>741</v>
      </c>
      <c r="C814" s="273">
        <v>10</v>
      </c>
      <c r="D814" s="273"/>
      <c r="E814" s="273">
        <v>217</v>
      </c>
      <c r="F814" s="447"/>
      <c r="G814" s="273">
        <v>0</v>
      </c>
      <c r="H814" s="447"/>
      <c r="I814" s="457"/>
      <c r="HQ814"/>
      <c r="HR814"/>
      <c r="HS814"/>
      <c r="HT814"/>
      <c r="HU814"/>
      <c r="HV814"/>
      <c r="HW814"/>
      <c r="HX814"/>
      <c r="HY814"/>
      <c r="HZ814"/>
      <c r="IA814"/>
      <c r="IB814"/>
      <c r="IC814"/>
      <c r="ID814"/>
      <c r="IE814"/>
      <c r="IF814"/>
      <c r="IG814"/>
      <c r="IH814"/>
      <c r="II814"/>
      <c r="IJ814"/>
      <c r="IK814"/>
      <c r="IL814"/>
      <c r="IM814"/>
      <c r="IN814"/>
      <c r="IO814"/>
    </row>
    <row r="815" spans="1:249" s="427" customFormat="1" ht="18" customHeight="1">
      <c r="A815" s="378">
        <v>21114</v>
      </c>
      <c r="B815" s="344" t="s">
        <v>742</v>
      </c>
      <c r="C815" s="273"/>
      <c r="D815" s="273"/>
      <c r="E815" s="273">
        <v>0</v>
      </c>
      <c r="F815" s="447"/>
      <c r="G815" s="273">
        <v>0</v>
      </c>
      <c r="H815" s="447"/>
      <c r="I815" s="454"/>
      <c r="HQ815"/>
      <c r="HR815"/>
      <c r="HS815"/>
      <c r="HT815"/>
      <c r="HU815"/>
      <c r="HV815"/>
      <c r="HW815"/>
      <c r="HX815"/>
      <c r="HY815"/>
      <c r="HZ815"/>
      <c r="IA815"/>
      <c r="IB815"/>
      <c r="IC815"/>
      <c r="ID815"/>
      <c r="IE815"/>
      <c r="IF815"/>
      <c r="IG815"/>
      <c r="IH815"/>
      <c r="II815"/>
      <c r="IJ815"/>
      <c r="IK815"/>
      <c r="IL815"/>
      <c r="IM815"/>
      <c r="IN815"/>
      <c r="IO815"/>
    </row>
    <row r="816" spans="1:249" s="427" customFormat="1" ht="18" customHeight="1">
      <c r="A816" s="378">
        <v>2111401</v>
      </c>
      <c r="B816" s="344" t="s">
        <v>743</v>
      </c>
      <c r="C816" s="273"/>
      <c r="D816" s="273"/>
      <c r="E816" s="273">
        <v>0</v>
      </c>
      <c r="F816" s="447"/>
      <c r="G816" s="273">
        <v>0</v>
      </c>
      <c r="H816" s="447"/>
      <c r="I816" s="454"/>
      <c r="HQ816"/>
      <c r="HR816"/>
      <c r="HS816"/>
      <c r="HT816"/>
      <c r="HU816"/>
      <c r="HV816"/>
      <c r="HW816"/>
      <c r="HX816"/>
      <c r="HY816"/>
      <c r="HZ816"/>
      <c r="IA816"/>
      <c r="IB816"/>
      <c r="IC816"/>
      <c r="ID816"/>
      <c r="IE816"/>
      <c r="IF816"/>
      <c r="IG816"/>
      <c r="IH816"/>
      <c r="II816"/>
      <c r="IJ816"/>
      <c r="IK816"/>
      <c r="IL816"/>
      <c r="IM816"/>
      <c r="IN816"/>
      <c r="IO816"/>
    </row>
    <row r="817" spans="1:249" s="427" customFormat="1" ht="18" customHeight="1">
      <c r="A817" s="378">
        <v>2111403</v>
      </c>
      <c r="B817" s="344" t="s">
        <v>744</v>
      </c>
      <c r="C817" s="273">
        <v>4837</v>
      </c>
      <c r="D817" s="273"/>
      <c r="E817" s="273">
        <v>4789</v>
      </c>
      <c r="F817" s="447"/>
      <c r="G817" s="273">
        <v>316</v>
      </c>
      <c r="H817" s="447">
        <v>14.155063291139241</v>
      </c>
      <c r="I817" s="457"/>
      <c r="HQ817"/>
      <c r="HR817"/>
      <c r="HS817"/>
      <c r="HT817"/>
      <c r="HU817"/>
      <c r="HV817"/>
      <c r="HW817"/>
      <c r="HX817"/>
      <c r="HY817"/>
      <c r="HZ817"/>
      <c r="IA817"/>
      <c r="IB817"/>
      <c r="IC817"/>
      <c r="ID817"/>
      <c r="IE817"/>
      <c r="IF817"/>
      <c r="IG817"/>
      <c r="IH817"/>
      <c r="II817"/>
      <c r="IJ817"/>
      <c r="IK817"/>
      <c r="IL817"/>
      <c r="IM817"/>
      <c r="IN817"/>
      <c r="IO817"/>
    </row>
    <row r="818" spans="1:249" s="427" customFormat="1" ht="18" customHeight="1">
      <c r="A818" s="378">
        <v>2111404</v>
      </c>
      <c r="B818" s="344" t="s">
        <v>745</v>
      </c>
      <c r="C818" s="273"/>
      <c r="D818" s="273"/>
      <c r="E818" s="273">
        <v>0</v>
      </c>
      <c r="F818" s="447"/>
      <c r="G818" s="273">
        <v>0</v>
      </c>
      <c r="H818" s="447"/>
      <c r="I818" s="454"/>
      <c r="HQ818"/>
      <c r="HR818"/>
      <c r="HS818"/>
      <c r="HT818"/>
      <c r="HU818"/>
      <c r="HV818"/>
      <c r="HW818"/>
      <c r="HX818"/>
      <c r="HY818"/>
      <c r="HZ818"/>
      <c r="IA818"/>
      <c r="IB818"/>
      <c r="IC818"/>
      <c r="ID818"/>
      <c r="IE818"/>
      <c r="IF818"/>
      <c r="IG818"/>
      <c r="IH818"/>
      <c r="II818"/>
      <c r="IJ818"/>
      <c r="IK818"/>
      <c r="IL818"/>
      <c r="IM818"/>
      <c r="IN818"/>
      <c r="IO818"/>
    </row>
    <row r="819" spans="1:249" s="427" customFormat="1" ht="18" customHeight="1">
      <c r="A819" s="378">
        <v>2111405</v>
      </c>
      <c r="B819" s="344" t="s">
        <v>746</v>
      </c>
      <c r="C819" s="273"/>
      <c r="D819" s="273"/>
      <c r="E819" s="273">
        <v>0</v>
      </c>
      <c r="F819" s="447"/>
      <c r="G819" s="273">
        <v>0</v>
      </c>
      <c r="H819" s="447"/>
      <c r="I819" s="454"/>
      <c r="HQ819"/>
      <c r="HR819"/>
      <c r="HS819"/>
      <c r="HT819"/>
      <c r="HU819"/>
      <c r="HV819"/>
      <c r="HW819"/>
      <c r="HX819"/>
      <c r="HY819"/>
      <c r="HZ819"/>
      <c r="IA819"/>
      <c r="IB819"/>
      <c r="IC819"/>
      <c r="ID819"/>
      <c r="IE819"/>
      <c r="IF819"/>
      <c r="IG819"/>
      <c r="IH819"/>
      <c r="II819"/>
      <c r="IJ819"/>
      <c r="IK819"/>
      <c r="IL819"/>
      <c r="IM819"/>
      <c r="IN819"/>
      <c r="IO819"/>
    </row>
    <row r="820" spans="1:249" s="427" customFormat="1" ht="18" customHeight="1">
      <c r="A820" s="378">
        <v>2111406</v>
      </c>
      <c r="B820" s="344" t="s">
        <v>747</v>
      </c>
      <c r="C820" s="273"/>
      <c r="D820" s="273"/>
      <c r="E820" s="273"/>
      <c r="F820" s="447"/>
      <c r="G820" s="273">
        <v>0</v>
      </c>
      <c r="H820" s="447"/>
      <c r="I820" s="454"/>
      <c r="HQ820"/>
      <c r="HR820"/>
      <c r="HS820"/>
      <c r="HT820"/>
      <c r="HU820"/>
      <c r="HV820"/>
      <c r="HW820"/>
      <c r="HX820"/>
      <c r="HY820"/>
      <c r="HZ820"/>
      <c r="IA820"/>
      <c r="IB820"/>
      <c r="IC820"/>
      <c r="ID820"/>
      <c r="IE820"/>
      <c r="IF820"/>
      <c r="IG820"/>
      <c r="IH820"/>
      <c r="II820"/>
      <c r="IJ820"/>
      <c r="IK820"/>
      <c r="IL820"/>
      <c r="IM820"/>
      <c r="IN820"/>
      <c r="IO820"/>
    </row>
    <row r="821" spans="1:249" s="427" customFormat="1" ht="18" customHeight="1">
      <c r="A821" s="378">
        <v>2111407</v>
      </c>
      <c r="B821" s="344" t="s">
        <v>748</v>
      </c>
      <c r="C821" s="273">
        <v>136</v>
      </c>
      <c r="D821" s="273"/>
      <c r="E821" s="273">
        <v>136</v>
      </c>
      <c r="F821" s="447"/>
      <c r="G821" s="273">
        <v>108</v>
      </c>
      <c r="H821" s="447">
        <v>0.2592592592592593</v>
      </c>
      <c r="I821" s="454"/>
      <c r="HQ821"/>
      <c r="HR821"/>
      <c r="HS821"/>
      <c r="HT821"/>
      <c r="HU821"/>
      <c r="HV821"/>
      <c r="HW821"/>
      <c r="HX821"/>
      <c r="HY821"/>
      <c r="HZ821"/>
      <c r="IA821"/>
      <c r="IB821"/>
      <c r="IC821"/>
      <c r="ID821"/>
      <c r="IE821"/>
      <c r="IF821"/>
      <c r="IG821"/>
      <c r="IH821"/>
      <c r="II821"/>
      <c r="IJ821"/>
      <c r="IK821"/>
      <c r="IL821"/>
      <c r="IM821"/>
      <c r="IN821"/>
      <c r="IO821"/>
    </row>
    <row r="822" spans="1:249" s="427" customFormat="1" ht="18" customHeight="1">
      <c r="A822" s="378">
        <v>2111408</v>
      </c>
      <c r="B822" s="344" t="s">
        <v>749</v>
      </c>
      <c r="C822" s="273"/>
      <c r="D822" s="273"/>
      <c r="E822" s="273">
        <v>0</v>
      </c>
      <c r="F822" s="447"/>
      <c r="G822" s="273">
        <v>0</v>
      </c>
      <c r="H822" s="447"/>
      <c r="I822" s="454"/>
      <c r="HQ822"/>
      <c r="HR822"/>
      <c r="HS822"/>
      <c r="HT822"/>
      <c r="HU822"/>
      <c r="HV822"/>
      <c r="HW822"/>
      <c r="HX822"/>
      <c r="HY822"/>
      <c r="HZ822"/>
      <c r="IA822"/>
      <c r="IB822"/>
      <c r="IC822"/>
      <c r="ID822"/>
      <c r="IE822"/>
      <c r="IF822"/>
      <c r="IG822"/>
      <c r="IH822"/>
      <c r="II822"/>
      <c r="IJ822"/>
      <c r="IK822"/>
      <c r="IL822"/>
      <c r="IM822"/>
      <c r="IN822"/>
      <c r="IO822"/>
    </row>
    <row r="823" spans="1:249" s="427" customFormat="1" ht="18" customHeight="1">
      <c r="A823" s="378">
        <v>2111409</v>
      </c>
      <c r="B823" s="344" t="s">
        <v>750</v>
      </c>
      <c r="C823" s="273">
        <v>2344</v>
      </c>
      <c r="D823" s="273"/>
      <c r="E823" s="273">
        <v>1182</v>
      </c>
      <c r="F823" s="447"/>
      <c r="G823" s="273">
        <v>3684</v>
      </c>
      <c r="H823" s="447">
        <v>-0.6791530944625408</v>
      </c>
      <c r="I823" s="454"/>
      <c r="HQ823"/>
      <c r="HR823"/>
      <c r="HS823"/>
      <c r="HT823"/>
      <c r="HU823"/>
      <c r="HV823"/>
      <c r="HW823"/>
      <c r="HX823"/>
      <c r="HY823"/>
      <c r="HZ823"/>
      <c r="IA823"/>
      <c r="IB823"/>
      <c r="IC823"/>
      <c r="ID823"/>
      <c r="IE823"/>
      <c r="IF823"/>
      <c r="IG823"/>
      <c r="IH823"/>
      <c r="II823"/>
      <c r="IJ823"/>
      <c r="IK823"/>
      <c r="IL823"/>
      <c r="IM823"/>
      <c r="IN823"/>
      <c r="IO823"/>
    </row>
    <row r="824" spans="1:249" s="427" customFormat="1" ht="18" customHeight="1">
      <c r="A824" s="378">
        <v>2111410</v>
      </c>
      <c r="B824" s="344" t="s">
        <v>751</v>
      </c>
      <c r="C824" s="273"/>
      <c r="D824" s="273"/>
      <c r="E824" s="273">
        <v>0</v>
      </c>
      <c r="F824" s="447"/>
      <c r="G824" s="273">
        <v>0</v>
      </c>
      <c r="H824" s="447"/>
      <c r="I824" s="454"/>
      <c r="HQ824"/>
      <c r="HR824"/>
      <c r="HS824"/>
      <c r="HT824"/>
      <c r="HU824"/>
      <c r="HV824"/>
      <c r="HW824"/>
      <c r="HX824"/>
      <c r="HY824"/>
      <c r="HZ824"/>
      <c r="IA824"/>
      <c r="IB824"/>
      <c r="IC824"/>
      <c r="ID824"/>
      <c r="IE824"/>
      <c r="IF824"/>
      <c r="IG824"/>
      <c r="IH824"/>
      <c r="II824"/>
      <c r="IJ824"/>
      <c r="IK824"/>
      <c r="IL824"/>
      <c r="IM824"/>
      <c r="IN824"/>
      <c r="IO824"/>
    </row>
    <row r="825" spans="1:249" s="427" customFormat="1" ht="18" customHeight="1">
      <c r="A825" s="378">
        <v>2111411</v>
      </c>
      <c r="B825" s="344" t="s">
        <v>752</v>
      </c>
      <c r="C825" s="273">
        <v>14747</v>
      </c>
      <c r="D825" s="273"/>
      <c r="E825" s="273">
        <v>19176</v>
      </c>
      <c r="F825" s="447"/>
      <c r="G825" s="273">
        <v>2988</v>
      </c>
      <c r="H825" s="447">
        <v>5.4176706827309236</v>
      </c>
      <c r="I825" s="454"/>
      <c r="HQ825"/>
      <c r="HR825"/>
      <c r="HS825"/>
      <c r="HT825"/>
      <c r="HU825"/>
      <c r="HV825"/>
      <c r="HW825"/>
      <c r="HX825"/>
      <c r="HY825"/>
      <c r="HZ825"/>
      <c r="IA825"/>
      <c r="IB825"/>
      <c r="IC825"/>
      <c r="ID825"/>
      <c r="IE825"/>
      <c r="IF825"/>
      <c r="IG825"/>
      <c r="IH825"/>
      <c r="II825"/>
      <c r="IJ825"/>
      <c r="IK825"/>
      <c r="IL825"/>
      <c r="IM825"/>
      <c r="IN825"/>
      <c r="IO825"/>
    </row>
    <row r="826" spans="1:249" s="427" customFormat="1" ht="42" customHeight="1">
      <c r="A826" s="378">
        <v>2111412</v>
      </c>
      <c r="B826" s="441" t="s">
        <v>753</v>
      </c>
      <c r="C826" s="273">
        <v>12153</v>
      </c>
      <c r="D826" s="273">
        <v>20618</v>
      </c>
      <c r="E826" s="273">
        <v>14826</v>
      </c>
      <c r="F826" s="447">
        <v>0.71908041517120957</v>
      </c>
      <c r="G826" s="273">
        <v>11224</v>
      </c>
      <c r="H826" s="447">
        <v>0.320919458303635</v>
      </c>
      <c r="I826" s="455" t="s">
        <v>754</v>
      </c>
      <c r="HQ826"/>
      <c r="HR826"/>
      <c r="HS826"/>
      <c r="HT826"/>
      <c r="HU826"/>
      <c r="HV826"/>
      <c r="HW826"/>
      <c r="HX826"/>
      <c r="HY826"/>
      <c r="HZ826"/>
      <c r="IA826"/>
      <c r="IB826"/>
      <c r="IC826"/>
      <c r="ID826"/>
      <c r="IE826"/>
      <c r="IF826"/>
      <c r="IG826"/>
      <c r="IH826"/>
      <c r="II826"/>
      <c r="IJ826"/>
      <c r="IK826"/>
      <c r="IL826"/>
      <c r="IM826"/>
      <c r="IN826"/>
      <c r="IO826"/>
    </row>
    <row r="827" spans="1:249" s="427" customFormat="1" ht="18" customHeight="1">
      <c r="A827" s="378">
        <v>2111413</v>
      </c>
      <c r="B827" s="344" t="s">
        <v>706</v>
      </c>
      <c r="C827" s="273">
        <v>1420</v>
      </c>
      <c r="D827" s="273"/>
      <c r="E827" s="273">
        <v>1648</v>
      </c>
      <c r="F827" s="447"/>
      <c r="G827" s="273">
        <v>1577</v>
      </c>
      <c r="H827" s="447">
        <v>4.5022194039315178E-2</v>
      </c>
      <c r="I827" s="454"/>
      <c r="HQ827"/>
      <c r="HR827"/>
      <c r="HS827"/>
      <c r="HT827"/>
      <c r="HU827"/>
      <c r="HV827"/>
      <c r="HW827"/>
      <c r="HX827"/>
      <c r="HY827"/>
      <c r="HZ827"/>
      <c r="IA827"/>
      <c r="IB827"/>
      <c r="IC827"/>
      <c r="ID827"/>
      <c r="IE827"/>
      <c r="IF827"/>
      <c r="IG827"/>
      <c r="IH827"/>
      <c r="II827"/>
      <c r="IJ827"/>
      <c r="IK827"/>
      <c r="IL827"/>
      <c r="IM827"/>
      <c r="IN827"/>
      <c r="IO827"/>
    </row>
    <row r="828" spans="1:249" s="427" customFormat="1" ht="18" customHeight="1">
      <c r="A828" s="378">
        <v>2111450</v>
      </c>
      <c r="B828" s="344" t="s">
        <v>707</v>
      </c>
      <c r="C828" s="273"/>
      <c r="D828" s="273"/>
      <c r="E828" s="273">
        <v>0</v>
      </c>
      <c r="F828" s="447"/>
      <c r="G828" s="273">
        <v>0</v>
      </c>
      <c r="H828" s="447"/>
      <c r="I828" s="454"/>
      <c r="HQ828"/>
      <c r="HR828"/>
      <c r="HS828"/>
      <c r="HT828"/>
      <c r="HU828"/>
      <c r="HV828"/>
      <c r="HW828"/>
      <c r="HX828"/>
      <c r="HY828"/>
      <c r="HZ828"/>
      <c r="IA828"/>
      <c r="IB828"/>
      <c r="IC828"/>
      <c r="ID828"/>
      <c r="IE828"/>
      <c r="IF828"/>
      <c r="IG828"/>
      <c r="IH828"/>
      <c r="II828"/>
      <c r="IJ828"/>
      <c r="IK828"/>
      <c r="IL828"/>
      <c r="IM828"/>
      <c r="IN828"/>
      <c r="IO828"/>
    </row>
    <row r="829" spans="1:249" s="427" customFormat="1" ht="18" customHeight="1">
      <c r="A829" s="378">
        <v>2111499</v>
      </c>
      <c r="B829" s="344" t="s">
        <v>708</v>
      </c>
      <c r="C829" s="273"/>
      <c r="D829" s="273"/>
      <c r="E829" s="273">
        <v>0</v>
      </c>
      <c r="F829" s="447"/>
      <c r="G829" s="273">
        <v>0</v>
      </c>
      <c r="H829" s="447"/>
      <c r="I829" s="454"/>
      <c r="HQ829"/>
      <c r="HR829"/>
      <c r="HS829"/>
      <c r="HT829"/>
      <c r="HU829"/>
      <c r="HV829"/>
      <c r="HW829"/>
      <c r="HX829"/>
      <c r="HY829"/>
      <c r="HZ829"/>
      <c r="IA829"/>
      <c r="IB829"/>
      <c r="IC829"/>
      <c r="ID829"/>
      <c r="IE829"/>
      <c r="IF829"/>
      <c r="IG829"/>
      <c r="IH829"/>
      <c r="II829"/>
      <c r="IJ829"/>
      <c r="IK829"/>
      <c r="IL829"/>
      <c r="IM829"/>
      <c r="IN829"/>
      <c r="IO829"/>
    </row>
    <row r="830" spans="1:249" s="427" customFormat="1" ht="18" customHeight="1">
      <c r="A830" s="378">
        <v>21199</v>
      </c>
      <c r="B830" s="344" t="s">
        <v>755</v>
      </c>
      <c r="C830" s="273">
        <v>580</v>
      </c>
      <c r="D830" s="273"/>
      <c r="E830" s="273">
        <v>593</v>
      </c>
      <c r="F830" s="447"/>
      <c r="G830" s="273">
        <v>654</v>
      </c>
      <c r="H830" s="447">
        <v>-9.3272171253822589E-2</v>
      </c>
      <c r="I830" s="454"/>
      <c r="HQ830"/>
      <c r="HR830"/>
      <c r="HS830"/>
      <c r="HT830"/>
      <c r="HU830"/>
      <c r="HV830"/>
      <c r="HW830"/>
      <c r="HX830"/>
      <c r="HY830"/>
      <c r="HZ830"/>
      <c r="IA830"/>
      <c r="IB830"/>
      <c r="IC830"/>
      <c r="ID830"/>
      <c r="IE830"/>
      <c r="IF830"/>
      <c r="IG830"/>
      <c r="IH830"/>
      <c r="II830"/>
      <c r="IJ830"/>
      <c r="IK830"/>
      <c r="IL830"/>
      <c r="IM830"/>
      <c r="IN830"/>
      <c r="IO830"/>
    </row>
    <row r="831" spans="1:249" s="427" customFormat="1" ht="18" customHeight="1">
      <c r="A831" s="378">
        <v>2119901</v>
      </c>
      <c r="B831" s="344" t="s">
        <v>756</v>
      </c>
      <c r="C831" s="273">
        <v>47</v>
      </c>
      <c r="D831" s="273"/>
      <c r="E831" s="273">
        <v>47</v>
      </c>
      <c r="F831" s="447"/>
      <c r="G831" s="273">
        <v>47</v>
      </c>
      <c r="H831" s="447">
        <v>0</v>
      </c>
      <c r="I831" s="457"/>
      <c r="HQ831"/>
      <c r="HR831"/>
      <c r="HS831"/>
      <c r="HT831"/>
      <c r="HU831"/>
      <c r="HV831"/>
      <c r="HW831"/>
      <c r="HX831"/>
      <c r="HY831"/>
      <c r="HZ831"/>
      <c r="IA831"/>
      <c r="IB831"/>
      <c r="IC831"/>
      <c r="ID831"/>
      <c r="IE831"/>
      <c r="IF831"/>
      <c r="IG831"/>
      <c r="IH831"/>
      <c r="II831"/>
      <c r="IJ831"/>
      <c r="IK831"/>
      <c r="IL831"/>
      <c r="IM831"/>
      <c r="IN831"/>
      <c r="IO831"/>
    </row>
    <row r="832" spans="1:249" s="428" customFormat="1" ht="18" customHeight="1">
      <c r="A832" s="459">
        <v>212</v>
      </c>
      <c r="B832" s="344" t="s">
        <v>757</v>
      </c>
      <c r="C832" s="273"/>
      <c r="D832" s="273"/>
      <c r="E832" s="273">
        <v>0</v>
      </c>
      <c r="F832" s="447"/>
      <c r="G832" s="273">
        <v>30</v>
      </c>
      <c r="H832" s="447">
        <v>-1</v>
      </c>
      <c r="I832" s="454"/>
    </row>
    <row r="833" spans="1:249" s="427" customFormat="1" ht="18" customHeight="1">
      <c r="A833" s="378">
        <v>21201</v>
      </c>
      <c r="B833" s="344" t="s">
        <v>758</v>
      </c>
      <c r="C833" s="273">
        <v>1035</v>
      </c>
      <c r="D833" s="273"/>
      <c r="E833" s="273">
        <v>1366</v>
      </c>
      <c r="F833" s="447"/>
      <c r="G833" s="273">
        <v>1461</v>
      </c>
      <c r="H833" s="447">
        <v>-6.5023956194387389E-2</v>
      </c>
      <c r="I833" s="454"/>
      <c r="HQ833"/>
      <c r="HR833"/>
      <c r="HS833"/>
      <c r="HT833"/>
      <c r="HU833"/>
      <c r="HV833"/>
      <c r="HW833"/>
      <c r="HX833"/>
      <c r="HY833"/>
      <c r="HZ833"/>
      <c r="IA833"/>
      <c r="IB833"/>
      <c r="IC833"/>
      <c r="ID833"/>
      <c r="IE833"/>
      <c r="IF833"/>
      <c r="IG833"/>
      <c r="IH833"/>
      <c r="II833"/>
      <c r="IJ833"/>
      <c r="IK833"/>
      <c r="IL833"/>
      <c r="IM833"/>
      <c r="IN833"/>
      <c r="IO833"/>
    </row>
    <row r="834" spans="1:249" s="427" customFormat="1" ht="18" customHeight="1">
      <c r="A834" s="378">
        <v>2120101</v>
      </c>
      <c r="B834" s="344" t="s">
        <v>759</v>
      </c>
      <c r="C834" s="273">
        <v>156</v>
      </c>
      <c r="D834" s="273"/>
      <c r="E834" s="273">
        <v>202</v>
      </c>
      <c r="F834" s="447"/>
      <c r="G834" s="273">
        <v>151</v>
      </c>
      <c r="H834" s="447">
        <v>0.33774834437086088</v>
      </c>
      <c r="I834" s="454"/>
      <c r="HQ834"/>
      <c r="HR834"/>
      <c r="HS834"/>
      <c r="HT834"/>
      <c r="HU834"/>
      <c r="HV834"/>
      <c r="HW834"/>
      <c r="HX834"/>
      <c r="HY834"/>
      <c r="HZ834"/>
      <c r="IA834"/>
      <c r="IB834"/>
      <c r="IC834"/>
      <c r="ID834"/>
      <c r="IE834"/>
      <c r="IF834"/>
      <c r="IG834"/>
      <c r="IH834"/>
      <c r="II834"/>
      <c r="IJ834"/>
      <c r="IK834"/>
      <c r="IL834"/>
      <c r="IM834"/>
      <c r="IN834"/>
      <c r="IO834"/>
    </row>
    <row r="835" spans="1:249" s="427" customFormat="1" ht="18" customHeight="1">
      <c r="A835" s="378">
        <v>2120102</v>
      </c>
      <c r="B835" s="344" t="s">
        <v>760</v>
      </c>
      <c r="C835" s="273">
        <v>63</v>
      </c>
      <c r="D835" s="273"/>
      <c r="E835" s="273">
        <v>61</v>
      </c>
      <c r="F835" s="447"/>
      <c r="G835" s="273">
        <v>61</v>
      </c>
      <c r="H835" s="447">
        <v>0</v>
      </c>
      <c r="I835" s="454"/>
      <c r="HQ835"/>
      <c r="HR835"/>
      <c r="HS835"/>
      <c r="HT835"/>
      <c r="HU835"/>
      <c r="HV835"/>
      <c r="HW835"/>
      <c r="HX835"/>
      <c r="HY835"/>
      <c r="HZ835"/>
      <c r="IA835"/>
      <c r="IB835"/>
      <c r="IC835"/>
      <c r="ID835"/>
      <c r="IE835"/>
      <c r="IF835"/>
      <c r="IG835"/>
      <c r="IH835"/>
      <c r="II835"/>
      <c r="IJ835"/>
      <c r="IK835"/>
      <c r="IL835"/>
      <c r="IM835"/>
      <c r="IN835"/>
      <c r="IO835"/>
    </row>
    <row r="836" spans="1:249" s="427" customFormat="1" ht="18" customHeight="1">
      <c r="A836" s="378">
        <v>2120103</v>
      </c>
      <c r="B836" s="344" t="s">
        <v>761</v>
      </c>
      <c r="C836" s="273">
        <v>5104</v>
      </c>
      <c r="D836" s="273"/>
      <c r="E836" s="273">
        <v>6968</v>
      </c>
      <c r="F836" s="447"/>
      <c r="G836" s="273">
        <v>3442</v>
      </c>
      <c r="H836" s="447">
        <v>1.0244044160371875</v>
      </c>
      <c r="I836" s="454"/>
      <c r="HQ836"/>
      <c r="HR836"/>
      <c r="HS836"/>
      <c r="HT836"/>
      <c r="HU836"/>
      <c r="HV836"/>
      <c r="HW836"/>
      <c r="HX836"/>
      <c r="HY836"/>
      <c r="HZ836"/>
      <c r="IA836"/>
      <c r="IB836"/>
      <c r="IC836"/>
      <c r="ID836"/>
      <c r="IE836"/>
      <c r="IF836"/>
      <c r="IG836"/>
      <c r="IH836"/>
      <c r="II836"/>
      <c r="IJ836"/>
      <c r="IK836"/>
      <c r="IL836"/>
      <c r="IM836"/>
      <c r="IN836"/>
      <c r="IO836"/>
    </row>
    <row r="837" spans="1:249" s="427" customFormat="1" ht="18" customHeight="1">
      <c r="A837" s="378">
        <v>2120104</v>
      </c>
      <c r="B837" s="344" t="s">
        <v>762</v>
      </c>
      <c r="C837" s="273">
        <v>757</v>
      </c>
      <c r="D837" s="273"/>
      <c r="E837" s="273">
        <v>770</v>
      </c>
      <c r="F837" s="447"/>
      <c r="G837" s="273">
        <v>944</v>
      </c>
      <c r="H837" s="447">
        <v>-0.18432203389830504</v>
      </c>
      <c r="I837" s="454"/>
      <c r="HQ837"/>
      <c r="HR837"/>
      <c r="HS837"/>
      <c r="HT837"/>
      <c r="HU837"/>
      <c r="HV837"/>
      <c r="HW837"/>
      <c r="HX837"/>
      <c r="HY837"/>
      <c r="HZ837"/>
      <c r="IA837"/>
      <c r="IB837"/>
      <c r="IC837"/>
      <c r="ID837"/>
      <c r="IE837"/>
      <c r="IF837"/>
      <c r="IG837"/>
      <c r="IH837"/>
      <c r="II837"/>
      <c r="IJ837"/>
      <c r="IK837"/>
      <c r="IL837"/>
      <c r="IM837"/>
      <c r="IN837"/>
      <c r="IO837"/>
    </row>
    <row r="838" spans="1:249" s="427" customFormat="1" ht="18" customHeight="1">
      <c r="A838" s="378">
        <v>2120105</v>
      </c>
      <c r="B838" s="344" t="s">
        <v>763</v>
      </c>
      <c r="C838" s="273">
        <v>48</v>
      </c>
      <c r="D838" s="273"/>
      <c r="E838" s="273">
        <v>47</v>
      </c>
      <c r="F838" s="447"/>
      <c r="G838" s="273">
        <v>685</v>
      </c>
      <c r="H838" s="447">
        <v>-0.93138686131386861</v>
      </c>
      <c r="I838" s="457"/>
      <c r="HQ838"/>
      <c r="HR838"/>
      <c r="HS838"/>
      <c r="HT838"/>
      <c r="HU838"/>
      <c r="HV838"/>
      <c r="HW838"/>
      <c r="HX838"/>
      <c r="HY838"/>
      <c r="HZ838"/>
      <c r="IA838"/>
      <c r="IB838"/>
      <c r="IC838"/>
      <c r="ID838"/>
      <c r="IE838"/>
      <c r="IF838"/>
      <c r="IG838"/>
      <c r="IH838"/>
      <c r="II838"/>
      <c r="IJ838"/>
      <c r="IK838"/>
      <c r="IL838"/>
      <c r="IM838"/>
      <c r="IN838"/>
      <c r="IO838"/>
    </row>
    <row r="839" spans="1:249" s="427" customFormat="1" ht="18" customHeight="1">
      <c r="A839" s="378">
        <v>2120106</v>
      </c>
      <c r="B839" s="344" t="s">
        <v>764</v>
      </c>
      <c r="C839" s="273">
        <v>310</v>
      </c>
      <c r="D839" s="273"/>
      <c r="E839" s="273">
        <v>258</v>
      </c>
      <c r="F839" s="447"/>
      <c r="G839" s="273">
        <v>249</v>
      </c>
      <c r="H839" s="447">
        <v>3.6144578313253017E-2</v>
      </c>
      <c r="I839" s="454"/>
      <c r="HQ839"/>
      <c r="HR839"/>
      <c r="HS839"/>
      <c r="HT839"/>
      <c r="HU839"/>
      <c r="HV839"/>
      <c r="HW839"/>
      <c r="HX839"/>
      <c r="HY839"/>
      <c r="HZ839"/>
      <c r="IA839"/>
      <c r="IB839"/>
      <c r="IC839"/>
      <c r="ID839"/>
      <c r="IE839"/>
      <c r="IF839"/>
      <c r="IG839"/>
      <c r="IH839"/>
      <c r="II839"/>
      <c r="IJ839"/>
      <c r="IK839"/>
      <c r="IL839"/>
      <c r="IM839"/>
      <c r="IN839"/>
      <c r="IO839"/>
    </row>
    <row r="840" spans="1:249" s="427" customFormat="1" ht="18" customHeight="1">
      <c r="A840" s="378">
        <v>2120107</v>
      </c>
      <c r="B840" s="344" t="s">
        <v>765</v>
      </c>
      <c r="C840" s="273"/>
      <c r="D840" s="273"/>
      <c r="E840" s="273">
        <v>0</v>
      </c>
      <c r="F840" s="447"/>
      <c r="G840" s="273">
        <v>0</v>
      </c>
      <c r="H840" s="447"/>
      <c r="I840" s="454"/>
      <c r="HQ840"/>
      <c r="HR840"/>
      <c r="HS840"/>
      <c r="HT840"/>
      <c r="HU840"/>
      <c r="HV840"/>
      <c r="HW840"/>
      <c r="HX840"/>
      <c r="HY840"/>
      <c r="HZ840"/>
      <c r="IA840"/>
      <c r="IB840"/>
      <c r="IC840"/>
      <c r="ID840"/>
      <c r="IE840"/>
      <c r="IF840"/>
      <c r="IG840"/>
      <c r="IH840"/>
      <c r="II840"/>
      <c r="IJ840"/>
      <c r="IK840"/>
      <c r="IL840"/>
      <c r="IM840"/>
      <c r="IN840"/>
      <c r="IO840"/>
    </row>
    <row r="841" spans="1:249" s="427" customFormat="1" ht="18" customHeight="1">
      <c r="A841" s="378">
        <v>2120108</v>
      </c>
      <c r="B841" s="344" t="s">
        <v>766</v>
      </c>
      <c r="C841" s="273"/>
      <c r="D841" s="273"/>
      <c r="E841" s="273">
        <v>0</v>
      </c>
      <c r="F841" s="447"/>
      <c r="G841" s="273">
        <v>0</v>
      </c>
      <c r="H841" s="447"/>
      <c r="I841" s="454"/>
      <c r="HQ841"/>
      <c r="HR841"/>
      <c r="HS841"/>
      <c r="HT841"/>
      <c r="HU841"/>
      <c r="HV841"/>
      <c r="HW841"/>
      <c r="HX841"/>
      <c r="HY841"/>
      <c r="HZ841"/>
      <c r="IA841"/>
      <c r="IB841"/>
      <c r="IC841"/>
      <c r="ID841"/>
      <c r="IE841"/>
      <c r="IF841"/>
      <c r="IG841"/>
      <c r="IH841"/>
      <c r="II841"/>
      <c r="IJ841"/>
      <c r="IK841"/>
      <c r="IL841"/>
      <c r="IM841"/>
      <c r="IN841"/>
      <c r="IO841"/>
    </row>
    <row r="842" spans="1:249" s="427" customFormat="1" ht="18" customHeight="1">
      <c r="A842" s="378">
        <v>2120109</v>
      </c>
      <c r="B842" s="344" t="s">
        <v>767</v>
      </c>
      <c r="C842" s="273"/>
      <c r="D842" s="273"/>
      <c r="E842" s="273">
        <v>0</v>
      </c>
      <c r="F842" s="447"/>
      <c r="G842" s="273">
        <v>0</v>
      </c>
      <c r="H842" s="447"/>
      <c r="I842" s="454"/>
      <c r="HQ842"/>
      <c r="HR842"/>
      <c r="HS842"/>
      <c r="HT842"/>
      <c r="HU842"/>
      <c r="HV842"/>
      <c r="HW842"/>
      <c r="HX842"/>
      <c r="HY842"/>
      <c r="HZ842"/>
      <c r="IA842"/>
      <c r="IB842"/>
      <c r="IC842"/>
      <c r="ID842"/>
      <c r="IE842"/>
      <c r="IF842"/>
      <c r="IG842"/>
      <c r="IH842"/>
      <c r="II842"/>
      <c r="IJ842"/>
      <c r="IK842"/>
      <c r="IL842"/>
      <c r="IM842"/>
      <c r="IN842"/>
      <c r="IO842"/>
    </row>
    <row r="843" spans="1:249" s="427" customFormat="1" ht="18" customHeight="1">
      <c r="A843" s="378">
        <v>2120110</v>
      </c>
      <c r="B843" s="344" t="s">
        <v>768</v>
      </c>
      <c r="C843" s="273"/>
      <c r="D843" s="273"/>
      <c r="E843" s="273">
        <v>0</v>
      </c>
      <c r="F843" s="447"/>
      <c r="G843" s="273">
        <v>0</v>
      </c>
      <c r="H843" s="447"/>
      <c r="I843" s="454"/>
      <c r="HQ843"/>
      <c r="HR843"/>
      <c r="HS843"/>
      <c r="HT843"/>
      <c r="HU843"/>
      <c r="HV843"/>
      <c r="HW843"/>
      <c r="HX843"/>
      <c r="HY843"/>
      <c r="HZ843"/>
      <c r="IA843"/>
      <c r="IB843"/>
      <c r="IC843"/>
      <c r="ID843"/>
      <c r="IE843"/>
      <c r="IF843"/>
      <c r="IG843"/>
      <c r="IH843"/>
      <c r="II843"/>
      <c r="IJ843"/>
      <c r="IK843"/>
      <c r="IL843"/>
      <c r="IM843"/>
      <c r="IN843"/>
      <c r="IO843"/>
    </row>
    <row r="844" spans="1:249" s="427" customFormat="1" ht="18" customHeight="1">
      <c r="A844" s="378">
        <v>2120199</v>
      </c>
      <c r="B844" s="344" t="s">
        <v>769</v>
      </c>
      <c r="C844" s="273"/>
      <c r="D844" s="273"/>
      <c r="E844" s="273">
        <v>0</v>
      </c>
      <c r="F844" s="447"/>
      <c r="G844" s="273">
        <v>0</v>
      </c>
      <c r="H844" s="447"/>
      <c r="I844" s="454"/>
      <c r="HQ844"/>
      <c r="HR844"/>
      <c r="HS844"/>
      <c r="HT844"/>
      <c r="HU844"/>
      <c r="HV844"/>
      <c r="HW844"/>
      <c r="HX844"/>
      <c r="HY844"/>
      <c r="HZ844"/>
      <c r="IA844"/>
      <c r="IB844"/>
      <c r="IC844"/>
      <c r="ID844"/>
      <c r="IE844"/>
      <c r="IF844"/>
      <c r="IG844"/>
      <c r="IH844"/>
      <c r="II844"/>
      <c r="IJ844"/>
      <c r="IK844"/>
      <c r="IL844"/>
      <c r="IM844"/>
      <c r="IN844"/>
      <c r="IO844"/>
    </row>
    <row r="845" spans="1:249" s="427" customFormat="1" ht="18" customHeight="1">
      <c r="A845" s="378">
        <v>21202</v>
      </c>
      <c r="B845" s="344" t="s">
        <v>770</v>
      </c>
      <c r="C845" s="273"/>
      <c r="D845" s="273"/>
      <c r="E845" s="273">
        <v>0</v>
      </c>
      <c r="F845" s="447"/>
      <c r="G845" s="273">
        <v>0</v>
      </c>
      <c r="H845" s="447"/>
      <c r="I845" s="454"/>
      <c r="HQ845"/>
      <c r="HR845"/>
      <c r="HS845"/>
      <c r="HT845"/>
      <c r="HU845"/>
      <c r="HV845"/>
      <c r="HW845"/>
      <c r="HX845"/>
      <c r="HY845"/>
      <c r="HZ845"/>
      <c r="IA845"/>
      <c r="IB845"/>
      <c r="IC845"/>
      <c r="ID845"/>
      <c r="IE845"/>
      <c r="IF845"/>
      <c r="IG845"/>
      <c r="IH845"/>
      <c r="II845"/>
      <c r="IJ845"/>
      <c r="IK845"/>
      <c r="IL845"/>
      <c r="IM845"/>
      <c r="IN845"/>
      <c r="IO845"/>
    </row>
    <row r="846" spans="1:249" s="427" customFormat="1" ht="18" customHeight="1">
      <c r="A846" s="378">
        <v>2120201</v>
      </c>
      <c r="B846" s="344" t="s">
        <v>771</v>
      </c>
      <c r="C846" s="273">
        <v>74</v>
      </c>
      <c r="D846" s="273"/>
      <c r="E846" s="273">
        <v>55</v>
      </c>
      <c r="F846" s="447"/>
      <c r="G846" s="273">
        <v>58</v>
      </c>
      <c r="H846" s="447">
        <v>-5.1724137931034475E-2</v>
      </c>
      <c r="I846" s="454"/>
      <c r="HQ846"/>
      <c r="HR846"/>
      <c r="HS846"/>
      <c r="HT846"/>
      <c r="HU846"/>
      <c r="HV846"/>
      <c r="HW846"/>
      <c r="HX846"/>
      <c r="HY846"/>
      <c r="HZ846"/>
      <c r="IA846"/>
      <c r="IB846"/>
      <c r="IC846"/>
      <c r="ID846"/>
      <c r="IE846"/>
      <c r="IF846"/>
      <c r="IG846"/>
      <c r="IH846"/>
      <c r="II846"/>
      <c r="IJ846"/>
      <c r="IK846"/>
      <c r="IL846"/>
      <c r="IM846"/>
      <c r="IN846"/>
      <c r="IO846"/>
    </row>
    <row r="847" spans="1:249" s="427" customFormat="1" ht="18" customHeight="1">
      <c r="A847" s="378">
        <v>21203</v>
      </c>
      <c r="B847" s="344" t="s">
        <v>772</v>
      </c>
      <c r="C847" s="273">
        <v>31</v>
      </c>
      <c r="D847" s="273"/>
      <c r="E847" s="273">
        <v>30</v>
      </c>
      <c r="F847" s="447"/>
      <c r="G847" s="273">
        <v>31</v>
      </c>
      <c r="H847" s="447">
        <v>-3.2258064516129004E-2</v>
      </c>
      <c r="I847" s="454"/>
      <c r="HQ847"/>
      <c r="HR847"/>
      <c r="HS847"/>
      <c r="HT847"/>
      <c r="HU847"/>
      <c r="HV847"/>
      <c r="HW847"/>
      <c r="HX847"/>
      <c r="HY847"/>
      <c r="HZ847"/>
      <c r="IA847"/>
      <c r="IB847"/>
      <c r="IC847"/>
      <c r="ID847"/>
      <c r="IE847"/>
      <c r="IF847"/>
      <c r="IG847"/>
      <c r="IH847"/>
      <c r="II847"/>
      <c r="IJ847"/>
      <c r="IK847"/>
      <c r="IL847"/>
      <c r="IM847"/>
      <c r="IN847"/>
      <c r="IO847"/>
    </row>
    <row r="848" spans="1:249" s="427" customFormat="1" ht="18" customHeight="1">
      <c r="A848" s="378">
        <v>2120303</v>
      </c>
      <c r="B848" s="344" t="s">
        <v>773</v>
      </c>
      <c r="C848" s="273"/>
      <c r="D848" s="273"/>
      <c r="E848" s="273">
        <v>0</v>
      </c>
      <c r="F848" s="447"/>
      <c r="G848" s="273">
        <v>0</v>
      </c>
      <c r="H848" s="447"/>
      <c r="I848" s="454"/>
      <c r="HQ848"/>
      <c r="HR848"/>
      <c r="HS848"/>
      <c r="HT848"/>
      <c r="HU848"/>
      <c r="HV848"/>
      <c r="HW848"/>
      <c r="HX848"/>
      <c r="HY848"/>
      <c r="HZ848"/>
      <c r="IA848"/>
      <c r="IB848"/>
      <c r="IC848"/>
      <c r="ID848"/>
      <c r="IE848"/>
      <c r="IF848"/>
      <c r="IG848"/>
      <c r="IH848"/>
      <c r="II848"/>
      <c r="IJ848"/>
      <c r="IK848"/>
      <c r="IL848"/>
      <c r="IM848"/>
      <c r="IN848"/>
      <c r="IO848"/>
    </row>
    <row r="849" spans="1:249" s="427" customFormat="1" ht="18" customHeight="1">
      <c r="A849" s="378">
        <v>2120399</v>
      </c>
      <c r="B849" s="344" t="s">
        <v>774</v>
      </c>
      <c r="C849" s="273"/>
      <c r="D849" s="273"/>
      <c r="E849" s="273">
        <v>0</v>
      </c>
      <c r="F849" s="447"/>
      <c r="G849" s="273">
        <v>0</v>
      </c>
      <c r="H849" s="447"/>
      <c r="I849" s="454"/>
      <c r="HQ849"/>
      <c r="HR849"/>
      <c r="HS849"/>
      <c r="HT849"/>
      <c r="HU849"/>
      <c r="HV849"/>
      <c r="HW849"/>
      <c r="HX849"/>
      <c r="HY849"/>
      <c r="HZ849"/>
      <c r="IA849"/>
      <c r="IB849"/>
      <c r="IC849"/>
      <c r="ID849"/>
      <c r="IE849"/>
      <c r="IF849"/>
      <c r="IG849"/>
      <c r="IH849"/>
      <c r="II849"/>
      <c r="IJ849"/>
      <c r="IK849"/>
      <c r="IL849"/>
      <c r="IM849"/>
      <c r="IN849"/>
      <c r="IO849"/>
    </row>
    <row r="850" spans="1:249" s="427" customFormat="1" ht="18" customHeight="1">
      <c r="A850" s="378">
        <v>21205</v>
      </c>
      <c r="B850" s="344" t="s">
        <v>775</v>
      </c>
      <c r="C850" s="273"/>
      <c r="D850" s="273"/>
      <c r="E850" s="273">
        <v>0</v>
      </c>
      <c r="F850" s="447"/>
      <c r="G850" s="273">
        <v>0</v>
      </c>
      <c r="H850" s="447"/>
      <c r="I850" s="454"/>
      <c r="HQ850"/>
      <c r="HR850"/>
      <c r="HS850"/>
      <c r="HT850"/>
      <c r="HU850"/>
      <c r="HV850"/>
      <c r="HW850"/>
      <c r="HX850"/>
      <c r="HY850"/>
      <c r="HZ850"/>
      <c r="IA850"/>
      <c r="IB850"/>
      <c r="IC850"/>
      <c r="ID850"/>
      <c r="IE850"/>
      <c r="IF850"/>
      <c r="IG850"/>
      <c r="IH850"/>
      <c r="II850"/>
      <c r="IJ850"/>
      <c r="IK850"/>
      <c r="IL850"/>
      <c r="IM850"/>
      <c r="IN850"/>
      <c r="IO850"/>
    </row>
    <row r="851" spans="1:249" s="427" customFormat="1" ht="18" customHeight="1">
      <c r="A851" s="378">
        <v>2120501</v>
      </c>
      <c r="B851" s="344" t="s">
        <v>776</v>
      </c>
      <c r="C851" s="273"/>
      <c r="D851" s="273"/>
      <c r="E851" s="273">
        <v>0</v>
      </c>
      <c r="F851" s="447"/>
      <c r="G851" s="273">
        <v>0</v>
      </c>
      <c r="H851" s="447"/>
      <c r="I851" s="454"/>
      <c r="HQ851"/>
      <c r="HR851"/>
      <c r="HS851"/>
      <c r="HT851"/>
      <c r="HU851"/>
      <c r="HV851"/>
      <c r="HW851"/>
      <c r="HX851"/>
      <c r="HY851"/>
      <c r="HZ851"/>
      <c r="IA851"/>
      <c r="IB851"/>
      <c r="IC851"/>
      <c r="ID851"/>
      <c r="IE851"/>
      <c r="IF851"/>
      <c r="IG851"/>
      <c r="IH851"/>
      <c r="II851"/>
      <c r="IJ851"/>
      <c r="IK851"/>
      <c r="IL851"/>
      <c r="IM851"/>
      <c r="IN851"/>
      <c r="IO851"/>
    </row>
    <row r="852" spans="1:249" s="427" customFormat="1" ht="18" customHeight="1">
      <c r="A852" s="378">
        <v>21206</v>
      </c>
      <c r="B852" s="344" t="s">
        <v>777</v>
      </c>
      <c r="C852" s="273"/>
      <c r="D852" s="273"/>
      <c r="E852" s="273">
        <v>0</v>
      </c>
      <c r="F852" s="447"/>
      <c r="G852" s="273">
        <v>0</v>
      </c>
      <c r="H852" s="447"/>
      <c r="I852" s="454"/>
      <c r="HQ852"/>
      <c r="HR852"/>
      <c r="HS852"/>
      <c r="HT852"/>
      <c r="HU852"/>
      <c r="HV852"/>
      <c r="HW852"/>
      <c r="HX852"/>
      <c r="HY852"/>
      <c r="HZ852"/>
      <c r="IA852"/>
      <c r="IB852"/>
      <c r="IC852"/>
      <c r="ID852"/>
      <c r="IE852"/>
      <c r="IF852"/>
      <c r="IG852"/>
      <c r="IH852"/>
      <c r="II852"/>
      <c r="IJ852"/>
      <c r="IK852"/>
      <c r="IL852"/>
      <c r="IM852"/>
      <c r="IN852"/>
      <c r="IO852"/>
    </row>
    <row r="853" spans="1:249" s="427" customFormat="1" ht="18" customHeight="1">
      <c r="A853" s="378">
        <v>2120601</v>
      </c>
      <c r="B853" s="344" t="s">
        <v>778</v>
      </c>
      <c r="C853" s="273">
        <v>2528</v>
      </c>
      <c r="D853" s="273"/>
      <c r="E853" s="273">
        <v>2781</v>
      </c>
      <c r="F853" s="447"/>
      <c r="G853" s="273">
        <v>1834</v>
      </c>
      <c r="H853" s="447">
        <v>0.51635768811341332</v>
      </c>
      <c r="I853" s="454"/>
      <c r="HQ853"/>
      <c r="HR853"/>
      <c r="HS853"/>
      <c r="HT853"/>
      <c r="HU853"/>
      <c r="HV853"/>
      <c r="HW853"/>
      <c r="HX853"/>
      <c r="HY853"/>
      <c r="HZ853"/>
      <c r="IA853"/>
      <c r="IB853"/>
      <c r="IC853"/>
      <c r="ID853"/>
      <c r="IE853"/>
      <c r="IF853"/>
      <c r="IG853"/>
      <c r="IH853"/>
      <c r="II853"/>
      <c r="IJ853"/>
      <c r="IK853"/>
      <c r="IL853"/>
      <c r="IM853"/>
      <c r="IN853"/>
      <c r="IO853"/>
    </row>
    <row r="854" spans="1:249" s="427" customFormat="1" ht="35.1" customHeight="1">
      <c r="A854" s="378">
        <v>21299</v>
      </c>
      <c r="B854" s="441" t="s">
        <v>779</v>
      </c>
      <c r="C854" s="273">
        <v>521383</v>
      </c>
      <c r="D854" s="273">
        <v>352152</v>
      </c>
      <c r="E854" s="273">
        <v>351316</v>
      </c>
      <c r="F854" s="447">
        <v>0.99762602512551402</v>
      </c>
      <c r="G854" s="273">
        <v>248021</v>
      </c>
      <c r="H854" s="447">
        <v>0.41647683059095808</v>
      </c>
      <c r="I854" s="455" t="s">
        <v>780</v>
      </c>
      <c r="HQ854"/>
      <c r="HR854"/>
      <c r="HS854"/>
      <c r="HT854"/>
      <c r="HU854"/>
      <c r="HV854"/>
      <c r="HW854"/>
      <c r="HX854"/>
      <c r="HY854"/>
      <c r="HZ854"/>
      <c r="IA854"/>
      <c r="IB854"/>
      <c r="IC854"/>
      <c r="ID854"/>
      <c r="IE854"/>
      <c r="IF854"/>
      <c r="IG854"/>
      <c r="IH854"/>
      <c r="II854"/>
      <c r="IJ854"/>
      <c r="IK854"/>
      <c r="IL854"/>
      <c r="IM854"/>
      <c r="IN854"/>
      <c r="IO854"/>
    </row>
    <row r="855" spans="1:249" s="427" customFormat="1" ht="18" customHeight="1">
      <c r="A855" s="378">
        <v>2129999</v>
      </c>
      <c r="B855" s="344" t="s">
        <v>706</v>
      </c>
      <c r="C855" s="273">
        <v>2635</v>
      </c>
      <c r="D855" s="273"/>
      <c r="E855" s="273">
        <v>3045</v>
      </c>
      <c r="F855" s="447"/>
      <c r="G855" s="273">
        <v>3037</v>
      </c>
      <c r="H855" s="447">
        <v>2.6341784655909972E-3</v>
      </c>
      <c r="I855" s="454"/>
      <c r="HQ855"/>
      <c r="HR855"/>
      <c r="HS855"/>
      <c r="HT855"/>
      <c r="HU855"/>
      <c r="HV855"/>
      <c r="HW855"/>
      <c r="HX855"/>
      <c r="HY855"/>
      <c r="HZ855"/>
      <c r="IA855"/>
      <c r="IB855"/>
      <c r="IC855"/>
      <c r="ID855"/>
      <c r="IE855"/>
      <c r="IF855"/>
      <c r="IG855"/>
      <c r="IH855"/>
      <c r="II855"/>
      <c r="IJ855"/>
      <c r="IK855"/>
      <c r="IL855"/>
      <c r="IM855"/>
      <c r="IN855"/>
      <c r="IO855"/>
    </row>
    <row r="856" spans="1:249" s="428" customFormat="1" ht="18" customHeight="1">
      <c r="A856" s="459">
        <v>213</v>
      </c>
      <c r="B856" s="344" t="s">
        <v>707</v>
      </c>
      <c r="C856" s="273"/>
      <c r="D856" s="273"/>
      <c r="E856" s="273">
        <v>0</v>
      </c>
      <c r="F856" s="447"/>
      <c r="G856" s="273">
        <v>2</v>
      </c>
      <c r="H856" s="447">
        <v>-1</v>
      </c>
      <c r="I856" s="454"/>
    </row>
    <row r="857" spans="1:249" s="427" customFormat="1" ht="18" customHeight="1">
      <c r="A857" s="378">
        <v>21301</v>
      </c>
      <c r="B857" s="344" t="s">
        <v>708</v>
      </c>
      <c r="C857" s="273"/>
      <c r="D857" s="273"/>
      <c r="E857" s="273">
        <v>0</v>
      </c>
      <c r="F857" s="447"/>
      <c r="G857" s="273">
        <v>0</v>
      </c>
      <c r="H857" s="447"/>
      <c r="I857" s="454"/>
      <c r="HQ857"/>
      <c r="HR857"/>
      <c r="HS857"/>
      <c r="HT857"/>
      <c r="HU857"/>
      <c r="HV857"/>
      <c r="HW857"/>
      <c r="HX857"/>
      <c r="HY857"/>
      <c r="HZ857"/>
      <c r="IA857"/>
      <c r="IB857"/>
      <c r="IC857"/>
      <c r="ID857"/>
      <c r="IE857"/>
      <c r="IF857"/>
      <c r="IG857"/>
      <c r="IH857"/>
      <c r="II857"/>
      <c r="IJ857"/>
      <c r="IK857"/>
      <c r="IL857"/>
      <c r="IM857"/>
      <c r="IN857"/>
      <c r="IO857"/>
    </row>
    <row r="858" spans="1:249" s="427" customFormat="1" ht="18" customHeight="1">
      <c r="A858" s="378">
        <v>2130101</v>
      </c>
      <c r="B858" s="344" t="s">
        <v>781</v>
      </c>
      <c r="C858" s="273">
        <v>23811</v>
      </c>
      <c r="D858" s="273"/>
      <c r="E858" s="273">
        <v>19976</v>
      </c>
      <c r="F858" s="447"/>
      <c r="G858" s="273">
        <v>23264</v>
      </c>
      <c r="H858" s="447">
        <v>-0.14133425034387892</v>
      </c>
      <c r="I858" s="454"/>
      <c r="HQ858"/>
      <c r="HR858"/>
      <c r="HS858"/>
      <c r="HT858"/>
      <c r="HU858"/>
      <c r="HV858"/>
      <c r="HW858"/>
      <c r="HX858"/>
      <c r="HY858"/>
      <c r="HZ858"/>
      <c r="IA858"/>
      <c r="IB858"/>
      <c r="IC858"/>
      <c r="ID858"/>
      <c r="IE858"/>
      <c r="IF858"/>
      <c r="IG858"/>
      <c r="IH858"/>
      <c r="II858"/>
      <c r="IJ858"/>
      <c r="IK858"/>
      <c r="IL858"/>
      <c r="IM858"/>
      <c r="IN858"/>
      <c r="IO858"/>
    </row>
    <row r="859" spans="1:249" s="427" customFormat="1" ht="18" customHeight="1">
      <c r="A859" s="378">
        <v>2130102</v>
      </c>
      <c r="B859" s="344" t="s">
        <v>782</v>
      </c>
      <c r="C859" s="273">
        <v>346266</v>
      </c>
      <c r="D859" s="273"/>
      <c r="E859" s="273">
        <v>155087</v>
      </c>
      <c r="F859" s="447"/>
      <c r="G859" s="273">
        <v>58479</v>
      </c>
      <c r="H859" s="447">
        <v>1.6520118333076832</v>
      </c>
      <c r="I859" s="454"/>
      <c r="HQ859"/>
      <c r="HR859"/>
      <c r="HS859"/>
      <c r="HT859"/>
      <c r="HU859"/>
      <c r="HV859"/>
      <c r="HW859"/>
      <c r="HX859"/>
      <c r="HY859"/>
      <c r="HZ859"/>
      <c r="IA859"/>
      <c r="IB859"/>
      <c r="IC859"/>
      <c r="ID859"/>
      <c r="IE859"/>
      <c r="IF859"/>
      <c r="IG859"/>
      <c r="IH859"/>
      <c r="II859"/>
      <c r="IJ859"/>
      <c r="IK859"/>
      <c r="IL859"/>
      <c r="IM859"/>
      <c r="IN859"/>
      <c r="IO859"/>
    </row>
    <row r="860" spans="1:249" s="427" customFormat="1" ht="18" customHeight="1">
      <c r="A860" s="378">
        <v>2130103</v>
      </c>
      <c r="B860" s="344" t="s">
        <v>783</v>
      </c>
      <c r="C860" s="273">
        <v>61353</v>
      </c>
      <c r="D860" s="273"/>
      <c r="E860" s="273">
        <v>63800</v>
      </c>
      <c r="F860" s="447"/>
      <c r="G860" s="273">
        <v>55739</v>
      </c>
      <c r="H860" s="447">
        <v>0.14462046323041311</v>
      </c>
      <c r="I860" s="454"/>
      <c r="HQ860"/>
      <c r="HR860"/>
      <c r="HS860"/>
      <c r="HT860"/>
      <c r="HU860"/>
      <c r="HV860"/>
      <c r="HW860"/>
      <c r="HX860"/>
      <c r="HY860"/>
      <c r="HZ860"/>
      <c r="IA860"/>
      <c r="IB860"/>
      <c r="IC860"/>
      <c r="ID860"/>
      <c r="IE860"/>
      <c r="IF860"/>
      <c r="IG860"/>
      <c r="IH860"/>
      <c r="II860"/>
      <c r="IJ860"/>
      <c r="IK860"/>
      <c r="IL860"/>
      <c r="IM860"/>
      <c r="IN860"/>
      <c r="IO860"/>
    </row>
    <row r="861" spans="1:249" s="427" customFormat="1" ht="18" customHeight="1">
      <c r="A861" s="378">
        <v>2130104</v>
      </c>
      <c r="B861" s="344" t="s">
        <v>784</v>
      </c>
      <c r="C861" s="273"/>
      <c r="D861" s="273"/>
      <c r="E861" s="273">
        <v>0</v>
      </c>
      <c r="F861" s="447"/>
      <c r="G861" s="273">
        <v>0</v>
      </c>
      <c r="H861" s="447"/>
      <c r="I861" s="454"/>
      <c r="HQ861"/>
      <c r="HR861"/>
      <c r="HS861"/>
      <c r="HT861"/>
      <c r="HU861"/>
      <c r="HV861"/>
      <c r="HW861"/>
      <c r="HX861"/>
      <c r="HY861"/>
      <c r="HZ861"/>
      <c r="IA861"/>
      <c r="IB861"/>
      <c r="IC861"/>
      <c r="ID861"/>
      <c r="IE861"/>
      <c r="IF861"/>
      <c r="IG861"/>
      <c r="IH861"/>
      <c r="II861"/>
      <c r="IJ861"/>
      <c r="IK861"/>
      <c r="IL861"/>
      <c r="IM861"/>
      <c r="IN861"/>
      <c r="IO861"/>
    </row>
    <row r="862" spans="1:249" s="427" customFormat="1" ht="18" customHeight="1">
      <c r="A862" s="378">
        <v>2130105</v>
      </c>
      <c r="B862" s="344" t="s">
        <v>785</v>
      </c>
      <c r="C862" s="273"/>
      <c r="D862" s="273"/>
      <c r="E862" s="273">
        <v>0</v>
      </c>
      <c r="F862" s="447"/>
      <c r="G862" s="273">
        <v>0</v>
      </c>
      <c r="H862" s="447"/>
      <c r="I862" s="454"/>
      <c r="HQ862"/>
      <c r="HR862"/>
      <c r="HS862"/>
      <c r="HT862"/>
      <c r="HU862"/>
      <c r="HV862"/>
      <c r="HW862"/>
      <c r="HX862"/>
      <c r="HY862"/>
      <c r="HZ862"/>
      <c r="IA862"/>
      <c r="IB862"/>
      <c r="IC862"/>
      <c r="ID862"/>
      <c r="IE862"/>
      <c r="IF862"/>
      <c r="IG862"/>
      <c r="IH862"/>
      <c r="II862"/>
      <c r="IJ862"/>
      <c r="IK862"/>
      <c r="IL862"/>
      <c r="IM862"/>
      <c r="IN862"/>
      <c r="IO862"/>
    </row>
    <row r="863" spans="1:249" s="427" customFormat="1" ht="18" customHeight="1">
      <c r="A863" s="378">
        <v>2130106</v>
      </c>
      <c r="B863" s="344" t="s">
        <v>786</v>
      </c>
      <c r="C863" s="273"/>
      <c r="D863" s="273"/>
      <c r="E863" s="273">
        <v>0</v>
      </c>
      <c r="F863" s="447"/>
      <c r="G863" s="273">
        <v>0</v>
      </c>
      <c r="H863" s="447"/>
      <c r="I863" s="454"/>
      <c r="HQ863"/>
      <c r="HR863"/>
      <c r="HS863"/>
      <c r="HT863"/>
      <c r="HU863"/>
      <c r="HV863"/>
      <c r="HW863"/>
      <c r="HX863"/>
      <c r="HY863"/>
      <c r="HZ863"/>
      <c r="IA863"/>
      <c r="IB863"/>
      <c r="IC863"/>
      <c r="ID863"/>
      <c r="IE863"/>
      <c r="IF863"/>
      <c r="IG863"/>
      <c r="IH863"/>
      <c r="II863"/>
      <c r="IJ863"/>
      <c r="IK863"/>
      <c r="IL863"/>
      <c r="IM863"/>
      <c r="IN863"/>
      <c r="IO863"/>
    </row>
    <row r="864" spans="1:249" s="427" customFormat="1" ht="18" customHeight="1">
      <c r="A864" s="378">
        <v>2130108</v>
      </c>
      <c r="B864" s="344" t="s">
        <v>787</v>
      </c>
      <c r="C864" s="273">
        <v>259</v>
      </c>
      <c r="D864" s="273"/>
      <c r="E864" s="273">
        <v>244</v>
      </c>
      <c r="F864" s="447"/>
      <c r="G864" s="273">
        <v>0</v>
      </c>
      <c r="H864" s="447"/>
      <c r="I864" s="454"/>
      <c r="HQ864"/>
      <c r="HR864"/>
      <c r="HS864"/>
      <c r="HT864"/>
      <c r="HU864"/>
      <c r="HV864"/>
      <c r="HW864"/>
      <c r="HX864"/>
      <c r="HY864"/>
      <c r="HZ864"/>
      <c r="IA864"/>
      <c r="IB864"/>
      <c r="IC864"/>
      <c r="ID864"/>
      <c r="IE864"/>
      <c r="IF864"/>
      <c r="IG864"/>
      <c r="IH864"/>
      <c r="II864"/>
      <c r="IJ864"/>
      <c r="IK864"/>
      <c r="IL864"/>
      <c r="IM864"/>
      <c r="IN864"/>
      <c r="IO864"/>
    </row>
    <row r="865" spans="1:249" s="427" customFormat="1" ht="18" customHeight="1">
      <c r="A865" s="378">
        <v>2130109</v>
      </c>
      <c r="B865" s="344" t="s">
        <v>788</v>
      </c>
      <c r="C865" s="273">
        <v>66580</v>
      </c>
      <c r="D865" s="273"/>
      <c r="E865" s="273">
        <v>70448</v>
      </c>
      <c r="F865" s="447"/>
      <c r="G865" s="273">
        <v>65354</v>
      </c>
      <c r="H865" s="447">
        <v>7.7944731768522235E-2</v>
      </c>
      <c r="I865" s="454"/>
      <c r="HQ865"/>
      <c r="HR865"/>
      <c r="HS865"/>
      <c r="HT865"/>
      <c r="HU865"/>
      <c r="HV865"/>
      <c r="HW865"/>
      <c r="HX865"/>
      <c r="HY865"/>
      <c r="HZ865"/>
      <c r="IA865"/>
      <c r="IB865"/>
      <c r="IC865"/>
      <c r="ID865"/>
      <c r="IE865"/>
      <c r="IF865"/>
      <c r="IG865"/>
      <c r="IH865"/>
      <c r="II865"/>
      <c r="IJ865"/>
      <c r="IK865"/>
      <c r="IL865"/>
      <c r="IM865"/>
      <c r="IN865"/>
      <c r="IO865"/>
    </row>
    <row r="866" spans="1:249" s="427" customFormat="1" ht="18" customHeight="1">
      <c r="A866" s="378">
        <v>2130110</v>
      </c>
      <c r="B866" s="344" t="s">
        <v>789</v>
      </c>
      <c r="C866" s="273">
        <v>140</v>
      </c>
      <c r="D866" s="273"/>
      <c r="E866" s="273">
        <v>68</v>
      </c>
      <c r="F866" s="447"/>
      <c r="G866" s="273">
        <v>198</v>
      </c>
      <c r="H866" s="447">
        <v>-0.65656565656565657</v>
      </c>
      <c r="I866" s="454"/>
      <c r="HQ866"/>
      <c r="HR866"/>
      <c r="HS866"/>
      <c r="HT866"/>
      <c r="HU866"/>
      <c r="HV866"/>
      <c r="HW866"/>
      <c r="HX866"/>
      <c r="HY866"/>
      <c r="HZ866"/>
      <c r="IA866"/>
      <c r="IB866"/>
      <c r="IC866"/>
      <c r="ID866"/>
      <c r="IE866"/>
      <c r="IF866"/>
      <c r="IG866"/>
      <c r="IH866"/>
      <c r="II866"/>
      <c r="IJ866"/>
      <c r="IK866"/>
      <c r="IL866"/>
      <c r="IM866"/>
      <c r="IN866"/>
      <c r="IO866"/>
    </row>
    <row r="867" spans="1:249" s="427" customFormat="1" ht="18" customHeight="1">
      <c r="A867" s="378">
        <v>2130111</v>
      </c>
      <c r="B867" s="344" t="s">
        <v>790</v>
      </c>
      <c r="C867" s="273">
        <v>839</v>
      </c>
      <c r="D867" s="273"/>
      <c r="E867" s="273">
        <v>608</v>
      </c>
      <c r="F867" s="447"/>
      <c r="G867" s="273">
        <v>0</v>
      </c>
      <c r="H867" s="447"/>
      <c r="I867" s="457"/>
      <c r="HQ867"/>
      <c r="HR867"/>
      <c r="HS867"/>
      <c r="HT867"/>
      <c r="HU867"/>
      <c r="HV867"/>
      <c r="HW867"/>
      <c r="HX867"/>
      <c r="HY867"/>
      <c r="HZ867"/>
      <c r="IA867"/>
      <c r="IB867"/>
      <c r="IC867"/>
      <c r="ID867"/>
      <c r="IE867"/>
      <c r="IF867"/>
      <c r="IG867"/>
      <c r="IH867"/>
      <c r="II867"/>
      <c r="IJ867"/>
      <c r="IK867"/>
      <c r="IL867"/>
      <c r="IM867"/>
      <c r="IN867"/>
      <c r="IO867"/>
    </row>
    <row r="868" spans="1:249" s="427" customFormat="1" ht="18" customHeight="1">
      <c r="A868" s="378">
        <v>2130112</v>
      </c>
      <c r="B868" s="344" t="s">
        <v>791</v>
      </c>
      <c r="C868" s="273">
        <v>797</v>
      </c>
      <c r="D868" s="273"/>
      <c r="E868" s="273">
        <v>6071</v>
      </c>
      <c r="F868" s="447"/>
      <c r="G868" s="273">
        <v>1029</v>
      </c>
      <c r="H868" s="447">
        <v>4.8999028182701654</v>
      </c>
      <c r="I868" s="454"/>
      <c r="HQ868"/>
      <c r="HR868"/>
      <c r="HS868"/>
      <c r="HT868"/>
      <c r="HU868"/>
      <c r="HV868"/>
      <c r="HW868"/>
      <c r="HX868"/>
      <c r="HY868"/>
      <c r="HZ868"/>
      <c r="IA868"/>
      <c r="IB868"/>
      <c r="IC868"/>
      <c r="ID868"/>
      <c r="IE868"/>
      <c r="IF868"/>
      <c r="IG868"/>
      <c r="IH868"/>
      <c r="II868"/>
      <c r="IJ868"/>
      <c r="IK868"/>
      <c r="IL868"/>
      <c r="IM868"/>
      <c r="IN868"/>
      <c r="IO868"/>
    </row>
    <row r="869" spans="1:249" s="427" customFormat="1" ht="18" customHeight="1">
      <c r="A869" s="378">
        <v>2130114</v>
      </c>
      <c r="B869" s="344" t="s">
        <v>792</v>
      </c>
      <c r="C869" s="273"/>
      <c r="D869" s="273"/>
      <c r="E869" s="273">
        <v>0</v>
      </c>
      <c r="F869" s="447"/>
      <c r="G869" s="273">
        <v>0</v>
      </c>
      <c r="H869" s="447"/>
      <c r="I869" s="454"/>
      <c r="HQ869"/>
      <c r="HR869"/>
      <c r="HS869"/>
      <c r="HT869"/>
      <c r="HU869"/>
      <c r="HV869"/>
      <c r="HW869"/>
      <c r="HX869"/>
      <c r="HY869"/>
      <c r="HZ869"/>
      <c r="IA869"/>
      <c r="IB869"/>
      <c r="IC869"/>
      <c r="ID869"/>
      <c r="IE869"/>
      <c r="IF869"/>
      <c r="IG869"/>
      <c r="IH869"/>
      <c r="II869"/>
      <c r="IJ869"/>
      <c r="IK869"/>
      <c r="IL869"/>
      <c r="IM869"/>
      <c r="IN869"/>
      <c r="IO869"/>
    </row>
    <row r="870" spans="1:249" s="427" customFormat="1" ht="18" customHeight="1">
      <c r="A870" s="378">
        <v>2130122</v>
      </c>
      <c r="B870" s="344" t="s">
        <v>793</v>
      </c>
      <c r="C870" s="273"/>
      <c r="D870" s="273"/>
      <c r="E870" s="273">
        <v>0</v>
      </c>
      <c r="F870" s="447"/>
      <c r="G870" s="273">
        <v>0</v>
      </c>
      <c r="H870" s="447"/>
      <c r="I870" s="454"/>
      <c r="HQ870"/>
      <c r="HR870"/>
      <c r="HS870"/>
      <c r="HT870"/>
      <c r="HU870"/>
      <c r="HV870"/>
      <c r="HW870"/>
      <c r="HX870"/>
      <c r="HY870"/>
      <c r="HZ870"/>
      <c r="IA870"/>
      <c r="IB870"/>
      <c r="IC870"/>
      <c r="ID870"/>
      <c r="IE870"/>
      <c r="IF870"/>
      <c r="IG870"/>
      <c r="IH870"/>
      <c r="II870"/>
      <c r="IJ870"/>
      <c r="IK870"/>
      <c r="IL870"/>
      <c r="IM870"/>
      <c r="IN870"/>
      <c r="IO870"/>
    </row>
    <row r="871" spans="1:249" s="427" customFormat="1" ht="18" customHeight="1">
      <c r="A871" s="378">
        <v>2130123</v>
      </c>
      <c r="B871" s="344" t="s">
        <v>794</v>
      </c>
      <c r="C871" s="273"/>
      <c r="D871" s="273"/>
      <c r="E871" s="273">
        <v>0</v>
      </c>
      <c r="F871" s="447"/>
      <c r="G871" s="273">
        <v>0</v>
      </c>
      <c r="H871" s="447"/>
      <c r="I871" s="454"/>
      <c r="HQ871"/>
      <c r="HR871"/>
      <c r="HS871"/>
      <c r="HT871"/>
      <c r="HU871"/>
      <c r="HV871"/>
      <c r="HW871"/>
      <c r="HX871"/>
      <c r="HY871"/>
      <c r="HZ871"/>
      <c r="IA871"/>
      <c r="IB871"/>
      <c r="IC871"/>
      <c r="ID871"/>
      <c r="IE871"/>
      <c r="IF871"/>
      <c r="IG871"/>
      <c r="IH871"/>
      <c r="II871"/>
      <c r="IJ871"/>
      <c r="IK871"/>
      <c r="IL871"/>
      <c r="IM871"/>
      <c r="IN871"/>
      <c r="IO871"/>
    </row>
    <row r="872" spans="1:249" s="427" customFormat="1" ht="18" customHeight="1">
      <c r="A872" s="378">
        <v>2130124</v>
      </c>
      <c r="B872" s="344" t="s">
        <v>795</v>
      </c>
      <c r="C872" s="273"/>
      <c r="D872" s="273"/>
      <c r="E872" s="273">
        <v>0</v>
      </c>
      <c r="F872" s="447"/>
      <c r="G872" s="273">
        <v>0</v>
      </c>
      <c r="H872" s="447"/>
      <c r="I872" s="454"/>
      <c r="HQ872"/>
      <c r="HR872"/>
      <c r="HS872"/>
      <c r="HT872"/>
      <c r="HU872"/>
      <c r="HV872"/>
      <c r="HW872"/>
      <c r="HX872"/>
      <c r="HY872"/>
      <c r="HZ872"/>
      <c r="IA872"/>
      <c r="IB872"/>
      <c r="IC872"/>
      <c r="ID872"/>
      <c r="IE872"/>
      <c r="IF872"/>
      <c r="IG872"/>
      <c r="IH872"/>
      <c r="II872"/>
      <c r="IJ872"/>
      <c r="IK872"/>
      <c r="IL872"/>
      <c r="IM872"/>
      <c r="IN872"/>
      <c r="IO872"/>
    </row>
    <row r="873" spans="1:249" s="427" customFormat="1" ht="18" customHeight="1">
      <c r="A873" s="378">
        <v>2130125</v>
      </c>
      <c r="B873" s="344" t="s">
        <v>796</v>
      </c>
      <c r="C873" s="273"/>
      <c r="D873" s="273"/>
      <c r="E873" s="273">
        <v>0</v>
      </c>
      <c r="F873" s="447"/>
      <c r="G873" s="273">
        <v>0</v>
      </c>
      <c r="H873" s="447"/>
      <c r="I873" s="454"/>
      <c r="HQ873"/>
      <c r="HR873"/>
      <c r="HS873"/>
      <c r="HT873"/>
      <c r="HU873"/>
      <c r="HV873"/>
      <c r="HW873"/>
      <c r="HX873"/>
      <c r="HY873"/>
      <c r="HZ873"/>
      <c r="IA873"/>
      <c r="IB873"/>
      <c r="IC873"/>
      <c r="ID873"/>
      <c r="IE873"/>
      <c r="IF873"/>
      <c r="IG873"/>
      <c r="IH873"/>
      <c r="II873"/>
      <c r="IJ873"/>
      <c r="IK873"/>
      <c r="IL873"/>
      <c r="IM873"/>
      <c r="IN873"/>
      <c r="IO873"/>
    </row>
    <row r="874" spans="1:249" s="427" customFormat="1" ht="18" customHeight="1">
      <c r="A874" s="378">
        <v>2130126</v>
      </c>
      <c r="B874" s="344" t="s">
        <v>797</v>
      </c>
      <c r="C874" s="273"/>
      <c r="D874" s="273"/>
      <c r="E874" s="273">
        <v>0</v>
      </c>
      <c r="F874" s="447"/>
      <c r="G874" s="273">
        <v>0</v>
      </c>
      <c r="H874" s="447"/>
      <c r="I874" s="454"/>
      <c r="HQ874"/>
      <c r="HR874"/>
      <c r="HS874"/>
      <c r="HT874"/>
      <c r="HU874"/>
      <c r="HV874"/>
      <c r="HW874"/>
      <c r="HX874"/>
      <c r="HY874"/>
      <c r="HZ874"/>
      <c r="IA874"/>
      <c r="IB874"/>
      <c r="IC874"/>
      <c r="ID874"/>
      <c r="IE874"/>
      <c r="IF874"/>
      <c r="IG874"/>
      <c r="IH874"/>
      <c r="II874"/>
      <c r="IJ874"/>
      <c r="IK874"/>
      <c r="IL874"/>
      <c r="IM874"/>
      <c r="IN874"/>
      <c r="IO874"/>
    </row>
    <row r="875" spans="1:249" s="427" customFormat="1" ht="18" customHeight="1">
      <c r="A875" s="378">
        <v>2130129</v>
      </c>
      <c r="B875" s="344" t="s">
        <v>798</v>
      </c>
      <c r="C875" s="273"/>
      <c r="D875" s="273"/>
      <c r="E875" s="273">
        <v>0</v>
      </c>
      <c r="F875" s="447"/>
      <c r="G875" s="273">
        <v>0</v>
      </c>
      <c r="H875" s="447"/>
      <c r="I875" s="454"/>
      <c r="HQ875"/>
      <c r="HR875"/>
      <c r="HS875"/>
      <c r="HT875"/>
      <c r="HU875"/>
      <c r="HV875"/>
      <c r="HW875"/>
      <c r="HX875"/>
      <c r="HY875"/>
      <c r="HZ875"/>
      <c r="IA875"/>
      <c r="IB875"/>
      <c r="IC875"/>
      <c r="ID875"/>
      <c r="IE875"/>
      <c r="IF875"/>
      <c r="IG875"/>
      <c r="IH875"/>
      <c r="II875"/>
      <c r="IJ875"/>
      <c r="IK875"/>
      <c r="IL875"/>
      <c r="IM875"/>
      <c r="IN875"/>
      <c r="IO875"/>
    </row>
    <row r="876" spans="1:249" s="427" customFormat="1" ht="18" customHeight="1">
      <c r="A876" s="378">
        <v>2130135</v>
      </c>
      <c r="B876" s="344" t="s">
        <v>799</v>
      </c>
      <c r="C876" s="463"/>
      <c r="D876" s="463"/>
      <c r="E876" s="463"/>
      <c r="F876" s="447"/>
      <c r="G876" s="463"/>
      <c r="H876" s="447"/>
      <c r="I876" s="454"/>
      <c r="HQ876"/>
      <c r="HR876"/>
      <c r="HS876"/>
      <c r="HT876"/>
      <c r="HU876"/>
      <c r="HV876"/>
      <c r="HW876"/>
      <c r="HX876"/>
      <c r="HY876"/>
      <c r="HZ876"/>
      <c r="IA876"/>
      <c r="IB876"/>
      <c r="IC876"/>
      <c r="ID876"/>
      <c r="IE876"/>
      <c r="IF876"/>
      <c r="IG876"/>
      <c r="IH876"/>
      <c r="II876"/>
      <c r="IJ876"/>
      <c r="IK876"/>
      <c r="IL876"/>
      <c r="IM876"/>
      <c r="IN876"/>
      <c r="IO876"/>
    </row>
    <row r="877" spans="1:249" s="427" customFormat="1" ht="18" customHeight="1">
      <c r="A877" s="378">
        <v>2130142</v>
      </c>
      <c r="B877" s="344" t="s">
        <v>800</v>
      </c>
      <c r="C877" s="273"/>
      <c r="D877" s="273"/>
      <c r="E877" s="273">
        <v>0</v>
      </c>
      <c r="F877" s="447"/>
      <c r="G877" s="273">
        <v>0</v>
      </c>
      <c r="H877" s="447"/>
      <c r="I877" s="454"/>
      <c r="HQ877"/>
      <c r="HR877"/>
      <c r="HS877"/>
      <c r="HT877"/>
      <c r="HU877"/>
      <c r="HV877"/>
      <c r="HW877"/>
      <c r="HX877"/>
      <c r="HY877"/>
      <c r="HZ877"/>
      <c r="IA877"/>
      <c r="IB877"/>
      <c r="IC877"/>
      <c r="ID877"/>
      <c r="IE877"/>
      <c r="IF877"/>
      <c r="IG877"/>
      <c r="IH877"/>
      <c r="II877"/>
      <c r="IJ877"/>
      <c r="IK877"/>
      <c r="IL877"/>
      <c r="IM877"/>
      <c r="IN877"/>
      <c r="IO877"/>
    </row>
    <row r="878" spans="1:249" s="427" customFormat="1" ht="18" customHeight="1">
      <c r="A878" s="378">
        <v>2130147</v>
      </c>
      <c r="B878" s="344" t="s">
        <v>771</v>
      </c>
      <c r="C878" s="273"/>
      <c r="D878" s="273"/>
      <c r="E878" s="273">
        <v>0</v>
      </c>
      <c r="F878" s="447"/>
      <c r="G878" s="273">
        <v>0</v>
      </c>
      <c r="H878" s="447"/>
      <c r="I878" s="454"/>
      <c r="HQ878"/>
      <c r="HR878"/>
      <c r="HS878"/>
      <c r="HT878"/>
      <c r="HU878"/>
      <c r="HV878"/>
      <c r="HW878"/>
      <c r="HX878"/>
      <c r="HY878"/>
      <c r="HZ878"/>
      <c r="IA878"/>
      <c r="IB878"/>
      <c r="IC878"/>
      <c r="ID878"/>
      <c r="IE878"/>
      <c r="IF878"/>
      <c r="IG878"/>
      <c r="IH878"/>
      <c r="II878"/>
      <c r="IJ878"/>
      <c r="IK878"/>
      <c r="IL878"/>
      <c r="IM878"/>
      <c r="IN878"/>
      <c r="IO878"/>
    </row>
    <row r="879" spans="1:249" s="427" customFormat="1" ht="18" customHeight="1">
      <c r="A879" s="378">
        <v>2130148</v>
      </c>
      <c r="B879" s="344" t="s">
        <v>801</v>
      </c>
      <c r="C879" s="273"/>
      <c r="D879" s="273"/>
      <c r="E879" s="273">
        <v>0</v>
      </c>
      <c r="F879" s="447"/>
      <c r="G879" s="273">
        <v>0</v>
      </c>
      <c r="H879" s="447"/>
      <c r="I879" s="454"/>
      <c r="HQ879"/>
      <c r="HR879"/>
      <c r="HS879"/>
      <c r="HT879"/>
      <c r="HU879"/>
      <c r="HV879"/>
      <c r="HW879"/>
      <c r="HX879"/>
      <c r="HY879"/>
      <c r="HZ879"/>
      <c r="IA879"/>
      <c r="IB879"/>
      <c r="IC879"/>
      <c r="ID879"/>
      <c r="IE879"/>
      <c r="IF879"/>
      <c r="IG879"/>
      <c r="IH879"/>
      <c r="II879"/>
      <c r="IJ879"/>
      <c r="IK879"/>
      <c r="IL879"/>
      <c r="IM879"/>
      <c r="IN879"/>
      <c r="IO879"/>
    </row>
    <row r="880" spans="1:249" s="427" customFormat="1" ht="18" customHeight="1">
      <c r="A880" s="378">
        <v>2130152</v>
      </c>
      <c r="B880" s="344" t="s">
        <v>802</v>
      </c>
      <c r="C880" s="273"/>
      <c r="D880" s="273"/>
      <c r="E880" s="273">
        <v>0</v>
      </c>
      <c r="F880" s="447"/>
      <c r="G880" s="273">
        <v>0</v>
      </c>
      <c r="H880" s="447"/>
      <c r="I880" s="454"/>
      <c r="HQ880"/>
      <c r="HR880"/>
      <c r="HS880"/>
      <c r="HT880"/>
      <c r="HU880"/>
      <c r="HV880"/>
      <c r="HW880"/>
      <c r="HX880"/>
      <c r="HY880"/>
      <c r="HZ880"/>
      <c r="IA880"/>
      <c r="IB880"/>
      <c r="IC880"/>
      <c r="ID880"/>
      <c r="IE880"/>
      <c r="IF880"/>
      <c r="IG880"/>
      <c r="IH880"/>
      <c r="II880"/>
      <c r="IJ880"/>
      <c r="IK880"/>
      <c r="IL880"/>
      <c r="IM880"/>
      <c r="IN880"/>
      <c r="IO880"/>
    </row>
    <row r="881" spans="1:249" s="427" customFormat="1" ht="18" customHeight="1">
      <c r="A881" s="378">
        <v>2130153</v>
      </c>
      <c r="B881" s="344" t="s">
        <v>803</v>
      </c>
      <c r="C881" s="273">
        <v>18703</v>
      </c>
      <c r="D881" s="273"/>
      <c r="E881" s="273">
        <v>31969</v>
      </c>
      <c r="F881" s="447"/>
      <c r="G881" s="273">
        <v>40919</v>
      </c>
      <c r="H881" s="447">
        <v>-0.21872479777120657</v>
      </c>
      <c r="I881" s="454"/>
      <c r="HQ881"/>
      <c r="HR881"/>
      <c r="HS881"/>
      <c r="HT881"/>
      <c r="HU881"/>
      <c r="HV881"/>
      <c r="HW881"/>
      <c r="HX881"/>
      <c r="HY881"/>
      <c r="HZ881"/>
      <c r="IA881"/>
      <c r="IB881"/>
      <c r="IC881"/>
      <c r="ID881"/>
      <c r="IE881"/>
      <c r="IF881"/>
      <c r="IG881"/>
      <c r="IH881"/>
      <c r="II881"/>
      <c r="IJ881"/>
      <c r="IK881"/>
      <c r="IL881"/>
      <c r="IM881"/>
      <c r="IN881"/>
      <c r="IO881"/>
    </row>
    <row r="882" spans="1:249" s="427" customFormat="1" ht="18" customHeight="1">
      <c r="A882" s="378">
        <v>2130199</v>
      </c>
      <c r="B882" s="441" t="s">
        <v>804</v>
      </c>
      <c r="C882" s="273"/>
      <c r="D882" s="273">
        <v>20</v>
      </c>
      <c r="E882" s="273">
        <v>20</v>
      </c>
      <c r="F882" s="447">
        <v>1</v>
      </c>
      <c r="G882" s="273">
        <v>3</v>
      </c>
      <c r="H882" s="447">
        <v>5.666666666666667</v>
      </c>
      <c r="I882" s="455"/>
      <c r="HQ882"/>
      <c r="HR882"/>
      <c r="HS882"/>
      <c r="HT882"/>
      <c r="HU882"/>
      <c r="HV882"/>
      <c r="HW882"/>
      <c r="HX882"/>
      <c r="HY882"/>
      <c r="HZ882"/>
      <c r="IA882"/>
      <c r="IB882"/>
      <c r="IC882"/>
      <c r="ID882"/>
      <c r="IE882"/>
      <c r="IF882"/>
      <c r="IG882"/>
      <c r="IH882"/>
      <c r="II882"/>
      <c r="IJ882"/>
      <c r="IK882"/>
      <c r="IL882"/>
      <c r="IM882"/>
      <c r="IN882"/>
      <c r="IO882"/>
    </row>
    <row r="883" spans="1:249" s="427" customFormat="1" ht="18" customHeight="1">
      <c r="A883" s="378">
        <v>21302</v>
      </c>
      <c r="B883" s="344" t="s">
        <v>706</v>
      </c>
      <c r="C883" s="273"/>
      <c r="D883" s="273"/>
      <c r="E883" s="273">
        <v>0</v>
      </c>
      <c r="F883" s="447"/>
      <c r="G883" s="273">
        <v>0</v>
      </c>
      <c r="H883" s="447"/>
      <c r="I883" s="454"/>
      <c r="HQ883"/>
      <c r="HR883"/>
      <c r="HS883"/>
      <c r="HT883"/>
      <c r="HU883"/>
      <c r="HV883"/>
      <c r="HW883"/>
      <c r="HX883"/>
      <c r="HY883"/>
      <c r="HZ883"/>
      <c r="IA883"/>
      <c r="IB883"/>
      <c r="IC883"/>
      <c r="ID883"/>
      <c r="IE883"/>
      <c r="IF883"/>
      <c r="IG883"/>
      <c r="IH883"/>
      <c r="II883"/>
      <c r="IJ883"/>
      <c r="IK883"/>
      <c r="IL883"/>
      <c r="IM883"/>
      <c r="IN883"/>
      <c r="IO883"/>
    </row>
    <row r="884" spans="1:249" s="427" customFormat="1" ht="18" customHeight="1">
      <c r="A884" s="378">
        <v>2130201</v>
      </c>
      <c r="B884" s="344" t="s">
        <v>707</v>
      </c>
      <c r="C884" s="273"/>
      <c r="D884" s="273"/>
      <c r="E884" s="273">
        <v>0</v>
      </c>
      <c r="F884" s="447"/>
      <c r="G884" s="273">
        <v>0</v>
      </c>
      <c r="H884" s="447"/>
      <c r="I884" s="454"/>
      <c r="HQ884"/>
      <c r="HR884"/>
      <c r="HS884"/>
      <c r="HT884"/>
      <c r="HU884"/>
      <c r="HV884"/>
      <c r="HW884"/>
      <c r="HX884"/>
      <c r="HY884"/>
      <c r="HZ884"/>
      <c r="IA884"/>
      <c r="IB884"/>
      <c r="IC884"/>
      <c r="ID884"/>
      <c r="IE884"/>
      <c r="IF884"/>
      <c r="IG884"/>
      <c r="IH884"/>
      <c r="II884"/>
      <c r="IJ884"/>
      <c r="IK884"/>
      <c r="IL884"/>
      <c r="IM884"/>
      <c r="IN884"/>
      <c r="IO884"/>
    </row>
    <row r="885" spans="1:249" s="427" customFormat="1" ht="18" customHeight="1">
      <c r="A885" s="378">
        <v>2130213</v>
      </c>
      <c r="B885" s="344" t="s">
        <v>708</v>
      </c>
      <c r="C885" s="273"/>
      <c r="D885" s="273"/>
      <c r="E885" s="273">
        <v>0</v>
      </c>
      <c r="F885" s="447"/>
      <c r="G885" s="273">
        <v>0</v>
      </c>
      <c r="H885" s="447"/>
      <c r="I885" s="454"/>
      <c r="HQ885"/>
      <c r="HR885"/>
      <c r="HS885"/>
      <c r="HT885"/>
      <c r="HU885"/>
      <c r="HV885"/>
      <c r="HW885"/>
      <c r="HX885"/>
      <c r="HY885"/>
      <c r="HZ885"/>
      <c r="IA885"/>
      <c r="IB885"/>
      <c r="IC885"/>
      <c r="ID885"/>
      <c r="IE885"/>
      <c r="IF885"/>
      <c r="IG885"/>
      <c r="IH885"/>
      <c r="II885"/>
      <c r="IJ885"/>
      <c r="IK885"/>
      <c r="IL885"/>
      <c r="IM885"/>
      <c r="IN885"/>
      <c r="IO885"/>
    </row>
    <row r="886" spans="1:249" s="427" customFormat="1" ht="18" customHeight="1">
      <c r="A886" s="378">
        <v>2130216</v>
      </c>
      <c r="B886" s="344" t="s">
        <v>805</v>
      </c>
      <c r="C886" s="273"/>
      <c r="D886" s="273"/>
      <c r="E886" s="273">
        <v>0</v>
      </c>
      <c r="F886" s="447"/>
      <c r="G886" s="273">
        <v>0</v>
      </c>
      <c r="H886" s="447"/>
      <c r="I886" s="454"/>
      <c r="HQ886"/>
      <c r="HR886"/>
      <c r="HS886"/>
      <c r="HT886"/>
      <c r="HU886"/>
      <c r="HV886"/>
      <c r="HW886"/>
      <c r="HX886"/>
      <c r="HY886"/>
      <c r="HZ886"/>
      <c r="IA886"/>
      <c r="IB886"/>
      <c r="IC886"/>
      <c r="ID886"/>
      <c r="IE886"/>
      <c r="IF886"/>
      <c r="IG886"/>
      <c r="IH886"/>
      <c r="II886"/>
      <c r="IJ886"/>
      <c r="IK886"/>
      <c r="IL886"/>
      <c r="IM886"/>
      <c r="IN886"/>
      <c r="IO886"/>
    </row>
    <row r="887" spans="1:249" s="427" customFormat="1" ht="18" customHeight="1">
      <c r="A887" s="378">
        <v>2130218</v>
      </c>
      <c r="B887" s="344" t="s">
        <v>806</v>
      </c>
      <c r="C887" s="273"/>
      <c r="D887" s="273"/>
      <c r="E887" s="273">
        <v>0</v>
      </c>
      <c r="F887" s="447"/>
      <c r="G887" s="273">
        <v>0</v>
      </c>
      <c r="H887" s="447"/>
      <c r="I887" s="454"/>
      <c r="HQ887"/>
      <c r="HR887"/>
      <c r="HS887"/>
      <c r="HT887"/>
      <c r="HU887"/>
      <c r="HV887"/>
      <c r="HW887"/>
      <c r="HX887"/>
      <c r="HY887"/>
      <c r="HZ887"/>
      <c r="IA887"/>
      <c r="IB887"/>
      <c r="IC887"/>
      <c r="ID887"/>
      <c r="IE887"/>
      <c r="IF887"/>
      <c r="IG887"/>
      <c r="IH887"/>
      <c r="II887"/>
      <c r="IJ887"/>
      <c r="IK887"/>
      <c r="IL887"/>
      <c r="IM887"/>
      <c r="IN887"/>
      <c r="IO887"/>
    </row>
    <row r="888" spans="1:249" s="427" customFormat="1" ht="18" customHeight="1">
      <c r="A888" s="378">
        <v>2130219</v>
      </c>
      <c r="B888" s="344" t="s">
        <v>807</v>
      </c>
      <c r="C888" s="273"/>
      <c r="D888" s="273"/>
      <c r="E888" s="273">
        <v>0</v>
      </c>
      <c r="F888" s="447"/>
      <c r="G888" s="273">
        <v>0</v>
      </c>
      <c r="H888" s="447"/>
      <c r="I888" s="454"/>
      <c r="HQ888"/>
      <c r="HR888"/>
      <c r="HS888"/>
      <c r="HT888"/>
      <c r="HU888"/>
      <c r="HV888"/>
      <c r="HW888"/>
      <c r="HX888"/>
      <c r="HY888"/>
      <c r="HZ888"/>
      <c r="IA888"/>
      <c r="IB888"/>
      <c r="IC888"/>
      <c r="ID888"/>
      <c r="IE888"/>
      <c r="IF888"/>
      <c r="IG888"/>
      <c r="IH888"/>
      <c r="II888"/>
      <c r="IJ888"/>
      <c r="IK888"/>
      <c r="IL888"/>
      <c r="IM888"/>
      <c r="IN888"/>
      <c r="IO888"/>
    </row>
    <row r="889" spans="1:249" s="427" customFormat="1" ht="18" customHeight="1">
      <c r="A889" s="378">
        <v>2130220</v>
      </c>
      <c r="B889" s="344" t="s">
        <v>808</v>
      </c>
      <c r="C889" s="273"/>
      <c r="D889" s="273"/>
      <c r="E889" s="273">
        <v>0</v>
      </c>
      <c r="F889" s="447"/>
      <c r="G889" s="273">
        <v>0</v>
      </c>
      <c r="H889" s="447"/>
      <c r="I889" s="454"/>
      <c r="HQ889"/>
      <c r="HR889"/>
      <c r="HS889"/>
      <c r="HT889"/>
      <c r="HU889"/>
      <c r="HV889"/>
      <c r="HW889"/>
      <c r="HX889"/>
      <c r="HY889"/>
      <c r="HZ889"/>
      <c r="IA889"/>
      <c r="IB889"/>
      <c r="IC889"/>
      <c r="ID889"/>
      <c r="IE889"/>
      <c r="IF889"/>
      <c r="IG889"/>
      <c r="IH889"/>
      <c r="II889"/>
      <c r="IJ889"/>
      <c r="IK889"/>
      <c r="IL889"/>
      <c r="IM889"/>
      <c r="IN889"/>
      <c r="IO889"/>
    </row>
    <row r="890" spans="1:249" s="427" customFormat="1" ht="18" customHeight="1">
      <c r="A890" s="378">
        <v>2130221</v>
      </c>
      <c r="B890" s="344" t="s">
        <v>809</v>
      </c>
      <c r="C890" s="273"/>
      <c r="D890" s="273"/>
      <c r="E890" s="273">
        <v>0</v>
      </c>
      <c r="F890" s="447"/>
      <c r="G890" s="273">
        <v>0</v>
      </c>
      <c r="H890" s="447"/>
      <c r="I890" s="454"/>
      <c r="HQ890"/>
      <c r="HR890"/>
      <c r="HS890"/>
      <c r="HT890"/>
      <c r="HU890"/>
      <c r="HV890"/>
      <c r="HW890"/>
      <c r="HX890"/>
      <c r="HY890"/>
      <c r="HZ890"/>
      <c r="IA890"/>
      <c r="IB890"/>
      <c r="IC890"/>
      <c r="ID890"/>
      <c r="IE890"/>
      <c r="IF890"/>
      <c r="IG890"/>
      <c r="IH890"/>
      <c r="II890"/>
      <c r="IJ890"/>
      <c r="IK890"/>
      <c r="IL890"/>
      <c r="IM890"/>
      <c r="IN890"/>
      <c r="IO890"/>
    </row>
    <row r="891" spans="1:249" s="427" customFormat="1" ht="18" customHeight="1">
      <c r="A891" s="378">
        <v>2130223</v>
      </c>
      <c r="B891" s="344" t="s">
        <v>810</v>
      </c>
      <c r="C891" s="273"/>
      <c r="D891" s="273"/>
      <c r="E891" s="273">
        <v>0</v>
      </c>
      <c r="F891" s="447"/>
      <c r="G891" s="273">
        <v>0</v>
      </c>
      <c r="H891" s="447"/>
      <c r="I891" s="454"/>
      <c r="HQ891"/>
      <c r="HR891"/>
      <c r="HS891"/>
      <c r="HT891"/>
      <c r="HU891"/>
      <c r="HV891"/>
      <c r="HW891"/>
      <c r="HX891"/>
      <c r="HY891"/>
      <c r="HZ891"/>
      <c r="IA891"/>
      <c r="IB891"/>
      <c r="IC891"/>
      <c r="ID891"/>
      <c r="IE891"/>
      <c r="IF891"/>
      <c r="IG891"/>
      <c r="IH891"/>
      <c r="II891"/>
      <c r="IJ891"/>
      <c r="IK891"/>
      <c r="IL891"/>
      <c r="IM891"/>
      <c r="IN891"/>
      <c r="IO891"/>
    </row>
    <row r="892" spans="1:249" s="427" customFormat="1" ht="18" customHeight="1">
      <c r="A892" s="378">
        <v>2130224</v>
      </c>
      <c r="B892" s="344" t="s">
        <v>811</v>
      </c>
      <c r="C892" s="273"/>
      <c r="D892" s="273"/>
      <c r="E892" s="273">
        <v>20</v>
      </c>
      <c r="F892" s="447"/>
      <c r="G892" s="273">
        <v>3</v>
      </c>
      <c r="H892" s="447">
        <v>5.666666666666667</v>
      </c>
      <c r="I892" s="454"/>
      <c r="HQ892"/>
      <c r="HR892"/>
      <c r="HS892"/>
      <c r="HT892"/>
      <c r="HU892"/>
      <c r="HV892"/>
      <c r="HW892"/>
      <c r="HX892"/>
      <c r="HY892"/>
      <c r="HZ892"/>
      <c r="IA892"/>
      <c r="IB892"/>
      <c r="IC892"/>
      <c r="ID892"/>
      <c r="IE892"/>
      <c r="IF892"/>
      <c r="IG892"/>
      <c r="IH892"/>
      <c r="II892"/>
      <c r="IJ892"/>
      <c r="IK892"/>
      <c r="IL892"/>
      <c r="IM892"/>
      <c r="IN892"/>
      <c r="IO892"/>
    </row>
    <row r="893" spans="1:249" s="427" customFormat="1" ht="36" customHeight="1">
      <c r="A893" s="378">
        <v>2130225</v>
      </c>
      <c r="B893" s="441" t="s">
        <v>812</v>
      </c>
      <c r="C893" s="273">
        <v>126</v>
      </c>
      <c r="D893" s="273">
        <v>0</v>
      </c>
      <c r="E893" s="273">
        <v>0</v>
      </c>
      <c r="F893" s="447"/>
      <c r="G893" s="273">
        <v>27</v>
      </c>
      <c r="H893" s="447">
        <v>-1</v>
      </c>
      <c r="I893" s="455" t="s">
        <v>813</v>
      </c>
      <c r="HQ893"/>
      <c r="HR893"/>
      <c r="HS893"/>
      <c r="HT893"/>
      <c r="HU893"/>
      <c r="HV893"/>
      <c r="HW893"/>
      <c r="HX893"/>
      <c r="HY893"/>
      <c r="HZ893"/>
      <c r="IA893"/>
      <c r="IB893"/>
      <c r="IC893"/>
      <c r="ID893"/>
      <c r="IE893"/>
      <c r="IF893"/>
      <c r="IG893"/>
      <c r="IH893"/>
      <c r="II893"/>
      <c r="IJ893"/>
      <c r="IK893"/>
      <c r="IL893"/>
      <c r="IM893"/>
      <c r="IN893"/>
      <c r="IO893"/>
    </row>
    <row r="894" spans="1:249" s="427" customFormat="1" ht="18" customHeight="1">
      <c r="A894" s="378">
        <v>2130226</v>
      </c>
      <c r="B894" s="344" t="s">
        <v>814</v>
      </c>
      <c r="C894" s="273"/>
      <c r="D894" s="273"/>
      <c r="E894" s="273">
        <v>0</v>
      </c>
      <c r="F894" s="447"/>
      <c r="G894" s="273">
        <v>0</v>
      </c>
      <c r="H894" s="447"/>
      <c r="I894" s="454"/>
      <c r="HQ894"/>
      <c r="HR894"/>
      <c r="HS894"/>
      <c r="HT894"/>
      <c r="HU894"/>
      <c r="HV894"/>
      <c r="HW894"/>
      <c r="HX894"/>
      <c r="HY894"/>
      <c r="HZ894"/>
      <c r="IA894"/>
      <c r="IB894"/>
      <c r="IC894"/>
      <c r="ID894"/>
      <c r="IE894"/>
      <c r="IF894"/>
      <c r="IG894"/>
      <c r="IH894"/>
      <c r="II894"/>
      <c r="IJ894"/>
      <c r="IK894"/>
      <c r="IL894"/>
      <c r="IM894"/>
      <c r="IN894"/>
      <c r="IO894"/>
    </row>
    <row r="895" spans="1:249" s="427" customFormat="1" ht="18" customHeight="1">
      <c r="A895" s="378">
        <v>2130227</v>
      </c>
      <c r="B895" s="344" t="s">
        <v>815</v>
      </c>
      <c r="C895" s="273"/>
      <c r="D895" s="273"/>
      <c r="E895" s="273">
        <v>0</v>
      </c>
      <c r="F895" s="447"/>
      <c r="G895" s="273">
        <v>0</v>
      </c>
      <c r="H895" s="447"/>
      <c r="I895" s="454"/>
      <c r="HQ895"/>
      <c r="HR895"/>
      <c r="HS895"/>
      <c r="HT895"/>
      <c r="HU895"/>
      <c r="HV895"/>
      <c r="HW895"/>
      <c r="HX895"/>
      <c r="HY895"/>
      <c r="HZ895"/>
      <c r="IA895"/>
      <c r="IB895"/>
      <c r="IC895"/>
      <c r="ID895"/>
      <c r="IE895"/>
      <c r="IF895"/>
      <c r="IG895"/>
      <c r="IH895"/>
      <c r="II895"/>
      <c r="IJ895"/>
      <c r="IK895"/>
      <c r="IL895"/>
      <c r="IM895"/>
      <c r="IN895"/>
      <c r="IO895"/>
    </row>
    <row r="896" spans="1:249" s="427" customFormat="1" ht="18" customHeight="1">
      <c r="A896" s="378">
        <v>2130308</v>
      </c>
      <c r="B896" s="344" t="s">
        <v>816</v>
      </c>
      <c r="C896" s="273"/>
      <c r="D896" s="273"/>
      <c r="E896" s="273">
        <v>0</v>
      </c>
      <c r="F896" s="447"/>
      <c r="G896" s="273">
        <v>0</v>
      </c>
      <c r="H896" s="447"/>
      <c r="I896" s="454"/>
      <c r="HQ896"/>
      <c r="HR896"/>
      <c r="HS896"/>
      <c r="HT896"/>
      <c r="HU896"/>
      <c r="HV896"/>
      <c r="HW896"/>
      <c r="HX896"/>
      <c r="HY896"/>
      <c r="HZ896"/>
      <c r="IA896"/>
      <c r="IB896"/>
      <c r="IC896"/>
      <c r="ID896"/>
      <c r="IE896"/>
      <c r="IF896"/>
      <c r="IG896"/>
      <c r="IH896"/>
      <c r="II896"/>
      <c r="IJ896"/>
      <c r="IK896"/>
      <c r="IL896"/>
      <c r="IM896"/>
      <c r="IN896"/>
      <c r="IO896"/>
    </row>
    <row r="897" spans="1:249" s="427" customFormat="1" ht="18" customHeight="1">
      <c r="A897" s="378">
        <v>2130309</v>
      </c>
      <c r="B897" s="344" t="s">
        <v>817</v>
      </c>
      <c r="C897" s="273"/>
      <c r="D897" s="273"/>
      <c r="E897" s="273">
        <v>0</v>
      </c>
      <c r="F897" s="447"/>
      <c r="G897" s="273">
        <v>18</v>
      </c>
      <c r="H897" s="447">
        <v>-1</v>
      </c>
      <c r="I897" s="454"/>
      <c r="HQ897"/>
      <c r="HR897"/>
      <c r="HS897"/>
      <c r="HT897"/>
      <c r="HU897"/>
      <c r="HV897"/>
      <c r="HW897"/>
      <c r="HX897"/>
      <c r="HY897"/>
      <c r="HZ897"/>
      <c r="IA897"/>
      <c r="IB897"/>
      <c r="IC897"/>
      <c r="ID897"/>
      <c r="IE897"/>
      <c r="IF897"/>
      <c r="IG897"/>
      <c r="IH897"/>
      <c r="II897"/>
      <c r="IJ897"/>
      <c r="IK897"/>
      <c r="IL897"/>
      <c r="IM897"/>
      <c r="IN897"/>
      <c r="IO897"/>
    </row>
    <row r="898" spans="1:249" s="427" customFormat="1" ht="18" customHeight="1">
      <c r="A898" s="378">
        <v>2130310</v>
      </c>
      <c r="B898" s="344" t="s">
        <v>818</v>
      </c>
      <c r="C898" s="273"/>
      <c r="D898" s="273"/>
      <c r="E898" s="273">
        <v>0</v>
      </c>
      <c r="F898" s="447"/>
      <c r="G898" s="273">
        <v>0</v>
      </c>
      <c r="H898" s="447"/>
      <c r="I898" s="454"/>
      <c r="HQ898"/>
      <c r="HR898"/>
      <c r="HS898"/>
      <c r="HT898"/>
      <c r="HU898"/>
      <c r="HV898"/>
      <c r="HW898"/>
      <c r="HX898"/>
      <c r="HY898"/>
      <c r="HZ898"/>
      <c r="IA898"/>
      <c r="IB898"/>
      <c r="IC898"/>
      <c r="ID898"/>
      <c r="IE898"/>
      <c r="IF898"/>
      <c r="IG898"/>
      <c r="IH898"/>
      <c r="II898"/>
      <c r="IJ898"/>
      <c r="IK898"/>
      <c r="IL898"/>
      <c r="IM898"/>
      <c r="IN898"/>
      <c r="IO898"/>
    </row>
    <row r="899" spans="1:249" s="427" customFormat="1" ht="18" customHeight="1">
      <c r="A899" s="378">
        <v>2130311</v>
      </c>
      <c r="B899" s="344" t="s">
        <v>819</v>
      </c>
      <c r="C899" s="273">
        <v>126</v>
      </c>
      <c r="D899" s="273"/>
      <c r="E899" s="273">
        <v>0</v>
      </c>
      <c r="F899" s="447"/>
      <c r="G899" s="273">
        <v>9</v>
      </c>
      <c r="H899" s="447">
        <v>-1</v>
      </c>
      <c r="I899" s="454"/>
      <c r="HQ899"/>
      <c r="HR899"/>
      <c r="HS899"/>
      <c r="HT899"/>
      <c r="HU899"/>
      <c r="HV899"/>
      <c r="HW899"/>
      <c r="HX899"/>
      <c r="HY899"/>
      <c r="HZ899"/>
      <c r="IA899"/>
      <c r="IB899"/>
      <c r="IC899"/>
      <c r="ID899"/>
      <c r="IE899"/>
      <c r="IF899"/>
      <c r="IG899"/>
      <c r="IH899"/>
      <c r="II899"/>
      <c r="IJ899"/>
      <c r="IK899"/>
      <c r="IL899"/>
      <c r="IM899"/>
      <c r="IN899"/>
      <c r="IO899"/>
    </row>
    <row r="900" spans="1:249" s="427" customFormat="1" ht="30.95" customHeight="1">
      <c r="A900" s="378">
        <v>2130312</v>
      </c>
      <c r="B900" s="441" t="s">
        <v>820</v>
      </c>
      <c r="C900" s="273">
        <v>14553</v>
      </c>
      <c r="D900" s="273">
        <v>16755</v>
      </c>
      <c r="E900" s="273">
        <v>16755</v>
      </c>
      <c r="F900" s="447">
        <v>1</v>
      </c>
      <c r="G900" s="273">
        <v>37111</v>
      </c>
      <c r="H900" s="447">
        <v>-0.54851661232518656</v>
      </c>
      <c r="I900" s="455" t="s">
        <v>821</v>
      </c>
      <c r="HQ900"/>
      <c r="HR900"/>
      <c r="HS900"/>
      <c r="HT900"/>
      <c r="HU900"/>
      <c r="HV900"/>
      <c r="HW900"/>
      <c r="HX900"/>
      <c r="HY900"/>
      <c r="HZ900"/>
      <c r="IA900"/>
      <c r="IB900"/>
      <c r="IC900"/>
      <c r="ID900"/>
      <c r="IE900"/>
      <c r="IF900"/>
      <c r="IG900"/>
      <c r="IH900"/>
      <c r="II900"/>
      <c r="IJ900"/>
      <c r="IK900"/>
      <c r="IL900"/>
      <c r="IM900"/>
      <c r="IN900"/>
      <c r="IO900"/>
    </row>
    <row r="901" spans="1:249" s="427" customFormat="1" ht="18" customHeight="1">
      <c r="A901" s="378">
        <v>2130313</v>
      </c>
      <c r="B901" s="344" t="s">
        <v>822</v>
      </c>
      <c r="C901" s="273"/>
      <c r="D901" s="273"/>
      <c r="E901" s="273">
        <v>0</v>
      </c>
      <c r="F901" s="447"/>
      <c r="G901" s="273">
        <v>0</v>
      </c>
      <c r="H901" s="447"/>
      <c r="I901" s="454"/>
      <c r="HQ901"/>
      <c r="HR901"/>
      <c r="HS901"/>
      <c r="HT901"/>
      <c r="HU901"/>
      <c r="HV901"/>
      <c r="HW901"/>
      <c r="HX901"/>
      <c r="HY901"/>
      <c r="HZ901"/>
      <c r="IA901"/>
      <c r="IB901"/>
      <c r="IC901"/>
      <c r="ID901"/>
      <c r="IE901"/>
      <c r="IF901"/>
      <c r="IG901"/>
      <c r="IH901"/>
      <c r="II901"/>
      <c r="IJ901"/>
      <c r="IK901"/>
      <c r="IL901"/>
      <c r="IM901"/>
      <c r="IN901"/>
      <c r="IO901"/>
    </row>
    <row r="902" spans="1:249" s="427" customFormat="1" ht="18" customHeight="1">
      <c r="A902" s="378">
        <v>2130314</v>
      </c>
      <c r="B902" s="344" t="s">
        <v>823</v>
      </c>
      <c r="C902" s="273">
        <v>14553</v>
      </c>
      <c r="D902" s="273"/>
      <c r="E902" s="273">
        <v>16755</v>
      </c>
      <c r="F902" s="443"/>
      <c r="G902" s="273">
        <v>37111</v>
      </c>
      <c r="H902" s="447">
        <v>-0.54851661232518656</v>
      </c>
      <c r="I902" s="454"/>
      <c r="HQ902"/>
      <c r="HR902"/>
      <c r="HS902"/>
      <c r="HT902"/>
      <c r="HU902"/>
      <c r="HV902"/>
      <c r="HW902"/>
      <c r="HX902"/>
      <c r="HY902"/>
      <c r="HZ902"/>
      <c r="IA902"/>
      <c r="IB902"/>
      <c r="IC902"/>
      <c r="ID902"/>
      <c r="IE902"/>
      <c r="IF902"/>
      <c r="IG902"/>
      <c r="IH902"/>
      <c r="II902"/>
      <c r="IJ902"/>
      <c r="IK902"/>
      <c r="IL902"/>
      <c r="IM902"/>
      <c r="IN902"/>
      <c r="IO902"/>
    </row>
    <row r="903" spans="1:249" s="427" customFormat="1" ht="18" customHeight="1">
      <c r="A903" s="378">
        <v>2130321</v>
      </c>
      <c r="B903" s="441" t="s">
        <v>48</v>
      </c>
      <c r="C903" s="462">
        <v>2031660</v>
      </c>
      <c r="D903" s="462">
        <v>2322867</v>
      </c>
      <c r="E903" s="462">
        <v>2189790</v>
      </c>
      <c r="F903" s="443">
        <v>0.94271002171023999</v>
      </c>
      <c r="G903" s="462">
        <v>3024377</v>
      </c>
      <c r="H903" s="443">
        <v>-0.27595336163447881</v>
      </c>
      <c r="I903" s="453"/>
      <c r="HQ903"/>
      <c r="HR903"/>
      <c r="HS903"/>
      <c r="HT903"/>
      <c r="HU903"/>
      <c r="HV903"/>
      <c r="HW903"/>
      <c r="HX903"/>
      <c r="HY903"/>
      <c r="HZ903"/>
      <c r="IA903"/>
      <c r="IB903"/>
      <c r="IC903"/>
      <c r="ID903"/>
      <c r="IE903"/>
      <c r="IF903"/>
      <c r="IG903"/>
      <c r="IH903"/>
      <c r="II903"/>
      <c r="IJ903"/>
      <c r="IK903"/>
      <c r="IL903"/>
      <c r="IM903"/>
      <c r="IN903"/>
      <c r="IO903"/>
    </row>
    <row r="904" spans="1:249" s="427" customFormat="1" ht="18" customHeight="1">
      <c r="A904" s="378">
        <v>2130322</v>
      </c>
      <c r="B904" s="441" t="s">
        <v>824</v>
      </c>
      <c r="C904" s="273">
        <v>366062</v>
      </c>
      <c r="D904" s="273">
        <v>519868</v>
      </c>
      <c r="E904" s="273">
        <v>401507</v>
      </c>
      <c r="F904" s="447">
        <v>0.77232489785868719</v>
      </c>
      <c r="G904" s="273">
        <v>523580</v>
      </c>
      <c r="H904" s="447">
        <v>-0.23315061690668093</v>
      </c>
      <c r="I904" s="455"/>
      <c r="HQ904"/>
      <c r="HR904"/>
      <c r="HS904"/>
      <c r="HT904"/>
      <c r="HU904"/>
      <c r="HV904"/>
      <c r="HW904"/>
      <c r="HX904"/>
      <c r="HY904"/>
      <c r="HZ904"/>
      <c r="IA904"/>
      <c r="IB904"/>
      <c r="IC904"/>
      <c r="ID904"/>
      <c r="IE904"/>
      <c r="IF904"/>
      <c r="IG904"/>
      <c r="IH904"/>
      <c r="II904"/>
      <c r="IJ904"/>
      <c r="IK904"/>
      <c r="IL904"/>
      <c r="IM904"/>
      <c r="IN904"/>
      <c r="IO904"/>
    </row>
    <row r="905" spans="1:249" s="427" customFormat="1" ht="18" customHeight="1">
      <c r="A905" s="378">
        <v>2130331</v>
      </c>
      <c r="B905" s="344" t="s">
        <v>706</v>
      </c>
      <c r="C905" s="273">
        <v>45672</v>
      </c>
      <c r="D905" s="273"/>
      <c r="E905" s="273">
        <v>42506</v>
      </c>
      <c r="F905" s="447"/>
      <c r="G905" s="273">
        <v>45551</v>
      </c>
      <c r="H905" s="447">
        <v>-6.6848148229457061E-2</v>
      </c>
      <c r="I905" s="454"/>
      <c r="HQ905"/>
      <c r="HR905"/>
      <c r="HS905"/>
      <c r="HT905"/>
      <c r="HU905"/>
      <c r="HV905"/>
      <c r="HW905"/>
      <c r="HX905"/>
      <c r="HY905"/>
      <c r="HZ905"/>
      <c r="IA905"/>
      <c r="IB905"/>
      <c r="IC905"/>
      <c r="ID905"/>
      <c r="IE905"/>
      <c r="IF905"/>
      <c r="IG905"/>
      <c r="IH905"/>
      <c r="II905"/>
      <c r="IJ905"/>
      <c r="IK905"/>
      <c r="IL905"/>
      <c r="IM905"/>
      <c r="IN905"/>
      <c r="IO905"/>
    </row>
    <row r="906" spans="1:249" s="427" customFormat="1" ht="18" customHeight="1">
      <c r="A906" s="378">
        <v>2130332</v>
      </c>
      <c r="B906" s="344" t="s">
        <v>707</v>
      </c>
      <c r="C906" s="273"/>
      <c r="D906" s="273"/>
      <c r="E906" s="273">
        <v>0</v>
      </c>
      <c r="F906" s="447"/>
      <c r="G906" s="273">
        <v>0</v>
      </c>
      <c r="H906" s="447"/>
      <c r="I906" s="454"/>
      <c r="HQ906"/>
      <c r="HR906"/>
      <c r="HS906"/>
      <c r="HT906"/>
      <c r="HU906"/>
      <c r="HV906"/>
      <c r="HW906"/>
      <c r="HX906"/>
      <c r="HY906"/>
      <c r="HZ906"/>
      <c r="IA906"/>
      <c r="IB906"/>
      <c r="IC906"/>
      <c r="ID906"/>
      <c r="IE906"/>
      <c r="IF906"/>
      <c r="IG906"/>
      <c r="IH906"/>
      <c r="II906"/>
      <c r="IJ906"/>
      <c r="IK906"/>
      <c r="IL906"/>
      <c r="IM906"/>
      <c r="IN906"/>
      <c r="IO906"/>
    </row>
    <row r="907" spans="1:249" s="427" customFormat="1" ht="18" customHeight="1">
      <c r="A907" s="378">
        <v>2130333</v>
      </c>
      <c r="B907" s="344" t="s">
        <v>708</v>
      </c>
      <c r="C907" s="273"/>
      <c r="D907" s="273"/>
      <c r="E907" s="273">
        <v>0</v>
      </c>
      <c r="F907" s="447"/>
      <c r="G907" s="273">
        <v>0</v>
      </c>
      <c r="H907" s="447"/>
      <c r="I907" s="454"/>
      <c r="HQ907"/>
      <c r="HR907"/>
      <c r="HS907"/>
      <c r="HT907"/>
      <c r="HU907"/>
      <c r="HV907"/>
      <c r="HW907"/>
      <c r="HX907"/>
      <c r="HY907"/>
      <c r="HZ907"/>
      <c r="IA907"/>
      <c r="IB907"/>
      <c r="IC907"/>
      <c r="ID907"/>
      <c r="IE907"/>
      <c r="IF907"/>
      <c r="IG907"/>
      <c r="IH907"/>
      <c r="II907"/>
      <c r="IJ907"/>
      <c r="IK907"/>
      <c r="IL907"/>
      <c r="IM907"/>
      <c r="IN907"/>
      <c r="IO907"/>
    </row>
    <row r="908" spans="1:249" s="427" customFormat="1" ht="18" customHeight="1">
      <c r="A908" s="378">
        <v>2130334</v>
      </c>
      <c r="B908" s="344" t="s">
        <v>825</v>
      </c>
      <c r="C908" s="273">
        <v>5515</v>
      </c>
      <c r="D908" s="273"/>
      <c r="E908" s="273">
        <v>10060</v>
      </c>
      <c r="F908" s="447"/>
      <c r="G908" s="273">
        <v>215930</v>
      </c>
      <c r="H908" s="447">
        <v>-0.95341082758301299</v>
      </c>
      <c r="I908" s="454"/>
      <c r="HQ908"/>
      <c r="HR908"/>
      <c r="HS908"/>
      <c r="HT908"/>
      <c r="HU908"/>
      <c r="HV908"/>
      <c r="HW908"/>
      <c r="HX908"/>
      <c r="HY908"/>
      <c r="HZ908"/>
      <c r="IA908"/>
      <c r="IB908"/>
      <c r="IC908"/>
      <c r="ID908"/>
      <c r="IE908"/>
      <c r="IF908"/>
      <c r="IG908"/>
      <c r="IH908"/>
      <c r="II908"/>
      <c r="IJ908"/>
      <c r="IK908"/>
      <c r="IL908"/>
      <c r="IM908"/>
      <c r="IN908"/>
      <c r="IO908"/>
    </row>
    <row r="909" spans="1:249" s="427" customFormat="1" ht="18" customHeight="1">
      <c r="A909" s="378">
        <v>2130335</v>
      </c>
      <c r="B909" s="344" t="s">
        <v>826</v>
      </c>
      <c r="C909" s="273">
        <v>147954</v>
      </c>
      <c r="D909" s="273"/>
      <c r="E909" s="273">
        <v>221060</v>
      </c>
      <c r="F909" s="447"/>
      <c r="G909" s="273">
        <v>143691</v>
      </c>
      <c r="H909" s="447">
        <v>0.53844012499043092</v>
      </c>
      <c r="I909" s="454"/>
      <c r="HQ909"/>
      <c r="HR909"/>
      <c r="HS909"/>
      <c r="HT909"/>
      <c r="HU909"/>
      <c r="HV909"/>
      <c r="HW909"/>
      <c r="HX909"/>
      <c r="HY909"/>
      <c r="HZ909"/>
      <c r="IA909"/>
      <c r="IB909"/>
      <c r="IC909"/>
      <c r="ID909"/>
      <c r="IE909"/>
      <c r="IF909"/>
      <c r="IG909"/>
      <c r="IH909"/>
      <c r="II909"/>
      <c r="IJ909"/>
      <c r="IK909"/>
      <c r="IL909"/>
      <c r="IM909"/>
      <c r="IN909"/>
      <c r="IO909"/>
    </row>
    <row r="910" spans="1:249" s="427" customFormat="1" ht="18" customHeight="1">
      <c r="A910" s="378">
        <v>2130399</v>
      </c>
      <c r="B910" s="344" t="s">
        <v>827</v>
      </c>
      <c r="C910" s="273">
        <v>3548</v>
      </c>
      <c r="D910" s="273"/>
      <c r="E910" s="273">
        <v>15310</v>
      </c>
      <c r="F910" s="447"/>
      <c r="G910" s="273">
        <v>5952</v>
      </c>
      <c r="H910" s="447">
        <v>1.572244623655914</v>
      </c>
      <c r="I910" s="454"/>
      <c r="HQ910"/>
      <c r="HR910"/>
      <c r="HS910"/>
      <c r="HT910"/>
      <c r="HU910"/>
      <c r="HV910"/>
      <c r="HW910"/>
      <c r="HX910"/>
      <c r="HY910"/>
      <c r="HZ910"/>
      <c r="IA910"/>
      <c r="IB910"/>
      <c r="IC910"/>
      <c r="ID910"/>
      <c r="IE910"/>
      <c r="IF910"/>
      <c r="IG910"/>
      <c r="IH910"/>
      <c r="II910"/>
      <c r="IJ910"/>
      <c r="IK910"/>
      <c r="IL910"/>
      <c r="IM910"/>
      <c r="IN910"/>
      <c r="IO910"/>
    </row>
    <row r="911" spans="1:249" s="427" customFormat="1" ht="18" customHeight="1">
      <c r="A911" s="378">
        <v>21304</v>
      </c>
      <c r="B911" s="344" t="s">
        <v>828</v>
      </c>
      <c r="C911" s="273">
        <v>2501</v>
      </c>
      <c r="D911" s="273"/>
      <c r="E911" s="273">
        <v>2064</v>
      </c>
      <c r="F911" s="447"/>
      <c r="G911" s="273">
        <v>1571</v>
      </c>
      <c r="H911" s="447">
        <v>0.31381285805219616</v>
      </c>
      <c r="I911" s="454"/>
      <c r="HQ911"/>
      <c r="HR911"/>
      <c r="HS911"/>
      <c r="HT911"/>
      <c r="HU911"/>
      <c r="HV911"/>
      <c r="HW911"/>
      <c r="HX911"/>
      <c r="HY911"/>
      <c r="HZ911"/>
      <c r="IA911"/>
      <c r="IB911"/>
      <c r="IC911"/>
      <c r="ID911"/>
      <c r="IE911"/>
      <c r="IF911"/>
      <c r="IG911"/>
      <c r="IH911"/>
      <c r="II911"/>
      <c r="IJ911"/>
      <c r="IK911"/>
      <c r="IL911"/>
      <c r="IM911"/>
      <c r="IN911"/>
      <c r="IO911"/>
    </row>
    <row r="912" spans="1:249" s="427" customFormat="1" ht="18" customHeight="1">
      <c r="A912" s="378">
        <v>2130401</v>
      </c>
      <c r="B912" s="344" t="s">
        <v>829</v>
      </c>
      <c r="C912" s="273"/>
      <c r="D912" s="273"/>
      <c r="E912" s="273">
        <v>0</v>
      </c>
      <c r="F912" s="447"/>
      <c r="G912" s="273">
        <v>0</v>
      </c>
      <c r="H912" s="447"/>
      <c r="I912" s="454"/>
      <c r="HQ912"/>
      <c r="HR912"/>
      <c r="HS912"/>
      <c r="HT912"/>
      <c r="HU912"/>
      <c r="HV912"/>
      <c r="HW912"/>
      <c r="HX912"/>
      <c r="HY912"/>
      <c r="HZ912"/>
      <c r="IA912"/>
      <c r="IB912"/>
      <c r="IC912"/>
      <c r="ID912"/>
      <c r="IE912"/>
      <c r="IF912"/>
      <c r="IG912"/>
      <c r="IH912"/>
      <c r="II912"/>
      <c r="IJ912"/>
      <c r="IK912"/>
      <c r="IL912"/>
      <c r="IM912"/>
      <c r="IN912"/>
      <c r="IO912"/>
    </row>
    <row r="913" spans="1:249" s="427" customFormat="1" ht="18" customHeight="1">
      <c r="A913" s="378">
        <v>2130402</v>
      </c>
      <c r="B913" s="344" t="s">
        <v>830</v>
      </c>
      <c r="C913" s="273">
        <v>35589</v>
      </c>
      <c r="D913" s="273"/>
      <c r="E913" s="273">
        <v>31836</v>
      </c>
      <c r="F913" s="447"/>
      <c r="G913" s="273">
        <v>31130</v>
      </c>
      <c r="H913" s="447">
        <v>2.2679087696755529E-2</v>
      </c>
      <c r="I913" s="454"/>
      <c r="HQ913"/>
      <c r="HR913"/>
      <c r="HS913"/>
      <c r="HT913"/>
      <c r="HU913"/>
      <c r="HV913"/>
      <c r="HW913"/>
      <c r="HX913"/>
      <c r="HY913"/>
      <c r="HZ913"/>
      <c r="IA913"/>
      <c r="IB913"/>
      <c r="IC913"/>
      <c r="ID913"/>
      <c r="IE913"/>
      <c r="IF913"/>
      <c r="IG913"/>
      <c r="IH913"/>
      <c r="II913"/>
      <c r="IJ913"/>
      <c r="IK913"/>
      <c r="IL913"/>
      <c r="IM913"/>
      <c r="IN913"/>
      <c r="IO913"/>
    </row>
    <row r="914" spans="1:249" s="427" customFormat="1" ht="18" customHeight="1">
      <c r="A914" s="378">
        <v>2130403</v>
      </c>
      <c r="B914" s="344" t="s">
        <v>831</v>
      </c>
      <c r="C914" s="273">
        <v>2652</v>
      </c>
      <c r="D914" s="273"/>
      <c r="E914" s="273">
        <v>7385</v>
      </c>
      <c r="F914" s="447"/>
      <c r="G914" s="273">
        <v>5299</v>
      </c>
      <c r="H914" s="447">
        <v>0.39365918097754293</v>
      </c>
      <c r="I914" s="454"/>
      <c r="HQ914"/>
      <c r="HR914"/>
      <c r="HS914"/>
      <c r="HT914"/>
      <c r="HU914"/>
      <c r="HV914"/>
      <c r="HW914"/>
      <c r="HX914"/>
      <c r="HY914"/>
      <c r="HZ914"/>
      <c r="IA914"/>
      <c r="IB914"/>
      <c r="IC914"/>
      <c r="ID914"/>
      <c r="IE914"/>
      <c r="IF914"/>
      <c r="IG914"/>
      <c r="IH914"/>
      <c r="II914"/>
      <c r="IJ914"/>
      <c r="IK914"/>
      <c r="IL914"/>
      <c r="IM914"/>
      <c r="IN914"/>
      <c r="IO914"/>
    </row>
    <row r="915" spans="1:249" s="427" customFormat="1" ht="18" customHeight="1">
      <c r="A915" s="378">
        <v>2130404</v>
      </c>
      <c r="B915" s="344" t="s">
        <v>832</v>
      </c>
      <c r="C915" s="273"/>
      <c r="D915" s="273"/>
      <c r="E915" s="273">
        <v>0</v>
      </c>
      <c r="F915" s="447"/>
      <c r="G915" s="273">
        <v>0</v>
      </c>
      <c r="H915" s="447"/>
      <c r="I915" s="454"/>
      <c r="HQ915"/>
      <c r="HR915"/>
      <c r="HS915"/>
      <c r="HT915"/>
      <c r="HU915"/>
      <c r="HV915"/>
      <c r="HW915"/>
      <c r="HX915"/>
      <c r="HY915"/>
      <c r="HZ915"/>
      <c r="IA915"/>
      <c r="IB915"/>
      <c r="IC915"/>
      <c r="ID915"/>
      <c r="IE915"/>
      <c r="IF915"/>
      <c r="IG915"/>
      <c r="IH915"/>
      <c r="II915"/>
      <c r="IJ915"/>
      <c r="IK915"/>
      <c r="IL915"/>
      <c r="IM915"/>
      <c r="IN915"/>
      <c r="IO915"/>
    </row>
    <row r="916" spans="1:249" s="427" customFormat="1" ht="18" customHeight="1">
      <c r="A916" s="378">
        <v>2130405</v>
      </c>
      <c r="B916" s="344" t="s">
        <v>833</v>
      </c>
      <c r="C916" s="273">
        <v>26000</v>
      </c>
      <c r="D916" s="273"/>
      <c r="E916" s="273">
        <v>25971</v>
      </c>
      <c r="F916" s="447"/>
      <c r="G916" s="273">
        <v>19000</v>
      </c>
      <c r="H916" s="447">
        <v>0.36689473684210516</v>
      </c>
      <c r="I916" s="454"/>
      <c r="HQ916"/>
      <c r="HR916"/>
      <c r="HS916"/>
      <c r="HT916"/>
      <c r="HU916"/>
      <c r="HV916"/>
      <c r="HW916"/>
      <c r="HX916"/>
      <c r="HY916"/>
      <c r="HZ916"/>
      <c r="IA916"/>
      <c r="IB916"/>
      <c r="IC916"/>
      <c r="ID916"/>
      <c r="IE916"/>
      <c r="IF916"/>
      <c r="IG916"/>
      <c r="IH916"/>
      <c r="II916"/>
      <c r="IJ916"/>
      <c r="IK916"/>
      <c r="IL916"/>
      <c r="IM916"/>
      <c r="IN916"/>
      <c r="IO916"/>
    </row>
    <row r="917" spans="1:249" s="427" customFormat="1" ht="18" customHeight="1">
      <c r="A917" s="378">
        <v>2130406</v>
      </c>
      <c r="B917" s="344" t="s">
        <v>834</v>
      </c>
      <c r="C917" s="273"/>
      <c r="D917" s="273"/>
      <c r="E917" s="273">
        <v>0</v>
      </c>
      <c r="F917" s="447"/>
      <c r="G917" s="273">
        <v>0</v>
      </c>
      <c r="H917" s="447"/>
      <c r="I917" s="454"/>
      <c r="HQ917"/>
      <c r="HR917"/>
      <c r="HS917"/>
      <c r="HT917"/>
      <c r="HU917"/>
      <c r="HV917"/>
      <c r="HW917"/>
      <c r="HX917"/>
      <c r="HY917"/>
      <c r="HZ917"/>
      <c r="IA917"/>
      <c r="IB917"/>
      <c r="IC917"/>
      <c r="ID917"/>
      <c r="IE917"/>
      <c r="IF917"/>
      <c r="IG917"/>
      <c r="IH917"/>
      <c r="II917"/>
      <c r="IJ917"/>
      <c r="IK917"/>
      <c r="IL917"/>
      <c r="IM917"/>
      <c r="IN917"/>
      <c r="IO917"/>
    </row>
    <row r="918" spans="1:249" s="427" customFormat="1" ht="18" customHeight="1">
      <c r="A918" s="378">
        <v>2130407</v>
      </c>
      <c r="B918" s="344" t="s">
        <v>835</v>
      </c>
      <c r="C918" s="273"/>
      <c r="D918" s="273"/>
      <c r="E918" s="273">
        <v>0</v>
      </c>
      <c r="F918" s="447"/>
      <c r="G918" s="273">
        <v>0</v>
      </c>
      <c r="H918" s="447"/>
      <c r="I918" s="454"/>
      <c r="HQ918"/>
      <c r="HR918"/>
      <c r="HS918"/>
      <c r="HT918"/>
      <c r="HU918"/>
      <c r="HV918"/>
      <c r="HW918"/>
      <c r="HX918"/>
      <c r="HY918"/>
      <c r="HZ918"/>
      <c r="IA918"/>
      <c r="IB918"/>
      <c r="IC918"/>
      <c r="ID918"/>
      <c r="IE918"/>
      <c r="IF918"/>
      <c r="IG918"/>
      <c r="IH918"/>
      <c r="II918"/>
      <c r="IJ918"/>
      <c r="IK918"/>
      <c r="IL918"/>
      <c r="IM918"/>
      <c r="IN918"/>
      <c r="IO918"/>
    </row>
    <row r="919" spans="1:249" s="427" customFormat="1" ht="18" customHeight="1">
      <c r="A919" s="378">
        <v>2130408</v>
      </c>
      <c r="B919" s="344" t="s">
        <v>836</v>
      </c>
      <c r="C919" s="273"/>
      <c r="D919" s="273"/>
      <c r="E919" s="273">
        <v>0</v>
      </c>
      <c r="F919" s="447"/>
      <c r="G919" s="273">
        <v>0</v>
      </c>
      <c r="H919" s="447"/>
      <c r="I919" s="454"/>
      <c r="HQ919"/>
      <c r="HR919"/>
      <c r="HS919"/>
      <c r="HT919"/>
      <c r="HU919"/>
      <c r="HV919"/>
      <c r="HW919"/>
      <c r="HX919"/>
      <c r="HY919"/>
      <c r="HZ919"/>
      <c r="IA919"/>
      <c r="IB919"/>
      <c r="IC919"/>
      <c r="ID919"/>
      <c r="IE919"/>
      <c r="IF919"/>
      <c r="IG919"/>
      <c r="IH919"/>
      <c r="II919"/>
      <c r="IJ919"/>
      <c r="IK919"/>
      <c r="IL919"/>
      <c r="IM919"/>
      <c r="IN919"/>
      <c r="IO919"/>
    </row>
    <row r="920" spans="1:249" s="427" customFormat="1" ht="18" customHeight="1">
      <c r="A920" s="378">
        <v>2130409</v>
      </c>
      <c r="B920" s="344" t="s">
        <v>837</v>
      </c>
      <c r="C920" s="273"/>
      <c r="D920" s="273"/>
      <c r="E920" s="273">
        <v>0</v>
      </c>
      <c r="F920" s="447"/>
      <c r="G920" s="273">
        <v>0</v>
      </c>
      <c r="H920" s="447"/>
      <c r="I920" s="454"/>
      <c r="HQ920"/>
      <c r="HR920"/>
      <c r="HS920"/>
      <c r="HT920"/>
      <c r="HU920"/>
      <c r="HV920"/>
      <c r="HW920"/>
      <c r="HX920"/>
      <c r="HY920"/>
      <c r="HZ920"/>
      <c r="IA920"/>
      <c r="IB920"/>
      <c r="IC920"/>
      <c r="ID920"/>
      <c r="IE920"/>
      <c r="IF920"/>
      <c r="IG920"/>
      <c r="IH920"/>
      <c r="II920"/>
      <c r="IJ920"/>
      <c r="IK920"/>
      <c r="IL920"/>
      <c r="IM920"/>
      <c r="IN920"/>
      <c r="IO920"/>
    </row>
    <row r="921" spans="1:249" s="427" customFormat="1" ht="18" customHeight="1">
      <c r="A921" s="378">
        <v>2130499</v>
      </c>
      <c r="B921" s="344" t="s">
        <v>838</v>
      </c>
      <c r="C921" s="273">
        <v>7837</v>
      </c>
      <c r="D921" s="273"/>
      <c r="E921" s="273">
        <v>11324</v>
      </c>
      <c r="F921" s="447"/>
      <c r="G921" s="273">
        <v>4527</v>
      </c>
      <c r="H921" s="447">
        <v>1.5014358294676384</v>
      </c>
      <c r="I921" s="454"/>
      <c r="HQ921"/>
      <c r="HR921"/>
      <c r="HS921"/>
      <c r="HT921"/>
      <c r="HU921"/>
      <c r="HV921"/>
      <c r="HW921"/>
      <c r="HX921"/>
      <c r="HY921"/>
      <c r="HZ921"/>
      <c r="IA921"/>
      <c r="IB921"/>
      <c r="IC921"/>
      <c r="ID921"/>
      <c r="IE921"/>
      <c r="IF921"/>
      <c r="IG921"/>
      <c r="IH921"/>
      <c r="II921"/>
      <c r="IJ921"/>
      <c r="IK921"/>
      <c r="IL921"/>
      <c r="IM921"/>
      <c r="IN921"/>
      <c r="IO921"/>
    </row>
    <row r="922" spans="1:249" s="427" customFormat="1" ht="18" customHeight="1">
      <c r="A922" s="378">
        <v>21305</v>
      </c>
      <c r="B922" s="344" t="s">
        <v>839</v>
      </c>
      <c r="C922" s="273"/>
      <c r="D922" s="273"/>
      <c r="E922" s="273">
        <v>0</v>
      </c>
      <c r="F922" s="447"/>
      <c r="G922" s="273">
        <v>0</v>
      </c>
      <c r="H922" s="447"/>
      <c r="I922" s="454"/>
      <c r="HQ922"/>
      <c r="HR922"/>
      <c r="HS922"/>
      <c r="HT922"/>
      <c r="HU922"/>
      <c r="HV922"/>
      <c r="HW922"/>
      <c r="HX922"/>
      <c r="HY922"/>
      <c r="HZ922"/>
      <c r="IA922"/>
      <c r="IB922"/>
      <c r="IC922"/>
      <c r="ID922"/>
      <c r="IE922"/>
      <c r="IF922"/>
      <c r="IG922"/>
      <c r="IH922"/>
      <c r="II922"/>
      <c r="IJ922"/>
      <c r="IK922"/>
      <c r="IL922"/>
      <c r="IM922"/>
      <c r="IN922"/>
      <c r="IO922"/>
    </row>
    <row r="923" spans="1:249" s="427" customFormat="1" ht="18" customHeight="1">
      <c r="A923" s="378">
        <v>2130501</v>
      </c>
      <c r="B923" s="344" t="s">
        <v>840</v>
      </c>
      <c r="C923" s="273">
        <v>8875</v>
      </c>
      <c r="D923" s="273"/>
      <c r="E923" s="273">
        <v>4419</v>
      </c>
      <c r="F923" s="447"/>
      <c r="G923" s="273">
        <v>4844</v>
      </c>
      <c r="H923" s="447">
        <v>-8.7737407101568965E-2</v>
      </c>
      <c r="I923" s="454"/>
      <c r="HQ923"/>
      <c r="HR923"/>
      <c r="HS923"/>
      <c r="HT923"/>
      <c r="HU923"/>
      <c r="HV923"/>
      <c r="HW923"/>
      <c r="HX923"/>
      <c r="HY923"/>
      <c r="HZ923"/>
      <c r="IA923"/>
      <c r="IB923"/>
      <c r="IC923"/>
      <c r="ID923"/>
      <c r="IE923"/>
      <c r="IF923"/>
      <c r="IG923"/>
      <c r="IH923"/>
      <c r="II923"/>
      <c r="IJ923"/>
      <c r="IK923"/>
      <c r="IL923"/>
      <c r="IM923"/>
      <c r="IN923"/>
      <c r="IO923"/>
    </row>
    <row r="924" spans="1:249" s="427" customFormat="1" ht="18" customHeight="1">
      <c r="A924" s="378">
        <v>2130502</v>
      </c>
      <c r="B924" s="344" t="s">
        <v>841</v>
      </c>
      <c r="C924" s="273">
        <v>66</v>
      </c>
      <c r="D924" s="273"/>
      <c r="E924" s="273">
        <v>1356</v>
      </c>
      <c r="F924" s="447"/>
      <c r="G924" s="273">
        <v>108</v>
      </c>
      <c r="H924" s="447">
        <v>11.555555555555555</v>
      </c>
      <c r="I924" s="454"/>
      <c r="HQ924"/>
      <c r="HR924"/>
      <c r="HS924"/>
      <c r="HT924"/>
      <c r="HU924"/>
      <c r="HV924"/>
      <c r="HW924"/>
      <c r="HX924"/>
      <c r="HY924"/>
      <c r="HZ924"/>
      <c r="IA924"/>
      <c r="IB924"/>
      <c r="IC924"/>
      <c r="ID924"/>
      <c r="IE924"/>
      <c r="IF924"/>
      <c r="IG924"/>
      <c r="IH924"/>
      <c r="II924"/>
      <c r="IJ924"/>
      <c r="IK924"/>
      <c r="IL924"/>
      <c r="IM924"/>
      <c r="IN924"/>
      <c r="IO924"/>
    </row>
    <row r="925" spans="1:249" s="427" customFormat="1" ht="18" customHeight="1">
      <c r="A925" s="378">
        <v>2130503</v>
      </c>
      <c r="B925" s="344" t="s">
        <v>842</v>
      </c>
      <c r="C925" s="273"/>
      <c r="D925" s="273"/>
      <c r="E925" s="273">
        <v>0</v>
      </c>
      <c r="F925" s="447"/>
      <c r="G925" s="273">
        <v>0</v>
      </c>
      <c r="H925" s="447"/>
      <c r="I925" s="454"/>
      <c r="HQ925"/>
      <c r="HR925"/>
      <c r="HS925"/>
      <c r="HT925"/>
      <c r="HU925"/>
      <c r="HV925"/>
      <c r="HW925"/>
      <c r="HX925"/>
      <c r="HY925"/>
      <c r="HZ925"/>
      <c r="IA925"/>
      <c r="IB925"/>
      <c r="IC925"/>
      <c r="ID925"/>
      <c r="IE925"/>
      <c r="IF925"/>
      <c r="IG925"/>
      <c r="IH925"/>
      <c r="II925"/>
      <c r="IJ925"/>
      <c r="IK925"/>
      <c r="IL925"/>
      <c r="IM925"/>
      <c r="IN925"/>
      <c r="IO925"/>
    </row>
    <row r="926" spans="1:249" s="427" customFormat="1" ht="18" customHeight="1">
      <c r="A926" s="378">
        <v>2130504</v>
      </c>
      <c r="B926" s="344" t="s">
        <v>843</v>
      </c>
      <c r="C926" s="273">
        <v>79852</v>
      </c>
      <c r="D926" s="273"/>
      <c r="E926" s="273">
        <v>28216</v>
      </c>
      <c r="F926" s="447"/>
      <c r="G926" s="273">
        <v>45977</v>
      </c>
      <c r="H926" s="447">
        <v>-0.38630184657546163</v>
      </c>
      <c r="I926" s="454"/>
      <c r="HQ926"/>
      <c r="HR926"/>
      <c r="HS926"/>
      <c r="HT926"/>
      <c r="HU926"/>
      <c r="HV926"/>
      <c r="HW926"/>
      <c r="HX926"/>
      <c r="HY926"/>
      <c r="HZ926"/>
      <c r="IA926"/>
      <c r="IB926"/>
      <c r="IC926"/>
      <c r="ID926"/>
      <c r="IE926"/>
      <c r="IF926"/>
      <c r="IG926"/>
      <c r="IH926"/>
      <c r="II926"/>
      <c r="IJ926"/>
      <c r="IK926"/>
      <c r="IL926"/>
      <c r="IM926"/>
      <c r="IN926"/>
      <c r="IO926"/>
    </row>
    <row r="927" spans="1:249" s="427" customFormat="1" ht="30" customHeight="1">
      <c r="A927" s="378">
        <v>2130505</v>
      </c>
      <c r="B927" s="441" t="s">
        <v>844</v>
      </c>
      <c r="C927" s="273"/>
      <c r="D927" s="273">
        <v>133453</v>
      </c>
      <c r="E927" s="273">
        <v>133453</v>
      </c>
      <c r="F927" s="447">
        <v>1</v>
      </c>
      <c r="G927" s="273">
        <v>0</v>
      </c>
      <c r="H927" s="447"/>
      <c r="I927" s="454" t="s">
        <v>845</v>
      </c>
      <c r="HQ927"/>
      <c r="HR927"/>
      <c r="HS927"/>
      <c r="HT927"/>
      <c r="HU927"/>
      <c r="HV927"/>
      <c r="HW927"/>
      <c r="HX927"/>
      <c r="HY927"/>
      <c r="HZ927"/>
      <c r="IA927"/>
      <c r="IB927"/>
      <c r="IC927"/>
      <c r="ID927"/>
      <c r="IE927"/>
      <c r="IF927"/>
      <c r="IG927"/>
      <c r="IH927"/>
      <c r="II927"/>
      <c r="IJ927"/>
      <c r="IK927"/>
      <c r="IL927"/>
      <c r="IM927"/>
      <c r="IN927"/>
      <c r="IO927"/>
    </row>
    <row r="928" spans="1:249" s="427" customFormat="1" ht="18" customHeight="1">
      <c r="A928" s="378">
        <v>2130506</v>
      </c>
      <c r="B928" s="344" t="s">
        <v>706</v>
      </c>
      <c r="C928" s="273"/>
      <c r="D928" s="273"/>
      <c r="E928" s="273">
        <v>0</v>
      </c>
      <c r="F928" s="447"/>
      <c r="G928" s="273">
        <v>0</v>
      </c>
      <c r="H928" s="447"/>
      <c r="I928" s="454"/>
      <c r="HQ928"/>
      <c r="HR928"/>
      <c r="HS928"/>
      <c r="HT928"/>
      <c r="HU928"/>
      <c r="HV928"/>
      <c r="HW928"/>
      <c r="HX928"/>
      <c r="HY928"/>
      <c r="HZ928"/>
      <c r="IA928"/>
      <c r="IB928"/>
      <c r="IC928"/>
      <c r="ID928"/>
      <c r="IE928"/>
      <c r="IF928"/>
      <c r="IG928"/>
      <c r="IH928"/>
      <c r="II928"/>
      <c r="IJ928"/>
      <c r="IK928"/>
      <c r="IL928"/>
      <c r="IM928"/>
      <c r="IN928"/>
      <c r="IO928"/>
    </row>
    <row r="929" spans="1:249" s="427" customFormat="1" ht="18" customHeight="1">
      <c r="A929" s="378">
        <v>2130507</v>
      </c>
      <c r="B929" s="344" t="s">
        <v>707</v>
      </c>
      <c r="C929" s="273"/>
      <c r="D929" s="273"/>
      <c r="E929" s="273">
        <v>0</v>
      </c>
      <c r="F929" s="447"/>
      <c r="G929" s="273">
        <v>0</v>
      </c>
      <c r="H929" s="447"/>
      <c r="I929" s="466"/>
      <c r="HQ929"/>
      <c r="HR929"/>
      <c r="HS929"/>
      <c r="HT929"/>
      <c r="HU929"/>
      <c r="HV929"/>
      <c r="HW929"/>
      <c r="HX929"/>
      <c r="HY929"/>
      <c r="HZ929"/>
      <c r="IA929"/>
      <c r="IB929"/>
      <c r="IC929"/>
      <c r="ID929"/>
      <c r="IE929"/>
      <c r="IF929"/>
      <c r="IG929"/>
      <c r="IH929"/>
      <c r="II929"/>
      <c r="IJ929"/>
      <c r="IK929"/>
      <c r="IL929"/>
      <c r="IM929"/>
      <c r="IN929"/>
      <c r="IO929"/>
    </row>
    <row r="930" spans="1:249" s="427" customFormat="1" ht="18" customHeight="1">
      <c r="A930" s="378">
        <v>2130508</v>
      </c>
      <c r="B930" s="344" t="s">
        <v>708</v>
      </c>
      <c r="C930" s="273"/>
      <c r="D930" s="273"/>
      <c r="E930" s="273">
        <v>0</v>
      </c>
      <c r="F930" s="447"/>
      <c r="G930" s="273">
        <v>0</v>
      </c>
      <c r="H930" s="447"/>
      <c r="I930" s="454"/>
      <c r="HQ930"/>
      <c r="HR930"/>
      <c r="HS930"/>
      <c r="HT930"/>
      <c r="HU930"/>
      <c r="HV930"/>
      <c r="HW930"/>
      <c r="HX930"/>
      <c r="HY930"/>
      <c r="HZ930"/>
      <c r="IA930"/>
      <c r="IB930"/>
      <c r="IC930"/>
      <c r="ID930"/>
      <c r="IE930"/>
      <c r="IF930"/>
      <c r="IG930"/>
      <c r="IH930"/>
      <c r="II930"/>
      <c r="IJ930"/>
      <c r="IK930"/>
      <c r="IL930"/>
      <c r="IM930"/>
      <c r="IN930"/>
      <c r="IO930"/>
    </row>
    <row r="931" spans="1:249" s="427" customFormat="1" ht="18" customHeight="1">
      <c r="A931" s="378">
        <v>2130550</v>
      </c>
      <c r="B931" s="344" t="s">
        <v>846</v>
      </c>
      <c r="C931" s="273"/>
      <c r="D931" s="273"/>
      <c r="E931" s="273">
        <v>133000</v>
      </c>
      <c r="F931" s="447"/>
      <c r="G931" s="273">
        <v>0</v>
      </c>
      <c r="H931" s="447"/>
      <c r="I931" s="454"/>
      <c r="HQ931"/>
      <c r="HR931"/>
      <c r="HS931"/>
      <c r="HT931"/>
      <c r="HU931"/>
      <c r="HV931"/>
      <c r="HW931"/>
      <c r="HX931"/>
      <c r="HY931"/>
      <c r="HZ931"/>
      <c r="IA931"/>
      <c r="IB931"/>
      <c r="IC931"/>
      <c r="ID931"/>
      <c r="IE931"/>
      <c r="IF931"/>
      <c r="IG931"/>
      <c r="IH931"/>
      <c r="II931"/>
      <c r="IJ931"/>
      <c r="IK931"/>
      <c r="IL931"/>
      <c r="IM931"/>
      <c r="IN931"/>
      <c r="IO931"/>
    </row>
    <row r="932" spans="1:249" s="427" customFormat="1" ht="18" customHeight="1">
      <c r="A932" s="378">
        <v>2130599</v>
      </c>
      <c r="B932" s="344" t="s">
        <v>847</v>
      </c>
      <c r="C932" s="273"/>
      <c r="D932" s="273"/>
      <c r="E932" s="273">
        <v>0</v>
      </c>
      <c r="F932" s="447"/>
      <c r="G932" s="273">
        <v>0</v>
      </c>
      <c r="H932" s="447"/>
      <c r="I932" s="455"/>
      <c r="HQ932"/>
      <c r="HR932"/>
      <c r="HS932"/>
      <c r="HT932"/>
      <c r="HU932"/>
      <c r="HV932"/>
      <c r="HW932"/>
      <c r="HX932"/>
      <c r="HY932"/>
      <c r="HZ932"/>
      <c r="IA932"/>
      <c r="IB932"/>
      <c r="IC932"/>
      <c r="ID932"/>
      <c r="IE932"/>
      <c r="IF932"/>
      <c r="IG932"/>
      <c r="IH932"/>
      <c r="II932"/>
      <c r="IJ932"/>
      <c r="IK932"/>
      <c r="IL932"/>
      <c r="IM932"/>
      <c r="IN932"/>
      <c r="IO932"/>
    </row>
    <row r="933" spans="1:249" s="427" customFormat="1" ht="18" customHeight="1">
      <c r="A933" s="378">
        <v>21306</v>
      </c>
      <c r="B933" s="344" t="s">
        <v>848</v>
      </c>
      <c r="C933" s="273"/>
      <c r="D933" s="273"/>
      <c r="E933" s="273">
        <v>0</v>
      </c>
      <c r="F933" s="447"/>
      <c r="G933" s="273">
        <v>0</v>
      </c>
      <c r="H933" s="447"/>
      <c r="I933" s="454"/>
      <c r="HQ933"/>
      <c r="HR933"/>
      <c r="HS933"/>
      <c r="HT933"/>
      <c r="HU933"/>
      <c r="HV933"/>
      <c r="HW933"/>
      <c r="HX933"/>
      <c r="HY933"/>
      <c r="HZ933"/>
      <c r="IA933"/>
      <c r="IB933"/>
      <c r="IC933"/>
      <c r="ID933"/>
      <c r="IE933"/>
      <c r="IF933"/>
      <c r="IG933"/>
      <c r="IH933"/>
      <c r="II933"/>
      <c r="IJ933"/>
      <c r="IK933"/>
      <c r="IL933"/>
      <c r="IM933"/>
      <c r="IN933"/>
      <c r="IO933"/>
    </row>
    <row r="934" spans="1:249" s="427" customFormat="1" ht="18" customHeight="1">
      <c r="A934" s="378">
        <v>2130601</v>
      </c>
      <c r="B934" s="344" t="s">
        <v>849</v>
      </c>
      <c r="C934" s="273"/>
      <c r="D934" s="273"/>
      <c r="E934" s="273">
        <v>0</v>
      </c>
      <c r="F934" s="447"/>
      <c r="G934" s="273">
        <v>0</v>
      </c>
      <c r="H934" s="447"/>
      <c r="I934" s="454"/>
      <c r="HQ934"/>
      <c r="HR934"/>
      <c r="HS934"/>
      <c r="HT934"/>
      <c r="HU934"/>
      <c r="HV934"/>
      <c r="HW934"/>
      <c r="HX934"/>
      <c r="HY934"/>
      <c r="HZ934"/>
      <c r="IA934"/>
      <c r="IB934"/>
      <c r="IC934"/>
      <c r="ID934"/>
      <c r="IE934"/>
      <c r="IF934"/>
      <c r="IG934"/>
      <c r="IH934"/>
      <c r="II934"/>
      <c r="IJ934"/>
      <c r="IK934"/>
      <c r="IL934"/>
      <c r="IM934"/>
      <c r="IN934"/>
      <c r="IO934"/>
    </row>
    <row r="935" spans="1:249" s="427" customFormat="1" ht="18" customHeight="1">
      <c r="A935" s="378">
        <v>2130602</v>
      </c>
      <c r="B935" s="344" t="s">
        <v>850</v>
      </c>
      <c r="C935" s="273"/>
      <c r="D935" s="273"/>
      <c r="E935" s="273">
        <v>0</v>
      </c>
      <c r="F935" s="447"/>
      <c r="G935" s="273">
        <v>0</v>
      </c>
      <c r="H935" s="447"/>
      <c r="I935" s="454"/>
      <c r="HQ935"/>
      <c r="HR935"/>
      <c r="HS935"/>
      <c r="HT935"/>
      <c r="HU935"/>
      <c r="HV935"/>
      <c r="HW935"/>
      <c r="HX935"/>
      <c r="HY935"/>
      <c r="HZ935"/>
      <c r="IA935"/>
      <c r="IB935"/>
      <c r="IC935"/>
      <c r="ID935"/>
      <c r="IE935"/>
      <c r="IF935"/>
      <c r="IG935"/>
      <c r="IH935"/>
      <c r="II935"/>
      <c r="IJ935"/>
      <c r="IK935"/>
      <c r="IL935"/>
      <c r="IM935"/>
      <c r="IN935"/>
      <c r="IO935"/>
    </row>
    <row r="936" spans="1:249" s="427" customFormat="1" ht="18" customHeight="1">
      <c r="A936" s="378">
        <v>2130603</v>
      </c>
      <c r="B936" s="344" t="s">
        <v>851</v>
      </c>
      <c r="C936" s="273"/>
      <c r="D936" s="273"/>
      <c r="E936" s="273">
        <v>453</v>
      </c>
      <c r="F936" s="447"/>
      <c r="G936" s="273">
        <v>0</v>
      </c>
      <c r="H936" s="447"/>
      <c r="I936" s="454"/>
      <c r="HQ936"/>
      <c r="HR936"/>
      <c r="HS936"/>
      <c r="HT936"/>
      <c r="HU936"/>
      <c r="HV936"/>
      <c r="HW936"/>
      <c r="HX936"/>
      <c r="HY936"/>
      <c r="HZ936"/>
      <c r="IA936"/>
      <c r="IB936"/>
      <c r="IC936"/>
      <c r="ID936"/>
      <c r="IE936"/>
      <c r="IF936"/>
      <c r="IG936"/>
      <c r="IH936"/>
      <c r="II936"/>
      <c r="IJ936"/>
      <c r="IK936"/>
      <c r="IL936"/>
      <c r="IM936"/>
      <c r="IN936"/>
      <c r="IO936"/>
    </row>
    <row r="937" spans="1:249" s="427" customFormat="1" ht="51" customHeight="1">
      <c r="A937" s="378"/>
      <c r="B937" s="441" t="s">
        <v>852</v>
      </c>
      <c r="C937" s="273">
        <v>66939</v>
      </c>
      <c r="D937" s="273">
        <v>65940</v>
      </c>
      <c r="E937" s="273">
        <v>65940</v>
      </c>
      <c r="F937" s="447">
        <v>1</v>
      </c>
      <c r="G937" s="273">
        <v>350</v>
      </c>
      <c r="H937" s="447">
        <v>187.4</v>
      </c>
      <c r="I937" s="455" t="s">
        <v>853</v>
      </c>
      <c r="HQ937"/>
      <c r="HR937"/>
      <c r="HS937"/>
      <c r="HT937"/>
      <c r="HU937"/>
      <c r="HV937"/>
      <c r="HW937"/>
      <c r="HX937"/>
      <c r="HY937"/>
      <c r="HZ937"/>
      <c r="IA937"/>
      <c r="IB937"/>
      <c r="IC937"/>
      <c r="ID937"/>
      <c r="IE937"/>
      <c r="IF937"/>
      <c r="IG937"/>
      <c r="IH937"/>
      <c r="II937"/>
      <c r="IJ937"/>
      <c r="IK937"/>
      <c r="IL937"/>
      <c r="IM937"/>
      <c r="IN937"/>
      <c r="IO937"/>
    </row>
    <row r="938" spans="1:249" s="427" customFormat="1" ht="18" customHeight="1">
      <c r="A938" s="378"/>
      <c r="B938" s="344" t="s">
        <v>706</v>
      </c>
      <c r="C938" s="273"/>
      <c r="D938" s="273"/>
      <c r="E938" s="273">
        <v>0</v>
      </c>
      <c r="F938" s="447"/>
      <c r="G938" s="273">
        <v>0</v>
      </c>
      <c r="H938" s="447"/>
      <c r="I938" s="454"/>
      <c r="HQ938"/>
      <c r="HR938"/>
      <c r="HS938"/>
      <c r="HT938"/>
      <c r="HU938"/>
      <c r="HV938"/>
      <c r="HW938"/>
      <c r="HX938"/>
      <c r="HY938"/>
      <c r="HZ938"/>
      <c r="IA938"/>
      <c r="IB938"/>
      <c r="IC938"/>
      <c r="ID938"/>
      <c r="IE938"/>
      <c r="IF938"/>
      <c r="IG938"/>
      <c r="IH938"/>
      <c r="II938"/>
      <c r="IJ938"/>
      <c r="IK938"/>
      <c r="IL938"/>
      <c r="IM938"/>
      <c r="IN938"/>
      <c r="IO938"/>
    </row>
    <row r="939" spans="1:249" s="427" customFormat="1" ht="18" customHeight="1">
      <c r="A939" s="378"/>
      <c r="B939" s="344" t="s">
        <v>707</v>
      </c>
      <c r="C939" s="273"/>
      <c r="D939" s="273"/>
      <c r="E939" s="273">
        <v>0</v>
      </c>
      <c r="F939" s="447"/>
      <c r="G939" s="273">
        <v>0</v>
      </c>
      <c r="H939" s="447"/>
      <c r="I939" s="454"/>
      <c r="HQ939"/>
      <c r="HR939"/>
      <c r="HS939"/>
      <c r="HT939"/>
      <c r="HU939"/>
      <c r="HV939"/>
      <c r="HW939"/>
      <c r="HX939"/>
      <c r="HY939"/>
      <c r="HZ939"/>
      <c r="IA939"/>
      <c r="IB939"/>
      <c r="IC939"/>
      <c r="ID939"/>
      <c r="IE939"/>
      <c r="IF939"/>
      <c r="IG939"/>
      <c r="IH939"/>
      <c r="II939"/>
      <c r="IJ939"/>
      <c r="IK939"/>
      <c r="IL939"/>
      <c r="IM939"/>
      <c r="IN939"/>
      <c r="IO939"/>
    </row>
    <row r="940" spans="1:249" s="427" customFormat="1" ht="18" customHeight="1">
      <c r="A940" s="378"/>
      <c r="B940" s="344" t="s">
        <v>708</v>
      </c>
      <c r="C940" s="273"/>
      <c r="D940" s="273"/>
      <c r="E940" s="273">
        <v>0</v>
      </c>
      <c r="F940" s="447"/>
      <c r="G940" s="273">
        <v>0</v>
      </c>
      <c r="H940" s="447"/>
      <c r="I940" s="454"/>
      <c r="HQ940"/>
      <c r="HR940"/>
      <c r="HS940"/>
      <c r="HT940"/>
      <c r="HU940"/>
      <c r="HV940"/>
      <c r="HW940"/>
      <c r="HX940"/>
      <c r="HY940"/>
      <c r="HZ940"/>
      <c r="IA940"/>
      <c r="IB940"/>
      <c r="IC940"/>
      <c r="ID940"/>
      <c r="IE940"/>
      <c r="IF940"/>
      <c r="IG940"/>
      <c r="IH940"/>
      <c r="II940"/>
      <c r="IJ940"/>
      <c r="IK940"/>
      <c r="IL940"/>
      <c r="IM940"/>
      <c r="IN940"/>
      <c r="IO940"/>
    </row>
    <row r="941" spans="1:249" s="427" customFormat="1" ht="18" customHeight="1">
      <c r="A941" s="378"/>
      <c r="B941" s="344" t="s">
        <v>854</v>
      </c>
      <c r="C941" s="273"/>
      <c r="D941" s="273"/>
      <c r="E941" s="273">
        <v>0</v>
      </c>
      <c r="F941" s="447"/>
      <c r="G941" s="273">
        <v>0</v>
      </c>
      <c r="H941" s="447"/>
      <c r="I941" s="468"/>
      <c r="HQ941"/>
      <c r="HR941"/>
      <c r="HS941"/>
      <c r="HT941"/>
      <c r="HU941"/>
      <c r="HV941"/>
      <c r="HW941"/>
      <c r="HX941"/>
      <c r="HY941"/>
      <c r="HZ941"/>
      <c r="IA941"/>
      <c r="IB941"/>
      <c r="IC941"/>
      <c r="ID941"/>
      <c r="IE941"/>
      <c r="IF941"/>
      <c r="IG941"/>
      <c r="IH941"/>
      <c r="II941"/>
      <c r="IJ941"/>
      <c r="IK941"/>
      <c r="IL941"/>
      <c r="IM941"/>
      <c r="IN941"/>
      <c r="IO941"/>
    </row>
    <row r="942" spans="1:249" s="427" customFormat="1" ht="18" customHeight="1">
      <c r="A942" s="378"/>
      <c r="B942" s="344" t="s">
        <v>855</v>
      </c>
      <c r="C942" s="273"/>
      <c r="D942" s="273"/>
      <c r="E942" s="273">
        <v>0</v>
      </c>
      <c r="F942" s="447"/>
      <c r="G942" s="273">
        <v>0</v>
      </c>
      <c r="H942" s="447"/>
      <c r="I942" s="454"/>
      <c r="HQ942"/>
      <c r="HR942"/>
      <c r="HS942"/>
      <c r="HT942"/>
      <c r="HU942"/>
      <c r="HV942"/>
      <c r="HW942"/>
      <c r="HX942"/>
      <c r="HY942"/>
      <c r="HZ942"/>
      <c r="IA942"/>
      <c r="IB942"/>
      <c r="IC942"/>
      <c r="ID942"/>
      <c r="IE942"/>
      <c r="IF942"/>
      <c r="IG942"/>
      <c r="IH942"/>
      <c r="II942"/>
      <c r="IJ942"/>
      <c r="IK942"/>
      <c r="IL942"/>
      <c r="IM942"/>
      <c r="IN942"/>
      <c r="IO942"/>
    </row>
    <row r="943" spans="1:249" s="427" customFormat="1" ht="18" customHeight="1">
      <c r="A943" s="378"/>
      <c r="B943" s="344" t="s">
        <v>856</v>
      </c>
      <c r="C943" s="273"/>
      <c r="D943" s="273"/>
      <c r="E943" s="273">
        <v>0</v>
      </c>
      <c r="F943" s="447"/>
      <c r="G943" s="273">
        <v>0</v>
      </c>
      <c r="H943" s="447"/>
      <c r="I943" s="454"/>
      <c r="HQ943"/>
      <c r="HR943"/>
      <c r="HS943"/>
      <c r="HT943"/>
      <c r="HU943"/>
      <c r="HV943"/>
      <c r="HW943"/>
      <c r="HX943"/>
      <c r="HY943"/>
      <c r="HZ943"/>
      <c r="IA943"/>
      <c r="IB943"/>
      <c r="IC943"/>
      <c r="ID943"/>
      <c r="IE943"/>
      <c r="IF943"/>
      <c r="IG943"/>
      <c r="IH943"/>
      <c r="II943"/>
      <c r="IJ943"/>
      <c r="IK943"/>
      <c r="IL943"/>
      <c r="IM943"/>
      <c r="IN943"/>
      <c r="IO943"/>
    </row>
    <row r="944" spans="1:249" s="427" customFormat="1" ht="18" customHeight="1">
      <c r="A944" s="378">
        <v>2130604</v>
      </c>
      <c r="B944" s="344" t="s">
        <v>857</v>
      </c>
      <c r="C944" s="273"/>
      <c r="D944" s="273"/>
      <c r="E944" s="273">
        <v>0</v>
      </c>
      <c r="F944" s="447"/>
      <c r="G944" s="273">
        <v>0</v>
      </c>
      <c r="H944" s="447"/>
      <c r="I944" s="454"/>
      <c r="HQ944"/>
      <c r="HR944"/>
      <c r="HS944"/>
      <c r="HT944"/>
      <c r="HU944"/>
      <c r="HV944"/>
      <c r="HW944"/>
      <c r="HX944"/>
      <c r="HY944"/>
      <c r="HZ944"/>
      <c r="IA944"/>
      <c r="IB944"/>
      <c r="IC944"/>
      <c r="ID944"/>
      <c r="IE944"/>
      <c r="IF944"/>
      <c r="IG944"/>
      <c r="IH944"/>
      <c r="II944"/>
      <c r="IJ944"/>
      <c r="IK944"/>
      <c r="IL944"/>
      <c r="IM944"/>
      <c r="IN944"/>
      <c r="IO944"/>
    </row>
    <row r="945" spans="1:249" s="427" customFormat="1" ht="18" customHeight="1">
      <c r="A945" s="378">
        <v>2130699</v>
      </c>
      <c r="B945" s="344" t="s">
        <v>858</v>
      </c>
      <c r="C945" s="273"/>
      <c r="D945" s="273"/>
      <c r="E945" s="273">
        <v>0</v>
      </c>
      <c r="F945" s="447"/>
      <c r="G945" s="273">
        <v>0</v>
      </c>
      <c r="H945" s="447"/>
      <c r="I945" s="454"/>
      <c r="HQ945"/>
      <c r="HR945"/>
      <c r="HS945"/>
      <c r="HT945"/>
      <c r="HU945"/>
      <c r="HV945"/>
      <c r="HW945"/>
      <c r="HX945"/>
      <c r="HY945"/>
      <c r="HZ945"/>
      <c r="IA945"/>
      <c r="IB945"/>
      <c r="IC945"/>
      <c r="ID945"/>
      <c r="IE945"/>
      <c r="IF945"/>
      <c r="IG945"/>
      <c r="IH945"/>
      <c r="II945"/>
      <c r="IJ945"/>
      <c r="IK945"/>
      <c r="IL945"/>
      <c r="IM945"/>
      <c r="IN945"/>
      <c r="IO945"/>
    </row>
    <row r="946" spans="1:249" s="427" customFormat="1" ht="18" customHeight="1">
      <c r="A946" s="378">
        <v>21307</v>
      </c>
      <c r="B946" s="344" t="s">
        <v>859</v>
      </c>
      <c r="C946" s="273">
        <v>66939</v>
      </c>
      <c r="D946" s="273"/>
      <c r="E946" s="273">
        <v>65940</v>
      </c>
      <c r="F946" s="447"/>
      <c r="G946" s="273">
        <v>350</v>
      </c>
      <c r="H946" s="447">
        <v>187.4</v>
      </c>
      <c r="I946" s="454"/>
      <c r="HQ946"/>
      <c r="HR946"/>
      <c r="HS946"/>
      <c r="HT946"/>
      <c r="HU946"/>
      <c r="HV946"/>
      <c r="HW946"/>
      <c r="HX946"/>
      <c r="HY946"/>
      <c r="HZ946"/>
      <c r="IA946"/>
      <c r="IB946"/>
      <c r="IC946"/>
      <c r="ID946"/>
      <c r="IE946"/>
      <c r="IF946"/>
      <c r="IG946"/>
      <c r="IH946"/>
      <c r="II946"/>
      <c r="IJ946"/>
      <c r="IK946"/>
      <c r="IL946"/>
      <c r="IM946"/>
      <c r="IN946"/>
      <c r="IO946"/>
    </row>
    <row r="947" spans="1:249" s="427" customFormat="1" ht="42" customHeight="1">
      <c r="A947" s="378">
        <v>2130701</v>
      </c>
      <c r="B947" s="441" t="s">
        <v>860</v>
      </c>
      <c r="C947" s="273">
        <v>71379</v>
      </c>
      <c r="D947" s="273">
        <v>126135</v>
      </c>
      <c r="E947" s="273">
        <v>126135</v>
      </c>
      <c r="F947" s="447">
        <v>1</v>
      </c>
      <c r="G947" s="273">
        <v>11007</v>
      </c>
      <c r="H947" s="447">
        <v>10.459525756336877</v>
      </c>
      <c r="I947" s="455" t="s">
        <v>861</v>
      </c>
      <c r="HQ947"/>
      <c r="HR947"/>
      <c r="HS947"/>
      <c r="HT947"/>
      <c r="HU947"/>
      <c r="HV947"/>
      <c r="HW947"/>
      <c r="HX947"/>
      <c r="HY947"/>
      <c r="HZ947"/>
      <c r="IA947"/>
      <c r="IB947"/>
      <c r="IC947"/>
      <c r="ID947"/>
      <c r="IE947"/>
      <c r="IF947"/>
      <c r="IG947"/>
      <c r="IH947"/>
      <c r="II947"/>
      <c r="IJ947"/>
      <c r="IK947"/>
      <c r="IL947"/>
      <c r="IM947"/>
      <c r="IN947"/>
      <c r="IO947"/>
    </row>
    <row r="948" spans="1:249" s="427" customFormat="1" ht="18" customHeight="1">
      <c r="A948" s="378">
        <v>2130704</v>
      </c>
      <c r="B948" s="344" t="s">
        <v>862</v>
      </c>
      <c r="C948" s="273">
        <v>71379</v>
      </c>
      <c r="D948" s="273"/>
      <c r="E948" s="273">
        <v>126135</v>
      </c>
      <c r="F948" s="447"/>
      <c r="G948" s="273">
        <v>9853</v>
      </c>
      <c r="H948" s="447">
        <v>11.801684766061099</v>
      </c>
      <c r="I948" s="454"/>
      <c r="HQ948"/>
      <c r="HR948"/>
      <c r="HS948"/>
      <c r="HT948"/>
      <c r="HU948"/>
      <c r="HV948"/>
      <c r="HW948"/>
      <c r="HX948"/>
      <c r="HY948"/>
      <c r="HZ948"/>
      <c r="IA948"/>
      <c r="IB948"/>
      <c r="IC948"/>
      <c r="ID948"/>
      <c r="IE948"/>
      <c r="IF948"/>
      <c r="IG948"/>
      <c r="IH948"/>
      <c r="II948"/>
      <c r="IJ948"/>
      <c r="IK948"/>
      <c r="IL948"/>
      <c r="IM948"/>
      <c r="IN948"/>
      <c r="IO948"/>
    </row>
    <row r="949" spans="1:249" s="427" customFormat="1" ht="18" customHeight="1">
      <c r="A949" s="378">
        <v>2130705</v>
      </c>
      <c r="B949" s="344" t="s">
        <v>863</v>
      </c>
      <c r="C949" s="273"/>
      <c r="D949" s="273"/>
      <c r="E949" s="273">
        <v>0</v>
      </c>
      <c r="F949" s="447"/>
      <c r="G949" s="273">
        <v>0</v>
      </c>
      <c r="H949" s="447"/>
      <c r="I949" s="454"/>
      <c r="HQ949"/>
      <c r="HR949"/>
      <c r="HS949"/>
      <c r="HT949"/>
      <c r="HU949"/>
      <c r="HV949"/>
      <c r="HW949"/>
      <c r="HX949"/>
      <c r="HY949"/>
      <c r="HZ949"/>
      <c r="IA949"/>
      <c r="IB949"/>
      <c r="IC949"/>
      <c r="ID949"/>
      <c r="IE949"/>
      <c r="IF949"/>
      <c r="IG949"/>
      <c r="IH949"/>
      <c r="II949"/>
      <c r="IJ949"/>
      <c r="IK949"/>
      <c r="IL949"/>
      <c r="IM949"/>
      <c r="IN949"/>
      <c r="IO949"/>
    </row>
    <row r="950" spans="1:249" s="427" customFormat="1" ht="18" customHeight="1">
      <c r="A950" s="378">
        <v>2130706</v>
      </c>
      <c r="B950" s="344" t="s">
        <v>864</v>
      </c>
      <c r="C950" s="273"/>
      <c r="D950" s="273"/>
      <c r="E950" s="273">
        <v>0</v>
      </c>
      <c r="F950" s="447"/>
      <c r="G950" s="273">
        <v>0</v>
      </c>
      <c r="H950" s="447"/>
      <c r="I950" s="454"/>
      <c r="HQ950"/>
      <c r="HR950"/>
      <c r="HS950"/>
      <c r="HT950"/>
      <c r="HU950"/>
      <c r="HV950"/>
      <c r="HW950"/>
      <c r="HX950"/>
      <c r="HY950"/>
      <c r="HZ950"/>
      <c r="IA950"/>
      <c r="IB950"/>
      <c r="IC950"/>
      <c r="ID950"/>
      <c r="IE950"/>
      <c r="IF950"/>
      <c r="IG950"/>
      <c r="IH950"/>
      <c r="II950"/>
      <c r="IJ950"/>
      <c r="IK950"/>
      <c r="IL950"/>
      <c r="IM950"/>
      <c r="IN950"/>
      <c r="IO950"/>
    </row>
    <row r="951" spans="1:249" s="427" customFormat="1" ht="18" customHeight="1">
      <c r="A951" s="378">
        <v>2130707</v>
      </c>
      <c r="B951" s="344" t="s">
        <v>865</v>
      </c>
      <c r="C951" s="273"/>
      <c r="D951" s="273"/>
      <c r="E951" s="273">
        <v>0</v>
      </c>
      <c r="F951" s="447"/>
      <c r="G951" s="273">
        <v>1154</v>
      </c>
      <c r="H951" s="447">
        <v>-1</v>
      </c>
      <c r="I951" s="454"/>
      <c r="HQ951"/>
      <c r="HR951"/>
      <c r="HS951"/>
      <c r="HT951"/>
      <c r="HU951"/>
      <c r="HV951"/>
      <c r="HW951"/>
      <c r="HX951"/>
      <c r="HY951"/>
      <c r="HZ951"/>
      <c r="IA951"/>
      <c r="IB951"/>
      <c r="IC951"/>
      <c r="ID951"/>
      <c r="IE951"/>
      <c r="IF951"/>
      <c r="IG951"/>
      <c r="IH951"/>
      <c r="II951"/>
      <c r="IJ951"/>
      <c r="IK951"/>
      <c r="IL951"/>
      <c r="IM951"/>
      <c r="IN951"/>
      <c r="IO951"/>
    </row>
    <row r="952" spans="1:249" s="427" customFormat="1" ht="18" customHeight="1">
      <c r="A952" s="378">
        <v>2130799</v>
      </c>
      <c r="B952" s="441" t="s">
        <v>866</v>
      </c>
      <c r="C952" s="273">
        <v>178</v>
      </c>
      <c r="D952" s="273">
        <v>328</v>
      </c>
      <c r="E952" s="273">
        <v>106</v>
      </c>
      <c r="F952" s="447">
        <v>0.32317073170731708</v>
      </c>
      <c r="G952" s="273">
        <v>311</v>
      </c>
      <c r="H952" s="447">
        <v>-0.65916398713826374</v>
      </c>
      <c r="I952" s="455" t="s">
        <v>867</v>
      </c>
      <c r="HQ952"/>
      <c r="HR952"/>
      <c r="HS952"/>
      <c r="HT952"/>
      <c r="HU952"/>
      <c r="HV952"/>
      <c r="HW952"/>
      <c r="HX952"/>
      <c r="HY952"/>
      <c r="HZ952"/>
      <c r="IA952"/>
      <c r="IB952"/>
      <c r="IC952"/>
      <c r="ID952"/>
      <c r="IE952"/>
      <c r="IF952"/>
      <c r="IG952"/>
      <c r="IH952"/>
      <c r="II952"/>
      <c r="IJ952"/>
      <c r="IK952"/>
      <c r="IL952"/>
      <c r="IM952"/>
      <c r="IN952"/>
      <c r="IO952"/>
    </row>
    <row r="953" spans="1:249" s="427" customFormat="1" ht="18" customHeight="1">
      <c r="A953" s="378">
        <v>21308</v>
      </c>
      <c r="B953" s="344" t="s">
        <v>706</v>
      </c>
      <c r="C953" s="273"/>
      <c r="D953" s="273"/>
      <c r="E953" s="273">
        <v>0</v>
      </c>
      <c r="F953" s="447"/>
      <c r="G953" s="273">
        <v>0</v>
      </c>
      <c r="H953" s="447"/>
      <c r="I953" s="454"/>
      <c r="HQ953"/>
      <c r="HR953"/>
      <c r="HS953"/>
      <c r="HT953"/>
      <c r="HU953"/>
      <c r="HV953"/>
      <c r="HW953"/>
      <c r="HX953"/>
      <c r="HY953"/>
      <c r="HZ953"/>
      <c r="IA953"/>
      <c r="IB953"/>
      <c r="IC953"/>
      <c r="ID953"/>
      <c r="IE953"/>
      <c r="IF953"/>
      <c r="IG953"/>
      <c r="IH953"/>
      <c r="II953"/>
      <c r="IJ953"/>
      <c r="IK953"/>
      <c r="IL953"/>
      <c r="IM953"/>
      <c r="IN953"/>
      <c r="IO953"/>
    </row>
    <row r="954" spans="1:249" s="427" customFormat="1" ht="18" customHeight="1">
      <c r="A954" s="378">
        <v>2130801</v>
      </c>
      <c r="B954" s="344" t="s">
        <v>707</v>
      </c>
      <c r="C954" s="273"/>
      <c r="D954" s="273"/>
      <c r="E954" s="273">
        <v>0</v>
      </c>
      <c r="F954" s="447"/>
      <c r="G954" s="273">
        <v>0</v>
      </c>
      <c r="H954" s="447"/>
      <c r="I954" s="454"/>
      <c r="HQ954"/>
      <c r="HR954"/>
      <c r="HS954"/>
      <c r="HT954"/>
      <c r="HU954"/>
      <c r="HV954"/>
      <c r="HW954"/>
      <c r="HX954"/>
      <c r="HY954"/>
      <c r="HZ954"/>
      <c r="IA954"/>
      <c r="IB954"/>
      <c r="IC954"/>
      <c r="ID954"/>
      <c r="IE954"/>
      <c r="IF954"/>
      <c r="IG954"/>
      <c r="IH954"/>
      <c r="II954"/>
      <c r="IJ954"/>
      <c r="IK954"/>
      <c r="IL954"/>
      <c r="IM954"/>
      <c r="IN954"/>
      <c r="IO954"/>
    </row>
    <row r="955" spans="1:249" s="427" customFormat="1" ht="18" customHeight="1">
      <c r="A955" s="378">
        <v>2130802</v>
      </c>
      <c r="B955" s="344" t="s">
        <v>708</v>
      </c>
      <c r="C955" s="273"/>
      <c r="D955" s="273"/>
      <c r="E955" s="273">
        <v>0</v>
      </c>
      <c r="F955" s="447"/>
      <c r="G955" s="273">
        <v>0</v>
      </c>
      <c r="H955" s="447"/>
      <c r="I955" s="454"/>
      <c r="HQ955"/>
      <c r="HR955"/>
      <c r="HS955"/>
      <c r="HT955"/>
      <c r="HU955"/>
      <c r="HV955"/>
      <c r="HW955"/>
      <c r="HX955"/>
      <c r="HY955"/>
      <c r="HZ955"/>
      <c r="IA955"/>
      <c r="IB955"/>
      <c r="IC955"/>
      <c r="ID955"/>
      <c r="IE955"/>
      <c r="IF955"/>
      <c r="IG955"/>
      <c r="IH955"/>
      <c r="II955"/>
      <c r="IJ955"/>
      <c r="IK955"/>
      <c r="IL955"/>
      <c r="IM955"/>
      <c r="IN955"/>
      <c r="IO955"/>
    </row>
    <row r="956" spans="1:249" s="427" customFormat="1" ht="18" customHeight="1">
      <c r="A956" s="378">
        <v>2130899</v>
      </c>
      <c r="B956" s="344" t="s">
        <v>850</v>
      </c>
      <c r="C956" s="273"/>
      <c r="D956" s="273"/>
      <c r="E956" s="273">
        <v>0</v>
      </c>
      <c r="F956" s="447"/>
      <c r="G956" s="273">
        <v>0</v>
      </c>
      <c r="H956" s="447"/>
      <c r="I956" s="454"/>
      <c r="HQ956"/>
      <c r="HR956"/>
      <c r="HS956"/>
      <c r="HT956"/>
      <c r="HU956"/>
      <c r="HV956"/>
      <c r="HW956"/>
      <c r="HX956"/>
      <c r="HY956"/>
      <c r="HZ956"/>
      <c r="IA956"/>
      <c r="IB956"/>
      <c r="IC956"/>
      <c r="ID956"/>
      <c r="IE956"/>
      <c r="IF956"/>
      <c r="IG956"/>
      <c r="IH956"/>
      <c r="II956"/>
      <c r="IJ956"/>
      <c r="IK956"/>
      <c r="IL956"/>
      <c r="IM956"/>
      <c r="IN956"/>
      <c r="IO956"/>
    </row>
    <row r="957" spans="1:249" s="427" customFormat="1" ht="18" customHeight="1">
      <c r="A957" s="378">
        <v>21399</v>
      </c>
      <c r="B957" s="344" t="s">
        <v>868</v>
      </c>
      <c r="C957" s="273"/>
      <c r="D957" s="273"/>
      <c r="E957" s="273">
        <v>0</v>
      </c>
      <c r="F957" s="447"/>
      <c r="G957" s="273">
        <v>0</v>
      </c>
      <c r="H957" s="447"/>
      <c r="I957" s="454"/>
      <c r="HQ957"/>
      <c r="HR957"/>
      <c r="HS957"/>
      <c r="HT957"/>
      <c r="HU957"/>
      <c r="HV957"/>
      <c r="HW957"/>
      <c r="HX957"/>
      <c r="HY957"/>
      <c r="HZ957"/>
      <c r="IA957"/>
      <c r="IB957"/>
      <c r="IC957"/>
      <c r="ID957"/>
      <c r="IE957"/>
      <c r="IF957"/>
      <c r="IG957"/>
      <c r="IH957"/>
      <c r="II957"/>
      <c r="IJ957"/>
      <c r="IK957"/>
      <c r="IL957"/>
      <c r="IM957"/>
      <c r="IN957"/>
      <c r="IO957"/>
    </row>
    <row r="958" spans="1:249" s="427" customFormat="1" ht="18" customHeight="1">
      <c r="A958" s="378">
        <v>2139901</v>
      </c>
      <c r="B958" s="344" t="s">
        <v>869</v>
      </c>
      <c r="C958" s="273">
        <v>178</v>
      </c>
      <c r="D958" s="273"/>
      <c r="E958" s="273">
        <v>106</v>
      </c>
      <c r="F958" s="447"/>
      <c r="G958" s="273">
        <v>311</v>
      </c>
      <c r="H958" s="447">
        <v>-0.65916398713826374</v>
      </c>
      <c r="I958" s="454"/>
      <c r="HQ958"/>
      <c r="HR958"/>
      <c r="HS958"/>
      <c r="HT958"/>
      <c r="HU958"/>
      <c r="HV958"/>
      <c r="HW958"/>
      <c r="HX958"/>
      <c r="HY958"/>
      <c r="HZ958"/>
      <c r="IA958"/>
      <c r="IB958"/>
      <c r="IC958"/>
      <c r="ID958"/>
      <c r="IE958"/>
      <c r="IF958"/>
      <c r="IG958"/>
      <c r="IH958"/>
      <c r="II958"/>
      <c r="IJ958"/>
      <c r="IK958"/>
      <c r="IL958"/>
      <c r="IM958"/>
      <c r="IN958"/>
      <c r="IO958"/>
    </row>
    <row r="959" spans="1:249" s="427" customFormat="1" ht="33" customHeight="1">
      <c r="A959" s="378">
        <v>2139999</v>
      </c>
      <c r="B959" s="441" t="s">
        <v>870</v>
      </c>
      <c r="C959" s="273"/>
      <c r="D959" s="273">
        <v>3363</v>
      </c>
      <c r="E959" s="273">
        <v>3363</v>
      </c>
      <c r="F959" s="447">
        <v>1</v>
      </c>
      <c r="G959" s="273">
        <v>0</v>
      </c>
      <c r="H959" s="447"/>
      <c r="I959" s="454" t="s">
        <v>871</v>
      </c>
      <c r="HQ959"/>
      <c r="HR959"/>
      <c r="HS959"/>
      <c r="HT959"/>
      <c r="HU959"/>
      <c r="HV959"/>
      <c r="HW959"/>
      <c r="HX959"/>
      <c r="HY959"/>
      <c r="HZ959"/>
      <c r="IA959"/>
      <c r="IB959"/>
      <c r="IC959"/>
      <c r="ID959"/>
      <c r="IE959"/>
      <c r="IF959"/>
      <c r="IG959"/>
      <c r="IH959"/>
      <c r="II959"/>
      <c r="IJ959"/>
      <c r="IK959"/>
      <c r="IL959"/>
      <c r="IM959"/>
      <c r="IN959"/>
      <c r="IO959"/>
    </row>
    <row r="960" spans="1:249" s="428" customFormat="1" ht="18" customHeight="1">
      <c r="A960" s="459">
        <v>214</v>
      </c>
      <c r="B960" s="344" t="s">
        <v>872</v>
      </c>
      <c r="C960" s="273"/>
      <c r="D960" s="273"/>
      <c r="E960" s="273">
        <v>0</v>
      </c>
      <c r="F960" s="447"/>
      <c r="G960" s="273">
        <v>0</v>
      </c>
      <c r="H960" s="447"/>
      <c r="I960" s="454"/>
    </row>
    <row r="961" spans="1:249" s="427" customFormat="1" ht="18" customHeight="1">
      <c r="A961" s="378">
        <v>21401</v>
      </c>
      <c r="B961" s="344" t="s">
        <v>873</v>
      </c>
      <c r="C961" s="273"/>
      <c r="D961" s="273"/>
      <c r="E961" s="273">
        <v>0</v>
      </c>
      <c r="F961" s="447"/>
      <c r="G961" s="273">
        <v>0</v>
      </c>
      <c r="H961" s="447"/>
      <c r="I961" s="454"/>
      <c r="HQ961"/>
      <c r="HR961"/>
      <c r="HS961"/>
      <c r="HT961"/>
      <c r="HU961"/>
      <c r="HV961"/>
      <c r="HW961"/>
      <c r="HX961"/>
      <c r="HY961"/>
      <c r="HZ961"/>
      <c r="IA961"/>
      <c r="IB961"/>
      <c r="IC961"/>
      <c r="ID961"/>
      <c r="IE961"/>
      <c r="IF961"/>
      <c r="IG961"/>
      <c r="IH961"/>
      <c r="II961"/>
      <c r="IJ961"/>
      <c r="IK961"/>
      <c r="IL961"/>
      <c r="IM961"/>
      <c r="IN961"/>
      <c r="IO961"/>
    </row>
    <row r="962" spans="1:249" s="427" customFormat="1" ht="18" customHeight="1">
      <c r="A962" s="378">
        <v>2140101</v>
      </c>
      <c r="B962" s="344" t="s">
        <v>874</v>
      </c>
      <c r="C962" s="273"/>
      <c r="D962" s="273"/>
      <c r="E962" s="273">
        <v>0</v>
      </c>
      <c r="F962" s="447"/>
      <c r="G962" s="273">
        <v>0</v>
      </c>
      <c r="H962" s="447"/>
      <c r="I962" s="454"/>
      <c r="HQ962"/>
      <c r="HR962"/>
      <c r="HS962"/>
      <c r="HT962"/>
      <c r="HU962"/>
      <c r="HV962"/>
      <c r="HW962"/>
      <c r="HX962"/>
      <c r="HY962"/>
      <c r="HZ962"/>
      <c r="IA962"/>
      <c r="IB962"/>
      <c r="IC962"/>
      <c r="ID962"/>
      <c r="IE962"/>
      <c r="IF962"/>
      <c r="IG962"/>
      <c r="IH962"/>
      <c r="II962"/>
      <c r="IJ962"/>
      <c r="IK962"/>
      <c r="IL962"/>
      <c r="IM962"/>
      <c r="IN962"/>
      <c r="IO962"/>
    </row>
    <row r="963" spans="1:249" s="427" customFormat="1" ht="18" customHeight="1">
      <c r="A963" s="378">
        <v>2140102</v>
      </c>
      <c r="B963" s="344" t="s">
        <v>875</v>
      </c>
      <c r="C963" s="273"/>
      <c r="D963" s="273"/>
      <c r="E963" s="273">
        <v>3363</v>
      </c>
      <c r="F963" s="447"/>
      <c r="G963" s="273">
        <v>0</v>
      </c>
      <c r="H963" s="447"/>
      <c r="I963" s="454"/>
      <c r="HQ963"/>
      <c r="HR963"/>
      <c r="HS963"/>
      <c r="HT963"/>
      <c r="HU963"/>
      <c r="HV963"/>
      <c r="HW963"/>
      <c r="HX963"/>
      <c r="HY963"/>
      <c r="HZ963"/>
      <c r="IA963"/>
      <c r="IB963"/>
      <c r="IC963"/>
      <c r="ID963"/>
      <c r="IE963"/>
      <c r="IF963"/>
      <c r="IG963"/>
      <c r="IH963"/>
      <c r="II963"/>
      <c r="IJ963"/>
      <c r="IK963"/>
      <c r="IL963"/>
      <c r="IM963"/>
      <c r="IN963"/>
      <c r="IO963"/>
    </row>
    <row r="964" spans="1:249" s="427" customFormat="1" ht="57" customHeight="1">
      <c r="A964" s="378">
        <v>2140103</v>
      </c>
      <c r="B964" s="441" t="s">
        <v>876</v>
      </c>
      <c r="C964" s="273">
        <v>1527102</v>
      </c>
      <c r="D964" s="273">
        <v>1473780</v>
      </c>
      <c r="E964" s="273">
        <v>1459286</v>
      </c>
      <c r="F964" s="447">
        <v>0.99016542496166315</v>
      </c>
      <c r="G964" s="273">
        <v>2489129</v>
      </c>
      <c r="H964" s="447">
        <v>-0.41373629088729436</v>
      </c>
      <c r="I964" s="455" t="s">
        <v>877</v>
      </c>
      <c r="HQ964"/>
      <c r="HR964"/>
      <c r="HS964"/>
      <c r="HT964"/>
      <c r="HU964"/>
      <c r="HV964"/>
      <c r="HW964"/>
      <c r="HX964"/>
      <c r="HY964"/>
      <c r="HZ964"/>
      <c r="IA964"/>
      <c r="IB964"/>
      <c r="IC964"/>
      <c r="ID964"/>
      <c r="IE964"/>
      <c r="IF964"/>
      <c r="IG964"/>
      <c r="IH964"/>
      <c r="II964"/>
      <c r="IJ964"/>
      <c r="IK964"/>
      <c r="IL964"/>
      <c r="IM964"/>
      <c r="IN964"/>
      <c r="IO964"/>
    </row>
    <row r="965" spans="1:249" s="427" customFormat="1" ht="18" customHeight="1">
      <c r="A965" s="378">
        <v>2140104</v>
      </c>
      <c r="B965" s="344" t="s">
        <v>878</v>
      </c>
      <c r="C965" s="273">
        <v>791167</v>
      </c>
      <c r="D965" s="273"/>
      <c r="E965" s="273">
        <v>832999</v>
      </c>
      <c r="F965" s="447"/>
      <c r="G965" s="273">
        <v>564029</v>
      </c>
      <c r="H965" s="447">
        <v>0.47687264307331723</v>
      </c>
      <c r="I965" s="454"/>
      <c r="HQ965"/>
      <c r="HR965"/>
      <c r="HS965"/>
      <c r="HT965"/>
      <c r="HU965"/>
      <c r="HV965"/>
      <c r="HW965"/>
      <c r="HX965"/>
      <c r="HY965"/>
      <c r="HZ965"/>
      <c r="IA965"/>
      <c r="IB965"/>
      <c r="IC965"/>
      <c r="ID965"/>
      <c r="IE965"/>
      <c r="IF965"/>
      <c r="IG965"/>
      <c r="IH965"/>
      <c r="II965"/>
      <c r="IJ965"/>
      <c r="IK965"/>
      <c r="IL965"/>
      <c r="IM965"/>
      <c r="IN965"/>
      <c r="IO965"/>
    </row>
    <row r="966" spans="1:249" s="427" customFormat="1" ht="18" customHeight="1">
      <c r="A966" s="378">
        <v>2140105</v>
      </c>
      <c r="B966" s="344" t="s">
        <v>879</v>
      </c>
      <c r="C966" s="273">
        <v>735935</v>
      </c>
      <c r="D966" s="273"/>
      <c r="E966" s="273">
        <v>626287</v>
      </c>
      <c r="F966" s="443"/>
      <c r="G966" s="273">
        <v>1925100</v>
      </c>
      <c r="H966" s="443">
        <v>-0.67467300399979224</v>
      </c>
      <c r="I966" s="454"/>
      <c r="HQ966"/>
      <c r="HR966"/>
      <c r="HS966"/>
      <c r="HT966"/>
      <c r="HU966"/>
      <c r="HV966"/>
      <c r="HW966"/>
      <c r="HX966"/>
      <c r="HY966"/>
      <c r="HZ966"/>
      <c r="IA966"/>
      <c r="IB966"/>
      <c r="IC966"/>
      <c r="ID966"/>
      <c r="IE966"/>
      <c r="IF966"/>
      <c r="IG966"/>
      <c r="IH966"/>
      <c r="II966"/>
      <c r="IJ966"/>
      <c r="IK966"/>
      <c r="IL966"/>
      <c r="IM966"/>
      <c r="IN966"/>
      <c r="IO966"/>
    </row>
    <row r="967" spans="1:249" s="427" customFormat="1" ht="18" customHeight="1">
      <c r="A967" s="378">
        <v>2140106</v>
      </c>
      <c r="B967" s="441" t="s">
        <v>50</v>
      </c>
      <c r="C967" s="462">
        <v>768209</v>
      </c>
      <c r="D967" s="462">
        <v>749103</v>
      </c>
      <c r="E967" s="462">
        <v>712540</v>
      </c>
      <c r="F967" s="443">
        <v>0.95119095771876494</v>
      </c>
      <c r="G967" s="462">
        <v>1221549</v>
      </c>
      <c r="H967" s="443">
        <v>-0.41669143030693001</v>
      </c>
      <c r="I967" s="464"/>
      <c r="HQ967"/>
      <c r="HR967"/>
      <c r="HS967"/>
      <c r="HT967"/>
      <c r="HU967"/>
      <c r="HV967"/>
      <c r="HW967"/>
      <c r="HX967"/>
      <c r="HY967"/>
      <c r="HZ967"/>
      <c r="IA967"/>
      <c r="IB967"/>
      <c r="IC967"/>
      <c r="ID967"/>
      <c r="IE967"/>
      <c r="IF967"/>
      <c r="IG967"/>
      <c r="IH967"/>
      <c r="II967"/>
      <c r="IJ967"/>
      <c r="IK967"/>
      <c r="IL967"/>
      <c r="IM967"/>
      <c r="IN967"/>
      <c r="IO967"/>
    </row>
    <row r="968" spans="1:249" s="427" customFormat="1" ht="18" customHeight="1">
      <c r="A968" s="378">
        <v>2140107</v>
      </c>
      <c r="B968" s="441" t="s">
        <v>880</v>
      </c>
      <c r="C968" s="273"/>
      <c r="D968" s="273"/>
      <c r="E968" s="273">
        <v>0</v>
      </c>
      <c r="F968" s="447"/>
      <c r="G968" s="273">
        <v>300</v>
      </c>
      <c r="H968" s="447">
        <v>-1</v>
      </c>
      <c r="I968" s="455"/>
      <c r="HQ968"/>
      <c r="HR968"/>
      <c r="HS968"/>
      <c r="HT968"/>
      <c r="HU968"/>
      <c r="HV968"/>
      <c r="HW968"/>
      <c r="HX968"/>
      <c r="HY968"/>
      <c r="HZ968"/>
      <c r="IA968"/>
      <c r="IB968"/>
      <c r="IC968"/>
      <c r="ID968"/>
      <c r="IE968"/>
      <c r="IF968"/>
      <c r="IG968"/>
      <c r="IH968"/>
      <c r="II968"/>
      <c r="IJ968"/>
      <c r="IK968"/>
      <c r="IL968"/>
      <c r="IM968"/>
      <c r="IN968"/>
      <c r="IO968"/>
    </row>
    <row r="969" spans="1:249" s="427" customFormat="1" ht="18" customHeight="1">
      <c r="A969" s="378">
        <v>2140108</v>
      </c>
      <c r="B969" s="344" t="s">
        <v>706</v>
      </c>
      <c r="C969" s="273"/>
      <c r="D969" s="273"/>
      <c r="E969" s="273">
        <v>0</v>
      </c>
      <c r="F969" s="447"/>
      <c r="G969" s="273">
        <v>0</v>
      </c>
      <c r="H969" s="447"/>
      <c r="I969" s="454"/>
      <c r="HQ969"/>
      <c r="HR969"/>
      <c r="HS969"/>
      <c r="HT969"/>
      <c r="HU969"/>
      <c r="HV969"/>
      <c r="HW969"/>
      <c r="HX969"/>
      <c r="HY969"/>
      <c r="HZ969"/>
      <c r="IA969"/>
      <c r="IB969"/>
      <c r="IC969"/>
      <c r="ID969"/>
      <c r="IE969"/>
      <c r="IF969"/>
      <c r="IG969"/>
      <c r="IH969"/>
      <c r="II969"/>
      <c r="IJ969"/>
      <c r="IK969"/>
      <c r="IL969"/>
      <c r="IM969"/>
      <c r="IN969"/>
      <c r="IO969"/>
    </row>
    <row r="970" spans="1:249" s="427" customFormat="1" ht="18" customHeight="1">
      <c r="A970" s="378">
        <v>2140109</v>
      </c>
      <c r="B970" s="344" t="s">
        <v>707</v>
      </c>
      <c r="C970" s="273"/>
      <c r="D970" s="273"/>
      <c r="E970" s="273">
        <v>0</v>
      </c>
      <c r="F970" s="447"/>
      <c r="G970" s="273">
        <v>0</v>
      </c>
      <c r="H970" s="447"/>
      <c r="I970" s="454"/>
      <c r="HQ970"/>
      <c r="HR970"/>
      <c r="HS970"/>
      <c r="HT970"/>
      <c r="HU970"/>
      <c r="HV970"/>
      <c r="HW970"/>
      <c r="HX970"/>
      <c r="HY970"/>
      <c r="HZ970"/>
      <c r="IA970"/>
      <c r="IB970"/>
      <c r="IC970"/>
      <c r="ID970"/>
      <c r="IE970"/>
      <c r="IF970"/>
      <c r="IG970"/>
      <c r="IH970"/>
      <c r="II970"/>
      <c r="IJ970"/>
      <c r="IK970"/>
      <c r="IL970"/>
      <c r="IM970"/>
      <c r="IN970"/>
      <c r="IO970"/>
    </row>
    <row r="971" spans="1:249" s="427" customFormat="1" ht="18" customHeight="1">
      <c r="A971" s="378">
        <v>2140124</v>
      </c>
      <c r="B971" s="344" t="s">
        <v>708</v>
      </c>
      <c r="C971" s="273"/>
      <c r="D971" s="273"/>
      <c r="E971" s="273">
        <v>0</v>
      </c>
      <c r="F971" s="447"/>
      <c r="G971" s="273">
        <v>0</v>
      </c>
      <c r="H971" s="447"/>
      <c r="I971" s="454"/>
      <c r="HQ971"/>
      <c r="HR971"/>
      <c r="HS971"/>
      <c r="HT971"/>
      <c r="HU971"/>
      <c r="HV971"/>
      <c r="HW971"/>
      <c r="HX971"/>
      <c r="HY971"/>
      <c r="HZ971"/>
      <c r="IA971"/>
      <c r="IB971"/>
      <c r="IC971"/>
      <c r="ID971"/>
      <c r="IE971"/>
      <c r="IF971"/>
      <c r="IG971"/>
      <c r="IH971"/>
      <c r="II971"/>
      <c r="IJ971"/>
      <c r="IK971"/>
      <c r="IL971"/>
      <c r="IM971"/>
      <c r="IN971"/>
      <c r="IO971"/>
    </row>
    <row r="972" spans="1:249" s="427" customFormat="1" ht="18" customHeight="1">
      <c r="A972" s="378">
        <v>2140125</v>
      </c>
      <c r="B972" s="344" t="s">
        <v>881</v>
      </c>
      <c r="C972" s="273"/>
      <c r="D972" s="273"/>
      <c r="E972" s="273">
        <v>0</v>
      </c>
      <c r="F972" s="447"/>
      <c r="G972" s="273">
        <v>0</v>
      </c>
      <c r="H972" s="447"/>
      <c r="I972" s="454"/>
      <c r="HQ972"/>
      <c r="HR972"/>
      <c r="HS972"/>
      <c r="HT972"/>
      <c r="HU972"/>
      <c r="HV972"/>
      <c r="HW972"/>
      <c r="HX972"/>
      <c r="HY972"/>
      <c r="HZ972"/>
      <c r="IA972"/>
      <c r="IB972"/>
      <c r="IC972"/>
      <c r="ID972"/>
      <c r="IE972"/>
      <c r="IF972"/>
      <c r="IG972"/>
      <c r="IH972"/>
      <c r="II972"/>
      <c r="IJ972"/>
      <c r="IK972"/>
      <c r="IL972"/>
      <c r="IM972"/>
      <c r="IN972"/>
      <c r="IO972"/>
    </row>
    <row r="973" spans="1:249" s="427" customFormat="1" ht="18" customHeight="1">
      <c r="A973" s="378">
        <v>2140126</v>
      </c>
      <c r="B973" s="344" t="s">
        <v>882</v>
      </c>
      <c r="C973" s="273"/>
      <c r="D973" s="273"/>
      <c r="E973" s="273">
        <v>0</v>
      </c>
      <c r="F973" s="447"/>
      <c r="G973" s="273">
        <v>0</v>
      </c>
      <c r="H973" s="447"/>
      <c r="I973" s="454"/>
      <c r="HQ973"/>
      <c r="HR973"/>
      <c r="HS973"/>
      <c r="HT973"/>
      <c r="HU973"/>
      <c r="HV973"/>
      <c r="HW973"/>
      <c r="HX973"/>
      <c r="HY973"/>
      <c r="HZ973"/>
      <c r="IA973"/>
      <c r="IB973"/>
      <c r="IC973"/>
      <c r="ID973"/>
      <c r="IE973"/>
      <c r="IF973"/>
      <c r="IG973"/>
      <c r="IH973"/>
      <c r="II973"/>
      <c r="IJ973"/>
      <c r="IK973"/>
      <c r="IL973"/>
      <c r="IM973"/>
      <c r="IN973"/>
      <c r="IO973"/>
    </row>
    <row r="974" spans="1:249" s="427" customFormat="1" ht="18" customHeight="1">
      <c r="A974" s="378">
        <v>2140127</v>
      </c>
      <c r="B974" s="344" t="s">
        <v>883</v>
      </c>
      <c r="C974" s="273"/>
      <c r="D974" s="273"/>
      <c r="E974" s="273">
        <v>0</v>
      </c>
      <c r="F974" s="447"/>
      <c r="G974" s="273">
        <v>0</v>
      </c>
      <c r="H974" s="447"/>
      <c r="I974" s="454"/>
      <c r="HQ974"/>
      <c r="HR974"/>
      <c r="HS974"/>
      <c r="HT974"/>
      <c r="HU974"/>
      <c r="HV974"/>
      <c r="HW974"/>
      <c r="HX974"/>
      <c r="HY974"/>
      <c r="HZ974"/>
      <c r="IA974"/>
      <c r="IB974"/>
      <c r="IC974"/>
      <c r="ID974"/>
      <c r="IE974"/>
      <c r="IF974"/>
      <c r="IG974"/>
      <c r="IH974"/>
      <c r="II974"/>
      <c r="IJ974"/>
      <c r="IK974"/>
      <c r="IL974"/>
      <c r="IM974"/>
      <c r="IN974"/>
      <c r="IO974"/>
    </row>
    <row r="975" spans="1:249" s="427" customFormat="1" ht="18" customHeight="1">
      <c r="A975" s="378">
        <v>2140128</v>
      </c>
      <c r="B975" s="344" t="s">
        <v>884</v>
      </c>
      <c r="C975" s="273"/>
      <c r="D975" s="273"/>
      <c r="E975" s="273">
        <v>0</v>
      </c>
      <c r="F975" s="447"/>
      <c r="G975" s="273">
        <v>0</v>
      </c>
      <c r="H975" s="447"/>
      <c r="I975" s="454"/>
      <c r="HQ975"/>
      <c r="HR975"/>
      <c r="HS975"/>
      <c r="HT975"/>
      <c r="HU975"/>
      <c r="HV975"/>
      <c r="HW975"/>
      <c r="HX975"/>
      <c r="HY975"/>
      <c r="HZ975"/>
      <c r="IA975"/>
      <c r="IB975"/>
      <c r="IC975"/>
      <c r="ID975"/>
      <c r="IE975"/>
      <c r="IF975"/>
      <c r="IG975"/>
      <c r="IH975"/>
      <c r="II975"/>
      <c r="IJ975"/>
      <c r="IK975"/>
      <c r="IL975"/>
      <c r="IM975"/>
      <c r="IN975"/>
      <c r="IO975"/>
    </row>
    <row r="976" spans="1:249" s="427" customFormat="1" ht="18" customHeight="1">
      <c r="A976" s="378">
        <v>2140129</v>
      </c>
      <c r="B976" s="344" t="s">
        <v>885</v>
      </c>
      <c r="C976" s="273"/>
      <c r="D976" s="273"/>
      <c r="E976" s="273">
        <v>0</v>
      </c>
      <c r="F976" s="447"/>
      <c r="G976" s="273">
        <v>0</v>
      </c>
      <c r="H976" s="447"/>
      <c r="I976" s="454"/>
      <c r="HQ976"/>
      <c r="HR976"/>
      <c r="HS976"/>
      <c r="HT976"/>
      <c r="HU976"/>
      <c r="HV976"/>
      <c r="HW976"/>
      <c r="HX976"/>
      <c r="HY976"/>
      <c r="HZ976"/>
      <c r="IA976"/>
      <c r="IB976"/>
      <c r="IC976"/>
      <c r="ID976"/>
      <c r="IE976"/>
      <c r="IF976"/>
      <c r="IG976"/>
      <c r="IH976"/>
      <c r="II976"/>
      <c r="IJ976"/>
      <c r="IK976"/>
      <c r="IL976"/>
      <c r="IM976"/>
      <c r="IN976"/>
      <c r="IO976"/>
    </row>
    <row r="977" spans="1:249" s="427" customFormat="1" ht="18" customHeight="1">
      <c r="A977" s="378">
        <v>2140130</v>
      </c>
      <c r="B977" s="344" t="s">
        <v>886</v>
      </c>
      <c r="C977" s="273"/>
      <c r="D977" s="273"/>
      <c r="E977" s="273">
        <v>0</v>
      </c>
      <c r="F977" s="447"/>
      <c r="G977" s="273">
        <v>300</v>
      </c>
      <c r="H977" s="447">
        <v>-1</v>
      </c>
      <c r="I977" s="454"/>
      <c r="HQ977"/>
      <c r="HR977"/>
      <c r="HS977"/>
      <c r="HT977"/>
      <c r="HU977"/>
      <c r="HV977"/>
      <c r="HW977"/>
      <c r="HX977"/>
      <c r="HY977"/>
      <c r="HZ977"/>
      <c r="IA977"/>
      <c r="IB977"/>
      <c r="IC977"/>
      <c r="ID977"/>
      <c r="IE977"/>
      <c r="IF977"/>
      <c r="IG977"/>
      <c r="IH977"/>
      <c r="II977"/>
      <c r="IJ977"/>
      <c r="IK977"/>
      <c r="IL977"/>
      <c r="IM977"/>
      <c r="IN977"/>
      <c r="IO977"/>
    </row>
    <row r="978" spans="1:249" s="427" customFormat="1" ht="18" customHeight="1">
      <c r="A978" s="378">
        <v>2140131</v>
      </c>
      <c r="B978" s="441" t="s">
        <v>887</v>
      </c>
      <c r="C978" s="273">
        <v>236855</v>
      </c>
      <c r="D978" s="273">
        <v>191408</v>
      </c>
      <c r="E978" s="273">
        <v>189693</v>
      </c>
      <c r="F978" s="447">
        <v>0.99104008191925097</v>
      </c>
      <c r="G978" s="273">
        <v>159987</v>
      </c>
      <c r="H978" s="447">
        <v>0.18567758630388709</v>
      </c>
      <c r="I978" s="457"/>
      <c r="HQ978"/>
      <c r="HR978"/>
      <c r="HS978"/>
      <c r="HT978"/>
      <c r="HU978"/>
      <c r="HV978"/>
      <c r="HW978"/>
      <c r="HX978"/>
      <c r="HY978"/>
      <c r="HZ978"/>
      <c r="IA978"/>
      <c r="IB978"/>
      <c r="IC978"/>
      <c r="ID978"/>
      <c r="IE978"/>
      <c r="IF978"/>
      <c r="IG978"/>
      <c r="IH978"/>
      <c r="II978"/>
      <c r="IJ978"/>
      <c r="IK978"/>
      <c r="IL978"/>
      <c r="IM978"/>
      <c r="IN978"/>
      <c r="IO978"/>
    </row>
    <row r="979" spans="1:249" s="427" customFormat="1" ht="18" customHeight="1">
      <c r="A979" s="378"/>
      <c r="B979" s="344" t="s">
        <v>706</v>
      </c>
      <c r="C979" s="273"/>
      <c r="D979" s="273"/>
      <c r="E979" s="273">
        <v>0</v>
      </c>
      <c r="F979" s="447"/>
      <c r="G979" s="273">
        <v>0</v>
      </c>
      <c r="H979" s="447"/>
      <c r="I979" s="454"/>
      <c r="HQ979"/>
      <c r="HR979"/>
      <c r="HS979"/>
      <c r="HT979"/>
      <c r="HU979"/>
      <c r="HV979"/>
      <c r="HW979"/>
      <c r="HX979"/>
      <c r="HY979"/>
      <c r="HZ979"/>
      <c r="IA979"/>
      <c r="IB979"/>
      <c r="IC979"/>
      <c r="ID979"/>
      <c r="IE979"/>
      <c r="IF979"/>
      <c r="IG979"/>
      <c r="IH979"/>
      <c r="II979"/>
      <c r="IJ979"/>
      <c r="IK979"/>
      <c r="IL979"/>
      <c r="IM979"/>
      <c r="IN979"/>
      <c r="IO979"/>
    </row>
    <row r="980" spans="1:249" s="427" customFormat="1" ht="18" customHeight="1">
      <c r="A980" s="378">
        <v>2140133</v>
      </c>
      <c r="B980" s="344" t="s">
        <v>707</v>
      </c>
      <c r="C980" s="273"/>
      <c r="D980" s="273"/>
      <c r="E980" s="273">
        <v>0</v>
      </c>
      <c r="F980" s="447"/>
      <c r="G980" s="273">
        <v>358</v>
      </c>
      <c r="H980" s="447">
        <v>-1</v>
      </c>
      <c r="I980" s="454"/>
      <c r="HQ980"/>
      <c r="HR980"/>
      <c r="HS980"/>
      <c r="HT980"/>
      <c r="HU980"/>
      <c r="HV980"/>
      <c r="HW980"/>
      <c r="HX980"/>
      <c r="HY980"/>
      <c r="HZ980"/>
      <c r="IA980"/>
      <c r="IB980"/>
      <c r="IC980"/>
      <c r="ID980"/>
      <c r="IE980"/>
      <c r="IF980"/>
      <c r="IG980"/>
      <c r="IH980"/>
      <c r="II980"/>
      <c r="IJ980"/>
      <c r="IK980"/>
      <c r="IL980"/>
      <c r="IM980"/>
      <c r="IN980"/>
      <c r="IO980"/>
    </row>
    <row r="981" spans="1:249" s="427" customFormat="1" ht="18" customHeight="1">
      <c r="A981" s="378">
        <v>2140136</v>
      </c>
      <c r="B981" s="344" t="s">
        <v>708</v>
      </c>
      <c r="C981" s="273"/>
      <c r="D981" s="273"/>
      <c r="E981" s="273">
        <v>0</v>
      </c>
      <c r="F981" s="447"/>
      <c r="G981" s="273">
        <v>0</v>
      </c>
      <c r="H981" s="447"/>
      <c r="I981" s="454"/>
      <c r="HQ981"/>
      <c r="HR981"/>
      <c r="HS981"/>
      <c r="HT981"/>
      <c r="HU981"/>
      <c r="HV981"/>
      <c r="HW981"/>
      <c r="HX981"/>
      <c r="HY981"/>
      <c r="HZ981"/>
      <c r="IA981"/>
      <c r="IB981"/>
      <c r="IC981"/>
      <c r="ID981"/>
      <c r="IE981"/>
      <c r="IF981"/>
      <c r="IG981"/>
      <c r="IH981"/>
      <c r="II981"/>
      <c r="IJ981"/>
      <c r="IK981"/>
      <c r="IL981"/>
      <c r="IM981"/>
      <c r="IN981"/>
      <c r="IO981"/>
    </row>
    <row r="982" spans="1:249" s="427" customFormat="1" ht="18" customHeight="1">
      <c r="A982" s="378">
        <v>2140138</v>
      </c>
      <c r="B982" s="344" t="s">
        <v>888</v>
      </c>
      <c r="C982" s="273"/>
      <c r="D982" s="273"/>
      <c r="E982" s="273">
        <v>0</v>
      </c>
      <c r="F982" s="447"/>
      <c r="G982" s="273">
        <v>0</v>
      </c>
      <c r="H982" s="447"/>
      <c r="I982" s="454"/>
      <c r="HQ982"/>
      <c r="HR982"/>
      <c r="HS982"/>
      <c r="HT982"/>
      <c r="HU982"/>
      <c r="HV982"/>
      <c r="HW982"/>
      <c r="HX982"/>
      <c r="HY982"/>
      <c r="HZ982"/>
      <c r="IA982"/>
      <c r="IB982"/>
      <c r="IC982"/>
      <c r="ID982"/>
      <c r="IE982"/>
      <c r="IF982"/>
      <c r="IG982"/>
      <c r="IH982"/>
      <c r="II982"/>
      <c r="IJ982"/>
      <c r="IK982"/>
      <c r="IL982"/>
      <c r="IM982"/>
      <c r="IN982"/>
      <c r="IO982"/>
    </row>
    <row r="983" spans="1:249" s="427" customFormat="1" ht="18" customHeight="1">
      <c r="A983" s="378">
        <v>2140139</v>
      </c>
      <c r="B983" s="344" t="s">
        <v>889</v>
      </c>
      <c r="C983" s="273"/>
      <c r="D983" s="273"/>
      <c r="E983" s="273">
        <v>0</v>
      </c>
      <c r="F983" s="447"/>
      <c r="G983" s="273">
        <v>0</v>
      </c>
      <c r="H983" s="447"/>
      <c r="I983" s="454"/>
      <c r="HQ983"/>
      <c r="HR983"/>
      <c r="HS983"/>
      <c r="HT983"/>
      <c r="HU983"/>
      <c r="HV983"/>
      <c r="HW983"/>
      <c r="HX983"/>
      <c r="HY983"/>
      <c r="HZ983"/>
      <c r="IA983"/>
      <c r="IB983"/>
      <c r="IC983"/>
      <c r="ID983"/>
      <c r="IE983"/>
      <c r="IF983"/>
      <c r="IG983"/>
      <c r="IH983"/>
      <c r="II983"/>
      <c r="IJ983"/>
      <c r="IK983"/>
      <c r="IL983"/>
      <c r="IM983"/>
      <c r="IN983"/>
      <c r="IO983"/>
    </row>
    <row r="984" spans="1:249" s="427" customFormat="1" ht="18" customHeight="1">
      <c r="A984" s="378">
        <v>2140199</v>
      </c>
      <c r="B984" s="344" t="s">
        <v>890</v>
      </c>
      <c r="C984" s="273"/>
      <c r="D984" s="273"/>
      <c r="E984" s="273">
        <v>0</v>
      </c>
      <c r="F984" s="447"/>
      <c r="G984" s="273">
        <v>0</v>
      </c>
      <c r="H984" s="447"/>
      <c r="I984" s="454"/>
      <c r="HQ984"/>
      <c r="HR984"/>
      <c r="HS984"/>
      <c r="HT984"/>
      <c r="HU984"/>
      <c r="HV984"/>
      <c r="HW984"/>
      <c r="HX984"/>
      <c r="HY984"/>
      <c r="HZ984"/>
      <c r="IA984"/>
      <c r="IB984"/>
      <c r="IC984"/>
      <c r="ID984"/>
      <c r="IE984"/>
      <c r="IF984"/>
      <c r="IG984"/>
      <c r="IH984"/>
      <c r="II984"/>
      <c r="IJ984"/>
      <c r="IK984"/>
      <c r="IL984"/>
      <c r="IM984"/>
      <c r="IN984"/>
      <c r="IO984"/>
    </row>
    <row r="985" spans="1:249" s="427" customFormat="1" ht="18" customHeight="1">
      <c r="A985" s="378">
        <v>21402</v>
      </c>
      <c r="B985" s="344" t="s">
        <v>891</v>
      </c>
      <c r="C985" s="273"/>
      <c r="D985" s="273"/>
      <c r="E985" s="273">
        <v>0</v>
      </c>
      <c r="F985" s="447"/>
      <c r="G985" s="273">
        <v>0</v>
      </c>
      <c r="H985" s="447"/>
      <c r="I985" s="454"/>
      <c r="HQ985"/>
      <c r="HR985"/>
      <c r="HS985"/>
      <c r="HT985"/>
      <c r="HU985"/>
      <c r="HV985"/>
      <c r="HW985"/>
      <c r="HX985"/>
      <c r="HY985"/>
      <c r="HZ985"/>
      <c r="IA985"/>
      <c r="IB985"/>
      <c r="IC985"/>
      <c r="ID985"/>
      <c r="IE985"/>
      <c r="IF985"/>
      <c r="IG985"/>
      <c r="IH985"/>
      <c r="II985"/>
      <c r="IJ985"/>
      <c r="IK985"/>
      <c r="IL985"/>
      <c r="IM985"/>
      <c r="IN985"/>
      <c r="IO985"/>
    </row>
    <row r="986" spans="1:249" s="427" customFormat="1" ht="18" customHeight="1">
      <c r="A986" s="378">
        <v>2140201</v>
      </c>
      <c r="B986" s="344" t="s">
        <v>892</v>
      </c>
      <c r="C986" s="273"/>
      <c r="D986" s="273"/>
      <c r="E986" s="273">
        <v>0</v>
      </c>
      <c r="F986" s="447"/>
      <c r="G986" s="273">
        <v>0</v>
      </c>
      <c r="H986" s="447"/>
      <c r="I986" s="454"/>
      <c r="HQ986"/>
      <c r="HR986"/>
      <c r="HS986"/>
      <c r="HT986"/>
      <c r="HU986"/>
      <c r="HV986"/>
      <c r="HW986"/>
      <c r="HX986"/>
      <c r="HY986"/>
      <c r="HZ986"/>
      <c r="IA986"/>
      <c r="IB986"/>
      <c r="IC986"/>
      <c r="ID986"/>
      <c r="IE986"/>
      <c r="IF986"/>
      <c r="IG986"/>
      <c r="IH986"/>
      <c r="II986"/>
      <c r="IJ986"/>
      <c r="IK986"/>
      <c r="IL986"/>
      <c r="IM986"/>
      <c r="IN986"/>
      <c r="IO986"/>
    </row>
    <row r="987" spans="1:249" s="427" customFormat="1" ht="18" customHeight="1">
      <c r="A987" s="378">
        <v>2140202</v>
      </c>
      <c r="B987" s="344" t="s">
        <v>893</v>
      </c>
      <c r="C987" s="273"/>
      <c r="D987" s="273"/>
      <c r="E987" s="273">
        <v>0</v>
      </c>
      <c r="F987" s="447"/>
      <c r="G987" s="273">
        <v>0</v>
      </c>
      <c r="H987" s="447"/>
      <c r="I987" s="454"/>
      <c r="HQ987"/>
      <c r="HR987"/>
      <c r="HS987"/>
      <c r="HT987"/>
      <c r="HU987"/>
      <c r="HV987"/>
      <c r="HW987"/>
      <c r="HX987"/>
      <c r="HY987"/>
      <c r="HZ987"/>
      <c r="IA987"/>
      <c r="IB987"/>
      <c r="IC987"/>
      <c r="ID987"/>
      <c r="IE987"/>
      <c r="IF987"/>
      <c r="IG987"/>
      <c r="IH987"/>
      <c r="II987"/>
      <c r="IJ987"/>
      <c r="IK987"/>
      <c r="IL987"/>
      <c r="IM987"/>
      <c r="IN987"/>
      <c r="IO987"/>
    </row>
    <row r="988" spans="1:249" s="427" customFormat="1" ht="18" customHeight="1">
      <c r="A988" s="378">
        <v>2140203</v>
      </c>
      <c r="B988" s="344" t="s">
        <v>894</v>
      </c>
      <c r="C988" s="273"/>
      <c r="D988" s="273"/>
      <c r="E988" s="273">
        <v>0</v>
      </c>
      <c r="F988" s="447"/>
      <c r="G988" s="273">
        <v>0</v>
      </c>
      <c r="H988" s="447"/>
      <c r="I988" s="454"/>
      <c r="HQ988"/>
      <c r="HR988"/>
      <c r="HS988"/>
      <c r="HT988"/>
      <c r="HU988"/>
      <c r="HV988"/>
      <c r="HW988"/>
      <c r="HX988"/>
      <c r="HY988"/>
      <c r="HZ988"/>
      <c r="IA988"/>
      <c r="IB988"/>
      <c r="IC988"/>
      <c r="ID988"/>
      <c r="IE988"/>
      <c r="IF988"/>
      <c r="IG988"/>
      <c r="IH988"/>
      <c r="II988"/>
      <c r="IJ988"/>
      <c r="IK988"/>
      <c r="IL988"/>
      <c r="IM988"/>
      <c r="IN988"/>
      <c r="IO988"/>
    </row>
    <row r="989" spans="1:249" s="427" customFormat="1" ht="18" customHeight="1">
      <c r="A989" s="378">
        <v>2140204</v>
      </c>
      <c r="B989" s="344" t="s">
        <v>895</v>
      </c>
      <c r="C989" s="273"/>
      <c r="D989" s="273"/>
      <c r="E989" s="273">
        <v>0</v>
      </c>
      <c r="F989" s="447"/>
      <c r="G989" s="273">
        <v>0</v>
      </c>
      <c r="H989" s="447"/>
      <c r="I989" s="454"/>
      <c r="HQ989"/>
      <c r="HR989"/>
      <c r="HS989"/>
      <c r="HT989"/>
      <c r="HU989"/>
      <c r="HV989"/>
      <c r="HW989"/>
      <c r="HX989"/>
      <c r="HY989"/>
      <c r="HZ989"/>
      <c r="IA989"/>
      <c r="IB989"/>
      <c r="IC989"/>
      <c r="ID989"/>
      <c r="IE989"/>
      <c r="IF989"/>
      <c r="IG989"/>
      <c r="IH989"/>
      <c r="II989"/>
      <c r="IJ989"/>
      <c r="IK989"/>
      <c r="IL989"/>
      <c r="IM989"/>
      <c r="IN989"/>
      <c r="IO989"/>
    </row>
    <row r="990" spans="1:249" s="427" customFormat="1" ht="18" customHeight="1">
      <c r="A990" s="378">
        <v>2140205</v>
      </c>
      <c r="B990" s="344" t="s">
        <v>896</v>
      </c>
      <c r="C990" s="273"/>
      <c r="D990" s="273"/>
      <c r="E990" s="273">
        <v>0</v>
      </c>
      <c r="F990" s="447"/>
      <c r="G990" s="273">
        <v>0</v>
      </c>
      <c r="H990" s="447"/>
      <c r="I990" s="454"/>
      <c r="HQ990"/>
      <c r="HR990"/>
      <c r="HS990"/>
      <c r="HT990"/>
      <c r="HU990"/>
      <c r="HV990"/>
      <c r="HW990"/>
      <c r="HX990"/>
      <c r="HY990"/>
      <c r="HZ990"/>
      <c r="IA990"/>
      <c r="IB990"/>
      <c r="IC990"/>
      <c r="ID990"/>
      <c r="IE990"/>
      <c r="IF990"/>
      <c r="IG990"/>
      <c r="IH990"/>
      <c r="II990"/>
      <c r="IJ990"/>
      <c r="IK990"/>
      <c r="IL990"/>
      <c r="IM990"/>
      <c r="IN990"/>
      <c r="IO990"/>
    </row>
    <row r="991" spans="1:249" s="427" customFormat="1" ht="18" customHeight="1">
      <c r="A991" s="378">
        <v>2140206</v>
      </c>
      <c r="B991" s="344" t="s">
        <v>897</v>
      </c>
      <c r="C991" s="273"/>
      <c r="D991" s="273"/>
      <c r="E991" s="273">
        <v>0</v>
      </c>
      <c r="F991" s="447"/>
      <c r="G991" s="273">
        <v>0</v>
      </c>
      <c r="H991" s="447"/>
      <c r="I991" s="454"/>
      <c r="HQ991"/>
      <c r="HR991"/>
      <c r="HS991"/>
      <c r="HT991"/>
      <c r="HU991"/>
      <c r="HV991"/>
      <c r="HW991"/>
      <c r="HX991"/>
      <c r="HY991"/>
      <c r="HZ991"/>
      <c r="IA991"/>
      <c r="IB991"/>
      <c r="IC991"/>
      <c r="ID991"/>
      <c r="IE991"/>
      <c r="IF991"/>
      <c r="IG991"/>
      <c r="IH991"/>
      <c r="II991"/>
      <c r="IJ991"/>
      <c r="IK991"/>
      <c r="IL991"/>
      <c r="IM991"/>
      <c r="IN991"/>
      <c r="IO991"/>
    </row>
    <row r="992" spans="1:249" s="427" customFormat="1" ht="18" customHeight="1">
      <c r="A992" s="378">
        <v>2140207</v>
      </c>
      <c r="B992" s="344" t="s">
        <v>898</v>
      </c>
      <c r="C992" s="273"/>
      <c r="D992" s="273"/>
      <c r="E992" s="273">
        <v>0</v>
      </c>
      <c r="F992" s="447"/>
      <c r="G992" s="273">
        <v>0</v>
      </c>
      <c r="H992" s="447"/>
      <c r="I992" s="454"/>
      <c r="HQ992"/>
      <c r="HR992"/>
      <c r="HS992"/>
      <c r="HT992"/>
      <c r="HU992"/>
      <c r="HV992"/>
      <c r="HW992"/>
      <c r="HX992"/>
      <c r="HY992"/>
      <c r="HZ992"/>
      <c r="IA992"/>
      <c r="IB992"/>
      <c r="IC992"/>
      <c r="ID992"/>
      <c r="IE992"/>
      <c r="IF992"/>
      <c r="IG992"/>
      <c r="IH992"/>
      <c r="II992"/>
      <c r="IJ992"/>
      <c r="IK992"/>
      <c r="IL992"/>
      <c r="IM992"/>
      <c r="IN992"/>
      <c r="IO992"/>
    </row>
    <row r="993" spans="1:249" s="427" customFormat="1" ht="18" customHeight="1">
      <c r="A993" s="378">
        <v>2140299</v>
      </c>
      <c r="B993" s="344" t="s">
        <v>899</v>
      </c>
      <c r="C993" s="273">
        <v>236855</v>
      </c>
      <c r="D993" s="273"/>
      <c r="E993" s="273">
        <v>189693</v>
      </c>
      <c r="F993" s="447"/>
      <c r="G993" s="273">
        <v>159629</v>
      </c>
      <c r="H993" s="447">
        <v>0.18833670573642625</v>
      </c>
      <c r="I993" s="454"/>
      <c r="HQ993"/>
      <c r="HR993"/>
      <c r="HS993"/>
      <c r="HT993"/>
      <c r="HU993"/>
      <c r="HV993"/>
      <c r="HW993"/>
      <c r="HX993"/>
      <c r="HY993"/>
      <c r="HZ993"/>
      <c r="IA993"/>
      <c r="IB993"/>
      <c r="IC993"/>
      <c r="ID993"/>
      <c r="IE993"/>
      <c r="IF993"/>
      <c r="IG993"/>
      <c r="IH993"/>
      <c r="II993"/>
      <c r="IJ993"/>
      <c r="IK993"/>
      <c r="IL993"/>
      <c r="IM993"/>
      <c r="IN993"/>
      <c r="IO993"/>
    </row>
    <row r="994" spans="1:249" s="427" customFormat="1" ht="18" customHeight="1">
      <c r="A994" s="378">
        <v>21403</v>
      </c>
      <c r="B994" s="441" t="s">
        <v>900</v>
      </c>
      <c r="C994" s="273">
        <v>13520</v>
      </c>
      <c r="D994" s="273">
        <v>14529</v>
      </c>
      <c r="E994" s="273">
        <v>14397</v>
      </c>
      <c r="F994" s="447">
        <v>0.99091472227957877</v>
      </c>
      <c r="G994" s="273">
        <v>11088</v>
      </c>
      <c r="H994" s="447">
        <v>0.29843073593073588</v>
      </c>
      <c r="I994" s="455"/>
      <c r="HQ994"/>
      <c r="HR994"/>
      <c r="HS994"/>
      <c r="HT994"/>
      <c r="HU994"/>
      <c r="HV994"/>
      <c r="HW994"/>
      <c r="HX994"/>
      <c r="HY994"/>
      <c r="HZ994"/>
      <c r="IA994"/>
      <c r="IB994"/>
      <c r="IC994"/>
      <c r="ID994"/>
      <c r="IE994"/>
      <c r="IF994"/>
      <c r="IG994"/>
      <c r="IH994"/>
      <c r="II994"/>
      <c r="IJ994"/>
      <c r="IK994"/>
      <c r="IL994"/>
      <c r="IM994"/>
      <c r="IN994"/>
      <c r="IO994"/>
    </row>
    <row r="995" spans="1:249" s="427" customFormat="1" ht="18" customHeight="1">
      <c r="A995" s="378">
        <v>2140301</v>
      </c>
      <c r="B995" s="344" t="s">
        <v>706</v>
      </c>
      <c r="C995" s="273">
        <v>57</v>
      </c>
      <c r="D995" s="273"/>
      <c r="E995" s="273">
        <v>221</v>
      </c>
      <c r="F995" s="447"/>
      <c r="G995" s="273">
        <v>0</v>
      </c>
      <c r="H995" s="447"/>
      <c r="I995" s="454"/>
      <c r="HQ995"/>
      <c r="HR995"/>
      <c r="HS995"/>
      <c r="HT995"/>
      <c r="HU995"/>
      <c r="HV995"/>
      <c r="HW995"/>
      <c r="HX995"/>
      <c r="HY995"/>
      <c r="HZ995"/>
      <c r="IA995"/>
      <c r="IB995"/>
      <c r="IC995"/>
      <c r="ID995"/>
      <c r="IE995"/>
      <c r="IF995"/>
      <c r="IG995"/>
      <c r="IH995"/>
      <c r="II995"/>
      <c r="IJ995"/>
      <c r="IK995"/>
      <c r="IL995"/>
      <c r="IM995"/>
      <c r="IN995"/>
      <c r="IO995"/>
    </row>
    <row r="996" spans="1:249" s="427" customFormat="1" ht="18" customHeight="1">
      <c r="A996" s="378">
        <v>2140302</v>
      </c>
      <c r="B996" s="344" t="s">
        <v>707</v>
      </c>
      <c r="C996" s="273"/>
      <c r="D996" s="273"/>
      <c r="E996" s="273">
        <v>0</v>
      </c>
      <c r="F996" s="447"/>
      <c r="G996" s="273">
        <v>0</v>
      </c>
      <c r="H996" s="447"/>
      <c r="I996" s="454"/>
      <c r="HQ996"/>
      <c r="HR996"/>
      <c r="HS996"/>
      <c r="HT996"/>
      <c r="HU996"/>
      <c r="HV996"/>
      <c r="HW996"/>
      <c r="HX996"/>
      <c r="HY996"/>
      <c r="HZ996"/>
      <c r="IA996"/>
      <c r="IB996"/>
      <c r="IC996"/>
      <c r="ID996"/>
      <c r="IE996"/>
      <c r="IF996"/>
      <c r="IG996"/>
      <c r="IH996"/>
      <c r="II996"/>
      <c r="IJ996"/>
      <c r="IK996"/>
      <c r="IL996"/>
      <c r="IM996"/>
      <c r="IN996"/>
      <c r="IO996"/>
    </row>
    <row r="997" spans="1:249" s="427" customFormat="1" ht="18" customHeight="1">
      <c r="A997" s="378">
        <v>2140303</v>
      </c>
      <c r="B997" s="344" t="s">
        <v>708</v>
      </c>
      <c r="C997" s="273"/>
      <c r="D997" s="273"/>
      <c r="E997" s="273">
        <v>0</v>
      </c>
      <c r="F997" s="447"/>
      <c r="G997" s="273">
        <v>0</v>
      </c>
      <c r="H997" s="447"/>
      <c r="I997" s="454"/>
      <c r="HQ997"/>
      <c r="HR997"/>
      <c r="HS997"/>
      <c r="HT997"/>
      <c r="HU997"/>
      <c r="HV997"/>
      <c r="HW997"/>
      <c r="HX997"/>
      <c r="HY997"/>
      <c r="HZ997"/>
      <c r="IA997"/>
      <c r="IB997"/>
      <c r="IC997"/>
      <c r="ID997"/>
      <c r="IE997"/>
      <c r="IF997"/>
      <c r="IG997"/>
      <c r="IH997"/>
      <c r="II997"/>
      <c r="IJ997"/>
      <c r="IK997"/>
      <c r="IL997"/>
      <c r="IM997"/>
      <c r="IN997"/>
      <c r="IO997"/>
    </row>
    <row r="998" spans="1:249" s="427" customFormat="1" ht="18" customHeight="1">
      <c r="A998" s="378">
        <v>2140304</v>
      </c>
      <c r="B998" s="344" t="s">
        <v>901</v>
      </c>
      <c r="C998" s="273">
        <v>13463</v>
      </c>
      <c r="D998" s="273"/>
      <c r="E998" s="273">
        <v>14176</v>
      </c>
      <c r="F998" s="447"/>
      <c r="G998" s="273">
        <v>11088</v>
      </c>
      <c r="H998" s="447">
        <v>0.27849927849927858</v>
      </c>
      <c r="I998" s="454"/>
      <c r="HQ998"/>
      <c r="HR998"/>
      <c r="HS998"/>
      <c r="HT998"/>
      <c r="HU998"/>
      <c r="HV998"/>
      <c r="HW998"/>
      <c r="HX998"/>
      <c r="HY998"/>
      <c r="HZ998"/>
      <c r="IA998"/>
      <c r="IB998"/>
      <c r="IC998"/>
      <c r="ID998"/>
      <c r="IE998"/>
      <c r="IF998"/>
      <c r="IG998"/>
      <c r="IH998"/>
      <c r="II998"/>
      <c r="IJ998"/>
      <c r="IK998"/>
      <c r="IL998"/>
      <c r="IM998"/>
      <c r="IN998"/>
      <c r="IO998"/>
    </row>
    <row r="999" spans="1:249" s="427" customFormat="1" ht="27.95" customHeight="1">
      <c r="A999" s="378">
        <v>2140305</v>
      </c>
      <c r="B999" s="441" t="s">
        <v>902</v>
      </c>
      <c r="C999" s="273">
        <v>30751</v>
      </c>
      <c r="D999" s="273">
        <v>23403</v>
      </c>
      <c r="E999" s="273">
        <v>22747</v>
      </c>
      <c r="F999" s="447">
        <v>0.9719694056317566</v>
      </c>
      <c r="G999" s="273">
        <v>33587</v>
      </c>
      <c r="H999" s="447">
        <v>-0.32274391877809872</v>
      </c>
      <c r="I999" s="467" t="s">
        <v>903</v>
      </c>
      <c r="HQ999"/>
      <c r="HR999"/>
      <c r="HS999"/>
      <c r="HT999"/>
      <c r="HU999"/>
      <c r="HV999"/>
      <c r="HW999"/>
      <c r="HX999"/>
      <c r="HY999"/>
      <c r="HZ999"/>
      <c r="IA999"/>
      <c r="IB999"/>
      <c r="IC999"/>
      <c r="ID999"/>
      <c r="IE999"/>
      <c r="IF999"/>
      <c r="IG999"/>
      <c r="IH999"/>
      <c r="II999"/>
      <c r="IJ999"/>
      <c r="IK999"/>
      <c r="IL999"/>
      <c r="IM999"/>
      <c r="IN999"/>
      <c r="IO999"/>
    </row>
    <row r="1000" spans="1:249" s="427" customFormat="1" ht="18" customHeight="1">
      <c r="A1000" s="378">
        <v>2140306</v>
      </c>
      <c r="B1000" s="344" t="s">
        <v>706</v>
      </c>
      <c r="C1000" s="273"/>
      <c r="D1000" s="273"/>
      <c r="E1000" s="273">
        <v>0</v>
      </c>
      <c r="F1000" s="447"/>
      <c r="G1000" s="273">
        <v>0</v>
      </c>
      <c r="H1000" s="447"/>
      <c r="I1000" s="454"/>
      <c r="HQ1000"/>
      <c r="HR1000"/>
      <c r="HS1000"/>
      <c r="HT1000"/>
      <c r="HU1000"/>
      <c r="HV1000"/>
      <c r="HW1000"/>
      <c r="HX1000"/>
      <c r="HY1000"/>
      <c r="HZ1000"/>
      <c r="IA1000"/>
      <c r="IB1000"/>
      <c r="IC1000"/>
      <c r="ID1000"/>
      <c r="IE1000"/>
      <c r="IF1000"/>
      <c r="IG1000"/>
      <c r="IH1000"/>
      <c r="II1000"/>
      <c r="IJ1000"/>
      <c r="IK1000"/>
      <c r="IL1000"/>
      <c r="IM1000"/>
      <c r="IN1000"/>
      <c r="IO1000"/>
    </row>
    <row r="1001" spans="1:249" s="427" customFormat="1" ht="18" customHeight="1">
      <c r="A1001" s="378">
        <v>2140307</v>
      </c>
      <c r="B1001" s="344" t="s">
        <v>707</v>
      </c>
      <c r="C1001" s="273"/>
      <c r="D1001" s="273"/>
      <c r="E1001" s="273">
        <v>0</v>
      </c>
      <c r="F1001" s="447"/>
      <c r="G1001" s="273">
        <v>38</v>
      </c>
      <c r="H1001" s="447">
        <v>-1</v>
      </c>
      <c r="I1001" s="457"/>
      <c r="HQ1001"/>
      <c r="HR1001"/>
      <c r="HS1001"/>
      <c r="HT1001"/>
      <c r="HU1001"/>
      <c r="HV1001"/>
      <c r="HW1001"/>
      <c r="HX1001"/>
      <c r="HY1001"/>
      <c r="HZ1001"/>
      <c r="IA1001"/>
      <c r="IB1001"/>
      <c r="IC1001"/>
      <c r="ID1001"/>
      <c r="IE1001"/>
      <c r="IF1001"/>
      <c r="IG1001"/>
      <c r="IH1001"/>
      <c r="II1001"/>
      <c r="IJ1001"/>
      <c r="IK1001"/>
      <c r="IL1001"/>
      <c r="IM1001"/>
      <c r="IN1001"/>
      <c r="IO1001"/>
    </row>
    <row r="1002" spans="1:249" s="427" customFormat="1" ht="18" customHeight="1">
      <c r="A1002" s="378">
        <v>2140308</v>
      </c>
      <c r="B1002" s="344" t="s">
        <v>708</v>
      </c>
      <c r="C1002" s="273"/>
      <c r="D1002" s="273"/>
      <c r="E1002" s="273">
        <v>0</v>
      </c>
      <c r="F1002" s="447"/>
      <c r="G1002" s="273">
        <v>0</v>
      </c>
      <c r="H1002" s="447"/>
      <c r="I1002" s="454"/>
      <c r="HQ1002"/>
      <c r="HR1002"/>
      <c r="HS1002"/>
      <c r="HT1002"/>
      <c r="HU1002"/>
      <c r="HV1002"/>
      <c r="HW1002"/>
      <c r="HX1002"/>
      <c r="HY1002"/>
      <c r="HZ1002"/>
      <c r="IA1002"/>
      <c r="IB1002"/>
      <c r="IC1002"/>
      <c r="ID1002"/>
      <c r="IE1002"/>
      <c r="IF1002"/>
      <c r="IG1002"/>
      <c r="IH1002"/>
      <c r="II1002"/>
      <c r="IJ1002"/>
      <c r="IK1002"/>
      <c r="IL1002"/>
      <c r="IM1002"/>
      <c r="IN1002"/>
      <c r="IO1002"/>
    </row>
    <row r="1003" spans="1:249" s="427" customFormat="1" ht="18" customHeight="1">
      <c r="A1003" s="378">
        <v>2140309</v>
      </c>
      <c r="B1003" s="344" t="s">
        <v>904</v>
      </c>
      <c r="C1003" s="273"/>
      <c r="D1003" s="273"/>
      <c r="E1003" s="273">
        <v>0</v>
      </c>
      <c r="F1003" s="447"/>
      <c r="G1003" s="273">
        <v>0</v>
      </c>
      <c r="H1003" s="447"/>
      <c r="I1003" s="454"/>
      <c r="HQ1003"/>
      <c r="HR1003"/>
      <c r="HS1003"/>
      <c r="HT1003"/>
      <c r="HU1003"/>
      <c r="HV1003"/>
      <c r="HW1003"/>
      <c r="HX1003"/>
      <c r="HY1003"/>
      <c r="HZ1003"/>
      <c r="IA1003"/>
      <c r="IB1003"/>
      <c r="IC1003"/>
      <c r="ID1003"/>
      <c r="IE1003"/>
      <c r="IF1003"/>
      <c r="IG1003"/>
      <c r="IH1003"/>
      <c r="II1003"/>
      <c r="IJ1003"/>
      <c r="IK1003"/>
      <c r="IL1003"/>
      <c r="IM1003"/>
      <c r="IN1003"/>
      <c r="IO1003"/>
    </row>
    <row r="1004" spans="1:249" s="427" customFormat="1" ht="18" customHeight="1">
      <c r="A1004" s="378">
        <v>2140399</v>
      </c>
      <c r="B1004" s="344" t="s">
        <v>905</v>
      </c>
      <c r="C1004" s="273"/>
      <c r="D1004" s="273"/>
      <c r="E1004" s="273">
        <v>0</v>
      </c>
      <c r="F1004" s="447"/>
      <c r="G1004" s="273">
        <v>0</v>
      </c>
      <c r="H1004" s="447"/>
      <c r="I1004" s="454"/>
      <c r="HQ1004"/>
      <c r="HR1004"/>
      <c r="HS1004"/>
      <c r="HT1004"/>
      <c r="HU1004"/>
      <c r="HV1004"/>
      <c r="HW1004"/>
      <c r="HX1004"/>
      <c r="HY1004"/>
      <c r="HZ1004"/>
      <c r="IA1004"/>
      <c r="IB1004"/>
      <c r="IC1004"/>
      <c r="ID1004"/>
      <c r="IE1004"/>
      <c r="IF1004"/>
      <c r="IG1004"/>
      <c r="IH1004"/>
      <c r="II1004"/>
      <c r="IJ1004"/>
      <c r="IK1004"/>
      <c r="IL1004"/>
      <c r="IM1004"/>
      <c r="IN1004"/>
      <c r="IO1004"/>
    </row>
    <row r="1005" spans="1:249" s="427" customFormat="1" ht="18" customHeight="1">
      <c r="A1005" s="378">
        <v>21404</v>
      </c>
      <c r="B1005" s="344" t="s">
        <v>906</v>
      </c>
      <c r="C1005" s="273"/>
      <c r="D1005" s="273"/>
      <c r="E1005" s="273">
        <v>0</v>
      </c>
      <c r="F1005" s="447"/>
      <c r="G1005" s="273">
        <v>654</v>
      </c>
      <c r="H1005" s="447">
        <v>-1</v>
      </c>
      <c r="I1005" s="454"/>
      <c r="HQ1005"/>
      <c r="HR1005"/>
      <c r="HS1005"/>
      <c r="HT1005"/>
      <c r="HU1005"/>
      <c r="HV1005"/>
      <c r="HW1005"/>
      <c r="HX1005"/>
      <c r="HY1005"/>
      <c r="HZ1005"/>
      <c r="IA1005"/>
      <c r="IB1005"/>
      <c r="IC1005"/>
      <c r="ID1005"/>
      <c r="IE1005"/>
      <c r="IF1005"/>
      <c r="IG1005"/>
      <c r="IH1005"/>
      <c r="II1005"/>
      <c r="IJ1005"/>
      <c r="IK1005"/>
      <c r="IL1005"/>
      <c r="IM1005"/>
      <c r="IN1005"/>
      <c r="IO1005"/>
    </row>
    <row r="1006" spans="1:249" s="427" customFormat="1" ht="18" customHeight="1">
      <c r="A1006" s="378">
        <v>2140401</v>
      </c>
      <c r="B1006" s="344" t="s">
        <v>907</v>
      </c>
      <c r="C1006" s="273">
        <v>3078</v>
      </c>
      <c r="D1006" s="273"/>
      <c r="E1006" s="273">
        <v>2776</v>
      </c>
      <c r="F1006" s="447"/>
      <c r="G1006" s="273">
        <v>3546</v>
      </c>
      <c r="H1006" s="447">
        <v>-0.2171460800902425</v>
      </c>
      <c r="I1006" s="457"/>
      <c r="HQ1006"/>
      <c r="HR1006"/>
      <c r="HS1006"/>
      <c r="HT1006"/>
      <c r="HU1006"/>
      <c r="HV1006"/>
      <c r="HW1006"/>
      <c r="HX1006"/>
      <c r="HY1006"/>
      <c r="HZ1006"/>
      <c r="IA1006"/>
      <c r="IB1006"/>
      <c r="IC1006"/>
      <c r="ID1006"/>
      <c r="IE1006"/>
      <c r="IF1006"/>
      <c r="IG1006"/>
      <c r="IH1006"/>
      <c r="II1006"/>
      <c r="IJ1006"/>
      <c r="IK1006"/>
      <c r="IL1006"/>
      <c r="IM1006"/>
      <c r="IN1006"/>
      <c r="IO1006"/>
    </row>
    <row r="1007" spans="1:249" s="427" customFormat="1" ht="18" customHeight="1">
      <c r="A1007" s="378">
        <v>2140402</v>
      </c>
      <c r="B1007" s="344" t="s">
        <v>908</v>
      </c>
      <c r="C1007" s="273"/>
      <c r="D1007" s="273"/>
      <c r="E1007" s="273">
        <v>0</v>
      </c>
      <c r="F1007" s="447"/>
      <c r="G1007" s="273">
        <v>0</v>
      </c>
      <c r="H1007" s="447"/>
      <c r="I1007" s="454"/>
      <c r="HQ1007"/>
      <c r="HR1007"/>
      <c r="HS1007"/>
      <c r="HT1007"/>
      <c r="HU1007"/>
      <c r="HV1007"/>
      <c r="HW1007"/>
      <c r="HX1007"/>
      <c r="HY1007"/>
      <c r="HZ1007"/>
      <c r="IA1007"/>
      <c r="IB1007"/>
      <c r="IC1007"/>
      <c r="ID1007"/>
      <c r="IE1007"/>
      <c r="IF1007"/>
      <c r="IG1007"/>
      <c r="IH1007"/>
      <c r="II1007"/>
      <c r="IJ1007"/>
      <c r="IK1007"/>
      <c r="IL1007"/>
      <c r="IM1007"/>
      <c r="IN1007"/>
      <c r="IO1007"/>
    </row>
    <row r="1008" spans="1:249" s="427" customFormat="1" ht="18" customHeight="1">
      <c r="A1008" s="378">
        <v>2140403</v>
      </c>
      <c r="B1008" s="344" t="s">
        <v>909</v>
      </c>
      <c r="C1008" s="273"/>
      <c r="D1008" s="273"/>
      <c r="E1008" s="273">
        <v>0</v>
      </c>
      <c r="F1008" s="447"/>
      <c r="G1008" s="273">
        <v>0</v>
      </c>
      <c r="H1008" s="447"/>
      <c r="I1008" s="454"/>
      <c r="HQ1008"/>
      <c r="HR1008"/>
      <c r="HS1008"/>
      <c r="HT1008"/>
      <c r="HU1008"/>
      <c r="HV1008"/>
      <c r="HW1008"/>
      <c r="HX1008"/>
      <c r="HY1008"/>
      <c r="HZ1008"/>
      <c r="IA1008"/>
      <c r="IB1008"/>
      <c r="IC1008"/>
      <c r="ID1008"/>
      <c r="IE1008"/>
      <c r="IF1008"/>
      <c r="IG1008"/>
      <c r="IH1008"/>
      <c r="II1008"/>
      <c r="IJ1008"/>
      <c r="IK1008"/>
      <c r="IL1008"/>
      <c r="IM1008"/>
      <c r="IN1008"/>
      <c r="IO1008"/>
    </row>
    <row r="1009" spans="1:249" s="427" customFormat="1" ht="18" customHeight="1">
      <c r="A1009" s="378">
        <v>2140499</v>
      </c>
      <c r="B1009" s="344" t="s">
        <v>910</v>
      </c>
      <c r="C1009" s="273"/>
      <c r="D1009" s="273"/>
      <c r="E1009" s="273">
        <v>0</v>
      </c>
      <c r="F1009" s="447"/>
      <c r="G1009" s="273">
        <v>0</v>
      </c>
      <c r="H1009" s="447"/>
      <c r="I1009" s="457"/>
      <c r="HQ1009"/>
      <c r="HR1009"/>
      <c r="HS1009"/>
      <c r="HT1009"/>
      <c r="HU1009"/>
      <c r="HV1009"/>
      <c r="HW1009"/>
      <c r="HX1009"/>
      <c r="HY1009"/>
      <c r="HZ1009"/>
      <c r="IA1009"/>
      <c r="IB1009"/>
      <c r="IC1009"/>
      <c r="ID1009"/>
      <c r="IE1009"/>
      <c r="IF1009"/>
      <c r="IG1009"/>
      <c r="IH1009"/>
      <c r="II1009"/>
      <c r="IJ1009"/>
      <c r="IK1009"/>
      <c r="IL1009"/>
      <c r="IM1009"/>
      <c r="IN1009"/>
      <c r="IO1009"/>
    </row>
    <row r="1010" spans="1:249" s="427" customFormat="1" ht="18" customHeight="1">
      <c r="A1010" s="378">
        <v>21405</v>
      </c>
      <c r="B1010" s="344" t="s">
        <v>850</v>
      </c>
      <c r="C1010" s="273"/>
      <c r="D1010" s="273"/>
      <c r="E1010" s="273">
        <v>0</v>
      </c>
      <c r="F1010" s="447"/>
      <c r="G1010" s="273">
        <v>0</v>
      </c>
      <c r="H1010" s="447"/>
      <c r="I1010" s="454"/>
      <c r="HQ1010"/>
      <c r="HR1010"/>
      <c r="HS1010"/>
      <c r="HT1010"/>
      <c r="HU1010"/>
      <c r="HV1010"/>
      <c r="HW1010"/>
      <c r="HX1010"/>
      <c r="HY1010"/>
      <c r="HZ1010"/>
      <c r="IA1010"/>
      <c r="IB1010"/>
      <c r="IC1010"/>
      <c r="ID1010"/>
      <c r="IE1010"/>
      <c r="IF1010"/>
      <c r="IG1010"/>
      <c r="IH1010"/>
      <c r="II1010"/>
      <c r="IJ1010"/>
      <c r="IK1010"/>
      <c r="IL1010"/>
      <c r="IM1010"/>
      <c r="IN1010"/>
      <c r="IO1010"/>
    </row>
    <row r="1011" spans="1:249" s="427" customFormat="1" ht="18" customHeight="1">
      <c r="A1011" s="378">
        <v>2140502</v>
      </c>
      <c r="B1011" s="344" t="s">
        <v>911</v>
      </c>
      <c r="C1011" s="273"/>
      <c r="D1011" s="273"/>
      <c r="E1011" s="273">
        <v>0</v>
      </c>
      <c r="F1011" s="447"/>
      <c r="G1011" s="273">
        <v>0</v>
      </c>
      <c r="H1011" s="447"/>
      <c r="I1011" s="454"/>
      <c r="HQ1011"/>
      <c r="HR1011"/>
      <c r="HS1011"/>
      <c r="HT1011"/>
      <c r="HU1011"/>
      <c r="HV1011"/>
      <c r="HW1011"/>
      <c r="HX1011"/>
      <c r="HY1011"/>
      <c r="HZ1011"/>
      <c r="IA1011"/>
      <c r="IB1011"/>
      <c r="IC1011"/>
      <c r="ID1011"/>
      <c r="IE1011"/>
      <c r="IF1011"/>
      <c r="IG1011"/>
      <c r="IH1011"/>
      <c r="II1011"/>
      <c r="IJ1011"/>
      <c r="IK1011"/>
      <c r="IL1011"/>
      <c r="IM1011"/>
      <c r="IN1011"/>
      <c r="IO1011"/>
    </row>
    <row r="1012" spans="1:249" s="427" customFormat="1" ht="18" customHeight="1">
      <c r="A1012" s="378">
        <v>2140503</v>
      </c>
      <c r="B1012" s="344" t="s">
        <v>912</v>
      </c>
      <c r="C1012" s="273">
        <v>27673</v>
      </c>
      <c r="D1012" s="273"/>
      <c r="E1012" s="273">
        <v>19971</v>
      </c>
      <c r="F1012" s="447"/>
      <c r="G1012" s="273">
        <v>29349</v>
      </c>
      <c r="H1012" s="447">
        <v>-0.31953388531125426</v>
      </c>
      <c r="I1012" s="454"/>
      <c r="HQ1012"/>
      <c r="HR1012"/>
      <c r="HS1012"/>
      <c r="HT1012"/>
      <c r="HU1012"/>
      <c r="HV1012"/>
      <c r="HW1012"/>
      <c r="HX1012"/>
      <c r="HY1012"/>
      <c r="HZ1012"/>
      <c r="IA1012"/>
      <c r="IB1012"/>
      <c r="IC1012"/>
      <c r="ID1012"/>
      <c r="IE1012"/>
      <c r="IF1012"/>
      <c r="IG1012"/>
      <c r="IH1012"/>
      <c r="II1012"/>
      <c r="IJ1012"/>
      <c r="IK1012"/>
      <c r="IL1012"/>
      <c r="IM1012"/>
      <c r="IN1012"/>
      <c r="IO1012"/>
    </row>
    <row r="1013" spans="1:249" s="427" customFormat="1" ht="18" customHeight="1">
      <c r="A1013" s="378">
        <v>2140504</v>
      </c>
      <c r="B1013" s="441" t="s">
        <v>913</v>
      </c>
      <c r="C1013" s="273">
        <v>8089</v>
      </c>
      <c r="D1013" s="273">
        <v>8084</v>
      </c>
      <c r="E1013" s="273">
        <v>8084</v>
      </c>
      <c r="F1013" s="447">
        <v>1</v>
      </c>
      <c r="G1013" s="273">
        <v>8810</v>
      </c>
      <c r="H1013" s="447">
        <v>-8.2406356413166848E-2</v>
      </c>
      <c r="I1013" s="465"/>
      <c r="HQ1013"/>
      <c r="HR1013"/>
      <c r="HS1013"/>
      <c r="HT1013"/>
      <c r="HU1013"/>
      <c r="HV1013"/>
      <c r="HW1013"/>
      <c r="HX1013"/>
      <c r="HY1013"/>
      <c r="HZ1013"/>
      <c r="IA1013"/>
      <c r="IB1013"/>
      <c r="IC1013"/>
      <c r="ID1013"/>
      <c r="IE1013"/>
      <c r="IF1013"/>
      <c r="IG1013"/>
      <c r="IH1013"/>
      <c r="II1013"/>
      <c r="IJ1013"/>
      <c r="IK1013"/>
      <c r="IL1013"/>
      <c r="IM1013"/>
      <c r="IN1013"/>
      <c r="IO1013"/>
    </row>
    <row r="1014" spans="1:249" s="427" customFormat="1" ht="18" customHeight="1">
      <c r="A1014" s="378">
        <v>2140505</v>
      </c>
      <c r="B1014" s="344" t="s">
        <v>706</v>
      </c>
      <c r="C1014" s="273">
        <v>1317</v>
      </c>
      <c r="D1014" s="273"/>
      <c r="E1014" s="273">
        <v>1195</v>
      </c>
      <c r="F1014" s="447"/>
      <c r="G1014" s="273">
        <v>1380</v>
      </c>
      <c r="H1014" s="447">
        <v>-0.13405797101449279</v>
      </c>
      <c r="I1014" s="454"/>
      <c r="HQ1014"/>
      <c r="HR1014"/>
      <c r="HS1014"/>
      <c r="HT1014"/>
      <c r="HU1014"/>
      <c r="HV1014"/>
      <c r="HW1014"/>
      <c r="HX1014"/>
      <c r="HY1014"/>
      <c r="HZ1014"/>
      <c r="IA1014"/>
      <c r="IB1014"/>
      <c r="IC1014"/>
      <c r="ID1014"/>
      <c r="IE1014"/>
      <c r="IF1014"/>
      <c r="IG1014"/>
      <c r="IH1014"/>
      <c r="II1014"/>
      <c r="IJ1014"/>
      <c r="IK1014"/>
      <c r="IL1014"/>
      <c r="IM1014"/>
      <c r="IN1014"/>
      <c r="IO1014"/>
    </row>
    <row r="1015" spans="1:249" s="427" customFormat="1" ht="18" customHeight="1">
      <c r="A1015" s="378">
        <v>2140599</v>
      </c>
      <c r="B1015" s="344" t="s">
        <v>707</v>
      </c>
      <c r="C1015" s="273">
        <v>463</v>
      </c>
      <c r="D1015" s="273"/>
      <c r="E1015" s="273">
        <v>428</v>
      </c>
      <c r="F1015" s="447"/>
      <c r="G1015" s="273">
        <v>552</v>
      </c>
      <c r="H1015" s="447">
        <v>-0.22463768115942029</v>
      </c>
      <c r="I1015" s="454"/>
      <c r="HQ1015"/>
      <c r="HR1015"/>
      <c r="HS1015"/>
      <c r="HT1015"/>
      <c r="HU1015"/>
      <c r="HV1015"/>
      <c r="HW1015"/>
      <c r="HX1015"/>
      <c r="HY1015"/>
      <c r="HZ1015"/>
      <c r="IA1015"/>
      <c r="IB1015"/>
      <c r="IC1015"/>
      <c r="ID1015"/>
      <c r="IE1015"/>
      <c r="IF1015"/>
      <c r="IG1015"/>
      <c r="IH1015"/>
      <c r="II1015"/>
      <c r="IJ1015"/>
      <c r="IK1015"/>
      <c r="IL1015"/>
      <c r="IM1015"/>
      <c r="IN1015"/>
      <c r="IO1015"/>
    </row>
    <row r="1016" spans="1:249" s="427" customFormat="1" ht="18" customHeight="1">
      <c r="A1016" s="378">
        <v>21406</v>
      </c>
      <c r="B1016" s="344" t="s">
        <v>708</v>
      </c>
      <c r="C1016" s="273"/>
      <c r="D1016" s="273"/>
      <c r="E1016" s="273">
        <v>0</v>
      </c>
      <c r="F1016" s="447"/>
      <c r="G1016" s="273">
        <v>0</v>
      </c>
      <c r="H1016" s="447"/>
      <c r="I1016" s="454"/>
      <c r="HQ1016"/>
      <c r="HR1016"/>
      <c r="HS1016"/>
      <c r="HT1016"/>
      <c r="HU1016"/>
      <c r="HV1016"/>
      <c r="HW1016"/>
      <c r="HX1016"/>
      <c r="HY1016"/>
      <c r="HZ1016"/>
      <c r="IA1016"/>
      <c r="IB1016"/>
      <c r="IC1016"/>
      <c r="ID1016"/>
      <c r="IE1016"/>
      <c r="IF1016"/>
      <c r="IG1016"/>
      <c r="IH1016"/>
      <c r="II1016"/>
      <c r="IJ1016"/>
      <c r="IK1016"/>
      <c r="IL1016"/>
      <c r="IM1016"/>
      <c r="IN1016"/>
      <c r="IO1016"/>
    </row>
    <row r="1017" spans="1:249" s="427" customFormat="1" ht="18" customHeight="1">
      <c r="A1017" s="378">
        <v>2140601</v>
      </c>
      <c r="B1017" s="344" t="s">
        <v>914</v>
      </c>
      <c r="C1017" s="273"/>
      <c r="D1017" s="273"/>
      <c r="E1017" s="273">
        <v>0</v>
      </c>
      <c r="F1017" s="447"/>
      <c r="G1017" s="273">
        <v>0</v>
      </c>
      <c r="H1017" s="447"/>
      <c r="I1017" s="454"/>
      <c r="HQ1017"/>
      <c r="HR1017"/>
      <c r="HS1017"/>
      <c r="HT1017"/>
      <c r="HU1017"/>
      <c r="HV1017"/>
      <c r="HW1017"/>
      <c r="HX1017"/>
      <c r="HY1017"/>
      <c r="HZ1017"/>
      <c r="IA1017"/>
      <c r="IB1017"/>
      <c r="IC1017"/>
      <c r="ID1017"/>
      <c r="IE1017"/>
      <c r="IF1017"/>
      <c r="IG1017"/>
      <c r="IH1017"/>
      <c r="II1017"/>
      <c r="IJ1017"/>
      <c r="IK1017"/>
      <c r="IL1017"/>
      <c r="IM1017"/>
      <c r="IN1017"/>
      <c r="IO1017"/>
    </row>
    <row r="1018" spans="1:249" s="427" customFormat="1" ht="18" customHeight="1">
      <c r="A1018" s="378">
        <v>2140602</v>
      </c>
      <c r="B1018" s="344" t="s">
        <v>915</v>
      </c>
      <c r="C1018" s="273">
        <v>1720</v>
      </c>
      <c r="D1018" s="273"/>
      <c r="E1018" s="273">
        <v>1742</v>
      </c>
      <c r="F1018" s="447"/>
      <c r="G1018" s="273">
        <v>928</v>
      </c>
      <c r="H1018" s="447">
        <v>0.87715517241379315</v>
      </c>
      <c r="I1018" s="454"/>
      <c r="HQ1018"/>
      <c r="HR1018"/>
      <c r="HS1018"/>
      <c r="HT1018"/>
      <c r="HU1018"/>
      <c r="HV1018"/>
      <c r="HW1018"/>
      <c r="HX1018"/>
      <c r="HY1018"/>
      <c r="HZ1018"/>
      <c r="IA1018"/>
      <c r="IB1018"/>
      <c r="IC1018"/>
      <c r="ID1018"/>
      <c r="IE1018"/>
      <c r="IF1018"/>
      <c r="IG1018"/>
      <c r="IH1018"/>
      <c r="II1018"/>
      <c r="IJ1018"/>
      <c r="IK1018"/>
      <c r="IL1018"/>
      <c r="IM1018"/>
      <c r="IN1018"/>
      <c r="IO1018"/>
    </row>
    <row r="1019" spans="1:249" s="427" customFormat="1" ht="18" customHeight="1">
      <c r="A1019" s="378">
        <v>2140603</v>
      </c>
      <c r="B1019" s="344" t="s">
        <v>916</v>
      </c>
      <c r="C1019" s="273">
        <v>248</v>
      </c>
      <c r="D1019" s="273"/>
      <c r="E1019" s="273">
        <v>244</v>
      </c>
      <c r="F1019" s="447"/>
      <c r="G1019" s="273">
        <v>139</v>
      </c>
      <c r="H1019" s="447">
        <v>0.75539568345323738</v>
      </c>
      <c r="I1019" s="457"/>
      <c r="HQ1019"/>
      <c r="HR1019"/>
      <c r="HS1019"/>
      <c r="HT1019"/>
      <c r="HU1019"/>
      <c r="HV1019"/>
      <c r="HW1019"/>
      <c r="HX1019"/>
      <c r="HY1019"/>
      <c r="HZ1019"/>
      <c r="IA1019"/>
      <c r="IB1019"/>
      <c r="IC1019"/>
      <c r="ID1019"/>
      <c r="IE1019"/>
      <c r="IF1019"/>
      <c r="IG1019"/>
      <c r="IH1019"/>
      <c r="II1019"/>
      <c r="IJ1019"/>
      <c r="IK1019"/>
      <c r="IL1019"/>
      <c r="IM1019"/>
      <c r="IN1019"/>
      <c r="IO1019"/>
    </row>
    <row r="1020" spans="1:249" s="427" customFormat="1" ht="18" customHeight="1">
      <c r="A1020" s="378">
        <v>2140699</v>
      </c>
      <c r="B1020" s="344" t="s">
        <v>917</v>
      </c>
      <c r="C1020" s="273"/>
      <c r="D1020" s="273"/>
      <c r="E1020" s="273">
        <v>0</v>
      </c>
      <c r="F1020" s="447"/>
      <c r="G1020" s="273">
        <v>0</v>
      </c>
      <c r="H1020" s="447"/>
      <c r="I1020" s="454"/>
      <c r="HQ1020"/>
      <c r="HR1020"/>
      <c r="HS1020"/>
      <c r="HT1020"/>
      <c r="HU1020"/>
      <c r="HV1020"/>
      <c r="HW1020"/>
      <c r="HX1020"/>
      <c r="HY1020"/>
      <c r="HZ1020"/>
      <c r="IA1020"/>
      <c r="IB1020"/>
      <c r="IC1020"/>
      <c r="ID1020"/>
      <c r="IE1020"/>
      <c r="IF1020"/>
      <c r="IG1020"/>
      <c r="IH1020"/>
      <c r="II1020"/>
      <c r="IJ1020"/>
      <c r="IK1020"/>
      <c r="IL1020"/>
      <c r="IM1020"/>
      <c r="IN1020"/>
      <c r="IO1020"/>
    </row>
    <row r="1021" spans="1:249" s="427" customFormat="1" ht="18" customHeight="1">
      <c r="A1021" s="378">
        <v>21499</v>
      </c>
      <c r="B1021" s="344" t="s">
        <v>918</v>
      </c>
      <c r="C1021" s="273">
        <v>4340</v>
      </c>
      <c r="D1021" s="273"/>
      <c r="E1021" s="273">
        <v>4475</v>
      </c>
      <c r="F1021" s="447"/>
      <c r="G1021" s="273">
        <v>5811</v>
      </c>
      <c r="H1021" s="447">
        <v>-0.22990879366718298</v>
      </c>
      <c r="I1021" s="454"/>
      <c r="HQ1021"/>
      <c r="HR1021"/>
      <c r="HS1021"/>
      <c r="HT1021"/>
      <c r="HU1021"/>
      <c r="HV1021"/>
      <c r="HW1021"/>
      <c r="HX1021"/>
      <c r="HY1021"/>
      <c r="HZ1021"/>
      <c r="IA1021"/>
      <c r="IB1021"/>
      <c r="IC1021"/>
      <c r="ID1021"/>
      <c r="IE1021"/>
      <c r="IF1021"/>
      <c r="IG1021"/>
      <c r="IH1021"/>
      <c r="II1021"/>
      <c r="IJ1021"/>
      <c r="IK1021"/>
      <c r="IL1021"/>
      <c r="IM1021"/>
      <c r="IN1021"/>
      <c r="IO1021"/>
    </row>
    <row r="1022" spans="1:249" s="427" customFormat="1" ht="32.1" customHeight="1">
      <c r="A1022" s="378">
        <v>2149901</v>
      </c>
      <c r="B1022" s="441" t="s">
        <v>919</v>
      </c>
      <c r="C1022" s="273">
        <v>12470</v>
      </c>
      <c r="D1022" s="273">
        <v>17642</v>
      </c>
      <c r="E1022" s="273">
        <v>17226</v>
      </c>
      <c r="F1022" s="447">
        <v>0.97641990704001813</v>
      </c>
      <c r="G1022" s="273">
        <v>27764</v>
      </c>
      <c r="H1022" s="447">
        <v>-0.37955625990491282</v>
      </c>
      <c r="I1022" s="454" t="s">
        <v>920</v>
      </c>
      <c r="HQ1022"/>
      <c r="HR1022"/>
      <c r="HS1022"/>
      <c r="HT1022"/>
      <c r="HU1022"/>
      <c r="HV1022"/>
      <c r="HW1022"/>
      <c r="HX1022"/>
      <c r="HY1022"/>
      <c r="HZ1022"/>
      <c r="IA1022"/>
      <c r="IB1022"/>
      <c r="IC1022"/>
      <c r="ID1022"/>
      <c r="IE1022"/>
      <c r="IF1022"/>
      <c r="IG1022"/>
      <c r="IH1022"/>
      <c r="II1022"/>
      <c r="IJ1022"/>
      <c r="IK1022"/>
      <c r="IL1022"/>
      <c r="IM1022"/>
      <c r="IN1022"/>
      <c r="IO1022"/>
    </row>
    <row r="1023" spans="1:249" s="427" customFormat="1" ht="18" customHeight="1">
      <c r="A1023" s="378">
        <v>2149999</v>
      </c>
      <c r="B1023" s="344" t="s">
        <v>706</v>
      </c>
      <c r="C1023" s="273">
        <v>2749</v>
      </c>
      <c r="D1023" s="273"/>
      <c r="E1023" s="273">
        <v>2651</v>
      </c>
      <c r="F1023" s="447"/>
      <c r="G1023" s="273">
        <v>3008</v>
      </c>
      <c r="H1023" s="447">
        <v>-0.11868351063829785</v>
      </c>
      <c r="I1023" s="454"/>
      <c r="HQ1023"/>
      <c r="HR1023"/>
      <c r="HS1023"/>
      <c r="HT1023"/>
      <c r="HU1023"/>
      <c r="HV1023"/>
      <c r="HW1023"/>
      <c r="HX1023"/>
      <c r="HY1023"/>
      <c r="HZ1023"/>
      <c r="IA1023"/>
      <c r="IB1023"/>
      <c r="IC1023"/>
      <c r="ID1023"/>
      <c r="IE1023"/>
      <c r="IF1023"/>
      <c r="IG1023"/>
      <c r="IH1023"/>
      <c r="II1023"/>
      <c r="IJ1023"/>
      <c r="IK1023"/>
      <c r="IL1023"/>
      <c r="IM1023"/>
      <c r="IN1023"/>
      <c r="IO1023"/>
    </row>
    <row r="1024" spans="1:249" s="428" customFormat="1" ht="18" customHeight="1">
      <c r="A1024" s="459">
        <v>215</v>
      </c>
      <c r="B1024" s="344" t="s">
        <v>707</v>
      </c>
      <c r="C1024" s="273">
        <v>6678</v>
      </c>
      <c r="D1024" s="273"/>
      <c r="E1024" s="273">
        <v>7075</v>
      </c>
      <c r="F1024" s="447"/>
      <c r="G1024" s="273">
        <v>3568</v>
      </c>
      <c r="H1024" s="447">
        <v>0.98290358744394624</v>
      </c>
      <c r="I1024" s="454"/>
    </row>
    <row r="1025" spans="1:249" s="427" customFormat="1" ht="18" customHeight="1">
      <c r="A1025" s="378">
        <v>21501</v>
      </c>
      <c r="B1025" s="344" t="s">
        <v>708</v>
      </c>
      <c r="C1025" s="273"/>
      <c r="D1025" s="273"/>
      <c r="E1025" s="273">
        <v>0</v>
      </c>
      <c r="F1025" s="447"/>
      <c r="G1025" s="273">
        <v>0</v>
      </c>
      <c r="H1025" s="447"/>
      <c r="I1025" s="454"/>
      <c r="HQ1025"/>
      <c r="HR1025"/>
      <c r="HS1025"/>
      <c r="HT1025"/>
      <c r="HU1025"/>
      <c r="HV1025"/>
      <c r="HW1025"/>
      <c r="HX1025"/>
      <c r="HY1025"/>
      <c r="HZ1025"/>
      <c r="IA1025"/>
      <c r="IB1025"/>
      <c r="IC1025"/>
      <c r="ID1025"/>
      <c r="IE1025"/>
      <c r="IF1025"/>
      <c r="IG1025"/>
      <c r="IH1025"/>
      <c r="II1025"/>
      <c r="IJ1025"/>
      <c r="IK1025"/>
      <c r="IL1025"/>
      <c r="IM1025"/>
      <c r="IN1025"/>
      <c r="IO1025"/>
    </row>
    <row r="1026" spans="1:249" s="427" customFormat="1" ht="18" customHeight="1">
      <c r="A1026" s="378">
        <v>2150101</v>
      </c>
      <c r="B1026" s="344" t="s">
        <v>921</v>
      </c>
      <c r="C1026" s="273"/>
      <c r="D1026" s="273"/>
      <c r="E1026" s="273">
        <v>0</v>
      </c>
      <c r="F1026" s="447"/>
      <c r="G1026" s="273">
        <v>0</v>
      </c>
      <c r="H1026" s="447"/>
      <c r="I1026" s="454"/>
      <c r="HQ1026"/>
      <c r="HR1026"/>
      <c r="HS1026"/>
      <c r="HT1026"/>
      <c r="HU1026"/>
      <c r="HV1026"/>
      <c r="HW1026"/>
      <c r="HX1026"/>
      <c r="HY1026"/>
      <c r="HZ1026"/>
      <c r="IA1026"/>
      <c r="IB1026"/>
      <c r="IC1026"/>
      <c r="ID1026"/>
      <c r="IE1026"/>
      <c r="IF1026"/>
      <c r="IG1026"/>
      <c r="IH1026"/>
      <c r="II1026"/>
      <c r="IJ1026"/>
      <c r="IK1026"/>
      <c r="IL1026"/>
      <c r="IM1026"/>
      <c r="IN1026"/>
      <c r="IO1026"/>
    </row>
    <row r="1027" spans="1:249" s="427" customFormat="1" ht="18" customHeight="1">
      <c r="A1027" s="378">
        <v>2150102</v>
      </c>
      <c r="B1027" s="344" t="s">
        <v>922</v>
      </c>
      <c r="C1027" s="273"/>
      <c r="D1027" s="273"/>
      <c r="E1027" s="273">
        <v>0</v>
      </c>
      <c r="F1027" s="447"/>
      <c r="G1027" s="273">
        <v>0</v>
      </c>
      <c r="H1027" s="447"/>
      <c r="I1027" s="454"/>
      <c r="HQ1027"/>
      <c r="HR1027"/>
      <c r="HS1027"/>
      <c r="HT1027"/>
      <c r="HU1027"/>
      <c r="HV1027"/>
      <c r="HW1027"/>
      <c r="HX1027"/>
      <c r="HY1027"/>
      <c r="HZ1027"/>
      <c r="IA1027"/>
      <c r="IB1027"/>
      <c r="IC1027"/>
      <c r="ID1027"/>
      <c r="IE1027"/>
      <c r="IF1027"/>
      <c r="IG1027"/>
      <c r="IH1027"/>
      <c r="II1027"/>
      <c r="IJ1027"/>
      <c r="IK1027"/>
      <c r="IL1027"/>
      <c r="IM1027"/>
      <c r="IN1027"/>
      <c r="IO1027"/>
    </row>
    <row r="1028" spans="1:249" s="427" customFormat="1" ht="18" customHeight="1">
      <c r="A1028" s="378">
        <v>2150103</v>
      </c>
      <c r="B1028" s="344" t="s">
        <v>923</v>
      </c>
      <c r="C1028" s="273">
        <v>3042</v>
      </c>
      <c r="D1028" s="273"/>
      <c r="E1028" s="273">
        <v>7500</v>
      </c>
      <c r="F1028" s="447"/>
      <c r="G1028" s="273">
        <v>21188</v>
      </c>
      <c r="H1028" s="447">
        <v>-0.64602605248253731</v>
      </c>
      <c r="I1028" s="454"/>
      <c r="HQ1028"/>
      <c r="HR1028"/>
      <c r="HS1028"/>
      <c r="HT1028"/>
      <c r="HU1028"/>
      <c r="HV1028"/>
      <c r="HW1028"/>
      <c r="HX1028"/>
      <c r="HY1028"/>
      <c r="HZ1028"/>
      <c r="IA1028"/>
      <c r="IB1028"/>
      <c r="IC1028"/>
      <c r="ID1028"/>
      <c r="IE1028"/>
      <c r="IF1028"/>
      <c r="IG1028"/>
      <c r="IH1028"/>
      <c r="II1028"/>
      <c r="IJ1028"/>
      <c r="IK1028"/>
      <c r="IL1028"/>
      <c r="IM1028"/>
      <c r="IN1028"/>
      <c r="IO1028"/>
    </row>
    <row r="1029" spans="1:249" s="427" customFormat="1" ht="78.95" customHeight="1">
      <c r="A1029" s="378">
        <v>2150104</v>
      </c>
      <c r="B1029" s="441" t="s">
        <v>924</v>
      </c>
      <c r="C1029" s="273">
        <v>31586</v>
      </c>
      <c r="D1029" s="273">
        <v>35550</v>
      </c>
      <c r="E1029" s="273">
        <v>35106</v>
      </c>
      <c r="F1029" s="447">
        <v>0.98751054852320674</v>
      </c>
      <c r="G1029" s="273">
        <v>596791</v>
      </c>
      <c r="H1029" s="447">
        <v>-0.94117538635803821</v>
      </c>
      <c r="I1029" s="467" t="s">
        <v>925</v>
      </c>
      <c r="HQ1029"/>
      <c r="HR1029"/>
      <c r="HS1029"/>
      <c r="HT1029"/>
      <c r="HU1029"/>
      <c r="HV1029"/>
      <c r="HW1029"/>
      <c r="HX1029"/>
      <c r="HY1029"/>
      <c r="HZ1029"/>
      <c r="IA1029"/>
      <c r="IB1029"/>
      <c r="IC1029"/>
      <c r="ID1029"/>
      <c r="IE1029"/>
      <c r="IF1029"/>
      <c r="IG1029"/>
      <c r="IH1029"/>
      <c r="II1029"/>
      <c r="IJ1029"/>
      <c r="IK1029"/>
      <c r="IL1029"/>
      <c r="IM1029"/>
      <c r="IN1029"/>
      <c r="IO1029"/>
    </row>
    <row r="1030" spans="1:249" s="427" customFormat="1" ht="18" customHeight="1">
      <c r="A1030" s="378">
        <v>2150105</v>
      </c>
      <c r="B1030" s="344" t="s">
        <v>706</v>
      </c>
      <c r="C1030" s="273">
        <v>834</v>
      </c>
      <c r="D1030" s="273"/>
      <c r="E1030" s="273">
        <v>739</v>
      </c>
      <c r="F1030" s="447"/>
      <c r="G1030" s="273">
        <v>759</v>
      </c>
      <c r="H1030" s="447">
        <v>-2.6350461133069825E-2</v>
      </c>
      <c r="I1030" s="454"/>
      <c r="HQ1030"/>
      <c r="HR1030"/>
      <c r="HS1030"/>
      <c r="HT1030"/>
      <c r="HU1030"/>
      <c r="HV1030"/>
      <c r="HW1030"/>
      <c r="HX1030"/>
      <c r="HY1030"/>
      <c r="HZ1030"/>
      <c r="IA1030"/>
      <c r="IB1030"/>
      <c r="IC1030"/>
      <c r="ID1030"/>
      <c r="IE1030"/>
      <c r="IF1030"/>
      <c r="IG1030"/>
      <c r="IH1030"/>
      <c r="II1030"/>
      <c r="IJ1030"/>
      <c r="IK1030"/>
      <c r="IL1030"/>
      <c r="IM1030"/>
      <c r="IN1030"/>
      <c r="IO1030"/>
    </row>
    <row r="1031" spans="1:249" s="427" customFormat="1" ht="18" customHeight="1">
      <c r="A1031" s="378">
        <v>2150106</v>
      </c>
      <c r="B1031" s="344" t="s">
        <v>707</v>
      </c>
      <c r="C1031" s="273"/>
      <c r="D1031" s="273"/>
      <c r="E1031" s="273">
        <v>0</v>
      </c>
      <c r="F1031" s="447"/>
      <c r="G1031" s="273">
        <v>0</v>
      </c>
      <c r="H1031" s="447"/>
      <c r="I1031" s="454"/>
      <c r="HQ1031"/>
      <c r="HR1031"/>
      <c r="HS1031"/>
      <c r="HT1031"/>
      <c r="HU1031"/>
      <c r="HV1031"/>
      <c r="HW1031"/>
      <c r="HX1031"/>
      <c r="HY1031"/>
      <c r="HZ1031"/>
      <c r="IA1031"/>
      <c r="IB1031"/>
      <c r="IC1031"/>
      <c r="ID1031"/>
      <c r="IE1031"/>
      <c r="IF1031"/>
      <c r="IG1031"/>
      <c r="IH1031"/>
      <c r="II1031"/>
      <c r="IJ1031"/>
      <c r="IK1031"/>
      <c r="IL1031"/>
      <c r="IM1031"/>
      <c r="IN1031"/>
      <c r="IO1031"/>
    </row>
    <row r="1032" spans="1:249" s="427" customFormat="1" ht="18" customHeight="1">
      <c r="A1032" s="378">
        <v>2150107</v>
      </c>
      <c r="B1032" s="344" t="s">
        <v>708</v>
      </c>
      <c r="C1032" s="273"/>
      <c r="D1032" s="273"/>
      <c r="E1032" s="273">
        <v>0</v>
      </c>
      <c r="F1032" s="447"/>
      <c r="G1032" s="273">
        <v>0</v>
      </c>
      <c r="H1032" s="447"/>
      <c r="I1032" s="454"/>
      <c r="HQ1032"/>
      <c r="HR1032"/>
      <c r="HS1032"/>
      <c r="HT1032"/>
      <c r="HU1032"/>
      <c r="HV1032"/>
      <c r="HW1032"/>
      <c r="HX1032"/>
      <c r="HY1032"/>
      <c r="HZ1032"/>
      <c r="IA1032"/>
      <c r="IB1032"/>
      <c r="IC1032"/>
      <c r="ID1032"/>
      <c r="IE1032"/>
      <c r="IF1032"/>
      <c r="IG1032"/>
      <c r="IH1032"/>
      <c r="II1032"/>
      <c r="IJ1032"/>
      <c r="IK1032"/>
      <c r="IL1032"/>
      <c r="IM1032"/>
      <c r="IN1032"/>
      <c r="IO1032"/>
    </row>
    <row r="1033" spans="1:249" s="427" customFormat="1" ht="18" customHeight="1">
      <c r="A1033" s="378">
        <v>2150108</v>
      </c>
      <c r="B1033" s="344" t="s">
        <v>926</v>
      </c>
      <c r="C1033" s="273"/>
      <c r="D1033" s="273"/>
      <c r="E1033" s="273">
        <v>0</v>
      </c>
      <c r="F1033" s="447"/>
      <c r="G1033" s="273">
        <v>0</v>
      </c>
      <c r="H1033" s="447"/>
      <c r="I1033" s="454"/>
      <c r="HQ1033"/>
      <c r="HR1033"/>
      <c r="HS1033"/>
      <c r="HT1033"/>
      <c r="HU1033"/>
      <c r="HV1033"/>
      <c r="HW1033"/>
      <c r="HX1033"/>
      <c r="HY1033"/>
      <c r="HZ1033"/>
      <c r="IA1033"/>
      <c r="IB1033"/>
      <c r="IC1033"/>
      <c r="ID1033"/>
      <c r="IE1033"/>
      <c r="IF1033"/>
      <c r="IG1033"/>
      <c r="IH1033"/>
      <c r="II1033"/>
      <c r="IJ1033"/>
      <c r="IK1033"/>
      <c r="IL1033"/>
      <c r="IM1033"/>
      <c r="IN1033"/>
      <c r="IO1033"/>
    </row>
    <row r="1034" spans="1:249" s="427" customFormat="1" ht="18" customHeight="1">
      <c r="A1034" s="378">
        <v>2150199</v>
      </c>
      <c r="B1034" s="344" t="s">
        <v>927</v>
      </c>
      <c r="C1034" s="273">
        <v>395</v>
      </c>
      <c r="D1034" s="273"/>
      <c r="E1034" s="273">
        <v>16087</v>
      </c>
      <c r="F1034" s="447"/>
      <c r="G1034" s="273">
        <v>27723</v>
      </c>
      <c r="H1034" s="447">
        <v>-0.41972369512678998</v>
      </c>
      <c r="I1034" s="454"/>
      <c r="HQ1034"/>
      <c r="HR1034"/>
      <c r="HS1034"/>
      <c r="HT1034"/>
      <c r="HU1034"/>
      <c r="HV1034"/>
      <c r="HW1034"/>
      <c r="HX1034"/>
      <c r="HY1034"/>
      <c r="HZ1034"/>
      <c r="IA1034"/>
      <c r="IB1034"/>
      <c r="IC1034"/>
      <c r="ID1034"/>
      <c r="IE1034"/>
      <c r="IF1034"/>
      <c r="IG1034"/>
      <c r="IH1034"/>
      <c r="II1034"/>
      <c r="IJ1034"/>
      <c r="IK1034"/>
      <c r="IL1034"/>
      <c r="IM1034"/>
      <c r="IN1034"/>
      <c r="IO1034"/>
    </row>
    <row r="1035" spans="1:249" s="427" customFormat="1" ht="18" customHeight="1">
      <c r="A1035" s="378">
        <v>21502</v>
      </c>
      <c r="B1035" s="344" t="s">
        <v>928</v>
      </c>
      <c r="C1035" s="273">
        <v>30357</v>
      </c>
      <c r="D1035" s="273"/>
      <c r="E1035" s="273">
        <v>18280</v>
      </c>
      <c r="F1035" s="447"/>
      <c r="G1035" s="273">
        <v>568309</v>
      </c>
      <c r="H1035" s="447">
        <v>-0.96783439994791565</v>
      </c>
      <c r="I1035" s="454"/>
      <c r="HQ1035"/>
      <c r="HR1035"/>
      <c r="HS1035"/>
      <c r="HT1035"/>
      <c r="HU1035"/>
      <c r="HV1035"/>
      <c r="HW1035"/>
      <c r="HX1035"/>
      <c r="HY1035"/>
      <c r="HZ1035"/>
      <c r="IA1035"/>
      <c r="IB1035"/>
      <c r="IC1035"/>
      <c r="ID1035"/>
      <c r="IE1035"/>
      <c r="IF1035"/>
      <c r="IG1035"/>
      <c r="IH1035"/>
      <c r="II1035"/>
      <c r="IJ1035"/>
      <c r="IK1035"/>
      <c r="IL1035"/>
      <c r="IM1035"/>
      <c r="IN1035"/>
      <c r="IO1035"/>
    </row>
    <row r="1036" spans="1:249" s="427" customFormat="1" ht="18" customHeight="1">
      <c r="A1036" s="378">
        <v>2150201</v>
      </c>
      <c r="B1036" s="441" t="s">
        <v>929</v>
      </c>
      <c r="C1036" s="273">
        <v>434938</v>
      </c>
      <c r="D1036" s="273">
        <v>458487</v>
      </c>
      <c r="E1036" s="273">
        <v>425287</v>
      </c>
      <c r="F1036" s="447">
        <v>0.92758791416114306</v>
      </c>
      <c r="G1036" s="273">
        <v>383222</v>
      </c>
      <c r="H1036" s="447">
        <v>0.1097666626655045</v>
      </c>
      <c r="I1036" s="454"/>
      <c r="HQ1036"/>
      <c r="HR1036"/>
      <c r="HS1036"/>
      <c r="HT1036"/>
      <c r="HU1036"/>
      <c r="HV1036"/>
      <c r="HW1036"/>
      <c r="HX1036"/>
      <c r="HY1036"/>
      <c r="HZ1036"/>
      <c r="IA1036"/>
      <c r="IB1036"/>
      <c r="IC1036"/>
      <c r="ID1036"/>
      <c r="IE1036"/>
      <c r="IF1036"/>
      <c r="IG1036"/>
      <c r="IH1036"/>
      <c r="II1036"/>
      <c r="IJ1036"/>
      <c r="IK1036"/>
      <c r="IL1036"/>
      <c r="IM1036"/>
      <c r="IN1036"/>
      <c r="IO1036"/>
    </row>
    <row r="1037" spans="1:249" s="427" customFormat="1" ht="18" customHeight="1">
      <c r="A1037" s="378">
        <v>2150202</v>
      </c>
      <c r="B1037" s="344" t="s">
        <v>930</v>
      </c>
      <c r="C1037" s="273"/>
      <c r="D1037" s="273"/>
      <c r="E1037" s="273">
        <v>0</v>
      </c>
      <c r="F1037" s="447"/>
      <c r="G1037" s="273">
        <v>0</v>
      </c>
      <c r="H1037" s="447"/>
      <c r="I1037" s="454"/>
      <c r="HQ1037"/>
      <c r="HR1037"/>
      <c r="HS1037"/>
      <c r="HT1037"/>
      <c r="HU1037"/>
      <c r="HV1037"/>
      <c r="HW1037"/>
      <c r="HX1037"/>
      <c r="HY1037"/>
      <c r="HZ1037"/>
      <c r="IA1037"/>
      <c r="IB1037"/>
      <c r="IC1037"/>
      <c r="ID1037"/>
      <c r="IE1037"/>
      <c r="IF1037"/>
      <c r="IG1037"/>
      <c r="IH1037"/>
      <c r="II1037"/>
      <c r="IJ1037"/>
      <c r="IK1037"/>
      <c r="IL1037"/>
      <c r="IM1037"/>
      <c r="IN1037"/>
      <c r="IO1037"/>
    </row>
    <row r="1038" spans="1:249" s="427" customFormat="1" ht="18" customHeight="1">
      <c r="A1038" s="378">
        <v>2150203</v>
      </c>
      <c r="B1038" s="344" t="s">
        <v>931</v>
      </c>
      <c r="C1038" s="273"/>
      <c r="D1038" s="273"/>
      <c r="E1038" s="273">
        <v>0</v>
      </c>
      <c r="F1038" s="447"/>
      <c r="G1038" s="273">
        <v>0</v>
      </c>
      <c r="H1038" s="447"/>
      <c r="I1038" s="454"/>
      <c r="HQ1038"/>
      <c r="HR1038"/>
      <c r="HS1038"/>
      <c r="HT1038"/>
      <c r="HU1038"/>
      <c r="HV1038"/>
      <c r="HW1038"/>
      <c r="HX1038"/>
      <c r="HY1038"/>
      <c r="HZ1038"/>
      <c r="IA1038"/>
      <c r="IB1038"/>
      <c r="IC1038"/>
      <c r="ID1038"/>
      <c r="IE1038"/>
      <c r="IF1038"/>
      <c r="IG1038"/>
      <c r="IH1038"/>
      <c r="II1038"/>
      <c r="IJ1038"/>
      <c r="IK1038"/>
      <c r="IL1038"/>
      <c r="IM1038"/>
      <c r="IN1038"/>
      <c r="IO1038"/>
    </row>
    <row r="1039" spans="1:249" s="427" customFormat="1" ht="18" customHeight="1">
      <c r="A1039" s="378">
        <v>2150204</v>
      </c>
      <c r="B1039" s="344" t="s">
        <v>932</v>
      </c>
      <c r="C1039" s="273"/>
      <c r="D1039" s="273"/>
      <c r="E1039" s="273">
        <v>0</v>
      </c>
      <c r="F1039" s="447"/>
      <c r="G1039" s="273">
        <v>0</v>
      </c>
      <c r="H1039" s="447"/>
      <c r="I1039" s="454"/>
      <c r="HQ1039"/>
      <c r="HR1039"/>
      <c r="HS1039"/>
      <c r="HT1039"/>
      <c r="HU1039"/>
      <c r="HV1039"/>
      <c r="HW1039"/>
      <c r="HX1039"/>
      <c r="HY1039"/>
      <c r="HZ1039"/>
      <c r="IA1039"/>
      <c r="IB1039"/>
      <c r="IC1039"/>
      <c r="ID1039"/>
      <c r="IE1039"/>
      <c r="IF1039"/>
      <c r="IG1039"/>
      <c r="IH1039"/>
      <c r="II1039"/>
      <c r="IJ1039"/>
      <c r="IK1039"/>
      <c r="IL1039"/>
      <c r="IM1039"/>
      <c r="IN1039"/>
      <c r="IO1039"/>
    </row>
    <row r="1040" spans="1:249" s="427" customFormat="1" ht="18" customHeight="1">
      <c r="A1040" s="378">
        <v>2150205</v>
      </c>
      <c r="B1040" s="344" t="s">
        <v>933</v>
      </c>
      <c r="C1040" s="273"/>
      <c r="D1040" s="273"/>
      <c r="E1040" s="273">
        <v>0</v>
      </c>
      <c r="F1040" s="443"/>
      <c r="G1040" s="273">
        <v>0</v>
      </c>
      <c r="H1040" s="443"/>
      <c r="I1040" s="457"/>
      <c r="HQ1040"/>
      <c r="HR1040"/>
      <c r="HS1040"/>
      <c r="HT1040"/>
      <c r="HU1040"/>
      <c r="HV1040"/>
      <c r="HW1040"/>
      <c r="HX1040"/>
      <c r="HY1040"/>
      <c r="HZ1040"/>
      <c r="IA1040"/>
      <c r="IB1040"/>
      <c r="IC1040"/>
      <c r="ID1040"/>
      <c r="IE1040"/>
      <c r="IF1040"/>
      <c r="IG1040"/>
      <c r="IH1040"/>
      <c r="II1040"/>
      <c r="IJ1040"/>
      <c r="IK1040"/>
      <c r="IL1040"/>
      <c r="IM1040"/>
      <c r="IN1040"/>
      <c r="IO1040"/>
    </row>
    <row r="1041" spans="1:249" s="427" customFormat="1" ht="18" customHeight="1">
      <c r="A1041" s="378">
        <v>2150206</v>
      </c>
      <c r="B1041" s="344" t="s">
        <v>934</v>
      </c>
      <c r="C1041" s="273"/>
      <c r="D1041" s="273"/>
      <c r="E1041" s="273">
        <v>0</v>
      </c>
      <c r="F1041" s="443"/>
      <c r="G1041" s="273">
        <v>0</v>
      </c>
      <c r="H1041" s="443"/>
      <c r="I1041" s="454"/>
      <c r="HQ1041"/>
      <c r="HR1041"/>
      <c r="HS1041"/>
      <c r="HT1041"/>
      <c r="HU1041"/>
      <c r="HV1041"/>
      <c r="HW1041"/>
      <c r="HX1041"/>
      <c r="HY1041"/>
      <c r="HZ1041"/>
      <c r="IA1041"/>
      <c r="IB1041"/>
      <c r="IC1041"/>
      <c r="ID1041"/>
      <c r="IE1041"/>
      <c r="IF1041"/>
      <c r="IG1041"/>
      <c r="IH1041"/>
      <c r="II1041"/>
      <c r="IJ1041"/>
      <c r="IK1041"/>
      <c r="IL1041"/>
      <c r="IM1041"/>
      <c r="IN1041"/>
      <c r="IO1041"/>
    </row>
    <row r="1042" spans="1:249" s="427" customFormat="1" ht="18" customHeight="1">
      <c r="A1042" s="378">
        <v>2150207</v>
      </c>
      <c r="B1042" s="344" t="s">
        <v>935</v>
      </c>
      <c r="C1042" s="273">
        <v>434938</v>
      </c>
      <c r="D1042" s="273"/>
      <c r="E1042" s="273">
        <v>425287</v>
      </c>
      <c r="F1042" s="443"/>
      <c r="G1042" s="273">
        <v>383222</v>
      </c>
      <c r="H1042" s="447">
        <v>0.1097666626655045</v>
      </c>
      <c r="I1042" s="454"/>
      <c r="HQ1042"/>
      <c r="HR1042"/>
      <c r="HS1042"/>
      <c r="HT1042"/>
      <c r="HU1042"/>
      <c r="HV1042"/>
      <c r="HW1042"/>
      <c r="HX1042"/>
      <c r="HY1042"/>
      <c r="HZ1042"/>
      <c r="IA1042"/>
      <c r="IB1042"/>
      <c r="IC1042"/>
      <c r="ID1042"/>
      <c r="IE1042"/>
      <c r="IF1042"/>
      <c r="IG1042"/>
      <c r="IH1042"/>
      <c r="II1042"/>
      <c r="IJ1042"/>
      <c r="IK1042"/>
      <c r="IL1042"/>
      <c r="IM1042"/>
      <c r="IN1042"/>
      <c r="IO1042"/>
    </row>
    <row r="1043" spans="1:249" s="427" customFormat="1" ht="18" customHeight="1">
      <c r="A1043" s="378">
        <v>2150208</v>
      </c>
      <c r="B1043" s="441" t="s">
        <v>52</v>
      </c>
      <c r="C1043" s="462">
        <v>263529</v>
      </c>
      <c r="D1043" s="462">
        <v>236837</v>
      </c>
      <c r="E1043" s="462">
        <v>189879</v>
      </c>
      <c r="F1043" s="443">
        <v>0.80172861503903525</v>
      </c>
      <c r="G1043" s="462">
        <v>423376</v>
      </c>
      <c r="H1043" s="443">
        <v>-0.55151213106080643</v>
      </c>
      <c r="I1043" s="464"/>
      <c r="HQ1043"/>
      <c r="HR1043"/>
      <c r="HS1043"/>
      <c r="HT1043"/>
      <c r="HU1043"/>
      <c r="HV1043"/>
      <c r="HW1043"/>
      <c r="HX1043"/>
      <c r="HY1043"/>
      <c r="HZ1043"/>
      <c r="IA1043"/>
      <c r="IB1043"/>
      <c r="IC1043"/>
      <c r="ID1043"/>
      <c r="IE1043"/>
      <c r="IF1043"/>
      <c r="IG1043"/>
      <c r="IH1043"/>
      <c r="II1043"/>
      <c r="IJ1043"/>
      <c r="IK1043"/>
      <c r="IL1043"/>
      <c r="IM1043"/>
      <c r="IN1043"/>
      <c r="IO1043"/>
    </row>
    <row r="1044" spans="1:249" s="427" customFormat="1" ht="18" customHeight="1">
      <c r="A1044" s="378">
        <v>2150209</v>
      </c>
      <c r="B1044" s="441" t="s">
        <v>936</v>
      </c>
      <c r="C1044" s="273">
        <v>51022</v>
      </c>
      <c r="D1044" s="273">
        <v>28094</v>
      </c>
      <c r="E1044" s="273">
        <v>27622</v>
      </c>
      <c r="F1044" s="447">
        <v>0.98319925962839039</v>
      </c>
      <c r="G1044" s="273">
        <v>37962</v>
      </c>
      <c r="H1044" s="447">
        <v>-0.27237764079869342</v>
      </c>
      <c r="I1044" s="455"/>
      <c r="HQ1044"/>
      <c r="HR1044"/>
      <c r="HS1044"/>
      <c r="HT1044"/>
      <c r="HU1044"/>
      <c r="HV1044"/>
      <c r="HW1044"/>
      <c r="HX1044"/>
      <c r="HY1044"/>
      <c r="HZ1044"/>
      <c r="IA1044"/>
      <c r="IB1044"/>
      <c r="IC1044"/>
      <c r="ID1044"/>
      <c r="IE1044"/>
      <c r="IF1044"/>
      <c r="IG1044"/>
      <c r="IH1044"/>
      <c r="II1044"/>
      <c r="IJ1044"/>
      <c r="IK1044"/>
      <c r="IL1044"/>
      <c r="IM1044"/>
      <c r="IN1044"/>
      <c r="IO1044"/>
    </row>
    <row r="1045" spans="1:249" s="427" customFormat="1" ht="18" customHeight="1">
      <c r="A1045" s="378">
        <v>2150210</v>
      </c>
      <c r="B1045" s="344" t="s">
        <v>706</v>
      </c>
      <c r="C1045" s="273"/>
      <c r="D1045" s="273"/>
      <c r="E1045" s="273">
        <v>0</v>
      </c>
      <c r="F1045" s="447"/>
      <c r="G1045" s="273">
        <v>0</v>
      </c>
      <c r="H1045" s="447"/>
      <c r="I1045" s="454"/>
      <c r="HQ1045"/>
      <c r="HR1045"/>
      <c r="HS1045"/>
      <c r="HT1045"/>
      <c r="HU1045"/>
      <c r="HV1045"/>
      <c r="HW1045"/>
      <c r="HX1045"/>
      <c r="HY1045"/>
      <c r="HZ1045"/>
      <c r="IA1045"/>
      <c r="IB1045"/>
      <c r="IC1045"/>
      <c r="ID1045"/>
      <c r="IE1045"/>
      <c r="IF1045"/>
      <c r="IG1045"/>
      <c r="IH1045"/>
      <c r="II1045"/>
      <c r="IJ1045"/>
      <c r="IK1045"/>
      <c r="IL1045"/>
      <c r="IM1045"/>
      <c r="IN1045"/>
      <c r="IO1045"/>
    </row>
    <row r="1046" spans="1:249" s="427" customFormat="1" ht="18" customHeight="1">
      <c r="A1046" s="378">
        <v>2150212</v>
      </c>
      <c r="B1046" s="344" t="s">
        <v>707</v>
      </c>
      <c r="C1046" s="273"/>
      <c r="D1046" s="273"/>
      <c r="E1046" s="273">
        <v>0</v>
      </c>
      <c r="F1046" s="447"/>
      <c r="G1046" s="273">
        <v>0</v>
      </c>
      <c r="H1046" s="447"/>
      <c r="I1046" s="454"/>
      <c r="HQ1046"/>
      <c r="HR1046"/>
      <c r="HS1046"/>
      <c r="HT1046"/>
      <c r="HU1046"/>
      <c r="HV1046"/>
      <c r="HW1046"/>
      <c r="HX1046"/>
      <c r="HY1046"/>
      <c r="HZ1046"/>
      <c r="IA1046"/>
      <c r="IB1046"/>
      <c r="IC1046"/>
      <c r="ID1046"/>
      <c r="IE1046"/>
      <c r="IF1046"/>
      <c r="IG1046"/>
      <c r="IH1046"/>
      <c r="II1046"/>
      <c r="IJ1046"/>
      <c r="IK1046"/>
      <c r="IL1046"/>
      <c r="IM1046"/>
      <c r="IN1046"/>
      <c r="IO1046"/>
    </row>
    <row r="1047" spans="1:249" s="427" customFormat="1" ht="18" customHeight="1">
      <c r="A1047" s="378">
        <v>2150213</v>
      </c>
      <c r="B1047" s="344" t="s">
        <v>708</v>
      </c>
      <c r="C1047" s="273"/>
      <c r="D1047" s="273"/>
      <c r="E1047" s="273">
        <v>0</v>
      </c>
      <c r="F1047" s="447"/>
      <c r="G1047" s="273">
        <v>0</v>
      </c>
      <c r="H1047" s="447"/>
      <c r="I1047" s="454"/>
      <c r="HQ1047"/>
      <c r="HR1047"/>
      <c r="HS1047"/>
      <c r="HT1047"/>
      <c r="HU1047"/>
      <c r="HV1047"/>
      <c r="HW1047"/>
      <c r="HX1047"/>
      <c r="HY1047"/>
      <c r="HZ1047"/>
      <c r="IA1047"/>
      <c r="IB1047"/>
      <c r="IC1047"/>
      <c r="ID1047"/>
      <c r="IE1047"/>
      <c r="IF1047"/>
      <c r="IG1047"/>
      <c r="IH1047"/>
      <c r="II1047"/>
      <c r="IJ1047"/>
      <c r="IK1047"/>
      <c r="IL1047"/>
      <c r="IM1047"/>
      <c r="IN1047"/>
      <c r="IO1047"/>
    </row>
    <row r="1048" spans="1:249" s="427" customFormat="1" ht="18" customHeight="1">
      <c r="A1048" s="378">
        <v>2150214</v>
      </c>
      <c r="B1048" s="344" t="s">
        <v>937</v>
      </c>
      <c r="C1048" s="273"/>
      <c r="D1048" s="273"/>
      <c r="E1048" s="273">
        <v>0</v>
      </c>
      <c r="F1048" s="447"/>
      <c r="G1048" s="273">
        <v>0</v>
      </c>
      <c r="H1048" s="447"/>
      <c r="I1048" s="454"/>
      <c r="HQ1048"/>
      <c r="HR1048"/>
      <c r="HS1048"/>
      <c r="HT1048"/>
      <c r="HU1048"/>
      <c r="HV1048"/>
      <c r="HW1048"/>
      <c r="HX1048"/>
      <c r="HY1048"/>
      <c r="HZ1048"/>
      <c r="IA1048"/>
      <c r="IB1048"/>
      <c r="IC1048"/>
      <c r="ID1048"/>
      <c r="IE1048"/>
      <c r="IF1048"/>
      <c r="IG1048"/>
      <c r="IH1048"/>
      <c r="II1048"/>
      <c r="IJ1048"/>
      <c r="IK1048"/>
      <c r="IL1048"/>
      <c r="IM1048"/>
      <c r="IN1048"/>
      <c r="IO1048"/>
    </row>
    <row r="1049" spans="1:249" s="427" customFormat="1" ht="18" customHeight="1">
      <c r="A1049" s="378">
        <v>2150215</v>
      </c>
      <c r="B1049" s="344" t="s">
        <v>938</v>
      </c>
      <c r="C1049" s="273"/>
      <c r="D1049" s="273"/>
      <c r="E1049" s="273">
        <v>0</v>
      </c>
      <c r="F1049" s="447"/>
      <c r="G1049" s="273">
        <v>0</v>
      </c>
      <c r="H1049" s="447"/>
      <c r="I1049" s="454"/>
      <c r="HQ1049"/>
      <c r="HR1049"/>
      <c r="HS1049"/>
      <c r="HT1049"/>
      <c r="HU1049"/>
      <c r="HV1049"/>
      <c r="HW1049"/>
      <c r="HX1049"/>
      <c r="HY1049"/>
      <c r="HZ1049"/>
      <c r="IA1049"/>
      <c r="IB1049"/>
      <c r="IC1049"/>
      <c r="ID1049"/>
      <c r="IE1049"/>
      <c r="IF1049"/>
      <c r="IG1049"/>
      <c r="IH1049"/>
      <c r="II1049"/>
      <c r="IJ1049"/>
      <c r="IK1049"/>
      <c r="IL1049"/>
      <c r="IM1049"/>
      <c r="IN1049"/>
      <c r="IO1049"/>
    </row>
    <row r="1050" spans="1:249" s="427" customFormat="1" ht="18" customHeight="1">
      <c r="A1050" s="378">
        <v>2150299</v>
      </c>
      <c r="B1050" s="344" t="s">
        <v>939</v>
      </c>
      <c r="C1050" s="273"/>
      <c r="D1050" s="273"/>
      <c r="E1050" s="273">
        <v>0</v>
      </c>
      <c r="F1050" s="447"/>
      <c r="G1050" s="273">
        <v>0</v>
      </c>
      <c r="H1050" s="447"/>
      <c r="I1050" s="454"/>
      <c r="HQ1050"/>
      <c r="HR1050"/>
      <c r="HS1050"/>
      <c r="HT1050"/>
      <c r="HU1050"/>
      <c r="HV1050"/>
      <c r="HW1050"/>
      <c r="HX1050"/>
      <c r="HY1050"/>
      <c r="HZ1050"/>
      <c r="IA1050"/>
      <c r="IB1050"/>
      <c r="IC1050"/>
      <c r="ID1050"/>
      <c r="IE1050"/>
      <c r="IF1050"/>
      <c r="IG1050"/>
      <c r="IH1050"/>
      <c r="II1050"/>
      <c r="IJ1050"/>
      <c r="IK1050"/>
      <c r="IL1050"/>
      <c r="IM1050"/>
      <c r="IN1050"/>
      <c r="IO1050"/>
    </row>
    <row r="1051" spans="1:249" s="427" customFormat="1" ht="18" customHeight="1">
      <c r="A1051" s="378">
        <v>21503</v>
      </c>
      <c r="B1051" s="344" t="s">
        <v>940</v>
      </c>
      <c r="C1051" s="273"/>
      <c r="D1051" s="273"/>
      <c r="E1051" s="273">
        <v>0</v>
      </c>
      <c r="F1051" s="447"/>
      <c r="G1051" s="273">
        <v>0</v>
      </c>
      <c r="H1051" s="447"/>
      <c r="I1051" s="454"/>
      <c r="HQ1051"/>
      <c r="HR1051"/>
      <c r="HS1051"/>
      <c r="HT1051"/>
      <c r="HU1051"/>
      <c r="HV1051"/>
      <c r="HW1051"/>
      <c r="HX1051"/>
      <c r="HY1051"/>
      <c r="HZ1051"/>
      <c r="IA1051"/>
      <c r="IB1051"/>
      <c r="IC1051"/>
      <c r="ID1051"/>
      <c r="IE1051"/>
      <c r="IF1051"/>
      <c r="IG1051"/>
      <c r="IH1051"/>
      <c r="II1051"/>
      <c r="IJ1051"/>
      <c r="IK1051"/>
      <c r="IL1051"/>
      <c r="IM1051"/>
      <c r="IN1051"/>
      <c r="IO1051"/>
    </row>
    <row r="1052" spans="1:249" s="427" customFormat="1" ht="18" customHeight="1">
      <c r="A1052" s="378">
        <v>2150301</v>
      </c>
      <c r="B1052" s="344" t="s">
        <v>731</v>
      </c>
      <c r="C1052" s="273"/>
      <c r="D1052" s="273"/>
      <c r="E1052" s="273">
        <v>0</v>
      </c>
      <c r="F1052" s="447"/>
      <c r="G1052" s="273">
        <v>0</v>
      </c>
      <c r="H1052" s="447"/>
      <c r="I1052" s="454"/>
      <c r="HQ1052"/>
      <c r="HR1052"/>
      <c r="HS1052"/>
      <c r="HT1052"/>
      <c r="HU1052"/>
      <c r="HV1052"/>
      <c r="HW1052"/>
      <c r="HX1052"/>
      <c r="HY1052"/>
      <c r="HZ1052"/>
      <c r="IA1052"/>
      <c r="IB1052"/>
      <c r="IC1052"/>
      <c r="ID1052"/>
      <c r="IE1052"/>
      <c r="IF1052"/>
      <c r="IG1052"/>
      <c r="IH1052"/>
      <c r="II1052"/>
      <c r="IJ1052"/>
      <c r="IK1052"/>
      <c r="IL1052"/>
      <c r="IM1052"/>
      <c r="IN1052"/>
      <c r="IO1052"/>
    </row>
    <row r="1053" spans="1:249" s="427" customFormat="1" ht="18" customHeight="1">
      <c r="A1053" s="378">
        <v>2150302</v>
      </c>
      <c r="B1053" s="344" t="s">
        <v>941</v>
      </c>
      <c r="C1053" s="273">
        <v>51022</v>
      </c>
      <c r="D1053" s="273"/>
      <c r="E1053" s="273">
        <v>27622</v>
      </c>
      <c r="F1053" s="447"/>
      <c r="G1053" s="273">
        <v>37962</v>
      </c>
      <c r="H1053" s="447">
        <v>-0.27237764079869342</v>
      </c>
      <c r="I1053" s="454"/>
      <c r="HQ1053"/>
      <c r="HR1053"/>
      <c r="HS1053"/>
      <c r="HT1053"/>
      <c r="HU1053"/>
      <c r="HV1053"/>
      <c r="HW1053"/>
      <c r="HX1053"/>
      <c r="HY1053"/>
      <c r="HZ1053"/>
      <c r="IA1053"/>
      <c r="IB1053"/>
      <c r="IC1053"/>
      <c r="ID1053"/>
      <c r="IE1053"/>
      <c r="IF1053"/>
      <c r="IG1053"/>
      <c r="IH1053"/>
      <c r="II1053"/>
      <c r="IJ1053"/>
      <c r="IK1053"/>
      <c r="IL1053"/>
      <c r="IM1053"/>
      <c r="IN1053"/>
      <c r="IO1053"/>
    </row>
    <row r="1054" spans="1:249" s="427" customFormat="1" ht="18" customHeight="1">
      <c r="A1054" s="378">
        <v>2150303</v>
      </c>
      <c r="B1054" s="441" t="s">
        <v>942</v>
      </c>
      <c r="C1054" s="273">
        <v>5315</v>
      </c>
      <c r="D1054" s="273">
        <v>4263</v>
      </c>
      <c r="E1054" s="273">
        <v>4263</v>
      </c>
      <c r="F1054" s="447">
        <v>1</v>
      </c>
      <c r="G1054" s="273">
        <v>4400</v>
      </c>
      <c r="H1054" s="447">
        <v>-3.1136363636363629E-2</v>
      </c>
      <c r="I1054" s="454"/>
      <c r="HQ1054"/>
      <c r="HR1054"/>
      <c r="HS1054"/>
      <c r="HT1054"/>
      <c r="HU1054"/>
      <c r="HV1054"/>
      <c r="HW1054"/>
      <c r="HX1054"/>
      <c r="HY1054"/>
      <c r="HZ1054"/>
      <c r="IA1054"/>
      <c r="IB1054"/>
      <c r="IC1054"/>
      <c r="ID1054"/>
      <c r="IE1054"/>
      <c r="IF1054"/>
      <c r="IG1054"/>
      <c r="IH1054"/>
      <c r="II1054"/>
      <c r="IJ1054"/>
      <c r="IK1054"/>
      <c r="IL1054"/>
      <c r="IM1054"/>
      <c r="IN1054"/>
      <c r="IO1054"/>
    </row>
    <row r="1055" spans="1:249" s="427" customFormat="1" ht="18" customHeight="1">
      <c r="A1055" s="378">
        <v>2150399</v>
      </c>
      <c r="B1055" s="344" t="s">
        <v>706</v>
      </c>
      <c r="C1055" s="273"/>
      <c r="D1055" s="273"/>
      <c r="E1055" s="273">
        <v>0</v>
      </c>
      <c r="F1055" s="447"/>
      <c r="G1055" s="273">
        <v>0</v>
      </c>
      <c r="H1055" s="447"/>
      <c r="I1055" s="457"/>
      <c r="HQ1055"/>
      <c r="HR1055"/>
      <c r="HS1055"/>
      <c r="HT1055"/>
      <c r="HU1055"/>
      <c r="HV1055"/>
      <c r="HW1055"/>
      <c r="HX1055"/>
      <c r="HY1055"/>
      <c r="HZ1055"/>
      <c r="IA1055"/>
      <c r="IB1055"/>
      <c r="IC1055"/>
      <c r="ID1055"/>
      <c r="IE1055"/>
      <c r="IF1055"/>
      <c r="IG1055"/>
      <c r="IH1055"/>
      <c r="II1055"/>
      <c r="IJ1055"/>
      <c r="IK1055"/>
      <c r="IL1055"/>
      <c r="IM1055"/>
      <c r="IN1055"/>
      <c r="IO1055"/>
    </row>
    <row r="1056" spans="1:249" s="427" customFormat="1" ht="18" customHeight="1">
      <c r="A1056" s="378">
        <v>21505</v>
      </c>
      <c r="B1056" s="344" t="s">
        <v>707</v>
      </c>
      <c r="C1056" s="273"/>
      <c r="D1056" s="273"/>
      <c r="E1056" s="273">
        <v>0</v>
      </c>
      <c r="F1056" s="447"/>
      <c r="G1056" s="273">
        <v>0</v>
      </c>
      <c r="H1056" s="447"/>
      <c r="I1056" s="454"/>
      <c r="HQ1056"/>
      <c r="HR1056"/>
      <c r="HS1056"/>
      <c r="HT1056"/>
      <c r="HU1056"/>
      <c r="HV1056"/>
      <c r="HW1056"/>
      <c r="HX1056"/>
      <c r="HY1056"/>
      <c r="HZ1056"/>
      <c r="IA1056"/>
      <c r="IB1056"/>
      <c r="IC1056"/>
      <c r="ID1056"/>
      <c r="IE1056"/>
      <c r="IF1056"/>
      <c r="IG1056"/>
      <c r="IH1056"/>
      <c r="II1056"/>
      <c r="IJ1056"/>
      <c r="IK1056"/>
      <c r="IL1056"/>
      <c r="IM1056"/>
      <c r="IN1056"/>
      <c r="IO1056"/>
    </row>
    <row r="1057" spans="1:249" s="427" customFormat="1" ht="18" customHeight="1">
      <c r="A1057" s="378">
        <v>2150501</v>
      </c>
      <c r="B1057" s="344" t="s">
        <v>708</v>
      </c>
      <c r="C1057" s="273"/>
      <c r="D1057" s="273"/>
      <c r="E1057" s="273">
        <v>0</v>
      </c>
      <c r="F1057" s="447"/>
      <c r="G1057" s="273">
        <v>0</v>
      </c>
      <c r="H1057" s="447"/>
      <c r="I1057" s="454"/>
      <c r="HQ1057"/>
      <c r="HR1057"/>
      <c r="HS1057"/>
      <c r="HT1057"/>
      <c r="HU1057"/>
      <c r="HV1057"/>
      <c r="HW1057"/>
      <c r="HX1057"/>
      <c r="HY1057"/>
      <c r="HZ1057"/>
      <c r="IA1057"/>
      <c r="IB1057"/>
      <c r="IC1057"/>
      <c r="ID1057"/>
      <c r="IE1057"/>
      <c r="IF1057"/>
      <c r="IG1057"/>
      <c r="IH1057"/>
      <c r="II1057"/>
      <c r="IJ1057"/>
      <c r="IK1057"/>
      <c r="IL1057"/>
      <c r="IM1057"/>
      <c r="IN1057"/>
      <c r="IO1057"/>
    </row>
    <row r="1058" spans="1:249" s="427" customFormat="1" ht="18" customHeight="1">
      <c r="A1058" s="378">
        <v>2150502</v>
      </c>
      <c r="B1058" s="344" t="s">
        <v>943</v>
      </c>
      <c r="C1058" s="273">
        <v>4591</v>
      </c>
      <c r="D1058" s="273"/>
      <c r="E1058" s="273">
        <v>3555</v>
      </c>
      <c r="F1058" s="447"/>
      <c r="G1058" s="273">
        <v>3694</v>
      </c>
      <c r="H1058" s="447">
        <v>-3.7628586897671901E-2</v>
      </c>
      <c r="I1058" s="454"/>
      <c r="HQ1058"/>
      <c r="HR1058"/>
      <c r="HS1058"/>
      <c r="HT1058"/>
      <c r="HU1058"/>
      <c r="HV1058"/>
      <c r="HW1058"/>
      <c r="HX1058"/>
      <c r="HY1058"/>
      <c r="HZ1058"/>
      <c r="IA1058"/>
      <c r="IB1058"/>
      <c r="IC1058"/>
      <c r="ID1058"/>
      <c r="IE1058"/>
      <c r="IF1058"/>
      <c r="IG1058"/>
      <c r="IH1058"/>
      <c r="II1058"/>
      <c r="IJ1058"/>
      <c r="IK1058"/>
      <c r="IL1058"/>
      <c r="IM1058"/>
      <c r="IN1058"/>
      <c r="IO1058"/>
    </row>
    <row r="1059" spans="1:249" s="427" customFormat="1" ht="18" customHeight="1">
      <c r="A1059" s="378">
        <v>2150503</v>
      </c>
      <c r="B1059" s="344" t="s">
        <v>944</v>
      </c>
      <c r="C1059" s="273">
        <v>724</v>
      </c>
      <c r="D1059" s="273"/>
      <c r="E1059" s="273">
        <v>708</v>
      </c>
      <c r="F1059" s="447"/>
      <c r="G1059" s="273">
        <v>706</v>
      </c>
      <c r="H1059" s="447">
        <v>2.8328611898016387E-3</v>
      </c>
      <c r="I1059" s="454"/>
      <c r="HQ1059"/>
      <c r="HR1059"/>
      <c r="HS1059"/>
      <c r="HT1059"/>
      <c r="HU1059"/>
      <c r="HV1059"/>
      <c r="HW1059"/>
      <c r="HX1059"/>
      <c r="HY1059"/>
      <c r="HZ1059"/>
      <c r="IA1059"/>
      <c r="IB1059"/>
      <c r="IC1059"/>
      <c r="ID1059"/>
      <c r="IE1059"/>
      <c r="IF1059"/>
      <c r="IG1059"/>
      <c r="IH1059"/>
      <c r="II1059"/>
      <c r="IJ1059"/>
      <c r="IK1059"/>
      <c r="IL1059"/>
      <c r="IM1059"/>
      <c r="IN1059"/>
      <c r="IO1059"/>
    </row>
    <row r="1060" spans="1:249" s="427" customFormat="1" ht="18" customHeight="1">
      <c r="A1060" s="378">
        <v>2150505</v>
      </c>
      <c r="B1060" s="344" t="s">
        <v>945</v>
      </c>
      <c r="C1060" s="273"/>
      <c r="D1060" s="273"/>
      <c r="E1060" s="273">
        <v>0</v>
      </c>
      <c r="F1060" s="447"/>
      <c r="G1060" s="273">
        <v>0</v>
      </c>
      <c r="H1060" s="447"/>
      <c r="I1060" s="454"/>
      <c r="HQ1060"/>
      <c r="HR1060"/>
      <c r="HS1060"/>
      <c r="HT1060"/>
      <c r="HU1060"/>
      <c r="HV1060"/>
      <c r="HW1060"/>
      <c r="HX1060"/>
      <c r="HY1060"/>
      <c r="HZ1060"/>
      <c r="IA1060"/>
      <c r="IB1060"/>
      <c r="IC1060"/>
      <c r="ID1060"/>
      <c r="IE1060"/>
      <c r="IF1060"/>
      <c r="IG1060"/>
      <c r="IH1060"/>
      <c r="II1060"/>
      <c r="IJ1060"/>
      <c r="IK1060"/>
      <c r="IL1060"/>
      <c r="IM1060"/>
      <c r="IN1060"/>
      <c r="IO1060"/>
    </row>
    <row r="1061" spans="1:249" s="427" customFormat="1" ht="18" customHeight="1">
      <c r="A1061" s="378">
        <v>2150506</v>
      </c>
      <c r="B1061" s="441" t="s">
        <v>946</v>
      </c>
      <c r="C1061" s="273">
        <v>144829</v>
      </c>
      <c r="D1061" s="273">
        <v>169181</v>
      </c>
      <c r="E1061" s="273">
        <v>138285</v>
      </c>
      <c r="F1061" s="447">
        <v>0.81737902010273022</v>
      </c>
      <c r="G1061" s="273">
        <v>108548</v>
      </c>
      <c r="H1061" s="447">
        <v>0.27395253712643264</v>
      </c>
      <c r="I1061" s="454"/>
      <c r="HQ1061"/>
      <c r="HR1061"/>
      <c r="HS1061"/>
      <c r="HT1061"/>
      <c r="HU1061"/>
      <c r="HV1061"/>
      <c r="HW1061"/>
      <c r="HX1061"/>
      <c r="HY1061"/>
      <c r="HZ1061"/>
      <c r="IA1061"/>
      <c r="IB1061"/>
      <c r="IC1061"/>
      <c r="ID1061"/>
      <c r="IE1061"/>
      <c r="IF1061"/>
      <c r="IG1061"/>
      <c r="IH1061"/>
      <c r="II1061"/>
      <c r="IJ1061"/>
      <c r="IK1061"/>
      <c r="IL1061"/>
      <c r="IM1061"/>
      <c r="IN1061"/>
      <c r="IO1061"/>
    </row>
    <row r="1062" spans="1:249" s="427" customFormat="1" ht="18" customHeight="1">
      <c r="A1062" s="378">
        <v>2150507</v>
      </c>
      <c r="B1062" s="344" t="s">
        <v>706</v>
      </c>
      <c r="C1062" s="273"/>
      <c r="D1062" s="273"/>
      <c r="E1062" s="273">
        <v>0</v>
      </c>
      <c r="F1062" s="447"/>
      <c r="G1062" s="273">
        <v>0</v>
      </c>
      <c r="H1062" s="447"/>
      <c r="I1062" s="454"/>
      <c r="HQ1062"/>
      <c r="HR1062"/>
      <c r="HS1062"/>
      <c r="HT1062"/>
      <c r="HU1062"/>
      <c r="HV1062"/>
      <c r="HW1062"/>
      <c r="HX1062"/>
      <c r="HY1062"/>
      <c r="HZ1062"/>
      <c r="IA1062"/>
      <c r="IB1062"/>
      <c r="IC1062"/>
      <c r="ID1062"/>
      <c r="IE1062"/>
      <c r="IF1062"/>
      <c r="IG1062"/>
      <c r="IH1062"/>
      <c r="II1062"/>
      <c r="IJ1062"/>
      <c r="IK1062"/>
      <c r="IL1062"/>
      <c r="IM1062"/>
      <c r="IN1062"/>
      <c r="IO1062"/>
    </row>
    <row r="1063" spans="1:249" s="427" customFormat="1" ht="18" customHeight="1">
      <c r="A1063" s="378">
        <v>2150508</v>
      </c>
      <c r="B1063" s="344" t="s">
        <v>707</v>
      </c>
      <c r="C1063" s="273"/>
      <c r="D1063" s="273"/>
      <c r="E1063" s="273">
        <v>17</v>
      </c>
      <c r="F1063" s="447"/>
      <c r="G1063" s="273">
        <v>69</v>
      </c>
      <c r="H1063" s="447">
        <v>-0.75362318840579712</v>
      </c>
      <c r="I1063" s="454"/>
      <c r="HQ1063"/>
      <c r="HR1063"/>
      <c r="HS1063"/>
      <c r="HT1063"/>
      <c r="HU1063"/>
      <c r="HV1063"/>
      <c r="HW1063"/>
      <c r="HX1063"/>
      <c r="HY1063"/>
      <c r="HZ1063"/>
      <c r="IA1063"/>
      <c r="IB1063"/>
      <c r="IC1063"/>
      <c r="ID1063"/>
      <c r="IE1063"/>
      <c r="IF1063"/>
      <c r="IG1063"/>
      <c r="IH1063"/>
      <c r="II1063"/>
      <c r="IJ1063"/>
      <c r="IK1063"/>
      <c r="IL1063"/>
      <c r="IM1063"/>
      <c r="IN1063"/>
      <c r="IO1063"/>
    </row>
    <row r="1064" spans="1:249" s="427" customFormat="1" ht="18" customHeight="1">
      <c r="A1064" s="378">
        <v>2150509</v>
      </c>
      <c r="B1064" s="344" t="s">
        <v>708</v>
      </c>
      <c r="C1064" s="273"/>
      <c r="D1064" s="273"/>
      <c r="E1064" s="273">
        <v>0</v>
      </c>
      <c r="F1064" s="447"/>
      <c r="G1064" s="273">
        <v>0</v>
      </c>
      <c r="H1064" s="447"/>
      <c r="I1064" s="457"/>
      <c r="HQ1064"/>
      <c r="HR1064"/>
      <c r="HS1064"/>
      <c r="HT1064"/>
      <c r="HU1064"/>
      <c r="HV1064"/>
      <c r="HW1064"/>
      <c r="HX1064"/>
      <c r="HY1064"/>
      <c r="HZ1064"/>
      <c r="IA1064"/>
      <c r="IB1064"/>
      <c r="IC1064"/>
      <c r="ID1064"/>
      <c r="IE1064"/>
      <c r="IF1064"/>
      <c r="IG1064"/>
      <c r="IH1064"/>
      <c r="II1064"/>
      <c r="IJ1064"/>
      <c r="IK1064"/>
      <c r="IL1064"/>
      <c r="IM1064"/>
      <c r="IN1064"/>
      <c r="IO1064"/>
    </row>
    <row r="1065" spans="1:249" s="427" customFormat="1" ht="18" customHeight="1">
      <c r="A1065" s="378">
        <v>2150510</v>
      </c>
      <c r="B1065" s="344" t="s">
        <v>947</v>
      </c>
      <c r="C1065" s="273"/>
      <c r="D1065" s="273"/>
      <c r="E1065" s="273">
        <v>0</v>
      </c>
      <c r="F1065" s="447"/>
      <c r="G1065" s="273">
        <v>0</v>
      </c>
      <c r="H1065" s="447"/>
      <c r="I1065" s="454"/>
      <c r="HQ1065"/>
      <c r="HR1065"/>
      <c r="HS1065"/>
      <c r="HT1065"/>
      <c r="HU1065"/>
      <c r="HV1065"/>
      <c r="HW1065"/>
      <c r="HX1065"/>
      <c r="HY1065"/>
      <c r="HZ1065"/>
      <c r="IA1065"/>
      <c r="IB1065"/>
      <c r="IC1065"/>
      <c r="ID1065"/>
      <c r="IE1065"/>
      <c r="IF1065"/>
      <c r="IG1065"/>
      <c r="IH1065"/>
      <c r="II1065"/>
      <c r="IJ1065"/>
      <c r="IK1065"/>
      <c r="IL1065"/>
      <c r="IM1065"/>
      <c r="IN1065"/>
      <c r="IO1065"/>
    </row>
    <row r="1066" spans="1:249" s="427" customFormat="1" ht="18" customHeight="1">
      <c r="A1066" s="378">
        <v>2150511</v>
      </c>
      <c r="B1066" s="344" t="s">
        <v>948</v>
      </c>
      <c r="C1066" s="273">
        <v>144829</v>
      </c>
      <c r="D1066" s="273"/>
      <c r="E1066" s="273">
        <v>138268</v>
      </c>
      <c r="F1066" s="447"/>
      <c r="G1066" s="273">
        <v>108479</v>
      </c>
      <c r="H1066" s="447">
        <v>0.2746061449681505</v>
      </c>
      <c r="I1066" s="454"/>
      <c r="HQ1066"/>
      <c r="HR1066"/>
      <c r="HS1066"/>
      <c r="HT1066"/>
      <c r="HU1066"/>
      <c r="HV1066"/>
      <c r="HW1066"/>
      <c r="HX1066"/>
      <c r="HY1066"/>
      <c r="HZ1066"/>
      <c r="IA1066"/>
      <c r="IB1066"/>
      <c r="IC1066"/>
      <c r="ID1066"/>
      <c r="IE1066"/>
      <c r="IF1066"/>
      <c r="IG1066"/>
      <c r="IH1066"/>
      <c r="II1066"/>
      <c r="IJ1066"/>
      <c r="IK1066"/>
      <c r="IL1066"/>
      <c r="IM1066"/>
      <c r="IN1066"/>
      <c r="IO1066"/>
    </row>
    <row r="1067" spans="1:249" s="427" customFormat="1" ht="42.95" customHeight="1">
      <c r="A1067" s="378">
        <v>2150513</v>
      </c>
      <c r="B1067" s="441" t="s">
        <v>949</v>
      </c>
      <c r="C1067" s="273">
        <v>62363</v>
      </c>
      <c r="D1067" s="273">
        <v>35299</v>
      </c>
      <c r="E1067" s="273">
        <v>19709</v>
      </c>
      <c r="F1067" s="447">
        <v>0.55834442902065218</v>
      </c>
      <c r="G1067" s="273">
        <v>272466</v>
      </c>
      <c r="H1067" s="447">
        <v>-0.92766436913229544</v>
      </c>
      <c r="I1067" s="467" t="s">
        <v>950</v>
      </c>
      <c r="HQ1067"/>
      <c r="HR1067"/>
      <c r="HS1067"/>
      <c r="HT1067"/>
      <c r="HU1067"/>
      <c r="HV1067"/>
      <c r="HW1067"/>
      <c r="HX1067"/>
      <c r="HY1067"/>
      <c r="HZ1067"/>
      <c r="IA1067"/>
      <c r="IB1067"/>
      <c r="IC1067"/>
      <c r="ID1067"/>
      <c r="IE1067"/>
      <c r="IF1067"/>
      <c r="IG1067"/>
      <c r="IH1067"/>
      <c r="II1067"/>
      <c r="IJ1067"/>
      <c r="IK1067"/>
      <c r="IL1067"/>
      <c r="IM1067"/>
      <c r="IN1067"/>
      <c r="IO1067"/>
    </row>
    <row r="1068" spans="1:249" s="427" customFormat="1" ht="30" customHeight="1">
      <c r="A1068" s="378">
        <v>2150514</v>
      </c>
      <c r="B1068" s="344" t="s">
        <v>951</v>
      </c>
      <c r="C1068" s="273">
        <v>12000</v>
      </c>
      <c r="D1068" s="273"/>
      <c r="E1068" s="273">
        <v>0</v>
      </c>
      <c r="F1068" s="447"/>
      <c r="G1068" s="273">
        <v>188121</v>
      </c>
      <c r="H1068" s="447">
        <v>-1</v>
      </c>
      <c r="I1068" s="454"/>
      <c r="HQ1068"/>
      <c r="HR1068"/>
      <c r="HS1068"/>
      <c r="HT1068"/>
      <c r="HU1068"/>
      <c r="HV1068"/>
      <c r="HW1068"/>
      <c r="HX1068"/>
      <c r="HY1068"/>
      <c r="HZ1068"/>
      <c r="IA1068"/>
      <c r="IB1068"/>
      <c r="IC1068"/>
      <c r="ID1068"/>
      <c r="IE1068"/>
      <c r="IF1068"/>
      <c r="IG1068"/>
      <c r="IH1068"/>
      <c r="II1068"/>
      <c r="IJ1068"/>
      <c r="IK1068"/>
      <c r="IL1068"/>
      <c r="IM1068"/>
      <c r="IN1068"/>
      <c r="IO1068"/>
    </row>
    <row r="1069" spans="1:249" s="427" customFormat="1" ht="42" customHeight="1">
      <c r="A1069" s="378">
        <v>2150515</v>
      </c>
      <c r="B1069" s="344" t="s">
        <v>952</v>
      </c>
      <c r="C1069" s="273">
        <v>50363</v>
      </c>
      <c r="D1069" s="273"/>
      <c r="E1069" s="273">
        <v>19709</v>
      </c>
      <c r="F1069" s="443"/>
      <c r="G1069" s="273">
        <v>84345</v>
      </c>
      <c r="H1069" s="447">
        <v>-0.76632876874740652</v>
      </c>
      <c r="I1069" s="454"/>
      <c r="HQ1069"/>
      <c r="HR1069"/>
      <c r="HS1069"/>
      <c r="HT1069"/>
      <c r="HU1069"/>
      <c r="HV1069"/>
      <c r="HW1069"/>
      <c r="HX1069"/>
      <c r="HY1069"/>
      <c r="HZ1069"/>
      <c r="IA1069"/>
      <c r="IB1069"/>
      <c r="IC1069"/>
      <c r="ID1069"/>
      <c r="IE1069"/>
      <c r="IF1069"/>
      <c r="IG1069"/>
      <c r="IH1069"/>
      <c r="II1069"/>
      <c r="IJ1069"/>
      <c r="IK1069"/>
      <c r="IL1069"/>
      <c r="IM1069"/>
      <c r="IN1069"/>
      <c r="IO1069"/>
    </row>
    <row r="1070" spans="1:249" s="427" customFormat="1" ht="24.95" customHeight="1">
      <c r="A1070" s="378">
        <v>2150599</v>
      </c>
      <c r="B1070" s="441" t="s">
        <v>54</v>
      </c>
      <c r="C1070" s="458">
        <v>88173</v>
      </c>
      <c r="D1070" s="458">
        <v>262672</v>
      </c>
      <c r="E1070" s="458">
        <v>261953</v>
      </c>
      <c r="F1070" s="443">
        <v>0.9972627459340927</v>
      </c>
      <c r="G1070" s="458">
        <v>109575</v>
      </c>
      <c r="H1070" s="443">
        <v>1.3906274241387178</v>
      </c>
      <c r="I1070" s="454"/>
      <c r="HQ1070"/>
      <c r="HR1070"/>
      <c r="HS1070"/>
      <c r="HT1070"/>
      <c r="HU1070"/>
      <c r="HV1070"/>
      <c r="HW1070"/>
      <c r="HX1070"/>
      <c r="HY1070"/>
      <c r="HZ1070"/>
      <c r="IA1070"/>
      <c r="IB1070"/>
      <c r="IC1070"/>
      <c r="ID1070"/>
      <c r="IE1070"/>
      <c r="IF1070"/>
      <c r="IG1070"/>
      <c r="IH1070"/>
      <c r="II1070"/>
      <c r="IJ1070"/>
      <c r="IK1070"/>
      <c r="IL1070"/>
      <c r="IM1070"/>
      <c r="IN1070"/>
      <c r="IO1070"/>
    </row>
    <row r="1071" spans="1:249" s="427" customFormat="1" ht="21" customHeight="1">
      <c r="A1071" s="378">
        <v>21506</v>
      </c>
      <c r="B1071" s="441" t="s">
        <v>953</v>
      </c>
      <c r="C1071" s="273">
        <v>1821</v>
      </c>
      <c r="D1071" s="273">
        <v>2451</v>
      </c>
      <c r="E1071" s="273">
        <v>2332</v>
      </c>
      <c r="F1071" s="447">
        <v>0.9514483884128927</v>
      </c>
      <c r="G1071" s="273">
        <v>1820</v>
      </c>
      <c r="H1071" s="447">
        <v>0.28131868131868143</v>
      </c>
      <c r="I1071" s="456"/>
      <c r="HQ1071"/>
      <c r="HR1071"/>
      <c r="HS1071"/>
      <c r="HT1071"/>
      <c r="HU1071"/>
      <c r="HV1071"/>
      <c r="HW1071"/>
      <c r="HX1071"/>
      <c r="HY1071"/>
      <c r="HZ1071"/>
      <c r="IA1071"/>
      <c r="IB1071"/>
      <c r="IC1071"/>
      <c r="ID1071"/>
      <c r="IE1071"/>
      <c r="IF1071"/>
      <c r="IG1071"/>
      <c r="IH1071"/>
      <c r="II1071"/>
      <c r="IJ1071"/>
      <c r="IK1071"/>
      <c r="IL1071"/>
      <c r="IM1071"/>
      <c r="IN1071"/>
      <c r="IO1071"/>
    </row>
    <row r="1072" spans="1:249" s="427" customFormat="1" ht="18" customHeight="1">
      <c r="A1072" s="378">
        <v>2150601</v>
      </c>
      <c r="B1072" s="344" t="s">
        <v>706</v>
      </c>
      <c r="C1072" s="273">
        <v>741</v>
      </c>
      <c r="D1072" s="273"/>
      <c r="E1072" s="273">
        <v>862</v>
      </c>
      <c r="F1072" s="447"/>
      <c r="G1072" s="273">
        <v>777</v>
      </c>
      <c r="H1072" s="447">
        <v>0.10939510939510932</v>
      </c>
      <c r="I1072" s="454"/>
      <c r="HQ1072"/>
      <c r="HR1072"/>
      <c r="HS1072"/>
      <c r="HT1072"/>
      <c r="HU1072"/>
      <c r="HV1072"/>
      <c r="HW1072"/>
      <c r="HX1072"/>
      <c r="HY1072"/>
      <c r="HZ1072"/>
      <c r="IA1072"/>
      <c r="IB1072"/>
      <c r="IC1072"/>
      <c r="ID1072"/>
      <c r="IE1072"/>
      <c r="IF1072"/>
      <c r="IG1072"/>
      <c r="IH1072"/>
      <c r="II1072"/>
      <c r="IJ1072"/>
      <c r="IK1072"/>
      <c r="IL1072"/>
      <c r="IM1072"/>
      <c r="IN1072"/>
      <c r="IO1072"/>
    </row>
    <row r="1073" spans="1:249" s="427" customFormat="1" ht="18" customHeight="1">
      <c r="A1073" s="378">
        <v>2150602</v>
      </c>
      <c r="B1073" s="344" t="s">
        <v>707</v>
      </c>
      <c r="C1073" s="273">
        <v>1081</v>
      </c>
      <c r="D1073" s="273"/>
      <c r="E1073" s="273">
        <v>1470</v>
      </c>
      <c r="F1073" s="447"/>
      <c r="G1073" s="273">
        <v>1043</v>
      </c>
      <c r="H1073" s="447">
        <v>0.40939597315436238</v>
      </c>
      <c r="I1073" s="454"/>
      <c r="HQ1073"/>
      <c r="HR1073"/>
      <c r="HS1073"/>
      <c r="HT1073"/>
      <c r="HU1073"/>
      <c r="HV1073"/>
      <c r="HW1073"/>
      <c r="HX1073"/>
      <c r="HY1073"/>
      <c r="HZ1073"/>
      <c r="IA1073"/>
      <c r="IB1073"/>
      <c r="IC1073"/>
      <c r="ID1073"/>
      <c r="IE1073"/>
      <c r="IF1073"/>
      <c r="IG1073"/>
      <c r="IH1073"/>
      <c r="II1073"/>
      <c r="IJ1073"/>
      <c r="IK1073"/>
      <c r="IL1073"/>
      <c r="IM1073"/>
      <c r="IN1073"/>
      <c r="IO1073"/>
    </row>
    <row r="1074" spans="1:249" s="427" customFormat="1" ht="18" customHeight="1">
      <c r="A1074" s="378">
        <v>2150603</v>
      </c>
      <c r="B1074" s="344" t="s">
        <v>708</v>
      </c>
      <c r="C1074" s="273"/>
      <c r="D1074" s="273"/>
      <c r="E1074" s="273">
        <v>0</v>
      </c>
      <c r="F1074" s="447"/>
      <c r="G1074" s="273">
        <v>0</v>
      </c>
      <c r="H1074" s="447"/>
      <c r="I1074" s="454"/>
      <c r="HQ1074"/>
      <c r="HR1074"/>
      <c r="HS1074"/>
      <c r="HT1074"/>
      <c r="HU1074"/>
      <c r="HV1074"/>
      <c r="HW1074"/>
      <c r="HX1074"/>
      <c r="HY1074"/>
      <c r="HZ1074"/>
      <c r="IA1074"/>
      <c r="IB1074"/>
      <c r="IC1074"/>
      <c r="ID1074"/>
      <c r="IE1074"/>
      <c r="IF1074"/>
      <c r="IG1074"/>
      <c r="IH1074"/>
      <c r="II1074"/>
      <c r="IJ1074"/>
      <c r="IK1074"/>
      <c r="IL1074"/>
      <c r="IM1074"/>
      <c r="IN1074"/>
      <c r="IO1074"/>
    </row>
    <row r="1075" spans="1:249" s="427" customFormat="1" ht="18" customHeight="1">
      <c r="A1075" s="378">
        <v>2150604</v>
      </c>
      <c r="B1075" s="344" t="s">
        <v>954</v>
      </c>
      <c r="C1075" s="273"/>
      <c r="D1075" s="273"/>
      <c r="E1075" s="273">
        <v>0</v>
      </c>
      <c r="F1075" s="447"/>
      <c r="G1075" s="273">
        <v>0</v>
      </c>
      <c r="H1075" s="447"/>
      <c r="I1075" s="454"/>
      <c r="HQ1075"/>
      <c r="HR1075"/>
      <c r="HS1075"/>
      <c r="HT1075"/>
      <c r="HU1075"/>
      <c r="HV1075"/>
      <c r="HW1075"/>
      <c r="HX1075"/>
      <c r="HY1075"/>
      <c r="HZ1075"/>
      <c r="IA1075"/>
      <c r="IB1075"/>
      <c r="IC1075"/>
      <c r="ID1075"/>
      <c r="IE1075"/>
      <c r="IF1075"/>
      <c r="IG1075"/>
      <c r="IH1075"/>
      <c r="II1075"/>
      <c r="IJ1075"/>
      <c r="IK1075"/>
      <c r="IL1075"/>
      <c r="IM1075"/>
      <c r="IN1075"/>
      <c r="IO1075"/>
    </row>
    <row r="1076" spans="1:249" s="427" customFormat="1" ht="18" customHeight="1">
      <c r="A1076" s="378">
        <v>2150605</v>
      </c>
      <c r="B1076" s="344" t="s">
        <v>731</v>
      </c>
      <c r="C1076" s="273"/>
      <c r="D1076" s="273"/>
      <c r="E1076" s="273">
        <v>0</v>
      </c>
      <c r="F1076" s="447"/>
      <c r="G1076" s="273">
        <v>0</v>
      </c>
      <c r="H1076" s="447"/>
      <c r="I1076" s="454"/>
      <c r="HQ1076"/>
      <c r="HR1076"/>
      <c r="HS1076"/>
      <c r="HT1076"/>
      <c r="HU1076"/>
      <c r="HV1076"/>
      <c r="HW1076"/>
      <c r="HX1076"/>
      <c r="HY1076"/>
      <c r="HZ1076"/>
      <c r="IA1076"/>
      <c r="IB1076"/>
      <c r="IC1076"/>
      <c r="ID1076"/>
      <c r="IE1076"/>
      <c r="IF1076"/>
      <c r="IG1076"/>
      <c r="IH1076"/>
      <c r="II1076"/>
      <c r="IJ1076"/>
      <c r="IK1076"/>
      <c r="IL1076"/>
      <c r="IM1076"/>
      <c r="IN1076"/>
      <c r="IO1076"/>
    </row>
    <row r="1077" spans="1:249" s="427" customFormat="1" ht="18" customHeight="1">
      <c r="A1077" s="378">
        <v>2150606</v>
      </c>
      <c r="B1077" s="344" t="s">
        <v>955</v>
      </c>
      <c r="C1077" s="273"/>
      <c r="D1077" s="273"/>
      <c r="E1077" s="273">
        <v>0</v>
      </c>
      <c r="F1077" s="447"/>
      <c r="G1077" s="273">
        <v>0</v>
      </c>
      <c r="H1077" s="447"/>
      <c r="I1077" s="454"/>
      <c r="HQ1077"/>
      <c r="HR1077"/>
      <c r="HS1077"/>
      <c r="HT1077"/>
      <c r="HU1077"/>
      <c r="HV1077"/>
      <c r="HW1077"/>
      <c r="HX1077"/>
      <c r="HY1077"/>
      <c r="HZ1077"/>
      <c r="IA1077"/>
      <c r="IB1077"/>
      <c r="IC1077"/>
      <c r="ID1077"/>
      <c r="IE1077"/>
      <c r="IF1077"/>
      <c r="IG1077"/>
      <c r="IH1077"/>
      <c r="II1077"/>
      <c r="IJ1077"/>
      <c r="IK1077"/>
      <c r="IL1077"/>
      <c r="IM1077"/>
      <c r="IN1077"/>
      <c r="IO1077"/>
    </row>
    <row r="1078" spans="1:249" s="427" customFormat="1" ht="18" customHeight="1">
      <c r="A1078" s="378">
        <v>2150607</v>
      </c>
      <c r="B1078" s="441" t="s">
        <v>956</v>
      </c>
      <c r="C1078" s="273"/>
      <c r="D1078" s="273">
        <v>4982</v>
      </c>
      <c r="E1078" s="273">
        <v>4382</v>
      </c>
      <c r="F1078" s="447">
        <v>0.87956643918105182</v>
      </c>
      <c r="G1078" s="273">
        <v>5668</v>
      </c>
      <c r="H1078" s="447">
        <v>-0.22688779110797463</v>
      </c>
      <c r="I1078" s="456"/>
      <c r="HQ1078"/>
      <c r="HR1078"/>
      <c r="HS1078"/>
      <c r="HT1078"/>
      <c r="HU1078"/>
      <c r="HV1078"/>
      <c r="HW1078"/>
      <c r="HX1078"/>
      <c r="HY1078"/>
      <c r="HZ1078"/>
      <c r="IA1078"/>
      <c r="IB1078"/>
      <c r="IC1078"/>
      <c r="ID1078"/>
      <c r="IE1078"/>
      <c r="IF1078"/>
      <c r="IG1078"/>
      <c r="IH1078"/>
      <c r="II1078"/>
      <c r="IJ1078"/>
      <c r="IK1078"/>
      <c r="IL1078"/>
      <c r="IM1078"/>
      <c r="IN1078"/>
      <c r="IO1078"/>
    </row>
    <row r="1079" spans="1:249" s="427" customFormat="1" ht="18" customHeight="1">
      <c r="A1079" s="378">
        <v>2150699</v>
      </c>
      <c r="B1079" s="344" t="s">
        <v>957</v>
      </c>
      <c r="C1079" s="273"/>
      <c r="D1079" s="273"/>
      <c r="E1079" s="273">
        <v>4382</v>
      </c>
      <c r="F1079" s="447"/>
      <c r="G1079" s="273">
        <v>5668</v>
      </c>
      <c r="H1079" s="447">
        <v>-0.22688779110797463</v>
      </c>
      <c r="I1079" s="454"/>
      <c r="HQ1079"/>
      <c r="HR1079"/>
      <c r="HS1079"/>
      <c r="HT1079"/>
      <c r="HU1079"/>
      <c r="HV1079"/>
      <c r="HW1079"/>
      <c r="HX1079"/>
      <c r="HY1079"/>
      <c r="HZ1079"/>
      <c r="IA1079"/>
      <c r="IB1079"/>
      <c r="IC1079"/>
      <c r="ID1079"/>
      <c r="IE1079"/>
      <c r="IF1079"/>
      <c r="IG1079"/>
      <c r="IH1079"/>
      <c r="II1079"/>
      <c r="IJ1079"/>
      <c r="IK1079"/>
      <c r="IL1079"/>
      <c r="IM1079"/>
      <c r="IN1079"/>
      <c r="IO1079"/>
    </row>
    <row r="1080" spans="1:249" s="427" customFormat="1" ht="71.099999999999994" customHeight="1">
      <c r="A1080" s="378">
        <v>21507</v>
      </c>
      <c r="B1080" s="441" t="s">
        <v>958</v>
      </c>
      <c r="C1080" s="273">
        <v>85993</v>
      </c>
      <c r="D1080" s="273">
        <v>252239</v>
      </c>
      <c r="E1080" s="273">
        <v>252239</v>
      </c>
      <c r="F1080" s="447">
        <v>1</v>
      </c>
      <c r="G1080" s="273">
        <v>102150</v>
      </c>
      <c r="H1080" s="447">
        <v>1.469300048947626</v>
      </c>
      <c r="I1080" s="454" t="s">
        <v>959</v>
      </c>
      <c r="HQ1080"/>
      <c r="HR1080"/>
      <c r="HS1080"/>
      <c r="HT1080"/>
      <c r="HU1080"/>
      <c r="HV1080"/>
      <c r="HW1080"/>
      <c r="HX1080"/>
      <c r="HY1080"/>
      <c r="HZ1080"/>
      <c r="IA1080"/>
      <c r="IB1080"/>
      <c r="IC1080"/>
      <c r="ID1080"/>
      <c r="IE1080"/>
      <c r="IF1080"/>
      <c r="IG1080"/>
      <c r="IH1080"/>
      <c r="II1080"/>
      <c r="IJ1080"/>
      <c r="IK1080"/>
      <c r="IL1080"/>
      <c r="IM1080"/>
      <c r="IN1080"/>
      <c r="IO1080"/>
    </row>
    <row r="1081" spans="1:249" s="427" customFormat="1" ht="18" customHeight="1">
      <c r="A1081" s="378">
        <v>2150701</v>
      </c>
      <c r="B1081" s="344" t="s">
        <v>960</v>
      </c>
      <c r="C1081" s="273"/>
      <c r="D1081" s="273"/>
      <c r="E1081" s="273">
        <v>0</v>
      </c>
      <c r="F1081" s="447"/>
      <c r="G1081" s="273">
        <v>0</v>
      </c>
      <c r="H1081" s="447"/>
      <c r="I1081" s="454"/>
      <c r="HQ1081"/>
      <c r="HR1081"/>
      <c r="HS1081"/>
      <c r="HT1081"/>
      <c r="HU1081"/>
      <c r="HV1081"/>
      <c r="HW1081"/>
      <c r="HX1081"/>
      <c r="HY1081"/>
      <c r="HZ1081"/>
      <c r="IA1081"/>
      <c r="IB1081"/>
      <c r="IC1081"/>
      <c r="ID1081"/>
      <c r="IE1081"/>
      <c r="IF1081"/>
      <c r="IG1081"/>
      <c r="IH1081"/>
      <c r="II1081"/>
      <c r="IJ1081"/>
      <c r="IK1081"/>
      <c r="IL1081"/>
      <c r="IM1081"/>
      <c r="IN1081"/>
      <c r="IO1081"/>
    </row>
    <row r="1082" spans="1:249" s="427" customFormat="1" ht="18" customHeight="1">
      <c r="A1082" s="378">
        <v>2150702</v>
      </c>
      <c r="B1082" s="344" t="s">
        <v>961</v>
      </c>
      <c r="C1082" s="273"/>
      <c r="D1082" s="273"/>
      <c r="E1082" s="273">
        <v>0</v>
      </c>
      <c r="F1082" s="447"/>
      <c r="G1082" s="273">
        <v>0</v>
      </c>
      <c r="H1082" s="447"/>
      <c r="I1082" s="454"/>
      <c r="HQ1082"/>
      <c r="HR1082"/>
      <c r="HS1082"/>
      <c r="HT1082"/>
      <c r="HU1082"/>
      <c r="HV1082"/>
      <c r="HW1082"/>
      <c r="HX1082"/>
      <c r="HY1082"/>
      <c r="HZ1082"/>
      <c r="IA1082"/>
      <c r="IB1082"/>
      <c r="IC1082"/>
      <c r="ID1082"/>
      <c r="IE1082"/>
      <c r="IF1082"/>
      <c r="IG1082"/>
      <c r="IH1082"/>
      <c r="II1082"/>
      <c r="IJ1082"/>
      <c r="IK1082"/>
      <c r="IL1082"/>
      <c r="IM1082"/>
      <c r="IN1082"/>
      <c r="IO1082"/>
    </row>
    <row r="1083" spans="1:249" s="427" customFormat="1" ht="18" customHeight="1">
      <c r="A1083" s="378">
        <v>2150703</v>
      </c>
      <c r="B1083" s="344" t="s">
        <v>962</v>
      </c>
      <c r="C1083" s="273"/>
      <c r="D1083" s="273"/>
      <c r="E1083" s="273">
        <v>0</v>
      </c>
      <c r="F1083" s="447"/>
      <c r="G1083" s="273">
        <v>0</v>
      </c>
      <c r="H1083" s="447"/>
      <c r="I1083" s="454"/>
      <c r="HQ1083"/>
      <c r="HR1083"/>
      <c r="HS1083"/>
      <c r="HT1083"/>
      <c r="HU1083"/>
      <c r="HV1083"/>
      <c r="HW1083"/>
      <c r="HX1083"/>
      <c r="HY1083"/>
      <c r="HZ1083"/>
      <c r="IA1083"/>
      <c r="IB1083"/>
      <c r="IC1083"/>
      <c r="ID1083"/>
      <c r="IE1083"/>
      <c r="IF1083"/>
      <c r="IG1083"/>
      <c r="IH1083"/>
      <c r="II1083"/>
      <c r="IJ1083"/>
      <c r="IK1083"/>
      <c r="IL1083"/>
      <c r="IM1083"/>
      <c r="IN1083"/>
      <c r="IO1083"/>
    </row>
    <row r="1084" spans="1:249" s="427" customFormat="1" ht="18" customHeight="1">
      <c r="A1084" s="378">
        <v>2150704</v>
      </c>
      <c r="B1084" s="344" t="s">
        <v>963</v>
      </c>
      <c r="C1084" s="273"/>
      <c r="D1084" s="273"/>
      <c r="E1084" s="273">
        <v>0</v>
      </c>
      <c r="F1084" s="447"/>
      <c r="G1084" s="273">
        <v>0</v>
      </c>
      <c r="H1084" s="447"/>
      <c r="I1084" s="454"/>
      <c r="HQ1084"/>
      <c r="HR1084"/>
      <c r="HS1084"/>
      <c r="HT1084"/>
      <c r="HU1084"/>
      <c r="HV1084"/>
      <c r="HW1084"/>
      <c r="HX1084"/>
      <c r="HY1084"/>
      <c r="HZ1084"/>
      <c r="IA1084"/>
      <c r="IB1084"/>
      <c r="IC1084"/>
      <c r="ID1084"/>
      <c r="IE1084"/>
      <c r="IF1084"/>
      <c r="IG1084"/>
      <c r="IH1084"/>
      <c r="II1084"/>
      <c r="IJ1084"/>
      <c r="IK1084"/>
      <c r="IL1084"/>
      <c r="IM1084"/>
      <c r="IN1084"/>
      <c r="IO1084"/>
    </row>
    <row r="1085" spans="1:249" s="427" customFormat="1" ht="18" customHeight="1">
      <c r="A1085" s="378">
        <v>2150705</v>
      </c>
      <c r="B1085" s="344" t="s">
        <v>964</v>
      </c>
      <c r="C1085" s="273">
        <v>85993</v>
      </c>
      <c r="D1085" s="273"/>
      <c r="E1085" s="273">
        <v>252239</v>
      </c>
      <c r="F1085" s="447"/>
      <c r="G1085" s="273">
        <v>102150</v>
      </c>
      <c r="H1085" s="447">
        <v>1.469300048947626</v>
      </c>
      <c r="I1085" s="457"/>
      <c r="HQ1085"/>
      <c r="HR1085"/>
      <c r="HS1085"/>
      <c r="HT1085"/>
      <c r="HU1085"/>
      <c r="HV1085"/>
      <c r="HW1085"/>
      <c r="HX1085"/>
      <c r="HY1085"/>
      <c r="HZ1085"/>
      <c r="IA1085"/>
      <c r="IB1085"/>
      <c r="IC1085"/>
      <c r="ID1085"/>
      <c r="IE1085"/>
      <c r="IF1085"/>
      <c r="IG1085"/>
      <c r="IH1085"/>
      <c r="II1085"/>
      <c r="IJ1085"/>
      <c r="IK1085"/>
      <c r="IL1085"/>
      <c r="IM1085"/>
      <c r="IN1085"/>
      <c r="IO1085"/>
    </row>
    <row r="1086" spans="1:249" s="427" customFormat="1" ht="30.95" customHeight="1">
      <c r="A1086" s="378">
        <v>2150799</v>
      </c>
      <c r="B1086" s="441" t="s">
        <v>965</v>
      </c>
      <c r="C1086" s="273">
        <v>359</v>
      </c>
      <c r="D1086" s="273">
        <v>3000</v>
      </c>
      <c r="E1086" s="273">
        <v>3000</v>
      </c>
      <c r="F1086" s="447">
        <v>1</v>
      </c>
      <c r="G1086" s="273">
        <v>63</v>
      </c>
      <c r="H1086" s="447">
        <v>46.61904761904762</v>
      </c>
      <c r="I1086" s="454" t="s">
        <v>966</v>
      </c>
      <c r="HQ1086"/>
      <c r="HR1086"/>
      <c r="HS1086"/>
      <c r="HT1086"/>
      <c r="HU1086"/>
      <c r="HV1086"/>
      <c r="HW1086"/>
      <c r="HX1086"/>
      <c r="HY1086"/>
      <c r="HZ1086"/>
      <c r="IA1086"/>
      <c r="IB1086"/>
      <c r="IC1086"/>
      <c r="ID1086"/>
      <c r="IE1086"/>
      <c r="IF1086"/>
      <c r="IG1086"/>
      <c r="IH1086"/>
      <c r="II1086"/>
      <c r="IJ1086"/>
      <c r="IK1086"/>
      <c r="IL1086"/>
      <c r="IM1086"/>
      <c r="IN1086"/>
      <c r="IO1086"/>
    </row>
    <row r="1087" spans="1:249" s="427" customFormat="1" ht="18" customHeight="1">
      <c r="A1087" s="378">
        <v>2150801</v>
      </c>
      <c r="B1087" s="344" t="s">
        <v>967</v>
      </c>
      <c r="C1087" s="273">
        <v>359</v>
      </c>
      <c r="D1087" s="273"/>
      <c r="E1087" s="273">
        <v>3000</v>
      </c>
      <c r="F1087" s="447"/>
      <c r="G1087" s="273">
        <v>63</v>
      </c>
      <c r="H1087" s="447">
        <v>46.61904761904762</v>
      </c>
      <c r="I1087" s="454"/>
      <c r="HQ1087"/>
      <c r="HR1087"/>
      <c r="HS1087"/>
      <c r="HT1087"/>
      <c r="HU1087"/>
      <c r="HV1087"/>
      <c r="HW1087"/>
      <c r="HX1087"/>
      <c r="HY1087"/>
      <c r="HZ1087"/>
      <c r="IA1087"/>
      <c r="IB1087"/>
      <c r="IC1087"/>
      <c r="ID1087"/>
      <c r="IE1087"/>
      <c r="IF1087"/>
      <c r="IG1087"/>
      <c r="IH1087"/>
      <c r="II1087"/>
      <c r="IJ1087"/>
      <c r="IK1087"/>
      <c r="IL1087"/>
      <c r="IM1087"/>
      <c r="IN1087"/>
      <c r="IO1087"/>
    </row>
    <row r="1088" spans="1:249" s="427" customFormat="1" ht="30" customHeight="1">
      <c r="A1088" s="378">
        <v>2150802</v>
      </c>
      <c r="B1088" s="441" t="s">
        <v>56</v>
      </c>
      <c r="C1088" s="458">
        <v>179870</v>
      </c>
      <c r="D1088" s="458">
        <v>386191</v>
      </c>
      <c r="E1088" s="458">
        <v>386191</v>
      </c>
      <c r="F1088" s="443">
        <v>1</v>
      </c>
      <c r="G1088" s="458">
        <v>611695</v>
      </c>
      <c r="H1088" s="443">
        <v>-0.36865431301547336</v>
      </c>
      <c r="I1088" s="456"/>
      <c r="HQ1088"/>
      <c r="HR1088"/>
      <c r="HS1088"/>
      <c r="HT1088"/>
      <c r="HU1088"/>
      <c r="HV1088"/>
      <c r="HW1088"/>
      <c r="HX1088"/>
      <c r="HY1088"/>
      <c r="HZ1088"/>
      <c r="IA1088"/>
      <c r="IB1088"/>
      <c r="IC1088"/>
      <c r="ID1088"/>
      <c r="IE1088"/>
      <c r="IF1088"/>
      <c r="IG1088"/>
      <c r="IH1088"/>
      <c r="II1088"/>
      <c r="IJ1088"/>
      <c r="IK1088"/>
      <c r="IL1088"/>
      <c r="IM1088"/>
      <c r="IN1088"/>
      <c r="IO1088"/>
    </row>
    <row r="1089" spans="1:249" s="427" customFormat="1" ht="18" customHeight="1">
      <c r="A1089" s="378">
        <v>2150803</v>
      </c>
      <c r="B1089" s="441" t="s">
        <v>968</v>
      </c>
      <c r="C1089" s="273"/>
      <c r="D1089" s="273"/>
      <c r="E1089" s="273">
        <v>0</v>
      </c>
      <c r="F1089" s="443"/>
      <c r="G1089" s="273">
        <v>0</v>
      </c>
      <c r="H1089" s="443"/>
      <c r="I1089" s="454"/>
      <c r="HQ1089"/>
      <c r="HR1089"/>
      <c r="HS1089"/>
      <c r="HT1089"/>
      <c r="HU1089"/>
      <c r="HV1089"/>
      <c r="HW1089"/>
      <c r="HX1089"/>
      <c r="HY1089"/>
      <c r="HZ1089"/>
      <c r="IA1089"/>
      <c r="IB1089"/>
      <c r="IC1089"/>
      <c r="ID1089"/>
      <c r="IE1089"/>
      <c r="IF1089"/>
      <c r="IG1089"/>
      <c r="IH1089"/>
      <c r="II1089"/>
      <c r="IJ1089"/>
      <c r="IK1089"/>
      <c r="IL1089"/>
      <c r="IM1089"/>
      <c r="IN1089"/>
      <c r="IO1089"/>
    </row>
    <row r="1090" spans="1:249" s="427" customFormat="1" ht="18" customHeight="1">
      <c r="A1090" s="378">
        <v>2150804</v>
      </c>
      <c r="B1090" s="441" t="s">
        <v>969</v>
      </c>
      <c r="C1090" s="273"/>
      <c r="D1090" s="273"/>
      <c r="E1090" s="273">
        <v>0</v>
      </c>
      <c r="F1090" s="443"/>
      <c r="G1090" s="273">
        <v>0</v>
      </c>
      <c r="H1090" s="443"/>
      <c r="I1090" s="454"/>
      <c r="HQ1090"/>
      <c r="HR1090"/>
      <c r="HS1090"/>
      <c r="HT1090"/>
      <c r="HU1090"/>
      <c r="HV1090"/>
      <c r="HW1090"/>
      <c r="HX1090"/>
      <c r="HY1090"/>
      <c r="HZ1090"/>
      <c r="IA1090"/>
      <c r="IB1090"/>
      <c r="IC1090"/>
      <c r="ID1090"/>
      <c r="IE1090"/>
      <c r="IF1090"/>
      <c r="IG1090"/>
      <c r="IH1090"/>
      <c r="II1090"/>
      <c r="IJ1090"/>
      <c r="IK1090"/>
      <c r="IL1090"/>
      <c r="IM1090"/>
      <c r="IN1090"/>
      <c r="IO1090"/>
    </row>
    <row r="1091" spans="1:249" s="427" customFormat="1" ht="18" customHeight="1">
      <c r="A1091" s="378">
        <v>2150805</v>
      </c>
      <c r="B1091" s="441" t="s">
        <v>970</v>
      </c>
      <c r="C1091" s="273"/>
      <c r="D1091" s="273"/>
      <c r="E1091" s="273">
        <v>0</v>
      </c>
      <c r="F1091" s="443"/>
      <c r="G1091" s="273">
        <v>0</v>
      </c>
      <c r="H1091" s="443"/>
      <c r="I1091" s="454"/>
      <c r="HQ1091"/>
      <c r="HR1091"/>
      <c r="HS1091"/>
      <c r="HT1091"/>
      <c r="HU1091"/>
      <c r="HV1091"/>
      <c r="HW1091"/>
      <c r="HX1091"/>
      <c r="HY1091"/>
      <c r="HZ1091"/>
      <c r="IA1091"/>
      <c r="IB1091"/>
      <c r="IC1091"/>
      <c r="ID1091"/>
      <c r="IE1091"/>
      <c r="IF1091"/>
      <c r="IG1091"/>
      <c r="IH1091"/>
      <c r="II1091"/>
      <c r="IJ1091"/>
      <c r="IK1091"/>
      <c r="IL1091"/>
      <c r="IM1091"/>
      <c r="IN1091"/>
      <c r="IO1091"/>
    </row>
    <row r="1092" spans="1:249" s="427" customFormat="1" ht="18" customHeight="1">
      <c r="A1092" s="378">
        <v>2150899</v>
      </c>
      <c r="B1092" s="441" t="s">
        <v>971</v>
      </c>
      <c r="C1092" s="273"/>
      <c r="D1092" s="273"/>
      <c r="E1092" s="273">
        <v>0</v>
      </c>
      <c r="F1092" s="443"/>
      <c r="G1092" s="273">
        <v>0</v>
      </c>
      <c r="H1092" s="443"/>
      <c r="I1092" s="454"/>
      <c r="HQ1092"/>
      <c r="HR1092"/>
      <c r="HS1092"/>
      <c r="HT1092"/>
      <c r="HU1092"/>
      <c r="HV1092"/>
      <c r="HW1092"/>
      <c r="HX1092"/>
      <c r="HY1092"/>
      <c r="HZ1092"/>
      <c r="IA1092"/>
      <c r="IB1092"/>
      <c r="IC1092"/>
      <c r="ID1092"/>
      <c r="IE1092"/>
      <c r="IF1092"/>
      <c r="IG1092"/>
      <c r="IH1092"/>
      <c r="II1092"/>
      <c r="IJ1092"/>
      <c r="IK1092"/>
      <c r="IL1092"/>
      <c r="IM1092"/>
      <c r="IN1092"/>
      <c r="IO1092"/>
    </row>
    <row r="1093" spans="1:249" s="427" customFormat="1" ht="18" customHeight="1">
      <c r="A1093" s="378">
        <v>21599</v>
      </c>
      <c r="B1093" s="441" t="s">
        <v>972</v>
      </c>
      <c r="C1093" s="273"/>
      <c r="D1093" s="273"/>
      <c r="E1093" s="273">
        <v>0</v>
      </c>
      <c r="F1093" s="443"/>
      <c r="G1093" s="273">
        <v>0</v>
      </c>
      <c r="H1093" s="443"/>
      <c r="I1093" s="454"/>
      <c r="HQ1093"/>
      <c r="HR1093"/>
      <c r="HS1093"/>
      <c r="HT1093"/>
      <c r="HU1093"/>
      <c r="HV1093"/>
      <c r="HW1093"/>
      <c r="HX1093"/>
      <c r="HY1093"/>
      <c r="HZ1093"/>
      <c r="IA1093"/>
      <c r="IB1093"/>
      <c r="IC1093"/>
      <c r="ID1093"/>
      <c r="IE1093"/>
      <c r="IF1093"/>
      <c r="IG1093"/>
      <c r="IH1093"/>
      <c r="II1093"/>
      <c r="IJ1093"/>
      <c r="IK1093"/>
      <c r="IL1093"/>
      <c r="IM1093"/>
      <c r="IN1093"/>
      <c r="IO1093"/>
    </row>
    <row r="1094" spans="1:249" s="427" customFormat="1" ht="18" customHeight="1">
      <c r="A1094" s="378">
        <v>2159901</v>
      </c>
      <c r="B1094" s="441" t="s">
        <v>729</v>
      </c>
      <c r="C1094" s="273"/>
      <c r="D1094" s="273"/>
      <c r="E1094" s="273">
        <v>0</v>
      </c>
      <c r="F1094" s="443"/>
      <c r="G1094" s="273">
        <v>0</v>
      </c>
      <c r="H1094" s="443"/>
      <c r="I1094" s="454"/>
      <c r="HQ1094"/>
      <c r="HR1094"/>
      <c r="HS1094"/>
      <c r="HT1094"/>
      <c r="HU1094"/>
      <c r="HV1094"/>
      <c r="HW1094"/>
      <c r="HX1094"/>
      <c r="HY1094"/>
      <c r="HZ1094"/>
      <c r="IA1094"/>
      <c r="IB1094"/>
      <c r="IC1094"/>
      <c r="ID1094"/>
      <c r="IE1094"/>
      <c r="IF1094"/>
      <c r="IG1094"/>
      <c r="IH1094"/>
      <c r="II1094"/>
      <c r="IJ1094"/>
      <c r="IK1094"/>
      <c r="IL1094"/>
      <c r="IM1094"/>
      <c r="IN1094"/>
      <c r="IO1094"/>
    </row>
    <row r="1095" spans="1:249" s="427" customFormat="1" ht="18" customHeight="1">
      <c r="A1095" s="378">
        <v>2159902</v>
      </c>
      <c r="B1095" s="441" t="s">
        <v>973</v>
      </c>
      <c r="C1095" s="273"/>
      <c r="D1095" s="273"/>
      <c r="E1095" s="273">
        <v>0</v>
      </c>
      <c r="F1095" s="443"/>
      <c r="G1095" s="273">
        <v>0</v>
      </c>
      <c r="H1095" s="443"/>
      <c r="I1095" s="457"/>
      <c r="HQ1095"/>
      <c r="HR1095"/>
      <c r="HS1095"/>
      <c r="HT1095"/>
      <c r="HU1095"/>
      <c r="HV1095"/>
      <c r="HW1095"/>
      <c r="HX1095"/>
      <c r="HY1095"/>
      <c r="HZ1095"/>
      <c r="IA1095"/>
      <c r="IB1095"/>
      <c r="IC1095"/>
      <c r="ID1095"/>
      <c r="IE1095"/>
      <c r="IF1095"/>
      <c r="IG1095"/>
      <c r="IH1095"/>
      <c r="II1095"/>
      <c r="IJ1095"/>
      <c r="IK1095"/>
      <c r="IL1095"/>
      <c r="IM1095"/>
      <c r="IN1095"/>
      <c r="IO1095"/>
    </row>
    <row r="1096" spans="1:249" s="427" customFormat="1" ht="18" customHeight="1">
      <c r="A1096" s="378">
        <v>2159904</v>
      </c>
      <c r="B1096" s="441" t="s">
        <v>974</v>
      </c>
      <c r="C1096" s="273"/>
      <c r="D1096" s="273"/>
      <c r="E1096" s="273">
        <v>0</v>
      </c>
      <c r="F1096" s="443"/>
      <c r="G1096" s="273">
        <v>0</v>
      </c>
      <c r="H1096" s="443"/>
      <c r="I1096" s="454"/>
      <c r="HQ1096"/>
      <c r="HR1096"/>
      <c r="HS1096"/>
      <c r="HT1096"/>
      <c r="HU1096"/>
      <c r="HV1096"/>
      <c r="HW1096"/>
      <c r="HX1096"/>
      <c r="HY1096"/>
      <c r="HZ1096"/>
      <c r="IA1096"/>
      <c r="IB1096"/>
      <c r="IC1096"/>
      <c r="ID1096"/>
      <c r="IE1096"/>
      <c r="IF1096"/>
      <c r="IG1096"/>
      <c r="IH1096"/>
      <c r="II1096"/>
      <c r="IJ1096"/>
      <c r="IK1096"/>
      <c r="IL1096"/>
      <c r="IM1096"/>
      <c r="IN1096"/>
      <c r="IO1096"/>
    </row>
    <row r="1097" spans="1:249" s="427" customFormat="1" ht="30" customHeight="1">
      <c r="A1097" s="378">
        <v>2159905</v>
      </c>
      <c r="B1097" s="441" t="s">
        <v>975</v>
      </c>
      <c r="C1097" s="273">
        <v>179870</v>
      </c>
      <c r="D1097" s="273"/>
      <c r="E1097" s="273">
        <v>386191</v>
      </c>
      <c r="F1097" s="443"/>
      <c r="G1097" s="273">
        <v>611695</v>
      </c>
      <c r="H1097" s="447">
        <v>-0.36865431301547336</v>
      </c>
      <c r="I1097" s="456" t="s">
        <v>976</v>
      </c>
      <c r="HQ1097"/>
      <c r="HR1097"/>
      <c r="HS1097"/>
      <c r="HT1097"/>
      <c r="HU1097"/>
      <c r="HV1097"/>
      <c r="HW1097"/>
      <c r="HX1097"/>
      <c r="HY1097"/>
      <c r="HZ1097"/>
      <c r="IA1097"/>
      <c r="IB1097"/>
      <c r="IC1097"/>
      <c r="ID1097"/>
      <c r="IE1097"/>
      <c r="IF1097"/>
      <c r="IG1097"/>
      <c r="IH1097"/>
      <c r="II1097"/>
      <c r="IJ1097"/>
      <c r="IK1097"/>
      <c r="IL1097"/>
      <c r="IM1097"/>
      <c r="IN1097"/>
      <c r="IO1097"/>
    </row>
    <row r="1098" spans="1:249" s="427" customFormat="1" ht="18" customHeight="1">
      <c r="A1098" s="378">
        <v>2159906</v>
      </c>
      <c r="B1098" s="441" t="s">
        <v>58</v>
      </c>
      <c r="C1098" s="462">
        <v>88264</v>
      </c>
      <c r="D1098" s="462">
        <v>114598</v>
      </c>
      <c r="E1098" s="462">
        <v>111609</v>
      </c>
      <c r="F1098" s="443">
        <v>0.97391752037557378</v>
      </c>
      <c r="G1098" s="462">
        <v>90403</v>
      </c>
      <c r="H1098" s="443">
        <v>0.23457186155326704</v>
      </c>
      <c r="I1098" s="453"/>
      <c r="HQ1098"/>
      <c r="HR1098"/>
      <c r="HS1098"/>
      <c r="HT1098"/>
      <c r="HU1098"/>
      <c r="HV1098"/>
      <c r="HW1098"/>
      <c r="HX1098"/>
      <c r="HY1098"/>
      <c r="HZ1098"/>
      <c r="IA1098"/>
      <c r="IB1098"/>
      <c r="IC1098"/>
      <c r="ID1098"/>
      <c r="IE1098"/>
      <c r="IF1098"/>
      <c r="IG1098"/>
      <c r="IH1098"/>
      <c r="II1098"/>
      <c r="IJ1098"/>
      <c r="IK1098"/>
      <c r="IL1098"/>
      <c r="IM1098"/>
      <c r="IN1098"/>
      <c r="IO1098"/>
    </row>
    <row r="1099" spans="1:249" s="427" customFormat="1" ht="18" customHeight="1">
      <c r="A1099" s="378">
        <v>2159999</v>
      </c>
      <c r="B1099" s="441" t="s">
        <v>977</v>
      </c>
      <c r="C1099" s="273">
        <v>50411</v>
      </c>
      <c r="D1099" s="273">
        <v>53367</v>
      </c>
      <c r="E1099" s="273">
        <v>52295</v>
      </c>
      <c r="F1099" s="447">
        <v>0.97991268012067378</v>
      </c>
      <c r="G1099" s="273">
        <v>48298</v>
      </c>
      <c r="H1099" s="447">
        <v>8.2757049981365682E-2</v>
      </c>
      <c r="I1099" s="454"/>
      <c r="HQ1099"/>
      <c r="HR1099"/>
      <c r="HS1099"/>
      <c r="HT1099"/>
      <c r="HU1099"/>
      <c r="HV1099"/>
      <c r="HW1099"/>
      <c r="HX1099"/>
      <c r="HY1099"/>
      <c r="HZ1099"/>
      <c r="IA1099"/>
      <c r="IB1099"/>
      <c r="IC1099"/>
      <c r="ID1099"/>
      <c r="IE1099"/>
      <c r="IF1099"/>
      <c r="IG1099"/>
      <c r="IH1099"/>
      <c r="II1099"/>
      <c r="IJ1099"/>
      <c r="IK1099"/>
      <c r="IL1099"/>
      <c r="IM1099"/>
      <c r="IN1099"/>
      <c r="IO1099"/>
    </row>
    <row r="1100" spans="1:249" s="428" customFormat="1" ht="18" customHeight="1">
      <c r="A1100" s="459">
        <v>216</v>
      </c>
      <c r="B1100" s="344" t="s">
        <v>706</v>
      </c>
      <c r="C1100" s="273">
        <v>28311</v>
      </c>
      <c r="D1100" s="273"/>
      <c r="E1100" s="273">
        <v>25891</v>
      </c>
      <c r="F1100" s="447"/>
      <c r="G1100" s="273">
        <v>29590</v>
      </c>
      <c r="H1100" s="447">
        <v>-0.1250084488002704</v>
      </c>
      <c r="I1100" s="454"/>
    </row>
    <row r="1101" spans="1:249" s="427" customFormat="1" ht="18" customHeight="1">
      <c r="A1101" s="378">
        <v>21602</v>
      </c>
      <c r="B1101" s="344" t="s">
        <v>707</v>
      </c>
      <c r="C1101" s="273">
        <v>737</v>
      </c>
      <c r="D1101" s="273"/>
      <c r="E1101" s="273">
        <v>562</v>
      </c>
      <c r="F1101" s="447"/>
      <c r="G1101" s="273">
        <v>839</v>
      </c>
      <c r="H1101" s="447">
        <v>-0.33015494636471987</v>
      </c>
      <c r="I1101" s="454"/>
      <c r="HQ1101"/>
      <c r="HR1101"/>
      <c r="HS1101"/>
      <c r="HT1101"/>
      <c r="HU1101"/>
      <c r="HV1101"/>
      <c r="HW1101"/>
      <c r="HX1101"/>
      <c r="HY1101"/>
      <c r="HZ1101"/>
      <c r="IA1101"/>
      <c r="IB1101"/>
      <c r="IC1101"/>
      <c r="ID1101"/>
      <c r="IE1101"/>
      <c r="IF1101"/>
      <c r="IG1101"/>
      <c r="IH1101"/>
      <c r="II1101"/>
      <c r="IJ1101"/>
      <c r="IK1101"/>
      <c r="IL1101"/>
      <c r="IM1101"/>
      <c r="IN1101"/>
      <c r="IO1101"/>
    </row>
    <row r="1102" spans="1:249" s="427" customFormat="1" ht="18" customHeight="1">
      <c r="A1102" s="378">
        <v>2160201</v>
      </c>
      <c r="B1102" s="344" t="s">
        <v>708</v>
      </c>
      <c r="C1102" s="273"/>
      <c r="D1102" s="273"/>
      <c r="E1102" s="273">
        <v>0</v>
      </c>
      <c r="F1102" s="447"/>
      <c r="G1102" s="273">
        <v>0</v>
      </c>
      <c r="H1102" s="447"/>
      <c r="I1102" s="457"/>
      <c r="HQ1102"/>
      <c r="HR1102"/>
      <c r="HS1102"/>
      <c r="HT1102"/>
      <c r="HU1102"/>
      <c r="HV1102"/>
      <c r="HW1102"/>
      <c r="HX1102"/>
      <c r="HY1102"/>
      <c r="HZ1102"/>
      <c r="IA1102"/>
      <c r="IB1102"/>
      <c r="IC1102"/>
      <c r="ID1102"/>
      <c r="IE1102"/>
      <c r="IF1102"/>
      <c r="IG1102"/>
      <c r="IH1102"/>
      <c r="II1102"/>
      <c r="IJ1102"/>
      <c r="IK1102"/>
      <c r="IL1102"/>
      <c r="IM1102"/>
      <c r="IN1102"/>
      <c r="IO1102"/>
    </row>
    <row r="1103" spans="1:249" s="427" customFormat="1" ht="18" customHeight="1">
      <c r="A1103" s="378">
        <v>2160202</v>
      </c>
      <c r="B1103" s="344" t="s">
        <v>978</v>
      </c>
      <c r="C1103" s="273">
        <v>1015</v>
      </c>
      <c r="D1103" s="273"/>
      <c r="E1103" s="273">
        <v>987</v>
      </c>
      <c r="F1103" s="447"/>
      <c r="G1103" s="273">
        <v>893</v>
      </c>
      <c r="H1103" s="447">
        <v>0.10526315789473695</v>
      </c>
      <c r="I1103" s="454"/>
      <c r="HQ1103"/>
      <c r="HR1103"/>
      <c r="HS1103"/>
      <c r="HT1103"/>
      <c r="HU1103"/>
      <c r="HV1103"/>
      <c r="HW1103"/>
      <c r="HX1103"/>
      <c r="HY1103"/>
      <c r="HZ1103"/>
      <c r="IA1103"/>
      <c r="IB1103"/>
      <c r="IC1103"/>
      <c r="ID1103"/>
      <c r="IE1103"/>
      <c r="IF1103"/>
      <c r="IG1103"/>
      <c r="IH1103"/>
      <c r="II1103"/>
      <c r="IJ1103"/>
      <c r="IK1103"/>
      <c r="IL1103"/>
      <c r="IM1103"/>
      <c r="IN1103"/>
      <c r="IO1103"/>
    </row>
    <row r="1104" spans="1:249" s="427" customFormat="1" ht="18" customHeight="1">
      <c r="A1104" s="378">
        <v>2160203</v>
      </c>
      <c r="B1104" s="344" t="s">
        <v>979</v>
      </c>
      <c r="C1104" s="273">
        <v>617</v>
      </c>
      <c r="D1104" s="273"/>
      <c r="E1104" s="273">
        <v>602</v>
      </c>
      <c r="F1104" s="447"/>
      <c r="G1104" s="273">
        <v>657</v>
      </c>
      <c r="H1104" s="447">
        <v>-8.3713850837138559E-2</v>
      </c>
      <c r="I1104" s="454"/>
      <c r="HQ1104"/>
      <c r="HR1104"/>
      <c r="HS1104"/>
      <c r="HT1104"/>
      <c r="HU1104"/>
      <c r="HV1104"/>
      <c r="HW1104"/>
      <c r="HX1104"/>
      <c r="HY1104"/>
      <c r="HZ1104"/>
      <c r="IA1104"/>
      <c r="IB1104"/>
      <c r="IC1104"/>
      <c r="ID1104"/>
      <c r="IE1104"/>
      <c r="IF1104"/>
      <c r="IG1104"/>
      <c r="IH1104"/>
      <c r="II1104"/>
      <c r="IJ1104"/>
      <c r="IK1104"/>
      <c r="IL1104"/>
      <c r="IM1104"/>
      <c r="IN1104"/>
      <c r="IO1104"/>
    </row>
    <row r="1105" spans="1:249" s="427" customFormat="1" ht="18" customHeight="1">
      <c r="A1105" s="378">
        <v>2160216</v>
      </c>
      <c r="B1105" s="344" t="s">
        <v>980</v>
      </c>
      <c r="C1105" s="273">
        <v>957</v>
      </c>
      <c r="D1105" s="273"/>
      <c r="E1105" s="273">
        <v>887</v>
      </c>
      <c r="F1105" s="447"/>
      <c r="G1105" s="273">
        <v>1224</v>
      </c>
      <c r="H1105" s="447">
        <v>-0.27532679738562094</v>
      </c>
      <c r="I1105" s="454"/>
      <c r="HQ1105"/>
      <c r="HR1105"/>
      <c r="HS1105"/>
      <c r="HT1105"/>
      <c r="HU1105"/>
      <c r="HV1105"/>
      <c r="HW1105"/>
      <c r="HX1105"/>
      <c r="HY1105"/>
      <c r="HZ1105"/>
      <c r="IA1105"/>
      <c r="IB1105"/>
      <c r="IC1105"/>
      <c r="ID1105"/>
      <c r="IE1105"/>
      <c r="IF1105"/>
      <c r="IG1105"/>
      <c r="IH1105"/>
      <c r="II1105"/>
      <c r="IJ1105"/>
      <c r="IK1105"/>
      <c r="IL1105"/>
      <c r="IM1105"/>
      <c r="IN1105"/>
      <c r="IO1105"/>
    </row>
    <row r="1106" spans="1:249" s="427" customFormat="1" ht="18" customHeight="1">
      <c r="A1106" s="378">
        <v>2160217</v>
      </c>
      <c r="B1106" s="344" t="s">
        <v>981</v>
      </c>
      <c r="C1106" s="273"/>
      <c r="D1106" s="273"/>
      <c r="E1106" s="273">
        <v>0</v>
      </c>
      <c r="F1106" s="447"/>
      <c r="G1106" s="273">
        <v>0</v>
      </c>
      <c r="H1106" s="447"/>
      <c r="I1106" s="454"/>
      <c r="HQ1106"/>
      <c r="HR1106"/>
      <c r="HS1106"/>
      <c r="HT1106"/>
      <c r="HU1106"/>
      <c r="HV1106"/>
      <c r="HW1106"/>
      <c r="HX1106"/>
      <c r="HY1106"/>
      <c r="HZ1106"/>
      <c r="IA1106"/>
      <c r="IB1106"/>
      <c r="IC1106"/>
      <c r="ID1106"/>
      <c r="IE1106"/>
      <c r="IF1106"/>
      <c r="IG1106"/>
      <c r="IH1106"/>
      <c r="II1106"/>
      <c r="IJ1106"/>
      <c r="IK1106"/>
      <c r="IL1106"/>
      <c r="IM1106"/>
      <c r="IN1106"/>
      <c r="IO1106"/>
    </row>
    <row r="1107" spans="1:249" s="427" customFormat="1" ht="18" customHeight="1">
      <c r="A1107" s="378">
        <v>2160218</v>
      </c>
      <c r="B1107" s="344" t="s">
        <v>982</v>
      </c>
      <c r="C1107" s="273">
        <v>140</v>
      </c>
      <c r="D1107" s="273"/>
      <c r="E1107" s="273">
        <v>132</v>
      </c>
      <c r="F1107" s="447"/>
      <c r="G1107" s="273">
        <v>138</v>
      </c>
      <c r="H1107" s="447">
        <v>-4.3478260869565188E-2</v>
      </c>
      <c r="I1107" s="454"/>
      <c r="HQ1107"/>
      <c r="HR1107"/>
      <c r="HS1107"/>
      <c r="HT1107"/>
      <c r="HU1107"/>
      <c r="HV1107"/>
      <c r="HW1107"/>
      <c r="HX1107"/>
      <c r="HY1107"/>
      <c r="HZ1107"/>
      <c r="IA1107"/>
      <c r="IB1107"/>
      <c r="IC1107"/>
      <c r="ID1107"/>
      <c r="IE1107"/>
      <c r="IF1107"/>
      <c r="IG1107"/>
      <c r="IH1107"/>
      <c r="II1107"/>
      <c r="IJ1107"/>
      <c r="IK1107"/>
      <c r="IL1107"/>
      <c r="IM1107"/>
      <c r="IN1107"/>
      <c r="IO1107"/>
    </row>
    <row r="1108" spans="1:249" s="427" customFormat="1" ht="18" customHeight="1">
      <c r="A1108" s="378">
        <v>2160219</v>
      </c>
      <c r="B1108" s="344" t="s">
        <v>983</v>
      </c>
      <c r="C1108" s="273">
        <v>127</v>
      </c>
      <c r="D1108" s="273"/>
      <c r="E1108" s="273">
        <v>127</v>
      </c>
      <c r="F1108" s="447"/>
      <c r="G1108" s="273">
        <v>142</v>
      </c>
      <c r="H1108" s="447">
        <v>-0.10563380281690138</v>
      </c>
      <c r="I1108" s="457"/>
      <c r="HQ1108"/>
      <c r="HR1108"/>
      <c r="HS1108"/>
      <c r="HT1108"/>
      <c r="HU1108"/>
      <c r="HV1108"/>
      <c r="HW1108"/>
      <c r="HX1108"/>
      <c r="HY1108"/>
      <c r="HZ1108"/>
      <c r="IA1108"/>
      <c r="IB1108"/>
      <c r="IC1108"/>
      <c r="ID1108"/>
      <c r="IE1108"/>
      <c r="IF1108"/>
      <c r="IG1108"/>
      <c r="IH1108"/>
      <c r="II1108"/>
      <c r="IJ1108"/>
      <c r="IK1108"/>
      <c r="IL1108"/>
      <c r="IM1108"/>
      <c r="IN1108"/>
      <c r="IO1108"/>
    </row>
    <row r="1109" spans="1:249" s="427" customFormat="1" ht="18" customHeight="1">
      <c r="A1109" s="378">
        <v>2160250</v>
      </c>
      <c r="B1109" s="344" t="s">
        <v>984</v>
      </c>
      <c r="C1109" s="273"/>
      <c r="D1109" s="273"/>
      <c r="E1109" s="273">
        <v>0</v>
      </c>
      <c r="F1109" s="447"/>
      <c r="G1109" s="273">
        <v>0</v>
      </c>
      <c r="H1109" s="447"/>
      <c r="I1109" s="454"/>
      <c r="HQ1109"/>
      <c r="HR1109"/>
      <c r="HS1109"/>
      <c r="HT1109"/>
      <c r="HU1109"/>
      <c r="HV1109"/>
      <c r="HW1109"/>
      <c r="HX1109"/>
      <c r="HY1109"/>
      <c r="HZ1109"/>
      <c r="IA1109"/>
      <c r="IB1109"/>
      <c r="IC1109"/>
      <c r="ID1109"/>
      <c r="IE1109"/>
      <c r="IF1109"/>
      <c r="IG1109"/>
      <c r="IH1109"/>
      <c r="II1109"/>
      <c r="IJ1109"/>
      <c r="IK1109"/>
      <c r="IL1109"/>
      <c r="IM1109"/>
      <c r="IN1109"/>
      <c r="IO1109"/>
    </row>
    <row r="1110" spans="1:249" s="427" customFormat="1" ht="18" customHeight="1">
      <c r="A1110" s="378">
        <v>2160299</v>
      </c>
      <c r="B1110" s="344" t="s">
        <v>985</v>
      </c>
      <c r="C1110" s="273">
        <v>2667</v>
      </c>
      <c r="D1110" s="273"/>
      <c r="E1110" s="273">
        <v>3249</v>
      </c>
      <c r="F1110" s="447"/>
      <c r="G1110" s="273">
        <v>1266</v>
      </c>
      <c r="H1110" s="447">
        <v>1.566350710900474</v>
      </c>
      <c r="I1110" s="454"/>
      <c r="HQ1110"/>
      <c r="HR1110"/>
      <c r="HS1110"/>
      <c r="HT1110"/>
      <c r="HU1110"/>
      <c r="HV1110"/>
      <c r="HW1110"/>
      <c r="HX1110"/>
      <c r="HY1110"/>
      <c r="HZ1110"/>
      <c r="IA1110"/>
      <c r="IB1110"/>
      <c r="IC1110"/>
      <c r="ID1110"/>
      <c r="IE1110"/>
      <c r="IF1110"/>
      <c r="IG1110"/>
      <c r="IH1110"/>
      <c r="II1110"/>
      <c r="IJ1110"/>
      <c r="IK1110"/>
      <c r="IL1110"/>
      <c r="IM1110"/>
      <c r="IN1110"/>
      <c r="IO1110"/>
    </row>
    <row r="1111" spans="1:249" s="427" customFormat="1" ht="18" customHeight="1">
      <c r="A1111" s="378">
        <v>21605</v>
      </c>
      <c r="B1111" s="344" t="s">
        <v>986</v>
      </c>
      <c r="C1111" s="273">
        <v>508</v>
      </c>
      <c r="D1111" s="273"/>
      <c r="E1111" s="273">
        <v>502</v>
      </c>
      <c r="F1111" s="447"/>
      <c r="G1111" s="273">
        <v>560</v>
      </c>
      <c r="H1111" s="447">
        <v>-0.10357142857142854</v>
      </c>
      <c r="I1111" s="454"/>
      <c r="HQ1111"/>
      <c r="HR1111"/>
      <c r="HS1111"/>
      <c r="HT1111"/>
      <c r="HU1111"/>
      <c r="HV1111"/>
      <c r="HW1111"/>
      <c r="HX1111"/>
      <c r="HY1111"/>
      <c r="HZ1111"/>
      <c r="IA1111"/>
      <c r="IB1111"/>
      <c r="IC1111"/>
      <c r="ID1111"/>
      <c r="IE1111"/>
      <c r="IF1111"/>
      <c r="IG1111"/>
      <c r="IH1111"/>
      <c r="II1111"/>
      <c r="IJ1111"/>
      <c r="IK1111"/>
      <c r="IL1111"/>
      <c r="IM1111"/>
      <c r="IN1111"/>
      <c r="IO1111"/>
    </row>
    <row r="1112" spans="1:249" s="427" customFormat="1" ht="18" customHeight="1">
      <c r="A1112" s="378">
        <v>2160501</v>
      </c>
      <c r="B1112" s="344" t="s">
        <v>987</v>
      </c>
      <c r="C1112" s="273">
        <v>12</v>
      </c>
      <c r="D1112" s="273"/>
      <c r="E1112" s="273">
        <v>12</v>
      </c>
      <c r="F1112" s="447"/>
      <c r="G1112" s="273">
        <v>31</v>
      </c>
      <c r="H1112" s="447">
        <v>-0.61290322580645162</v>
      </c>
      <c r="I1112" s="457"/>
      <c r="HQ1112"/>
      <c r="HR1112"/>
      <c r="HS1112"/>
      <c r="HT1112"/>
      <c r="HU1112"/>
      <c r="HV1112"/>
      <c r="HW1112"/>
      <c r="HX1112"/>
      <c r="HY1112"/>
      <c r="HZ1112"/>
      <c r="IA1112"/>
      <c r="IB1112"/>
      <c r="IC1112"/>
      <c r="ID1112"/>
      <c r="IE1112"/>
      <c r="IF1112"/>
      <c r="IG1112"/>
      <c r="IH1112"/>
      <c r="II1112"/>
      <c r="IJ1112"/>
      <c r="IK1112"/>
      <c r="IL1112"/>
      <c r="IM1112"/>
      <c r="IN1112"/>
      <c r="IO1112"/>
    </row>
    <row r="1113" spans="1:249" s="427" customFormat="1" ht="18" customHeight="1">
      <c r="A1113" s="378">
        <v>2160502</v>
      </c>
      <c r="B1113" s="344" t="s">
        <v>988</v>
      </c>
      <c r="C1113" s="273">
        <v>499</v>
      </c>
      <c r="D1113" s="273"/>
      <c r="E1113" s="273">
        <v>474</v>
      </c>
      <c r="F1113" s="447"/>
      <c r="G1113" s="273">
        <v>474</v>
      </c>
      <c r="H1113" s="447">
        <v>0</v>
      </c>
      <c r="I1113" s="454"/>
      <c r="HQ1113"/>
      <c r="HR1113"/>
      <c r="HS1113"/>
      <c r="HT1113"/>
      <c r="HU1113"/>
      <c r="HV1113"/>
      <c r="HW1113"/>
      <c r="HX1113"/>
      <c r="HY1113"/>
      <c r="HZ1113"/>
      <c r="IA1113"/>
      <c r="IB1113"/>
      <c r="IC1113"/>
      <c r="ID1113"/>
      <c r="IE1113"/>
      <c r="IF1113"/>
      <c r="IG1113"/>
      <c r="IH1113"/>
      <c r="II1113"/>
      <c r="IJ1113"/>
      <c r="IK1113"/>
      <c r="IL1113"/>
      <c r="IM1113"/>
      <c r="IN1113"/>
      <c r="IO1113"/>
    </row>
    <row r="1114" spans="1:249" s="427" customFormat="1" ht="18" customHeight="1">
      <c r="A1114" s="378">
        <v>2160503</v>
      </c>
      <c r="B1114" s="344" t="s">
        <v>989</v>
      </c>
      <c r="C1114" s="273"/>
      <c r="D1114" s="273"/>
      <c r="E1114" s="273">
        <v>0</v>
      </c>
      <c r="F1114" s="447"/>
      <c r="G1114" s="273">
        <v>0</v>
      </c>
      <c r="H1114" s="447"/>
      <c r="I1114" s="454"/>
      <c r="HQ1114"/>
      <c r="HR1114"/>
      <c r="HS1114"/>
      <c r="HT1114"/>
      <c r="HU1114"/>
      <c r="HV1114"/>
      <c r="HW1114"/>
      <c r="HX1114"/>
      <c r="HY1114"/>
      <c r="HZ1114"/>
      <c r="IA1114"/>
      <c r="IB1114"/>
      <c r="IC1114"/>
      <c r="ID1114"/>
      <c r="IE1114"/>
      <c r="IF1114"/>
      <c r="IG1114"/>
      <c r="IH1114"/>
      <c r="II1114"/>
      <c r="IJ1114"/>
      <c r="IK1114"/>
      <c r="IL1114"/>
      <c r="IM1114"/>
      <c r="IN1114"/>
      <c r="IO1114"/>
    </row>
    <row r="1115" spans="1:249" s="427" customFormat="1" ht="18" customHeight="1">
      <c r="A1115" s="378">
        <v>2160504</v>
      </c>
      <c r="B1115" s="344" t="s">
        <v>990</v>
      </c>
      <c r="C1115" s="273"/>
      <c r="D1115" s="273"/>
      <c r="E1115" s="273">
        <v>0</v>
      </c>
      <c r="F1115" s="447"/>
      <c r="G1115" s="273">
        <v>0</v>
      </c>
      <c r="H1115" s="447"/>
      <c r="I1115" s="454"/>
      <c r="HQ1115"/>
      <c r="HR1115"/>
      <c r="HS1115"/>
      <c r="HT1115"/>
      <c r="HU1115"/>
      <c r="HV1115"/>
      <c r="HW1115"/>
      <c r="HX1115"/>
      <c r="HY1115"/>
      <c r="HZ1115"/>
      <c r="IA1115"/>
      <c r="IB1115"/>
      <c r="IC1115"/>
      <c r="ID1115"/>
      <c r="IE1115"/>
      <c r="IF1115"/>
      <c r="IG1115"/>
      <c r="IH1115"/>
      <c r="II1115"/>
      <c r="IJ1115"/>
      <c r="IK1115"/>
      <c r="IL1115"/>
      <c r="IM1115"/>
      <c r="IN1115"/>
      <c r="IO1115"/>
    </row>
    <row r="1116" spans="1:249" s="427" customFormat="1" ht="18" customHeight="1">
      <c r="A1116" s="378">
        <v>2160505</v>
      </c>
      <c r="B1116" s="344" t="s">
        <v>991</v>
      </c>
      <c r="C1116" s="273"/>
      <c r="D1116" s="273"/>
      <c r="E1116" s="273">
        <v>0</v>
      </c>
      <c r="F1116" s="447"/>
      <c r="G1116" s="273">
        <v>0</v>
      </c>
      <c r="H1116" s="447"/>
      <c r="I1116" s="454"/>
      <c r="HQ1116"/>
      <c r="HR1116"/>
      <c r="HS1116"/>
      <c r="HT1116"/>
      <c r="HU1116"/>
      <c r="HV1116"/>
      <c r="HW1116"/>
      <c r="HX1116"/>
      <c r="HY1116"/>
      <c r="HZ1116"/>
      <c r="IA1116"/>
      <c r="IB1116"/>
      <c r="IC1116"/>
      <c r="ID1116"/>
      <c r="IE1116"/>
      <c r="IF1116"/>
      <c r="IG1116"/>
      <c r="IH1116"/>
      <c r="II1116"/>
      <c r="IJ1116"/>
      <c r="IK1116"/>
      <c r="IL1116"/>
      <c r="IM1116"/>
      <c r="IN1116"/>
      <c r="IO1116"/>
    </row>
    <row r="1117" spans="1:249" s="427" customFormat="1" ht="18" customHeight="1">
      <c r="A1117" s="378">
        <v>2160599</v>
      </c>
      <c r="B1117" s="344" t="s">
        <v>731</v>
      </c>
      <c r="C1117" s="273"/>
      <c r="D1117" s="273"/>
      <c r="E1117" s="273">
        <v>0</v>
      </c>
      <c r="F1117" s="447"/>
      <c r="G1117" s="273">
        <v>0</v>
      </c>
      <c r="H1117" s="447"/>
      <c r="I1117" s="454"/>
      <c r="HQ1117"/>
      <c r="HR1117"/>
      <c r="HS1117"/>
      <c r="HT1117"/>
      <c r="HU1117"/>
      <c r="HV1117"/>
      <c r="HW1117"/>
      <c r="HX1117"/>
      <c r="HY1117"/>
      <c r="HZ1117"/>
      <c r="IA1117"/>
      <c r="IB1117"/>
      <c r="IC1117"/>
      <c r="ID1117"/>
      <c r="IE1117"/>
      <c r="IF1117"/>
      <c r="IG1117"/>
      <c r="IH1117"/>
      <c r="II1117"/>
      <c r="IJ1117"/>
      <c r="IK1117"/>
      <c r="IL1117"/>
      <c r="IM1117"/>
      <c r="IN1117"/>
      <c r="IO1117"/>
    </row>
    <row r="1118" spans="1:249" s="427" customFormat="1" ht="18" customHeight="1">
      <c r="A1118" s="378">
        <v>21606</v>
      </c>
      <c r="B1118" s="344" t="s">
        <v>992</v>
      </c>
      <c r="C1118" s="273">
        <v>14823</v>
      </c>
      <c r="D1118" s="273"/>
      <c r="E1118" s="273">
        <v>18870</v>
      </c>
      <c r="F1118" s="447"/>
      <c r="G1118" s="273">
        <v>12484</v>
      </c>
      <c r="H1118" s="447">
        <v>0.51153476449855817</v>
      </c>
      <c r="I1118" s="454"/>
      <c r="HQ1118"/>
      <c r="HR1118"/>
      <c r="HS1118"/>
      <c r="HT1118"/>
      <c r="HU1118"/>
      <c r="HV1118"/>
      <c r="HW1118"/>
      <c r="HX1118"/>
      <c r="HY1118"/>
      <c r="HZ1118"/>
      <c r="IA1118"/>
      <c r="IB1118"/>
      <c r="IC1118"/>
      <c r="ID1118"/>
      <c r="IE1118"/>
      <c r="IF1118"/>
      <c r="IG1118"/>
      <c r="IH1118"/>
      <c r="II1118"/>
      <c r="IJ1118"/>
      <c r="IK1118"/>
      <c r="IL1118"/>
      <c r="IM1118"/>
      <c r="IN1118"/>
      <c r="IO1118"/>
    </row>
    <row r="1119" spans="1:249" s="427" customFormat="1" ht="30.95" customHeight="1">
      <c r="A1119" s="378">
        <v>2160601</v>
      </c>
      <c r="B1119" s="441" t="s">
        <v>993</v>
      </c>
      <c r="C1119" s="273">
        <v>18767</v>
      </c>
      <c r="D1119" s="273">
        <v>24162</v>
      </c>
      <c r="E1119" s="273">
        <v>23268</v>
      </c>
      <c r="F1119" s="447">
        <v>0.96299975167618579</v>
      </c>
      <c r="G1119" s="273">
        <v>10865</v>
      </c>
      <c r="H1119" s="447">
        <v>1.141555453290382</v>
      </c>
      <c r="I1119" s="467" t="s">
        <v>994</v>
      </c>
      <c r="HQ1119"/>
      <c r="HR1119"/>
      <c r="HS1119"/>
      <c r="HT1119"/>
      <c r="HU1119"/>
      <c r="HV1119"/>
      <c r="HW1119"/>
      <c r="HX1119"/>
      <c r="HY1119"/>
      <c r="HZ1119"/>
      <c r="IA1119"/>
      <c r="IB1119"/>
      <c r="IC1119"/>
      <c r="ID1119"/>
      <c r="IE1119"/>
      <c r="IF1119"/>
      <c r="IG1119"/>
      <c r="IH1119"/>
      <c r="II1119"/>
      <c r="IJ1119"/>
      <c r="IK1119"/>
      <c r="IL1119"/>
      <c r="IM1119"/>
      <c r="IN1119"/>
      <c r="IO1119"/>
    </row>
    <row r="1120" spans="1:249" s="427" customFormat="1" ht="18" customHeight="1">
      <c r="A1120" s="378">
        <v>2160602</v>
      </c>
      <c r="B1120" s="344" t="s">
        <v>706</v>
      </c>
      <c r="C1120" s="273">
        <v>1864</v>
      </c>
      <c r="D1120" s="273"/>
      <c r="E1120" s="273">
        <v>1760</v>
      </c>
      <c r="F1120" s="447"/>
      <c r="G1120" s="273">
        <v>1796</v>
      </c>
      <c r="H1120" s="447">
        <v>-2.0044543429844075E-2</v>
      </c>
      <c r="I1120" s="454"/>
      <c r="HQ1120"/>
      <c r="HR1120"/>
      <c r="HS1120"/>
      <c r="HT1120"/>
      <c r="HU1120"/>
      <c r="HV1120"/>
      <c r="HW1120"/>
      <c r="HX1120"/>
      <c r="HY1120"/>
      <c r="HZ1120"/>
      <c r="IA1120"/>
      <c r="IB1120"/>
      <c r="IC1120"/>
      <c r="ID1120"/>
      <c r="IE1120"/>
      <c r="IF1120"/>
      <c r="IG1120"/>
      <c r="IH1120"/>
      <c r="II1120"/>
      <c r="IJ1120"/>
      <c r="IK1120"/>
      <c r="IL1120"/>
      <c r="IM1120"/>
      <c r="IN1120"/>
      <c r="IO1120"/>
    </row>
    <row r="1121" spans="1:249" s="427" customFormat="1" ht="18" customHeight="1">
      <c r="A1121" s="378">
        <v>2160603</v>
      </c>
      <c r="B1121" s="344" t="s">
        <v>707</v>
      </c>
      <c r="C1121" s="273"/>
      <c r="D1121" s="273"/>
      <c r="E1121" s="273">
        <v>0</v>
      </c>
      <c r="F1121" s="447"/>
      <c r="G1121" s="273">
        <v>0</v>
      </c>
      <c r="H1121" s="447"/>
      <c r="I1121" s="454"/>
      <c r="HQ1121"/>
      <c r="HR1121"/>
      <c r="HS1121"/>
      <c r="HT1121"/>
      <c r="HU1121"/>
      <c r="HV1121"/>
      <c r="HW1121"/>
      <c r="HX1121"/>
      <c r="HY1121"/>
      <c r="HZ1121"/>
      <c r="IA1121"/>
      <c r="IB1121"/>
      <c r="IC1121"/>
      <c r="ID1121"/>
      <c r="IE1121"/>
      <c r="IF1121"/>
      <c r="IG1121"/>
      <c r="IH1121"/>
      <c r="II1121"/>
      <c r="IJ1121"/>
      <c r="IK1121"/>
      <c r="IL1121"/>
      <c r="IM1121"/>
      <c r="IN1121"/>
      <c r="IO1121"/>
    </row>
    <row r="1122" spans="1:249" s="427" customFormat="1" ht="18" customHeight="1">
      <c r="A1122" s="378">
        <v>2160607</v>
      </c>
      <c r="B1122" s="344" t="s">
        <v>708</v>
      </c>
      <c r="C1122" s="273"/>
      <c r="D1122" s="273"/>
      <c r="E1122" s="273">
        <v>0</v>
      </c>
      <c r="F1122" s="447"/>
      <c r="G1122" s="273">
        <v>0</v>
      </c>
      <c r="H1122" s="447"/>
      <c r="I1122" s="454"/>
      <c r="HQ1122"/>
      <c r="HR1122"/>
      <c r="HS1122"/>
      <c r="HT1122"/>
      <c r="HU1122"/>
      <c r="HV1122"/>
      <c r="HW1122"/>
      <c r="HX1122"/>
      <c r="HY1122"/>
      <c r="HZ1122"/>
      <c r="IA1122"/>
      <c r="IB1122"/>
      <c r="IC1122"/>
      <c r="ID1122"/>
      <c r="IE1122"/>
      <c r="IF1122"/>
      <c r="IG1122"/>
      <c r="IH1122"/>
      <c r="II1122"/>
      <c r="IJ1122"/>
      <c r="IK1122"/>
      <c r="IL1122"/>
      <c r="IM1122"/>
      <c r="IN1122"/>
      <c r="IO1122"/>
    </row>
    <row r="1123" spans="1:249" s="427" customFormat="1" ht="18" customHeight="1">
      <c r="A1123" s="378">
        <v>2160699</v>
      </c>
      <c r="B1123" s="344" t="s">
        <v>995</v>
      </c>
      <c r="C1123" s="273"/>
      <c r="D1123" s="273"/>
      <c r="E1123" s="273">
        <v>6802</v>
      </c>
      <c r="F1123" s="447"/>
      <c r="G1123" s="273">
        <v>487</v>
      </c>
      <c r="H1123" s="447">
        <v>12.967145790554415</v>
      </c>
      <c r="I1123" s="454"/>
      <c r="HQ1123"/>
      <c r="HR1123"/>
      <c r="HS1123"/>
      <c r="HT1123"/>
      <c r="HU1123"/>
      <c r="HV1123"/>
      <c r="HW1123"/>
      <c r="HX1123"/>
      <c r="HY1123"/>
      <c r="HZ1123"/>
      <c r="IA1123"/>
      <c r="IB1123"/>
      <c r="IC1123"/>
      <c r="ID1123"/>
      <c r="IE1123"/>
      <c r="IF1123"/>
      <c r="IG1123"/>
      <c r="IH1123"/>
      <c r="II1123"/>
      <c r="IJ1123"/>
      <c r="IK1123"/>
      <c r="IL1123"/>
      <c r="IM1123"/>
      <c r="IN1123"/>
      <c r="IO1123"/>
    </row>
    <row r="1124" spans="1:249" s="427" customFormat="1" ht="18" customHeight="1">
      <c r="A1124" s="378">
        <v>21699</v>
      </c>
      <c r="B1124" s="344" t="s">
        <v>996</v>
      </c>
      <c r="C1124" s="273">
        <v>751</v>
      </c>
      <c r="D1124" s="273"/>
      <c r="E1124" s="273">
        <v>674</v>
      </c>
      <c r="F1124" s="447"/>
      <c r="G1124" s="273">
        <v>619</v>
      </c>
      <c r="H1124" s="447">
        <v>8.8852988691437762E-2</v>
      </c>
      <c r="I1124" s="454"/>
      <c r="HQ1124"/>
      <c r="HR1124"/>
      <c r="HS1124"/>
      <c r="HT1124"/>
      <c r="HU1124"/>
      <c r="HV1124"/>
      <c r="HW1124"/>
      <c r="HX1124"/>
      <c r="HY1124"/>
      <c r="HZ1124"/>
      <c r="IA1124"/>
      <c r="IB1124"/>
      <c r="IC1124"/>
      <c r="ID1124"/>
      <c r="IE1124"/>
      <c r="IF1124"/>
      <c r="IG1124"/>
      <c r="IH1124"/>
      <c r="II1124"/>
      <c r="IJ1124"/>
      <c r="IK1124"/>
      <c r="IL1124"/>
      <c r="IM1124"/>
      <c r="IN1124"/>
      <c r="IO1124"/>
    </row>
    <row r="1125" spans="1:249" s="427" customFormat="1" ht="18" customHeight="1">
      <c r="A1125" s="378">
        <v>2169901</v>
      </c>
      <c r="B1125" s="344" t="s">
        <v>997</v>
      </c>
      <c r="C1125" s="273"/>
      <c r="D1125" s="273"/>
      <c r="E1125" s="273">
        <v>0</v>
      </c>
      <c r="F1125" s="447"/>
      <c r="G1125" s="273">
        <v>0</v>
      </c>
      <c r="H1125" s="447"/>
      <c r="I1125" s="454"/>
      <c r="HQ1125"/>
      <c r="HR1125"/>
      <c r="HS1125"/>
      <c r="HT1125"/>
      <c r="HU1125"/>
      <c r="HV1125"/>
      <c r="HW1125"/>
      <c r="HX1125"/>
      <c r="HY1125"/>
      <c r="HZ1125"/>
      <c r="IA1125"/>
      <c r="IB1125"/>
      <c r="IC1125"/>
      <c r="ID1125"/>
      <c r="IE1125"/>
      <c r="IF1125"/>
      <c r="IG1125"/>
      <c r="IH1125"/>
      <c r="II1125"/>
      <c r="IJ1125"/>
      <c r="IK1125"/>
      <c r="IL1125"/>
      <c r="IM1125"/>
      <c r="IN1125"/>
      <c r="IO1125"/>
    </row>
    <row r="1126" spans="1:249" s="427" customFormat="1" ht="18" customHeight="1">
      <c r="A1126" s="378">
        <v>2169999</v>
      </c>
      <c r="B1126" s="344" t="s">
        <v>998</v>
      </c>
      <c r="C1126" s="273"/>
      <c r="D1126" s="273"/>
      <c r="E1126" s="273">
        <v>0</v>
      </c>
      <c r="F1126" s="447"/>
      <c r="G1126" s="273">
        <v>0</v>
      </c>
      <c r="H1126" s="447"/>
      <c r="I1126" s="454"/>
      <c r="HQ1126"/>
      <c r="HR1126"/>
      <c r="HS1126"/>
      <c r="HT1126"/>
      <c r="HU1126"/>
      <c r="HV1126"/>
      <c r="HW1126"/>
      <c r="HX1126"/>
      <c r="HY1126"/>
      <c r="HZ1126"/>
      <c r="IA1126"/>
      <c r="IB1126"/>
      <c r="IC1126"/>
      <c r="ID1126"/>
      <c r="IE1126"/>
      <c r="IF1126"/>
      <c r="IG1126"/>
      <c r="IH1126"/>
      <c r="II1126"/>
      <c r="IJ1126"/>
      <c r="IK1126"/>
      <c r="IL1126"/>
      <c r="IM1126"/>
      <c r="IN1126"/>
      <c r="IO1126"/>
    </row>
    <row r="1127" spans="1:249" s="428" customFormat="1" ht="18" customHeight="1">
      <c r="A1127" s="459">
        <v>217</v>
      </c>
      <c r="B1127" s="344" t="s">
        <v>999</v>
      </c>
      <c r="C1127" s="273">
        <v>1111</v>
      </c>
      <c r="D1127" s="273"/>
      <c r="E1127" s="273">
        <v>1003</v>
      </c>
      <c r="F1127" s="447"/>
      <c r="G1127" s="273">
        <v>855</v>
      </c>
      <c r="H1127" s="447">
        <v>0.17309941520467831</v>
      </c>
      <c r="I1127" s="454"/>
    </row>
    <row r="1128" spans="1:249" s="427" customFormat="1" ht="18" customHeight="1">
      <c r="A1128" s="378">
        <v>21701</v>
      </c>
      <c r="B1128" s="344" t="s">
        <v>1000</v>
      </c>
      <c r="C1128" s="273"/>
      <c r="D1128" s="273"/>
      <c r="E1128" s="273">
        <v>0</v>
      </c>
      <c r="F1128" s="447"/>
      <c r="G1128" s="273">
        <v>0</v>
      </c>
      <c r="H1128" s="447"/>
      <c r="I1128" s="454"/>
      <c r="HQ1128"/>
      <c r="HR1128"/>
      <c r="HS1128"/>
      <c r="HT1128"/>
      <c r="HU1128"/>
      <c r="HV1128"/>
      <c r="HW1128"/>
      <c r="HX1128"/>
      <c r="HY1128"/>
      <c r="HZ1128"/>
      <c r="IA1128"/>
      <c r="IB1128"/>
      <c r="IC1128"/>
      <c r="ID1128"/>
      <c r="IE1128"/>
      <c r="IF1128"/>
      <c r="IG1128"/>
      <c r="IH1128"/>
      <c r="II1128"/>
      <c r="IJ1128"/>
      <c r="IK1128"/>
      <c r="IL1128"/>
      <c r="IM1128"/>
      <c r="IN1128"/>
      <c r="IO1128"/>
    </row>
    <row r="1129" spans="1:249" s="427" customFormat="1" ht="18" customHeight="1">
      <c r="A1129" s="378">
        <v>2170101</v>
      </c>
      <c r="B1129" s="344" t="s">
        <v>1001</v>
      </c>
      <c r="C1129" s="273"/>
      <c r="D1129" s="273"/>
      <c r="E1129" s="273">
        <v>0</v>
      </c>
      <c r="F1129" s="447"/>
      <c r="G1129" s="273">
        <v>0</v>
      </c>
      <c r="H1129" s="447"/>
      <c r="I1129" s="457"/>
      <c r="HQ1129"/>
      <c r="HR1129"/>
      <c r="HS1129"/>
      <c r="HT1129"/>
      <c r="HU1129"/>
      <c r="HV1129"/>
      <c r="HW1129"/>
      <c r="HX1129"/>
      <c r="HY1129"/>
      <c r="HZ1129"/>
      <c r="IA1129"/>
      <c r="IB1129"/>
      <c r="IC1129"/>
      <c r="ID1129"/>
      <c r="IE1129"/>
      <c r="IF1129"/>
      <c r="IG1129"/>
      <c r="IH1129"/>
      <c r="II1129"/>
      <c r="IJ1129"/>
      <c r="IK1129"/>
      <c r="IL1129"/>
      <c r="IM1129"/>
      <c r="IN1129"/>
      <c r="IO1129"/>
    </row>
    <row r="1130" spans="1:249" s="427" customFormat="1" ht="18" customHeight="1">
      <c r="A1130" s="378">
        <v>2170102</v>
      </c>
      <c r="B1130" s="344" t="s">
        <v>1002</v>
      </c>
      <c r="C1130" s="273"/>
      <c r="D1130" s="273"/>
      <c r="E1130" s="273">
        <v>0</v>
      </c>
      <c r="F1130" s="447"/>
      <c r="G1130" s="273">
        <v>0</v>
      </c>
      <c r="H1130" s="447"/>
      <c r="I1130" s="454"/>
      <c r="HQ1130"/>
      <c r="HR1130"/>
      <c r="HS1130"/>
      <c r="HT1130"/>
      <c r="HU1130"/>
      <c r="HV1130"/>
      <c r="HW1130"/>
      <c r="HX1130"/>
      <c r="HY1130"/>
      <c r="HZ1130"/>
      <c r="IA1130"/>
      <c r="IB1130"/>
      <c r="IC1130"/>
      <c r="ID1130"/>
      <c r="IE1130"/>
      <c r="IF1130"/>
      <c r="IG1130"/>
      <c r="IH1130"/>
      <c r="II1130"/>
      <c r="IJ1130"/>
      <c r="IK1130"/>
      <c r="IL1130"/>
      <c r="IM1130"/>
      <c r="IN1130"/>
      <c r="IO1130"/>
    </row>
    <row r="1131" spans="1:249" s="427" customFormat="1" ht="18" customHeight="1">
      <c r="A1131" s="378">
        <v>2170103</v>
      </c>
      <c r="B1131" s="344" t="s">
        <v>1003</v>
      </c>
      <c r="C1131" s="273"/>
      <c r="D1131" s="273"/>
      <c r="E1131" s="273">
        <v>0</v>
      </c>
      <c r="F1131" s="447"/>
      <c r="G1131" s="273">
        <v>0</v>
      </c>
      <c r="H1131" s="447"/>
      <c r="I1131" s="454"/>
      <c r="HQ1131"/>
      <c r="HR1131"/>
      <c r="HS1131"/>
      <c r="HT1131"/>
      <c r="HU1131"/>
      <c r="HV1131"/>
      <c r="HW1131"/>
      <c r="HX1131"/>
      <c r="HY1131"/>
      <c r="HZ1131"/>
      <c r="IA1131"/>
      <c r="IB1131"/>
      <c r="IC1131"/>
      <c r="ID1131"/>
      <c r="IE1131"/>
      <c r="IF1131"/>
      <c r="IG1131"/>
      <c r="IH1131"/>
      <c r="II1131"/>
      <c r="IJ1131"/>
      <c r="IK1131"/>
      <c r="IL1131"/>
      <c r="IM1131"/>
      <c r="IN1131"/>
      <c r="IO1131"/>
    </row>
    <row r="1132" spans="1:249" s="427" customFormat="1" ht="18" customHeight="1">
      <c r="A1132" s="378">
        <v>2170104</v>
      </c>
      <c r="B1132" s="344" t="s">
        <v>1004</v>
      </c>
      <c r="C1132" s="273">
        <v>8</v>
      </c>
      <c r="D1132" s="273"/>
      <c r="E1132" s="273">
        <v>8</v>
      </c>
      <c r="F1132" s="447"/>
      <c r="G1132" s="273">
        <v>8</v>
      </c>
      <c r="H1132" s="447">
        <v>0</v>
      </c>
      <c r="I1132" s="454"/>
      <c r="HQ1132"/>
      <c r="HR1132"/>
      <c r="HS1132"/>
      <c r="HT1132"/>
      <c r="HU1132"/>
      <c r="HV1132"/>
      <c r="HW1132"/>
      <c r="HX1132"/>
      <c r="HY1132"/>
      <c r="HZ1132"/>
      <c r="IA1132"/>
      <c r="IB1132"/>
      <c r="IC1132"/>
      <c r="ID1132"/>
      <c r="IE1132"/>
      <c r="IF1132"/>
      <c r="IG1132"/>
      <c r="IH1132"/>
      <c r="II1132"/>
      <c r="IJ1132"/>
      <c r="IK1132"/>
      <c r="IL1132"/>
      <c r="IM1132"/>
      <c r="IN1132"/>
      <c r="IO1132"/>
    </row>
    <row r="1133" spans="1:249" s="427" customFormat="1" ht="18" customHeight="1">
      <c r="A1133" s="378">
        <v>2170150</v>
      </c>
      <c r="B1133" s="344" t="s">
        <v>1005</v>
      </c>
      <c r="C1133" s="273"/>
      <c r="D1133" s="273"/>
      <c r="E1133" s="273">
        <v>0</v>
      </c>
      <c r="F1133" s="447"/>
      <c r="G1133" s="273">
        <v>0</v>
      </c>
      <c r="H1133" s="447"/>
      <c r="I1133" s="454"/>
      <c r="HQ1133"/>
      <c r="HR1133"/>
      <c r="HS1133"/>
      <c r="HT1133"/>
      <c r="HU1133"/>
      <c r="HV1133"/>
      <c r="HW1133"/>
      <c r="HX1133"/>
      <c r="HY1133"/>
      <c r="HZ1133"/>
      <c r="IA1133"/>
      <c r="IB1133"/>
      <c r="IC1133"/>
      <c r="ID1133"/>
      <c r="IE1133"/>
      <c r="IF1133"/>
      <c r="IG1133"/>
      <c r="IH1133"/>
      <c r="II1133"/>
      <c r="IJ1133"/>
      <c r="IK1133"/>
      <c r="IL1133"/>
      <c r="IM1133"/>
      <c r="IN1133"/>
      <c r="IO1133"/>
    </row>
    <row r="1134" spans="1:249" s="427" customFormat="1" ht="18" customHeight="1">
      <c r="A1134" s="378">
        <v>2170199</v>
      </c>
      <c r="B1134" s="344" t="s">
        <v>1006</v>
      </c>
      <c r="C1134" s="463"/>
      <c r="D1134" s="463"/>
      <c r="E1134" s="463"/>
      <c r="F1134" s="447"/>
      <c r="G1134" s="463"/>
      <c r="H1134" s="447"/>
      <c r="I1134" s="454"/>
      <c r="HQ1134"/>
      <c r="HR1134"/>
      <c r="HS1134"/>
      <c r="HT1134"/>
      <c r="HU1134"/>
      <c r="HV1134"/>
      <c r="HW1134"/>
      <c r="HX1134"/>
      <c r="HY1134"/>
      <c r="HZ1134"/>
      <c r="IA1134"/>
      <c r="IB1134"/>
      <c r="IC1134"/>
      <c r="ID1134"/>
      <c r="IE1134"/>
      <c r="IF1134"/>
      <c r="IG1134"/>
      <c r="IH1134"/>
      <c r="II1134"/>
      <c r="IJ1134"/>
      <c r="IK1134"/>
      <c r="IL1134"/>
      <c r="IM1134"/>
      <c r="IN1134"/>
      <c r="IO1134"/>
    </row>
    <row r="1135" spans="1:249" s="427" customFormat="1" ht="18" customHeight="1">
      <c r="A1135" s="378">
        <v>21702</v>
      </c>
      <c r="B1135" s="344" t="s">
        <v>1007</v>
      </c>
      <c r="C1135" s="273"/>
      <c r="D1135" s="273"/>
      <c r="E1135" s="273">
        <v>0</v>
      </c>
      <c r="F1135" s="447"/>
      <c r="G1135" s="273">
        <v>0</v>
      </c>
      <c r="H1135" s="447"/>
      <c r="I1135" s="454"/>
      <c r="HQ1135"/>
      <c r="HR1135"/>
      <c r="HS1135"/>
      <c r="HT1135"/>
      <c r="HU1135"/>
      <c r="HV1135"/>
      <c r="HW1135"/>
      <c r="HX1135"/>
      <c r="HY1135"/>
      <c r="HZ1135"/>
      <c r="IA1135"/>
      <c r="IB1135"/>
      <c r="IC1135"/>
      <c r="ID1135"/>
      <c r="IE1135"/>
      <c r="IF1135"/>
      <c r="IG1135"/>
      <c r="IH1135"/>
      <c r="II1135"/>
      <c r="IJ1135"/>
      <c r="IK1135"/>
      <c r="IL1135"/>
      <c r="IM1135"/>
      <c r="IN1135"/>
      <c r="IO1135"/>
    </row>
    <row r="1136" spans="1:249" s="427" customFormat="1" ht="18" customHeight="1">
      <c r="A1136" s="378">
        <v>2170201</v>
      </c>
      <c r="B1136" s="344" t="s">
        <v>1008</v>
      </c>
      <c r="C1136" s="273">
        <v>13539</v>
      </c>
      <c r="D1136" s="273"/>
      <c r="E1136" s="273">
        <v>10454</v>
      </c>
      <c r="F1136" s="447"/>
      <c r="G1136" s="273">
        <v>4510</v>
      </c>
      <c r="H1136" s="447">
        <v>1.3179600886917959</v>
      </c>
      <c r="I1136" s="454"/>
      <c r="HQ1136"/>
      <c r="HR1136"/>
      <c r="HS1136"/>
      <c r="HT1136"/>
      <c r="HU1136"/>
      <c r="HV1136"/>
      <c r="HW1136"/>
      <c r="HX1136"/>
      <c r="HY1136"/>
      <c r="HZ1136"/>
      <c r="IA1136"/>
      <c r="IB1136"/>
      <c r="IC1136"/>
      <c r="ID1136"/>
      <c r="IE1136"/>
      <c r="IF1136"/>
      <c r="IG1136"/>
      <c r="IH1136"/>
      <c r="II1136"/>
      <c r="IJ1136"/>
      <c r="IK1136"/>
      <c r="IL1136"/>
      <c r="IM1136"/>
      <c r="IN1136"/>
      <c r="IO1136"/>
    </row>
    <row r="1137" spans="1:249" s="427" customFormat="1" ht="18" customHeight="1">
      <c r="A1137" s="378">
        <v>2170202</v>
      </c>
      <c r="B1137" s="344" t="s">
        <v>731</v>
      </c>
      <c r="C1137" s="273">
        <v>458</v>
      </c>
      <c r="D1137" s="273"/>
      <c r="E1137" s="273">
        <v>495</v>
      </c>
      <c r="F1137" s="447"/>
      <c r="G1137" s="273">
        <v>511</v>
      </c>
      <c r="H1137" s="447">
        <v>-3.131115459882583E-2</v>
      </c>
      <c r="I1137" s="454"/>
      <c r="HQ1137"/>
      <c r="HR1137"/>
      <c r="HS1137"/>
      <c r="HT1137"/>
      <c r="HU1137"/>
      <c r="HV1137"/>
      <c r="HW1137"/>
      <c r="HX1137"/>
      <c r="HY1137"/>
      <c r="HZ1137"/>
      <c r="IA1137"/>
      <c r="IB1137"/>
      <c r="IC1137"/>
      <c r="ID1137"/>
      <c r="IE1137"/>
      <c r="IF1137"/>
      <c r="IG1137"/>
      <c r="IH1137"/>
      <c r="II1137"/>
      <c r="IJ1137"/>
      <c r="IK1137"/>
      <c r="IL1137"/>
      <c r="IM1137"/>
      <c r="IN1137"/>
      <c r="IO1137"/>
    </row>
    <row r="1138" spans="1:249" s="427" customFormat="1" ht="18" customHeight="1">
      <c r="A1138" s="378">
        <v>2170203</v>
      </c>
      <c r="B1138" s="344" t="s">
        <v>1009</v>
      </c>
      <c r="C1138" s="273">
        <v>1036</v>
      </c>
      <c r="D1138" s="273"/>
      <c r="E1138" s="273">
        <v>2072</v>
      </c>
      <c r="F1138" s="447"/>
      <c r="G1138" s="273">
        <v>2079</v>
      </c>
      <c r="H1138" s="447">
        <v>-3.3670033670033517E-3</v>
      </c>
      <c r="I1138" s="457"/>
      <c r="HQ1138"/>
      <c r="HR1138"/>
      <c r="HS1138"/>
      <c r="HT1138"/>
      <c r="HU1138"/>
      <c r="HV1138"/>
      <c r="HW1138"/>
      <c r="HX1138"/>
      <c r="HY1138"/>
      <c r="HZ1138"/>
      <c r="IA1138"/>
      <c r="IB1138"/>
      <c r="IC1138"/>
      <c r="ID1138"/>
      <c r="IE1138"/>
      <c r="IF1138"/>
      <c r="IG1138"/>
      <c r="IH1138"/>
      <c r="II1138"/>
      <c r="IJ1138"/>
      <c r="IK1138"/>
      <c r="IL1138"/>
      <c r="IM1138"/>
      <c r="IN1138"/>
      <c r="IO1138"/>
    </row>
    <row r="1139" spans="1:249" s="427" customFormat="1" ht="18" customHeight="1">
      <c r="A1139" s="378">
        <v>2170204</v>
      </c>
      <c r="B1139" s="441" t="s">
        <v>1010</v>
      </c>
      <c r="C1139" s="273"/>
      <c r="D1139" s="273"/>
      <c r="E1139" s="273">
        <v>0</v>
      </c>
      <c r="F1139" s="447"/>
      <c r="G1139" s="273">
        <v>0</v>
      </c>
      <c r="H1139" s="447"/>
      <c r="I1139" s="454"/>
      <c r="HQ1139"/>
      <c r="HR1139"/>
      <c r="HS1139"/>
      <c r="HT1139"/>
      <c r="HU1139"/>
      <c r="HV1139"/>
      <c r="HW1139"/>
      <c r="HX1139"/>
      <c r="HY1139"/>
      <c r="HZ1139"/>
      <c r="IA1139"/>
      <c r="IB1139"/>
      <c r="IC1139"/>
      <c r="ID1139"/>
      <c r="IE1139"/>
      <c r="IF1139"/>
      <c r="IG1139"/>
      <c r="IH1139"/>
      <c r="II1139"/>
      <c r="IJ1139"/>
      <c r="IK1139"/>
      <c r="IL1139"/>
      <c r="IM1139"/>
      <c r="IN1139"/>
      <c r="IO1139"/>
    </row>
    <row r="1140" spans="1:249" s="427" customFormat="1" ht="18" customHeight="1">
      <c r="A1140" s="378">
        <v>2170205</v>
      </c>
      <c r="B1140" s="344" t="s">
        <v>706</v>
      </c>
      <c r="C1140" s="273"/>
      <c r="D1140" s="273"/>
      <c r="E1140" s="273">
        <v>0</v>
      </c>
      <c r="F1140" s="447"/>
      <c r="G1140" s="273">
        <v>0</v>
      </c>
      <c r="H1140" s="447"/>
      <c r="I1140" s="454"/>
      <c r="HQ1140"/>
      <c r="HR1140"/>
      <c r="HS1140"/>
      <c r="HT1140"/>
      <c r="HU1140"/>
      <c r="HV1140"/>
      <c r="HW1140"/>
      <c r="HX1140"/>
      <c r="HY1140"/>
      <c r="HZ1140"/>
      <c r="IA1140"/>
      <c r="IB1140"/>
      <c r="IC1140"/>
      <c r="ID1140"/>
      <c r="IE1140"/>
      <c r="IF1140"/>
      <c r="IG1140"/>
      <c r="IH1140"/>
      <c r="II1140"/>
      <c r="IJ1140"/>
      <c r="IK1140"/>
      <c r="IL1140"/>
      <c r="IM1140"/>
      <c r="IN1140"/>
      <c r="IO1140"/>
    </row>
    <row r="1141" spans="1:249" s="427" customFormat="1" ht="18" customHeight="1">
      <c r="A1141" s="378">
        <v>2170206</v>
      </c>
      <c r="B1141" s="344" t="s">
        <v>707</v>
      </c>
      <c r="C1141" s="273"/>
      <c r="D1141" s="273"/>
      <c r="E1141" s="273">
        <v>0</v>
      </c>
      <c r="F1141" s="447"/>
      <c r="G1141" s="273">
        <v>0</v>
      </c>
      <c r="H1141" s="447"/>
      <c r="I1141" s="454"/>
      <c r="HQ1141"/>
      <c r="HR1141"/>
      <c r="HS1141"/>
      <c r="HT1141"/>
      <c r="HU1141"/>
      <c r="HV1141"/>
      <c r="HW1141"/>
      <c r="HX1141"/>
      <c r="HY1141"/>
      <c r="HZ1141"/>
      <c r="IA1141"/>
      <c r="IB1141"/>
      <c r="IC1141"/>
      <c r="ID1141"/>
      <c r="IE1141"/>
      <c r="IF1141"/>
      <c r="IG1141"/>
      <c r="IH1141"/>
      <c r="II1141"/>
      <c r="IJ1141"/>
      <c r="IK1141"/>
      <c r="IL1141"/>
      <c r="IM1141"/>
      <c r="IN1141"/>
      <c r="IO1141"/>
    </row>
    <row r="1142" spans="1:249" s="427" customFormat="1" ht="18" customHeight="1">
      <c r="A1142" s="378">
        <v>2170207</v>
      </c>
      <c r="B1142" s="344" t="s">
        <v>708</v>
      </c>
      <c r="C1142" s="273"/>
      <c r="D1142" s="273"/>
      <c r="E1142" s="273">
        <v>0</v>
      </c>
      <c r="F1142" s="447"/>
      <c r="G1142" s="273">
        <v>0</v>
      </c>
      <c r="H1142" s="447"/>
      <c r="I1142" s="454"/>
      <c r="HQ1142"/>
      <c r="HR1142"/>
      <c r="HS1142"/>
      <c r="HT1142"/>
      <c r="HU1142"/>
      <c r="HV1142"/>
      <c r="HW1142"/>
      <c r="HX1142"/>
      <c r="HY1142"/>
      <c r="HZ1142"/>
      <c r="IA1142"/>
      <c r="IB1142"/>
      <c r="IC1142"/>
      <c r="ID1142"/>
      <c r="IE1142"/>
      <c r="IF1142"/>
      <c r="IG1142"/>
      <c r="IH1142"/>
      <c r="II1142"/>
      <c r="IJ1142"/>
      <c r="IK1142"/>
      <c r="IL1142"/>
      <c r="IM1142"/>
      <c r="IN1142"/>
      <c r="IO1142"/>
    </row>
    <row r="1143" spans="1:249" s="427" customFormat="1" ht="18" customHeight="1">
      <c r="A1143" s="378">
        <v>2170208</v>
      </c>
      <c r="B1143" s="344" t="s">
        <v>1011</v>
      </c>
      <c r="C1143" s="273"/>
      <c r="D1143" s="273"/>
      <c r="E1143" s="273">
        <v>0</v>
      </c>
      <c r="F1143" s="447"/>
      <c r="G1143" s="273">
        <v>0</v>
      </c>
      <c r="H1143" s="447"/>
      <c r="I1143" s="454"/>
      <c r="HQ1143"/>
      <c r="HR1143"/>
      <c r="HS1143"/>
      <c r="HT1143"/>
      <c r="HU1143"/>
      <c r="HV1143"/>
      <c r="HW1143"/>
      <c r="HX1143"/>
      <c r="HY1143"/>
      <c r="HZ1143"/>
      <c r="IA1143"/>
      <c r="IB1143"/>
      <c r="IC1143"/>
      <c r="ID1143"/>
      <c r="IE1143"/>
      <c r="IF1143"/>
      <c r="IG1143"/>
      <c r="IH1143"/>
      <c r="II1143"/>
      <c r="IJ1143"/>
      <c r="IK1143"/>
      <c r="IL1143"/>
      <c r="IM1143"/>
      <c r="IN1143"/>
      <c r="IO1143"/>
    </row>
    <row r="1144" spans="1:249" s="427" customFormat="1" ht="18" customHeight="1">
      <c r="A1144" s="378">
        <v>2170299</v>
      </c>
      <c r="B1144" s="344" t="s">
        <v>1012</v>
      </c>
      <c r="C1144" s="273"/>
      <c r="D1144" s="273"/>
      <c r="E1144" s="273">
        <v>0</v>
      </c>
      <c r="F1144" s="447"/>
      <c r="G1144" s="273">
        <v>0</v>
      </c>
      <c r="H1144" s="447"/>
      <c r="I1144" s="454"/>
      <c r="HQ1144"/>
      <c r="HR1144"/>
      <c r="HS1144"/>
      <c r="HT1144"/>
      <c r="HU1144"/>
      <c r="HV1144"/>
      <c r="HW1144"/>
      <c r="HX1144"/>
      <c r="HY1144"/>
      <c r="HZ1144"/>
      <c r="IA1144"/>
      <c r="IB1144"/>
      <c r="IC1144"/>
      <c r="ID1144"/>
      <c r="IE1144"/>
      <c r="IF1144"/>
      <c r="IG1144"/>
      <c r="IH1144"/>
      <c r="II1144"/>
      <c r="IJ1144"/>
      <c r="IK1144"/>
      <c r="IL1144"/>
      <c r="IM1144"/>
      <c r="IN1144"/>
      <c r="IO1144"/>
    </row>
    <row r="1145" spans="1:249" s="427" customFormat="1" ht="18" customHeight="1">
      <c r="A1145" s="378">
        <v>21703</v>
      </c>
      <c r="B1145" s="344" t="s">
        <v>1013</v>
      </c>
      <c r="C1145" s="273"/>
      <c r="D1145" s="273"/>
      <c r="E1145" s="273">
        <v>0</v>
      </c>
      <c r="F1145" s="447"/>
      <c r="G1145" s="273">
        <v>0</v>
      </c>
      <c r="H1145" s="447"/>
      <c r="I1145" s="454"/>
      <c r="HQ1145"/>
      <c r="HR1145"/>
      <c r="HS1145"/>
      <c r="HT1145"/>
      <c r="HU1145"/>
      <c r="HV1145"/>
      <c r="HW1145"/>
      <c r="HX1145"/>
      <c r="HY1145"/>
      <c r="HZ1145"/>
      <c r="IA1145"/>
      <c r="IB1145"/>
      <c r="IC1145"/>
      <c r="ID1145"/>
      <c r="IE1145"/>
      <c r="IF1145"/>
      <c r="IG1145"/>
      <c r="IH1145"/>
      <c r="II1145"/>
      <c r="IJ1145"/>
      <c r="IK1145"/>
      <c r="IL1145"/>
      <c r="IM1145"/>
      <c r="IN1145"/>
      <c r="IO1145"/>
    </row>
    <row r="1146" spans="1:249" s="427" customFormat="1" ht="18" customHeight="1">
      <c r="A1146" s="378">
        <v>2170301</v>
      </c>
      <c r="B1146" s="344" t="s">
        <v>731</v>
      </c>
      <c r="C1146" s="273"/>
      <c r="D1146" s="273"/>
      <c r="E1146" s="273">
        <v>0</v>
      </c>
      <c r="F1146" s="447"/>
      <c r="G1146" s="273">
        <v>0</v>
      </c>
      <c r="H1146" s="447"/>
      <c r="I1146" s="454"/>
      <c r="HQ1146"/>
      <c r="HR1146"/>
      <c r="HS1146"/>
      <c r="HT1146"/>
      <c r="HU1146"/>
      <c r="HV1146"/>
      <c r="HW1146"/>
      <c r="HX1146"/>
      <c r="HY1146"/>
      <c r="HZ1146"/>
      <c r="IA1146"/>
      <c r="IB1146"/>
      <c r="IC1146"/>
      <c r="ID1146"/>
      <c r="IE1146"/>
      <c r="IF1146"/>
      <c r="IG1146"/>
      <c r="IH1146"/>
      <c r="II1146"/>
      <c r="IJ1146"/>
      <c r="IK1146"/>
      <c r="IL1146"/>
      <c r="IM1146"/>
      <c r="IN1146"/>
      <c r="IO1146"/>
    </row>
    <row r="1147" spans="1:249" s="427" customFormat="1" ht="18" customHeight="1">
      <c r="A1147" s="378">
        <v>2170302</v>
      </c>
      <c r="B1147" s="344" t="s">
        <v>1014</v>
      </c>
      <c r="C1147" s="273"/>
      <c r="D1147" s="273"/>
      <c r="E1147" s="273">
        <v>0</v>
      </c>
      <c r="F1147" s="447"/>
      <c r="G1147" s="273">
        <v>0</v>
      </c>
      <c r="H1147" s="447"/>
      <c r="I1147" s="454"/>
      <c r="HQ1147"/>
      <c r="HR1147"/>
      <c r="HS1147"/>
      <c r="HT1147"/>
      <c r="HU1147"/>
      <c r="HV1147"/>
      <c r="HW1147"/>
      <c r="HX1147"/>
      <c r="HY1147"/>
      <c r="HZ1147"/>
      <c r="IA1147"/>
      <c r="IB1147"/>
      <c r="IC1147"/>
      <c r="ID1147"/>
      <c r="IE1147"/>
      <c r="IF1147"/>
      <c r="IG1147"/>
      <c r="IH1147"/>
      <c r="II1147"/>
      <c r="IJ1147"/>
      <c r="IK1147"/>
      <c r="IL1147"/>
      <c r="IM1147"/>
      <c r="IN1147"/>
      <c r="IO1147"/>
    </row>
    <row r="1148" spans="1:249" s="427" customFormat="1" ht="18" customHeight="1">
      <c r="A1148" s="378">
        <v>2170303</v>
      </c>
      <c r="B1148" s="441" t="s">
        <v>1015</v>
      </c>
      <c r="C1148" s="273">
        <v>1032</v>
      </c>
      <c r="D1148" s="273">
        <v>1015</v>
      </c>
      <c r="E1148" s="273">
        <v>1015</v>
      </c>
      <c r="F1148" s="447">
        <v>1</v>
      </c>
      <c r="G1148" s="273">
        <v>913</v>
      </c>
      <c r="H1148" s="447">
        <v>0.11171960569550921</v>
      </c>
      <c r="I1148" s="455"/>
      <c r="HQ1148"/>
      <c r="HR1148"/>
      <c r="HS1148"/>
      <c r="HT1148"/>
      <c r="HU1148"/>
      <c r="HV1148"/>
      <c r="HW1148"/>
      <c r="HX1148"/>
      <c r="HY1148"/>
      <c r="HZ1148"/>
      <c r="IA1148"/>
      <c r="IB1148"/>
      <c r="IC1148"/>
      <c r="ID1148"/>
      <c r="IE1148"/>
      <c r="IF1148"/>
      <c r="IG1148"/>
      <c r="IH1148"/>
      <c r="II1148"/>
      <c r="IJ1148"/>
      <c r="IK1148"/>
      <c r="IL1148"/>
      <c r="IM1148"/>
      <c r="IN1148"/>
      <c r="IO1148"/>
    </row>
    <row r="1149" spans="1:249" s="427" customFormat="1" ht="18" customHeight="1">
      <c r="A1149" s="378">
        <v>2170304</v>
      </c>
      <c r="B1149" s="344" t="s">
        <v>706</v>
      </c>
      <c r="C1149" s="273"/>
      <c r="D1149" s="273"/>
      <c r="E1149" s="273">
        <v>0</v>
      </c>
      <c r="F1149" s="447"/>
      <c r="G1149" s="273">
        <v>0</v>
      </c>
      <c r="H1149" s="447"/>
      <c r="I1149" s="454"/>
      <c r="HQ1149"/>
      <c r="HR1149"/>
      <c r="HS1149"/>
      <c r="HT1149"/>
      <c r="HU1149"/>
      <c r="HV1149"/>
      <c r="HW1149"/>
      <c r="HX1149"/>
      <c r="HY1149"/>
      <c r="HZ1149"/>
      <c r="IA1149"/>
      <c r="IB1149"/>
      <c r="IC1149"/>
      <c r="ID1149"/>
      <c r="IE1149"/>
      <c r="IF1149"/>
      <c r="IG1149"/>
      <c r="IH1149"/>
      <c r="II1149"/>
      <c r="IJ1149"/>
      <c r="IK1149"/>
      <c r="IL1149"/>
      <c r="IM1149"/>
      <c r="IN1149"/>
      <c r="IO1149"/>
    </row>
    <row r="1150" spans="1:249" s="427" customFormat="1" ht="18" customHeight="1">
      <c r="A1150" s="378">
        <v>2170399</v>
      </c>
      <c r="B1150" s="344" t="s">
        <v>707</v>
      </c>
      <c r="C1150" s="273"/>
      <c r="D1150" s="273"/>
      <c r="E1150" s="273">
        <v>0</v>
      </c>
      <c r="F1150" s="447"/>
      <c r="G1150" s="273">
        <v>0</v>
      </c>
      <c r="H1150" s="447"/>
      <c r="I1150" s="454"/>
      <c r="HQ1150"/>
      <c r="HR1150"/>
      <c r="HS1150"/>
      <c r="HT1150"/>
      <c r="HU1150"/>
      <c r="HV1150"/>
      <c r="HW1150"/>
      <c r="HX1150"/>
      <c r="HY1150"/>
      <c r="HZ1150"/>
      <c r="IA1150"/>
      <c r="IB1150"/>
      <c r="IC1150"/>
      <c r="ID1150"/>
      <c r="IE1150"/>
      <c r="IF1150"/>
      <c r="IG1150"/>
      <c r="IH1150"/>
      <c r="II1150"/>
      <c r="IJ1150"/>
      <c r="IK1150"/>
      <c r="IL1150"/>
      <c r="IM1150"/>
      <c r="IN1150"/>
      <c r="IO1150"/>
    </row>
    <row r="1151" spans="1:249" s="427" customFormat="1" ht="18" customHeight="1">
      <c r="A1151" s="378">
        <v>21704</v>
      </c>
      <c r="B1151" s="344" t="s">
        <v>708</v>
      </c>
      <c r="C1151" s="273"/>
      <c r="D1151" s="273"/>
      <c r="E1151" s="273">
        <v>0</v>
      </c>
      <c r="F1151" s="447"/>
      <c r="G1151" s="273">
        <v>0</v>
      </c>
      <c r="H1151" s="447"/>
      <c r="I1151" s="457"/>
      <c r="HQ1151"/>
      <c r="HR1151"/>
      <c r="HS1151"/>
      <c r="HT1151"/>
      <c r="HU1151"/>
      <c r="HV1151"/>
      <c r="HW1151"/>
      <c r="HX1151"/>
      <c r="HY1151"/>
      <c r="HZ1151"/>
      <c r="IA1151"/>
      <c r="IB1151"/>
      <c r="IC1151"/>
      <c r="ID1151"/>
      <c r="IE1151"/>
      <c r="IF1151"/>
      <c r="IG1151"/>
      <c r="IH1151"/>
      <c r="II1151"/>
      <c r="IJ1151"/>
      <c r="IK1151"/>
      <c r="IL1151"/>
      <c r="IM1151"/>
      <c r="IN1151"/>
      <c r="IO1151"/>
    </row>
    <row r="1152" spans="1:249" s="427" customFormat="1" ht="18" customHeight="1">
      <c r="A1152" s="378">
        <v>2170401</v>
      </c>
      <c r="B1152" s="344" t="s">
        <v>1016</v>
      </c>
      <c r="C1152" s="273">
        <v>174</v>
      </c>
      <c r="D1152" s="273"/>
      <c r="E1152" s="273">
        <v>174</v>
      </c>
      <c r="F1152" s="447"/>
      <c r="G1152" s="273">
        <v>105</v>
      </c>
      <c r="H1152" s="447">
        <v>0.65714285714285725</v>
      </c>
      <c r="I1152" s="454"/>
      <c r="HQ1152"/>
      <c r="HR1152"/>
      <c r="HS1152"/>
      <c r="HT1152"/>
      <c r="HU1152"/>
      <c r="HV1152"/>
      <c r="HW1152"/>
      <c r="HX1152"/>
      <c r="HY1152"/>
      <c r="HZ1152"/>
      <c r="IA1152"/>
      <c r="IB1152"/>
      <c r="IC1152"/>
      <c r="ID1152"/>
      <c r="IE1152"/>
      <c r="IF1152"/>
      <c r="IG1152"/>
      <c r="IH1152"/>
      <c r="II1152"/>
      <c r="IJ1152"/>
      <c r="IK1152"/>
      <c r="IL1152"/>
      <c r="IM1152"/>
      <c r="IN1152"/>
      <c r="IO1152"/>
    </row>
    <row r="1153" spans="1:249" s="427" customFormat="1" ht="18" customHeight="1">
      <c r="A1153" s="378">
        <v>2170499</v>
      </c>
      <c r="B1153" s="344" t="s">
        <v>1017</v>
      </c>
      <c r="C1153" s="273"/>
      <c r="D1153" s="273"/>
      <c r="E1153" s="273">
        <v>0</v>
      </c>
      <c r="F1153" s="447"/>
      <c r="G1153" s="273">
        <v>0</v>
      </c>
      <c r="H1153" s="447"/>
      <c r="I1153" s="454"/>
      <c r="HQ1153"/>
      <c r="HR1153"/>
      <c r="HS1153"/>
      <c r="HT1153"/>
      <c r="HU1153"/>
      <c r="HV1153"/>
      <c r="HW1153"/>
      <c r="HX1153"/>
      <c r="HY1153"/>
      <c r="HZ1153"/>
      <c r="IA1153"/>
      <c r="IB1153"/>
      <c r="IC1153"/>
      <c r="ID1153"/>
      <c r="IE1153"/>
      <c r="IF1153"/>
      <c r="IG1153"/>
      <c r="IH1153"/>
      <c r="II1153"/>
      <c r="IJ1153"/>
      <c r="IK1153"/>
      <c r="IL1153"/>
      <c r="IM1153"/>
      <c r="IN1153"/>
      <c r="IO1153"/>
    </row>
    <row r="1154" spans="1:249" s="427" customFormat="1" ht="18" customHeight="1">
      <c r="A1154" s="378">
        <v>21799</v>
      </c>
      <c r="B1154" s="344" t="s">
        <v>1018</v>
      </c>
      <c r="C1154" s="273"/>
      <c r="D1154" s="273"/>
      <c r="E1154" s="273">
        <v>0</v>
      </c>
      <c r="F1154" s="447"/>
      <c r="G1154" s="273">
        <v>0</v>
      </c>
      <c r="H1154" s="447"/>
      <c r="I1154" s="454"/>
      <c r="HQ1154"/>
      <c r="HR1154"/>
      <c r="HS1154"/>
      <c r="HT1154"/>
      <c r="HU1154"/>
      <c r="HV1154"/>
      <c r="HW1154"/>
      <c r="HX1154"/>
      <c r="HY1154"/>
      <c r="HZ1154"/>
      <c r="IA1154"/>
      <c r="IB1154"/>
      <c r="IC1154"/>
      <c r="ID1154"/>
      <c r="IE1154"/>
      <c r="IF1154"/>
      <c r="IG1154"/>
      <c r="IH1154"/>
      <c r="II1154"/>
      <c r="IJ1154"/>
      <c r="IK1154"/>
      <c r="IL1154"/>
      <c r="IM1154"/>
      <c r="IN1154"/>
      <c r="IO1154"/>
    </row>
    <row r="1155" spans="1:249" s="427" customFormat="1" ht="18" customHeight="1">
      <c r="A1155" s="378">
        <v>2179901</v>
      </c>
      <c r="B1155" s="344" t="s">
        <v>1019</v>
      </c>
      <c r="C1155" s="273"/>
      <c r="D1155" s="273"/>
      <c r="E1155" s="273">
        <v>0</v>
      </c>
      <c r="F1155" s="447"/>
      <c r="G1155" s="273">
        <v>0</v>
      </c>
      <c r="H1155" s="447"/>
      <c r="I1155" s="454"/>
      <c r="HQ1155"/>
      <c r="HR1155"/>
      <c r="HS1155"/>
      <c r="HT1155"/>
      <c r="HU1155"/>
      <c r="HV1155"/>
      <c r="HW1155"/>
      <c r="HX1155"/>
      <c r="HY1155"/>
      <c r="HZ1155"/>
      <c r="IA1155"/>
      <c r="IB1155"/>
      <c r="IC1155"/>
      <c r="ID1155"/>
      <c r="IE1155"/>
      <c r="IF1155"/>
      <c r="IG1155"/>
      <c r="IH1155"/>
      <c r="II1155"/>
      <c r="IJ1155"/>
      <c r="IK1155"/>
      <c r="IL1155"/>
      <c r="IM1155"/>
      <c r="IN1155"/>
      <c r="IO1155"/>
    </row>
    <row r="1156" spans="1:249" s="428" customFormat="1" ht="18" customHeight="1">
      <c r="A1156" s="459">
        <v>219</v>
      </c>
      <c r="B1156" s="344" t="s">
        <v>1020</v>
      </c>
      <c r="C1156" s="273"/>
      <c r="D1156" s="273"/>
      <c r="E1156" s="273">
        <v>0</v>
      </c>
      <c r="F1156" s="447"/>
      <c r="G1156" s="273">
        <v>0</v>
      </c>
      <c r="H1156" s="447"/>
      <c r="I1156" s="454"/>
    </row>
    <row r="1157" spans="1:249" s="427" customFormat="1" ht="18" customHeight="1">
      <c r="A1157" s="378">
        <v>21901</v>
      </c>
      <c r="B1157" s="344" t="s">
        <v>1021</v>
      </c>
      <c r="C1157" s="273"/>
      <c r="D1157" s="273"/>
      <c r="E1157" s="273">
        <v>0</v>
      </c>
      <c r="F1157" s="447"/>
      <c r="G1157" s="273">
        <v>0</v>
      </c>
      <c r="H1157" s="447"/>
      <c r="I1157" s="454"/>
      <c r="HQ1157"/>
      <c r="HR1157"/>
      <c r="HS1157"/>
      <c r="HT1157"/>
      <c r="HU1157"/>
      <c r="HV1157"/>
      <c r="HW1157"/>
      <c r="HX1157"/>
      <c r="HY1157"/>
      <c r="HZ1157"/>
      <c r="IA1157"/>
      <c r="IB1157"/>
      <c r="IC1157"/>
      <c r="ID1157"/>
      <c r="IE1157"/>
      <c r="IF1157"/>
      <c r="IG1157"/>
      <c r="IH1157"/>
      <c r="II1157"/>
      <c r="IJ1157"/>
      <c r="IK1157"/>
      <c r="IL1157"/>
      <c r="IM1157"/>
      <c r="IN1157"/>
      <c r="IO1157"/>
    </row>
    <row r="1158" spans="1:249" s="427" customFormat="1" ht="18" customHeight="1">
      <c r="A1158" s="378">
        <v>21902</v>
      </c>
      <c r="B1158" s="344" t="s">
        <v>1022</v>
      </c>
      <c r="C1158" s="273"/>
      <c r="D1158" s="273"/>
      <c r="E1158" s="273">
        <v>0</v>
      </c>
      <c r="F1158" s="447"/>
      <c r="G1158" s="273">
        <v>0</v>
      </c>
      <c r="H1158" s="447"/>
      <c r="I1158" s="454"/>
      <c r="HQ1158"/>
      <c r="HR1158"/>
      <c r="HS1158"/>
      <c r="HT1158"/>
      <c r="HU1158"/>
      <c r="HV1158"/>
      <c r="HW1158"/>
      <c r="HX1158"/>
      <c r="HY1158"/>
      <c r="HZ1158"/>
      <c r="IA1158"/>
      <c r="IB1158"/>
      <c r="IC1158"/>
      <c r="ID1158"/>
      <c r="IE1158"/>
      <c r="IF1158"/>
      <c r="IG1158"/>
      <c r="IH1158"/>
      <c r="II1158"/>
      <c r="IJ1158"/>
      <c r="IK1158"/>
      <c r="IL1158"/>
      <c r="IM1158"/>
      <c r="IN1158"/>
      <c r="IO1158"/>
    </row>
    <row r="1159" spans="1:249" s="427" customFormat="1" ht="18" customHeight="1">
      <c r="A1159" s="378">
        <v>21903</v>
      </c>
      <c r="B1159" s="344" t="s">
        <v>1023</v>
      </c>
      <c r="C1159" s="273"/>
      <c r="D1159" s="273"/>
      <c r="E1159" s="273">
        <v>0</v>
      </c>
      <c r="F1159" s="447"/>
      <c r="G1159" s="273">
        <v>0</v>
      </c>
      <c r="H1159" s="447"/>
      <c r="I1159" s="454"/>
      <c r="HQ1159"/>
      <c r="HR1159"/>
      <c r="HS1159"/>
      <c r="HT1159"/>
      <c r="HU1159"/>
      <c r="HV1159"/>
      <c r="HW1159"/>
      <c r="HX1159"/>
      <c r="HY1159"/>
      <c r="HZ1159"/>
      <c r="IA1159"/>
      <c r="IB1159"/>
      <c r="IC1159"/>
      <c r="ID1159"/>
      <c r="IE1159"/>
      <c r="IF1159"/>
      <c r="IG1159"/>
      <c r="IH1159"/>
      <c r="II1159"/>
      <c r="IJ1159"/>
      <c r="IK1159"/>
      <c r="IL1159"/>
      <c r="IM1159"/>
      <c r="IN1159"/>
      <c r="IO1159"/>
    </row>
    <row r="1160" spans="1:249" s="427" customFormat="1" ht="18" customHeight="1">
      <c r="A1160" s="378">
        <v>21904</v>
      </c>
      <c r="B1160" s="344" t="s">
        <v>1024</v>
      </c>
      <c r="C1160" s="273">
        <v>858</v>
      </c>
      <c r="D1160" s="273"/>
      <c r="E1160" s="273">
        <v>841</v>
      </c>
      <c r="F1160" s="447"/>
      <c r="G1160" s="273">
        <v>808</v>
      </c>
      <c r="H1160" s="447">
        <v>4.0841584158415767E-2</v>
      </c>
      <c r="I1160" s="454"/>
      <c r="HQ1160"/>
      <c r="HR1160"/>
      <c r="HS1160"/>
      <c r="HT1160"/>
      <c r="HU1160"/>
      <c r="HV1160"/>
      <c r="HW1160"/>
      <c r="HX1160"/>
      <c r="HY1160"/>
      <c r="HZ1160"/>
      <c r="IA1160"/>
      <c r="IB1160"/>
      <c r="IC1160"/>
      <c r="ID1160"/>
      <c r="IE1160"/>
      <c r="IF1160"/>
      <c r="IG1160"/>
      <c r="IH1160"/>
      <c r="II1160"/>
      <c r="IJ1160"/>
      <c r="IK1160"/>
      <c r="IL1160"/>
      <c r="IM1160"/>
      <c r="IN1160"/>
      <c r="IO1160"/>
    </row>
    <row r="1161" spans="1:249" s="427" customFormat="1" ht="39" customHeight="1">
      <c r="A1161" s="378">
        <v>21905</v>
      </c>
      <c r="B1161" s="441" t="s">
        <v>1025</v>
      </c>
      <c r="C1161" s="273">
        <v>18054</v>
      </c>
      <c r="D1161" s="273">
        <v>36054</v>
      </c>
      <c r="E1161" s="273">
        <v>35031</v>
      </c>
      <c r="F1161" s="447">
        <v>0.97162589449159598</v>
      </c>
      <c r="G1161" s="273">
        <v>20822</v>
      </c>
      <c r="H1161" s="447">
        <v>0.68240322735568149</v>
      </c>
      <c r="I1161" s="455" t="s">
        <v>1026</v>
      </c>
      <c r="HQ1161"/>
      <c r="HR1161"/>
      <c r="HS1161"/>
      <c r="HT1161"/>
      <c r="HU1161"/>
      <c r="HV1161"/>
      <c r="HW1161"/>
      <c r="HX1161"/>
      <c r="HY1161"/>
      <c r="HZ1161"/>
      <c r="IA1161"/>
      <c r="IB1161"/>
      <c r="IC1161"/>
      <c r="ID1161"/>
      <c r="IE1161"/>
      <c r="IF1161"/>
      <c r="IG1161"/>
      <c r="IH1161"/>
      <c r="II1161"/>
      <c r="IJ1161"/>
      <c r="IK1161"/>
      <c r="IL1161"/>
      <c r="IM1161"/>
      <c r="IN1161"/>
      <c r="IO1161"/>
    </row>
    <row r="1162" spans="1:249" s="427" customFormat="1" ht="18" customHeight="1">
      <c r="A1162" s="378">
        <v>21906</v>
      </c>
      <c r="B1162" s="344" t="s">
        <v>706</v>
      </c>
      <c r="C1162" s="273">
        <v>1268</v>
      </c>
      <c r="D1162" s="273"/>
      <c r="E1162" s="273">
        <v>1175</v>
      </c>
      <c r="F1162" s="447"/>
      <c r="G1162" s="273">
        <v>2479</v>
      </c>
      <c r="H1162" s="447">
        <v>-0.52601855586930213</v>
      </c>
      <c r="I1162" s="454"/>
      <c r="HQ1162"/>
      <c r="HR1162"/>
      <c r="HS1162"/>
      <c r="HT1162"/>
      <c r="HU1162"/>
      <c r="HV1162"/>
      <c r="HW1162"/>
      <c r="HX1162"/>
      <c r="HY1162"/>
      <c r="HZ1162"/>
      <c r="IA1162"/>
      <c r="IB1162"/>
      <c r="IC1162"/>
      <c r="ID1162"/>
      <c r="IE1162"/>
      <c r="IF1162"/>
      <c r="IG1162"/>
      <c r="IH1162"/>
      <c r="II1162"/>
      <c r="IJ1162"/>
      <c r="IK1162"/>
      <c r="IL1162"/>
      <c r="IM1162"/>
      <c r="IN1162"/>
      <c r="IO1162"/>
    </row>
    <row r="1163" spans="1:249" s="427" customFormat="1" ht="18" customHeight="1">
      <c r="A1163" s="378">
        <v>21907</v>
      </c>
      <c r="B1163" s="344" t="s">
        <v>707</v>
      </c>
      <c r="C1163" s="273">
        <v>31</v>
      </c>
      <c r="D1163" s="273"/>
      <c r="E1163" s="273">
        <v>31</v>
      </c>
      <c r="F1163" s="447"/>
      <c r="G1163" s="273">
        <v>31</v>
      </c>
      <c r="H1163" s="447">
        <v>0</v>
      </c>
      <c r="I1163" s="454"/>
      <c r="HQ1163"/>
      <c r="HR1163"/>
      <c r="HS1163"/>
      <c r="HT1163"/>
      <c r="HU1163"/>
      <c r="HV1163"/>
      <c r="HW1163"/>
      <c r="HX1163"/>
      <c r="HY1163"/>
      <c r="HZ1163"/>
      <c r="IA1163"/>
      <c r="IB1163"/>
      <c r="IC1163"/>
      <c r="ID1163"/>
      <c r="IE1163"/>
      <c r="IF1163"/>
      <c r="IG1163"/>
      <c r="IH1163"/>
      <c r="II1163"/>
      <c r="IJ1163"/>
      <c r="IK1163"/>
      <c r="IL1163"/>
      <c r="IM1163"/>
      <c r="IN1163"/>
      <c r="IO1163"/>
    </row>
    <row r="1164" spans="1:249" s="427" customFormat="1" ht="18" customHeight="1">
      <c r="A1164" s="378">
        <v>21908</v>
      </c>
      <c r="B1164" s="344" t="s">
        <v>708</v>
      </c>
      <c r="C1164" s="273"/>
      <c r="D1164" s="273"/>
      <c r="E1164" s="273">
        <v>0</v>
      </c>
      <c r="F1164" s="447"/>
      <c r="G1164" s="273">
        <v>0</v>
      </c>
      <c r="H1164" s="447"/>
      <c r="I1164" s="454"/>
      <c r="HQ1164"/>
      <c r="HR1164"/>
      <c r="HS1164"/>
      <c r="HT1164"/>
      <c r="HU1164"/>
      <c r="HV1164"/>
      <c r="HW1164"/>
      <c r="HX1164"/>
      <c r="HY1164"/>
      <c r="HZ1164"/>
      <c r="IA1164"/>
      <c r="IB1164"/>
      <c r="IC1164"/>
      <c r="ID1164"/>
      <c r="IE1164"/>
      <c r="IF1164"/>
      <c r="IG1164"/>
      <c r="IH1164"/>
      <c r="II1164"/>
      <c r="IJ1164"/>
      <c r="IK1164"/>
      <c r="IL1164"/>
      <c r="IM1164"/>
      <c r="IN1164"/>
      <c r="IO1164"/>
    </row>
    <row r="1165" spans="1:249" s="427" customFormat="1" ht="18" customHeight="1">
      <c r="A1165" s="378">
        <v>21999</v>
      </c>
      <c r="B1165" s="344" t="s">
        <v>1027</v>
      </c>
      <c r="C1165" s="273">
        <v>1535</v>
      </c>
      <c r="D1165" s="273"/>
      <c r="E1165" s="273">
        <v>1672</v>
      </c>
      <c r="F1165" s="447"/>
      <c r="G1165" s="273">
        <v>625</v>
      </c>
      <c r="H1165" s="447">
        <v>1.6751999999999998</v>
      </c>
      <c r="I1165" s="454"/>
      <c r="HQ1165"/>
      <c r="HR1165"/>
      <c r="HS1165"/>
      <c r="HT1165"/>
      <c r="HU1165"/>
      <c r="HV1165"/>
      <c r="HW1165"/>
      <c r="HX1165"/>
      <c r="HY1165"/>
      <c r="HZ1165"/>
      <c r="IA1165"/>
      <c r="IB1165"/>
      <c r="IC1165"/>
      <c r="ID1165"/>
      <c r="IE1165"/>
      <c r="IF1165"/>
      <c r="IG1165"/>
      <c r="IH1165"/>
      <c r="II1165"/>
      <c r="IJ1165"/>
      <c r="IK1165"/>
      <c r="IL1165"/>
      <c r="IM1165"/>
      <c r="IN1165"/>
      <c r="IO1165"/>
    </row>
    <row r="1166" spans="1:249" s="428" customFormat="1" ht="18" customHeight="1">
      <c r="A1166" s="459">
        <v>220</v>
      </c>
      <c r="B1166" s="344" t="s">
        <v>1028</v>
      </c>
      <c r="C1166" s="273">
        <v>521</v>
      </c>
      <c r="D1166" s="273"/>
      <c r="E1166" s="273">
        <v>538</v>
      </c>
      <c r="F1166" s="447"/>
      <c r="G1166" s="273">
        <v>501</v>
      </c>
      <c r="H1166" s="447">
        <v>7.385229540918159E-2</v>
      </c>
      <c r="I1166" s="454"/>
    </row>
    <row r="1167" spans="1:249" s="427" customFormat="1" ht="18" customHeight="1">
      <c r="A1167" s="378">
        <v>22001</v>
      </c>
      <c r="B1167" s="344" t="s">
        <v>1029</v>
      </c>
      <c r="C1167" s="273">
        <v>1274</v>
      </c>
      <c r="D1167" s="273"/>
      <c r="E1167" s="273">
        <v>1484</v>
      </c>
      <c r="F1167" s="447"/>
      <c r="G1167" s="273">
        <v>1057</v>
      </c>
      <c r="H1167" s="447">
        <v>0.4039735099337749</v>
      </c>
      <c r="I1167" s="454"/>
      <c r="HQ1167"/>
      <c r="HR1167"/>
      <c r="HS1167"/>
      <c r="HT1167"/>
      <c r="HU1167"/>
      <c r="HV1167"/>
      <c r="HW1167"/>
      <c r="HX1167"/>
      <c r="HY1167"/>
      <c r="HZ1167"/>
      <c r="IA1167"/>
      <c r="IB1167"/>
      <c r="IC1167"/>
      <c r="ID1167"/>
      <c r="IE1167"/>
      <c r="IF1167"/>
      <c r="IG1167"/>
      <c r="IH1167"/>
      <c r="II1167"/>
      <c r="IJ1167"/>
      <c r="IK1167"/>
      <c r="IL1167"/>
      <c r="IM1167"/>
      <c r="IN1167"/>
      <c r="IO1167"/>
    </row>
    <row r="1168" spans="1:249" s="427" customFormat="1" ht="18" customHeight="1">
      <c r="A1168" s="378">
        <v>2200101</v>
      </c>
      <c r="B1168" s="344" t="s">
        <v>1030</v>
      </c>
      <c r="C1168" s="273">
        <v>2474</v>
      </c>
      <c r="D1168" s="273"/>
      <c r="E1168" s="273">
        <v>2543</v>
      </c>
      <c r="F1168" s="447"/>
      <c r="G1168" s="273">
        <v>1561</v>
      </c>
      <c r="H1168" s="447">
        <v>0.62908392056374129</v>
      </c>
      <c r="I1168" s="454"/>
      <c r="HQ1168"/>
      <c r="HR1168"/>
      <c r="HS1168"/>
      <c r="HT1168"/>
      <c r="HU1168"/>
      <c r="HV1168"/>
      <c r="HW1168"/>
      <c r="HX1168"/>
      <c r="HY1168"/>
      <c r="HZ1168"/>
      <c r="IA1168"/>
      <c r="IB1168"/>
      <c r="IC1168"/>
      <c r="ID1168"/>
      <c r="IE1168"/>
      <c r="IF1168"/>
      <c r="IG1168"/>
      <c r="IH1168"/>
      <c r="II1168"/>
      <c r="IJ1168"/>
      <c r="IK1168"/>
      <c r="IL1168"/>
      <c r="IM1168"/>
      <c r="IN1168"/>
      <c r="IO1168"/>
    </row>
    <row r="1169" spans="1:249" s="427" customFormat="1" ht="18" customHeight="1">
      <c r="A1169" s="378">
        <v>2200102</v>
      </c>
      <c r="B1169" s="344" t="s">
        <v>1031</v>
      </c>
      <c r="C1169" s="273">
        <v>2934</v>
      </c>
      <c r="D1169" s="273"/>
      <c r="E1169" s="273">
        <v>3410</v>
      </c>
      <c r="F1169" s="447"/>
      <c r="G1169" s="273">
        <v>3144</v>
      </c>
      <c r="H1169" s="447">
        <v>8.46055979643765E-2</v>
      </c>
      <c r="I1169" s="454"/>
      <c r="HQ1169"/>
      <c r="HR1169"/>
      <c r="HS1169"/>
      <c r="HT1169"/>
      <c r="HU1169"/>
      <c r="HV1169"/>
      <c r="HW1169"/>
      <c r="HX1169"/>
      <c r="HY1169"/>
      <c r="HZ1169"/>
      <c r="IA1169"/>
      <c r="IB1169"/>
      <c r="IC1169"/>
      <c r="ID1169"/>
      <c r="IE1169"/>
      <c r="IF1169"/>
      <c r="IG1169"/>
      <c r="IH1169"/>
      <c r="II1169"/>
      <c r="IJ1169"/>
      <c r="IK1169"/>
      <c r="IL1169"/>
      <c r="IM1169"/>
      <c r="IN1169"/>
      <c r="IO1169"/>
    </row>
    <row r="1170" spans="1:249" s="427" customFormat="1" ht="18" customHeight="1">
      <c r="A1170" s="378">
        <v>2200103</v>
      </c>
      <c r="B1170" s="344" t="s">
        <v>1032</v>
      </c>
      <c r="C1170" s="273">
        <v>2085</v>
      </c>
      <c r="D1170" s="273"/>
      <c r="E1170" s="273">
        <v>2127</v>
      </c>
      <c r="F1170" s="447"/>
      <c r="G1170" s="273">
        <v>1667</v>
      </c>
      <c r="H1170" s="447">
        <v>0.27594481103779245</v>
      </c>
      <c r="I1170" s="454"/>
      <c r="HQ1170"/>
      <c r="HR1170"/>
      <c r="HS1170"/>
      <c r="HT1170"/>
      <c r="HU1170"/>
      <c r="HV1170"/>
      <c r="HW1170"/>
      <c r="HX1170"/>
      <c r="HY1170"/>
      <c r="HZ1170"/>
      <c r="IA1170"/>
      <c r="IB1170"/>
      <c r="IC1170"/>
      <c r="ID1170"/>
      <c r="IE1170"/>
      <c r="IF1170"/>
      <c r="IG1170"/>
      <c r="IH1170"/>
      <c r="II1170"/>
      <c r="IJ1170"/>
      <c r="IK1170"/>
      <c r="IL1170"/>
      <c r="IM1170"/>
      <c r="IN1170"/>
      <c r="IO1170"/>
    </row>
    <row r="1171" spans="1:249" s="427" customFormat="1" ht="18" customHeight="1">
      <c r="A1171" s="378">
        <v>2200104</v>
      </c>
      <c r="B1171" s="344" t="s">
        <v>1033</v>
      </c>
      <c r="C1171" s="273">
        <v>1123</v>
      </c>
      <c r="D1171" s="273"/>
      <c r="E1171" s="273">
        <v>1154</v>
      </c>
      <c r="F1171" s="447"/>
      <c r="G1171" s="273">
        <v>1058</v>
      </c>
      <c r="H1171" s="447">
        <v>9.0737240075614345E-2</v>
      </c>
      <c r="I1171" s="454"/>
      <c r="HQ1171"/>
      <c r="HR1171"/>
      <c r="HS1171"/>
      <c r="HT1171"/>
      <c r="HU1171"/>
      <c r="HV1171"/>
      <c r="HW1171"/>
      <c r="HX1171"/>
      <c r="HY1171"/>
      <c r="HZ1171"/>
      <c r="IA1171"/>
      <c r="IB1171"/>
      <c r="IC1171"/>
      <c r="ID1171"/>
      <c r="IE1171"/>
      <c r="IF1171"/>
      <c r="IG1171"/>
      <c r="IH1171"/>
      <c r="II1171"/>
      <c r="IJ1171"/>
      <c r="IK1171"/>
      <c r="IL1171"/>
      <c r="IM1171"/>
      <c r="IN1171"/>
      <c r="IO1171"/>
    </row>
    <row r="1172" spans="1:249" s="427" customFormat="1" ht="18" customHeight="1">
      <c r="A1172" s="378">
        <v>2200105</v>
      </c>
      <c r="B1172" s="344" t="s">
        <v>1034</v>
      </c>
      <c r="C1172" s="273"/>
      <c r="D1172" s="273"/>
      <c r="E1172" s="273">
        <v>0</v>
      </c>
      <c r="F1172" s="447"/>
      <c r="G1172" s="273">
        <v>0</v>
      </c>
      <c r="H1172" s="447"/>
      <c r="I1172" s="455"/>
      <c r="HQ1172"/>
      <c r="HR1172"/>
      <c r="HS1172"/>
      <c r="HT1172"/>
      <c r="HU1172"/>
      <c r="HV1172"/>
      <c r="HW1172"/>
      <c r="HX1172"/>
      <c r="HY1172"/>
      <c r="HZ1172"/>
      <c r="IA1172"/>
      <c r="IB1172"/>
      <c r="IC1172"/>
      <c r="ID1172"/>
      <c r="IE1172"/>
      <c r="IF1172"/>
      <c r="IG1172"/>
      <c r="IH1172"/>
      <c r="II1172"/>
      <c r="IJ1172"/>
      <c r="IK1172"/>
      <c r="IL1172"/>
      <c r="IM1172"/>
      <c r="IN1172"/>
      <c r="IO1172"/>
    </row>
    <row r="1173" spans="1:249" s="427" customFormat="1" ht="18" customHeight="1">
      <c r="A1173" s="378">
        <v>2200106</v>
      </c>
      <c r="B1173" s="344" t="s">
        <v>1035</v>
      </c>
      <c r="C1173" s="273">
        <v>577</v>
      </c>
      <c r="D1173" s="273"/>
      <c r="E1173" s="273">
        <v>549</v>
      </c>
      <c r="F1173" s="447"/>
      <c r="G1173" s="273">
        <v>588</v>
      </c>
      <c r="H1173" s="447">
        <v>-6.6326530612244916E-2</v>
      </c>
      <c r="I1173" s="454"/>
      <c r="HQ1173"/>
      <c r="HR1173"/>
      <c r="HS1173"/>
      <c r="HT1173"/>
      <c r="HU1173"/>
      <c r="HV1173"/>
      <c r="HW1173"/>
      <c r="HX1173"/>
      <c r="HY1173"/>
      <c r="HZ1173"/>
      <c r="IA1173"/>
      <c r="IB1173"/>
      <c r="IC1173"/>
      <c r="ID1173"/>
      <c r="IE1173"/>
      <c r="IF1173"/>
      <c r="IG1173"/>
      <c r="IH1173"/>
      <c r="II1173"/>
      <c r="IJ1173"/>
      <c r="IK1173"/>
      <c r="IL1173"/>
      <c r="IM1173"/>
      <c r="IN1173"/>
      <c r="IO1173"/>
    </row>
    <row r="1174" spans="1:249" s="427" customFormat="1" ht="18" customHeight="1">
      <c r="A1174" s="378">
        <v>2200107</v>
      </c>
      <c r="B1174" s="344" t="s">
        <v>1036</v>
      </c>
      <c r="C1174" s="273"/>
      <c r="D1174" s="273"/>
      <c r="E1174" s="273">
        <v>0</v>
      </c>
      <c r="F1174" s="447"/>
      <c r="G1174" s="273">
        <v>0</v>
      </c>
      <c r="H1174" s="447"/>
      <c r="I1174" s="454"/>
      <c r="HQ1174"/>
      <c r="HR1174"/>
      <c r="HS1174"/>
      <c r="HT1174"/>
      <c r="HU1174"/>
      <c r="HV1174"/>
      <c r="HW1174"/>
      <c r="HX1174"/>
      <c r="HY1174"/>
      <c r="HZ1174"/>
      <c r="IA1174"/>
      <c r="IB1174"/>
      <c r="IC1174"/>
      <c r="ID1174"/>
      <c r="IE1174"/>
      <c r="IF1174"/>
      <c r="IG1174"/>
      <c r="IH1174"/>
      <c r="II1174"/>
      <c r="IJ1174"/>
      <c r="IK1174"/>
      <c r="IL1174"/>
      <c r="IM1174"/>
      <c r="IN1174"/>
      <c r="IO1174"/>
    </row>
    <row r="1175" spans="1:249" s="427" customFormat="1" ht="18" customHeight="1">
      <c r="A1175" s="378">
        <v>2200108</v>
      </c>
      <c r="B1175" s="344" t="s">
        <v>1037</v>
      </c>
      <c r="C1175" s="273">
        <v>4232</v>
      </c>
      <c r="D1175" s="273"/>
      <c r="E1175" s="273">
        <v>20348</v>
      </c>
      <c r="F1175" s="447"/>
      <c r="G1175" s="273">
        <v>8111</v>
      </c>
      <c r="H1175" s="447">
        <v>1.5086918998890395</v>
      </c>
      <c r="I1175" s="454"/>
      <c r="HQ1175"/>
      <c r="HR1175"/>
      <c r="HS1175"/>
      <c r="HT1175"/>
      <c r="HU1175"/>
      <c r="HV1175"/>
      <c r="HW1175"/>
      <c r="HX1175"/>
      <c r="HY1175"/>
      <c r="HZ1175"/>
      <c r="IA1175"/>
      <c r="IB1175"/>
      <c r="IC1175"/>
      <c r="ID1175"/>
      <c r="IE1175"/>
      <c r="IF1175"/>
      <c r="IG1175"/>
      <c r="IH1175"/>
      <c r="II1175"/>
      <c r="IJ1175"/>
      <c r="IK1175"/>
      <c r="IL1175"/>
      <c r="IM1175"/>
      <c r="IN1175"/>
      <c r="IO1175"/>
    </row>
    <row r="1176" spans="1:249" s="427" customFormat="1" ht="18" customHeight="1">
      <c r="A1176" s="378">
        <v>2200109</v>
      </c>
      <c r="B1176" s="441" t="s">
        <v>1038</v>
      </c>
      <c r="C1176" s="273"/>
      <c r="D1176" s="273"/>
      <c r="E1176" s="273">
        <v>0</v>
      </c>
      <c r="F1176" s="443"/>
      <c r="G1176" s="273">
        <v>9505</v>
      </c>
      <c r="H1176" s="447">
        <v>-1</v>
      </c>
      <c r="I1176" s="455"/>
      <c r="HQ1176"/>
      <c r="HR1176"/>
      <c r="HS1176"/>
      <c r="HT1176"/>
      <c r="HU1176"/>
      <c r="HV1176"/>
      <c r="HW1176"/>
      <c r="HX1176"/>
      <c r="HY1176"/>
      <c r="HZ1176"/>
      <c r="IA1176"/>
      <c r="IB1176"/>
      <c r="IC1176"/>
      <c r="ID1176"/>
      <c r="IE1176"/>
      <c r="IF1176"/>
      <c r="IG1176"/>
      <c r="IH1176"/>
      <c r="II1176"/>
      <c r="IJ1176"/>
      <c r="IK1176"/>
      <c r="IL1176"/>
      <c r="IM1176"/>
      <c r="IN1176"/>
      <c r="IO1176"/>
    </row>
    <row r="1177" spans="1:249" s="427" customFormat="1" ht="18" customHeight="1">
      <c r="A1177" s="378">
        <v>2200110</v>
      </c>
      <c r="B1177" s="441" t="s">
        <v>60</v>
      </c>
      <c r="C1177" s="460">
        <v>1842562</v>
      </c>
      <c r="D1177" s="460">
        <v>1801243</v>
      </c>
      <c r="E1177" s="460">
        <v>1800385</v>
      </c>
      <c r="F1177" s="443">
        <v>0.99952366227099843</v>
      </c>
      <c r="G1177" s="460">
        <v>3811108</v>
      </c>
      <c r="H1177" s="443">
        <v>-0.52759538695833341</v>
      </c>
      <c r="I1177" s="464"/>
      <c r="HQ1177"/>
      <c r="HR1177"/>
      <c r="HS1177"/>
      <c r="HT1177"/>
      <c r="HU1177"/>
      <c r="HV1177"/>
      <c r="HW1177"/>
      <c r="HX1177"/>
      <c r="HY1177"/>
      <c r="HZ1177"/>
      <c r="IA1177"/>
      <c r="IB1177"/>
      <c r="IC1177"/>
      <c r="ID1177"/>
      <c r="IE1177"/>
      <c r="IF1177"/>
      <c r="IG1177"/>
      <c r="IH1177"/>
      <c r="II1177"/>
      <c r="IJ1177"/>
      <c r="IK1177"/>
      <c r="IL1177"/>
      <c r="IM1177"/>
      <c r="IN1177"/>
      <c r="IO1177"/>
    </row>
    <row r="1178" spans="1:249" s="427" customFormat="1" ht="42" customHeight="1">
      <c r="A1178" s="378">
        <v>2200111</v>
      </c>
      <c r="B1178" s="441" t="s">
        <v>1039</v>
      </c>
      <c r="C1178" s="273">
        <v>1216985</v>
      </c>
      <c r="D1178" s="273">
        <v>1192450</v>
      </c>
      <c r="E1178" s="273">
        <v>1191796</v>
      </c>
      <c r="F1178" s="447">
        <v>0.99945154933120883</v>
      </c>
      <c r="G1178" s="273">
        <v>3265056</v>
      </c>
      <c r="H1178" s="447">
        <v>-0.63498451481383467</v>
      </c>
      <c r="I1178" s="455" t="s">
        <v>1040</v>
      </c>
      <c r="HQ1178"/>
      <c r="HR1178"/>
      <c r="HS1178"/>
      <c r="HT1178"/>
      <c r="HU1178"/>
      <c r="HV1178"/>
      <c r="HW1178"/>
      <c r="HX1178"/>
      <c r="HY1178"/>
      <c r="HZ1178"/>
      <c r="IA1178"/>
      <c r="IB1178"/>
      <c r="IC1178"/>
      <c r="ID1178"/>
      <c r="IE1178"/>
      <c r="IF1178"/>
      <c r="IG1178"/>
      <c r="IH1178"/>
      <c r="II1178"/>
      <c r="IJ1178"/>
      <c r="IK1178"/>
      <c r="IL1178"/>
      <c r="IM1178"/>
      <c r="IN1178"/>
      <c r="IO1178"/>
    </row>
    <row r="1179" spans="1:249" s="427" customFormat="1" ht="18" customHeight="1">
      <c r="A1179" s="378">
        <v>2200112</v>
      </c>
      <c r="B1179" s="344" t="s">
        <v>1041</v>
      </c>
      <c r="C1179" s="273"/>
      <c r="D1179" s="273"/>
      <c r="E1179" s="273">
        <v>0</v>
      </c>
      <c r="F1179" s="447"/>
      <c r="G1179" s="273">
        <v>0</v>
      </c>
      <c r="H1179" s="447"/>
      <c r="I1179" s="454"/>
      <c r="HQ1179"/>
      <c r="HR1179"/>
      <c r="HS1179"/>
      <c r="HT1179"/>
      <c r="HU1179"/>
      <c r="HV1179"/>
      <c r="HW1179"/>
      <c r="HX1179"/>
      <c r="HY1179"/>
      <c r="HZ1179"/>
      <c r="IA1179"/>
      <c r="IB1179"/>
      <c r="IC1179"/>
      <c r="ID1179"/>
      <c r="IE1179"/>
      <c r="IF1179"/>
      <c r="IG1179"/>
      <c r="IH1179"/>
      <c r="II1179"/>
      <c r="IJ1179"/>
      <c r="IK1179"/>
      <c r="IL1179"/>
      <c r="IM1179"/>
      <c r="IN1179"/>
      <c r="IO1179"/>
    </row>
    <row r="1180" spans="1:249" s="427" customFormat="1" ht="18" customHeight="1">
      <c r="A1180" s="378">
        <v>2200113</v>
      </c>
      <c r="B1180" s="344" t="s">
        <v>1042</v>
      </c>
      <c r="C1180" s="273"/>
      <c r="D1180" s="273"/>
      <c r="E1180" s="273">
        <v>0</v>
      </c>
      <c r="F1180" s="447"/>
      <c r="G1180" s="273">
        <v>0</v>
      </c>
      <c r="H1180" s="447"/>
      <c r="I1180" s="454"/>
      <c r="HQ1180"/>
      <c r="HR1180"/>
      <c r="HS1180"/>
      <c r="HT1180"/>
      <c r="HU1180"/>
      <c r="HV1180"/>
      <c r="HW1180"/>
      <c r="HX1180"/>
      <c r="HY1180"/>
      <c r="HZ1180"/>
      <c r="IA1180"/>
      <c r="IB1180"/>
      <c r="IC1180"/>
      <c r="ID1180"/>
      <c r="IE1180"/>
      <c r="IF1180"/>
      <c r="IG1180"/>
      <c r="IH1180"/>
      <c r="II1180"/>
      <c r="IJ1180"/>
      <c r="IK1180"/>
      <c r="IL1180"/>
      <c r="IM1180"/>
      <c r="IN1180"/>
      <c r="IO1180"/>
    </row>
    <row r="1181" spans="1:249" s="427" customFormat="1" ht="18" customHeight="1">
      <c r="A1181" s="378">
        <v>2200114</v>
      </c>
      <c r="B1181" s="344" t="s">
        <v>1043</v>
      </c>
      <c r="C1181" s="273"/>
      <c r="D1181" s="273"/>
      <c r="E1181" s="273">
        <v>0</v>
      </c>
      <c r="F1181" s="447"/>
      <c r="G1181" s="273">
        <v>0</v>
      </c>
      <c r="H1181" s="447"/>
      <c r="I1181" s="454"/>
      <c r="HQ1181"/>
      <c r="HR1181"/>
      <c r="HS1181"/>
      <c r="HT1181"/>
      <c r="HU1181"/>
      <c r="HV1181"/>
      <c r="HW1181"/>
      <c r="HX1181"/>
      <c r="HY1181"/>
      <c r="HZ1181"/>
      <c r="IA1181"/>
      <c r="IB1181"/>
      <c r="IC1181"/>
      <c r="ID1181"/>
      <c r="IE1181"/>
      <c r="IF1181"/>
      <c r="IG1181"/>
      <c r="IH1181"/>
      <c r="II1181"/>
      <c r="IJ1181"/>
      <c r="IK1181"/>
      <c r="IL1181"/>
      <c r="IM1181"/>
      <c r="IN1181"/>
      <c r="IO1181"/>
    </row>
    <row r="1182" spans="1:249" s="427" customFormat="1" ht="18" customHeight="1">
      <c r="A1182" s="378">
        <v>2200115</v>
      </c>
      <c r="B1182" s="344" t="s">
        <v>1044</v>
      </c>
      <c r="C1182" s="273"/>
      <c r="D1182" s="273"/>
      <c r="E1182" s="273">
        <v>0</v>
      </c>
      <c r="F1182" s="447"/>
      <c r="G1182" s="273">
        <v>0</v>
      </c>
      <c r="H1182" s="447"/>
      <c r="I1182" s="454"/>
      <c r="HQ1182"/>
      <c r="HR1182"/>
      <c r="HS1182"/>
      <c r="HT1182"/>
      <c r="HU1182"/>
      <c r="HV1182"/>
      <c r="HW1182"/>
      <c r="HX1182"/>
      <c r="HY1182"/>
      <c r="HZ1182"/>
      <c r="IA1182"/>
      <c r="IB1182"/>
      <c r="IC1182"/>
      <c r="ID1182"/>
      <c r="IE1182"/>
      <c r="IF1182"/>
      <c r="IG1182"/>
      <c r="IH1182"/>
      <c r="II1182"/>
      <c r="IJ1182"/>
      <c r="IK1182"/>
      <c r="IL1182"/>
      <c r="IM1182"/>
      <c r="IN1182"/>
      <c r="IO1182"/>
    </row>
    <row r="1183" spans="1:249" s="427" customFormat="1" ht="18" customHeight="1">
      <c r="A1183" s="378">
        <v>2200116</v>
      </c>
      <c r="B1183" s="344" t="s">
        <v>1045</v>
      </c>
      <c r="C1183" s="273"/>
      <c r="D1183" s="273"/>
      <c r="E1183" s="273">
        <v>0</v>
      </c>
      <c r="F1183" s="447"/>
      <c r="G1183" s="273">
        <v>0</v>
      </c>
      <c r="H1183" s="447"/>
      <c r="I1183" s="454"/>
      <c r="HQ1183"/>
      <c r="HR1183"/>
      <c r="HS1183"/>
      <c r="HT1183"/>
      <c r="HU1183"/>
      <c r="HV1183"/>
      <c r="HW1183"/>
      <c r="HX1183"/>
      <c r="HY1183"/>
      <c r="HZ1183"/>
      <c r="IA1183"/>
      <c r="IB1183"/>
      <c r="IC1183"/>
      <c r="ID1183"/>
      <c r="IE1183"/>
      <c r="IF1183"/>
      <c r="IG1183"/>
      <c r="IH1183"/>
      <c r="II1183"/>
      <c r="IJ1183"/>
      <c r="IK1183"/>
      <c r="IL1183"/>
      <c r="IM1183"/>
      <c r="IN1183"/>
      <c r="IO1183"/>
    </row>
    <row r="1184" spans="1:249" s="427" customFormat="1" ht="18" customHeight="1">
      <c r="A1184" s="378">
        <v>2200119</v>
      </c>
      <c r="B1184" s="344" t="s">
        <v>1046</v>
      </c>
      <c r="C1184" s="273">
        <v>24838</v>
      </c>
      <c r="D1184" s="273"/>
      <c r="E1184" s="273">
        <v>21647</v>
      </c>
      <c r="F1184" s="447"/>
      <c r="G1184" s="273">
        <v>939</v>
      </c>
      <c r="H1184" s="447">
        <v>22.053248136315229</v>
      </c>
      <c r="I1184" s="454"/>
      <c r="HQ1184"/>
      <c r="HR1184"/>
      <c r="HS1184"/>
      <c r="HT1184"/>
      <c r="HU1184"/>
      <c r="HV1184"/>
      <c r="HW1184"/>
      <c r="HX1184"/>
      <c r="HY1184"/>
      <c r="HZ1184"/>
      <c r="IA1184"/>
      <c r="IB1184"/>
      <c r="IC1184"/>
      <c r="ID1184"/>
      <c r="IE1184"/>
      <c r="IF1184"/>
      <c r="IG1184"/>
      <c r="IH1184"/>
      <c r="II1184"/>
      <c r="IJ1184"/>
      <c r="IK1184"/>
      <c r="IL1184"/>
      <c r="IM1184"/>
      <c r="IN1184"/>
      <c r="IO1184"/>
    </row>
    <row r="1185" spans="1:249" s="427" customFormat="1" ht="18" customHeight="1">
      <c r="A1185" s="378">
        <v>2200120</v>
      </c>
      <c r="B1185" s="344" t="s">
        <v>1047</v>
      </c>
      <c r="C1185" s="273"/>
      <c r="D1185" s="273"/>
      <c r="E1185" s="273">
        <v>0</v>
      </c>
      <c r="F1185" s="447"/>
      <c r="G1185" s="273">
        <v>0</v>
      </c>
      <c r="H1185" s="447"/>
      <c r="I1185" s="454"/>
      <c r="HQ1185"/>
      <c r="HR1185"/>
      <c r="HS1185"/>
      <c r="HT1185"/>
      <c r="HU1185"/>
      <c r="HV1185"/>
      <c r="HW1185"/>
      <c r="HX1185"/>
      <c r="HY1185"/>
      <c r="HZ1185"/>
      <c r="IA1185"/>
      <c r="IB1185"/>
      <c r="IC1185"/>
      <c r="ID1185"/>
      <c r="IE1185"/>
      <c r="IF1185"/>
      <c r="IG1185"/>
      <c r="IH1185"/>
      <c r="II1185"/>
      <c r="IJ1185"/>
      <c r="IK1185"/>
      <c r="IL1185"/>
      <c r="IM1185"/>
      <c r="IN1185"/>
      <c r="IO1185"/>
    </row>
    <row r="1186" spans="1:249" s="427" customFormat="1" ht="18" customHeight="1">
      <c r="A1186" s="378">
        <v>2200150</v>
      </c>
      <c r="B1186" s="344" t="s">
        <v>1048</v>
      </c>
      <c r="C1186" s="273">
        <v>1192147</v>
      </c>
      <c r="D1186" s="273"/>
      <c r="E1186" s="273">
        <v>1170149</v>
      </c>
      <c r="F1186" s="447"/>
      <c r="G1186" s="273">
        <v>3264117</v>
      </c>
      <c r="H1186" s="447">
        <v>-0.64151131837492348</v>
      </c>
      <c r="I1186" s="454"/>
      <c r="HQ1186"/>
      <c r="HR1186"/>
      <c r="HS1186"/>
      <c r="HT1186"/>
      <c r="HU1186"/>
      <c r="HV1186"/>
      <c r="HW1186"/>
      <c r="HX1186"/>
      <c r="HY1186"/>
      <c r="HZ1186"/>
      <c r="IA1186"/>
      <c r="IB1186"/>
      <c r="IC1186"/>
      <c r="ID1186"/>
      <c r="IE1186"/>
      <c r="IF1186"/>
      <c r="IG1186"/>
      <c r="IH1186"/>
      <c r="II1186"/>
      <c r="IJ1186"/>
      <c r="IK1186"/>
      <c r="IL1186"/>
      <c r="IM1186"/>
      <c r="IN1186"/>
      <c r="IO1186"/>
    </row>
    <row r="1187" spans="1:249" s="427" customFormat="1" ht="18" customHeight="1">
      <c r="A1187" s="378">
        <v>2200199</v>
      </c>
      <c r="B1187" s="441" t="s">
        <v>1049</v>
      </c>
      <c r="C1187" s="273">
        <v>606623</v>
      </c>
      <c r="D1187" s="273">
        <v>588914</v>
      </c>
      <c r="E1187" s="273">
        <v>588763</v>
      </c>
      <c r="F1187" s="447">
        <v>0.99974359583912087</v>
      </c>
      <c r="G1187" s="273">
        <v>528165</v>
      </c>
      <c r="H1187" s="447">
        <v>0.11473308530478166</v>
      </c>
      <c r="I1187" s="467"/>
      <c r="HQ1187"/>
      <c r="HR1187"/>
      <c r="HS1187"/>
      <c r="HT1187"/>
      <c r="HU1187"/>
      <c r="HV1187"/>
      <c r="HW1187"/>
      <c r="HX1187"/>
      <c r="HY1187"/>
      <c r="HZ1187"/>
      <c r="IA1187"/>
      <c r="IB1187"/>
      <c r="IC1187"/>
      <c r="ID1187"/>
      <c r="IE1187"/>
      <c r="IF1187"/>
      <c r="IG1187"/>
      <c r="IH1187"/>
      <c r="II1187"/>
      <c r="IJ1187"/>
      <c r="IK1187"/>
      <c r="IL1187"/>
      <c r="IM1187"/>
      <c r="IN1187"/>
      <c r="IO1187"/>
    </row>
    <row r="1188" spans="1:249" s="427" customFormat="1" ht="18" customHeight="1">
      <c r="A1188" s="378">
        <v>22002</v>
      </c>
      <c r="B1188" s="344" t="s">
        <v>1050</v>
      </c>
      <c r="C1188" s="273">
        <v>513911</v>
      </c>
      <c r="D1188" s="273"/>
      <c r="E1188" s="273">
        <v>153225</v>
      </c>
      <c r="F1188" s="447"/>
      <c r="G1188" s="273">
        <v>243478</v>
      </c>
      <c r="H1188" s="447">
        <v>-0.37068236144538724</v>
      </c>
      <c r="I1188" s="454"/>
      <c r="HQ1188"/>
      <c r="HR1188"/>
      <c r="HS1188"/>
      <c r="HT1188"/>
      <c r="HU1188"/>
      <c r="HV1188"/>
      <c r="HW1188"/>
      <c r="HX1188"/>
      <c r="HY1188"/>
      <c r="HZ1188"/>
      <c r="IA1188"/>
      <c r="IB1188"/>
      <c r="IC1188"/>
      <c r="ID1188"/>
      <c r="IE1188"/>
      <c r="IF1188"/>
      <c r="IG1188"/>
      <c r="IH1188"/>
      <c r="II1188"/>
      <c r="IJ1188"/>
      <c r="IK1188"/>
      <c r="IL1188"/>
      <c r="IM1188"/>
      <c r="IN1188"/>
      <c r="IO1188"/>
    </row>
    <row r="1189" spans="1:249" s="427" customFormat="1" ht="18" customHeight="1">
      <c r="A1189" s="378">
        <v>2200201</v>
      </c>
      <c r="B1189" s="344" t="s">
        <v>1051</v>
      </c>
      <c r="C1189" s="273"/>
      <c r="D1189" s="273"/>
      <c r="E1189" s="273">
        <v>0</v>
      </c>
      <c r="F1189" s="447"/>
      <c r="G1189" s="273">
        <v>0</v>
      </c>
      <c r="H1189" s="447"/>
      <c r="I1189" s="454"/>
      <c r="HQ1189"/>
      <c r="HR1189"/>
      <c r="HS1189"/>
      <c r="HT1189"/>
      <c r="HU1189"/>
      <c r="HV1189"/>
      <c r="HW1189"/>
      <c r="HX1189"/>
      <c r="HY1189"/>
      <c r="HZ1189"/>
      <c r="IA1189"/>
      <c r="IB1189"/>
      <c r="IC1189"/>
      <c r="ID1189"/>
      <c r="IE1189"/>
      <c r="IF1189"/>
      <c r="IG1189"/>
      <c r="IH1189"/>
      <c r="II1189"/>
      <c r="IJ1189"/>
      <c r="IK1189"/>
      <c r="IL1189"/>
      <c r="IM1189"/>
      <c r="IN1189"/>
      <c r="IO1189"/>
    </row>
    <row r="1190" spans="1:249" s="427" customFormat="1" ht="18" customHeight="1">
      <c r="A1190" s="378">
        <v>2200202</v>
      </c>
      <c r="B1190" s="344" t="s">
        <v>1052</v>
      </c>
      <c r="C1190" s="273">
        <v>92712</v>
      </c>
      <c r="D1190" s="273"/>
      <c r="E1190" s="273">
        <v>435538</v>
      </c>
      <c r="F1190" s="447"/>
      <c r="G1190" s="273">
        <v>284687</v>
      </c>
      <c r="H1190" s="447">
        <v>0.52988369683195935</v>
      </c>
      <c r="I1190" s="454"/>
      <c r="HQ1190"/>
      <c r="HR1190"/>
      <c r="HS1190"/>
      <c r="HT1190"/>
      <c r="HU1190"/>
      <c r="HV1190"/>
      <c r="HW1190"/>
      <c r="HX1190"/>
      <c r="HY1190"/>
      <c r="HZ1190"/>
      <c r="IA1190"/>
      <c r="IB1190"/>
      <c r="IC1190"/>
      <c r="ID1190"/>
      <c r="IE1190"/>
      <c r="IF1190"/>
      <c r="IG1190"/>
      <c r="IH1190"/>
      <c r="II1190"/>
      <c r="IJ1190"/>
      <c r="IK1190"/>
      <c r="IL1190"/>
      <c r="IM1190"/>
      <c r="IN1190"/>
      <c r="IO1190"/>
    </row>
    <row r="1191" spans="1:249" s="427" customFormat="1" ht="18" customHeight="1">
      <c r="A1191" s="378">
        <v>2200203</v>
      </c>
      <c r="B1191" s="441" t="s">
        <v>1053</v>
      </c>
      <c r="C1191" s="273">
        <v>18954</v>
      </c>
      <c r="D1191" s="273">
        <v>19879</v>
      </c>
      <c r="E1191" s="273">
        <v>19826</v>
      </c>
      <c r="F1191" s="447">
        <v>0.99733386991297346</v>
      </c>
      <c r="G1191" s="273">
        <v>17887</v>
      </c>
      <c r="H1191" s="447">
        <v>0.10840275060099525</v>
      </c>
      <c r="I1191" s="454"/>
      <c r="HQ1191"/>
      <c r="HR1191"/>
      <c r="HS1191"/>
      <c r="HT1191"/>
      <c r="HU1191"/>
      <c r="HV1191"/>
      <c r="HW1191"/>
      <c r="HX1191"/>
      <c r="HY1191"/>
      <c r="HZ1191"/>
      <c r="IA1191"/>
      <c r="IB1191"/>
      <c r="IC1191"/>
      <c r="ID1191"/>
      <c r="IE1191"/>
      <c r="IF1191"/>
      <c r="IG1191"/>
      <c r="IH1191"/>
      <c r="II1191"/>
      <c r="IJ1191"/>
      <c r="IK1191"/>
      <c r="IL1191"/>
      <c r="IM1191"/>
      <c r="IN1191"/>
      <c r="IO1191"/>
    </row>
    <row r="1192" spans="1:249" s="427" customFormat="1" ht="18" customHeight="1">
      <c r="A1192" s="378">
        <v>2200204</v>
      </c>
      <c r="B1192" s="344" t="s">
        <v>1054</v>
      </c>
      <c r="C1192" s="273"/>
      <c r="D1192" s="273"/>
      <c r="E1192" s="273">
        <v>0</v>
      </c>
      <c r="F1192" s="447"/>
      <c r="G1192" s="273">
        <v>0</v>
      </c>
      <c r="H1192" s="447"/>
      <c r="I1192" s="456"/>
      <c r="HQ1192"/>
      <c r="HR1192"/>
      <c r="HS1192"/>
      <c r="HT1192"/>
      <c r="HU1192"/>
      <c r="HV1192"/>
      <c r="HW1192"/>
      <c r="HX1192"/>
      <c r="HY1192"/>
      <c r="HZ1192"/>
      <c r="IA1192"/>
      <c r="IB1192"/>
      <c r="IC1192"/>
      <c r="ID1192"/>
      <c r="IE1192"/>
      <c r="IF1192"/>
      <c r="IG1192"/>
      <c r="IH1192"/>
      <c r="II1192"/>
      <c r="IJ1192"/>
      <c r="IK1192"/>
      <c r="IL1192"/>
      <c r="IM1192"/>
      <c r="IN1192"/>
      <c r="IO1192"/>
    </row>
    <row r="1193" spans="1:249" s="427" customFormat="1" ht="18" customHeight="1">
      <c r="A1193" s="378">
        <v>2200205</v>
      </c>
      <c r="B1193" s="344" t="s">
        <v>1055</v>
      </c>
      <c r="C1193" s="273">
        <v>9093</v>
      </c>
      <c r="D1193" s="273"/>
      <c r="E1193" s="273">
        <v>9012</v>
      </c>
      <c r="F1193" s="447"/>
      <c r="G1193" s="273">
        <v>8878</v>
      </c>
      <c r="H1193" s="447">
        <v>1.5093489524667714E-2</v>
      </c>
      <c r="I1193" s="454"/>
      <c r="HQ1193"/>
      <c r="HR1193"/>
      <c r="HS1193"/>
      <c r="HT1193"/>
      <c r="HU1193"/>
      <c r="HV1193"/>
      <c r="HW1193"/>
      <c r="HX1193"/>
      <c r="HY1193"/>
      <c r="HZ1193"/>
      <c r="IA1193"/>
      <c r="IB1193"/>
      <c r="IC1193"/>
      <c r="ID1193"/>
      <c r="IE1193"/>
      <c r="IF1193"/>
      <c r="IG1193"/>
      <c r="IH1193"/>
      <c r="II1193"/>
      <c r="IJ1193"/>
      <c r="IK1193"/>
      <c r="IL1193"/>
      <c r="IM1193"/>
      <c r="IN1193"/>
      <c r="IO1193"/>
    </row>
    <row r="1194" spans="1:249" s="427" customFormat="1" ht="18" customHeight="1">
      <c r="A1194" s="378">
        <v>2200206</v>
      </c>
      <c r="B1194" s="344" t="s">
        <v>1056</v>
      </c>
      <c r="C1194" s="273">
        <v>9861</v>
      </c>
      <c r="D1194" s="273"/>
      <c r="E1194" s="273">
        <v>10814</v>
      </c>
      <c r="F1194" s="443"/>
      <c r="G1194" s="273">
        <v>9009</v>
      </c>
      <c r="H1194" s="447">
        <v>0.20035520035520027</v>
      </c>
      <c r="I1194" s="454"/>
      <c r="HQ1194"/>
      <c r="HR1194"/>
      <c r="HS1194"/>
      <c r="HT1194"/>
      <c r="HU1194"/>
      <c r="HV1194"/>
      <c r="HW1194"/>
      <c r="HX1194"/>
      <c r="HY1194"/>
      <c r="HZ1194"/>
      <c r="IA1194"/>
      <c r="IB1194"/>
      <c r="IC1194"/>
      <c r="ID1194"/>
      <c r="IE1194"/>
      <c r="IF1194"/>
      <c r="IG1194"/>
      <c r="IH1194"/>
      <c r="II1194"/>
      <c r="IJ1194"/>
      <c r="IK1194"/>
      <c r="IL1194"/>
      <c r="IM1194"/>
      <c r="IN1194"/>
      <c r="IO1194"/>
    </row>
    <row r="1195" spans="1:249" s="427" customFormat="1" ht="18" customHeight="1">
      <c r="A1195" s="378">
        <v>2200207</v>
      </c>
      <c r="B1195" s="441" t="s">
        <v>62</v>
      </c>
      <c r="C1195" s="458">
        <v>82290</v>
      </c>
      <c r="D1195" s="458">
        <v>81762</v>
      </c>
      <c r="E1195" s="458">
        <v>81762</v>
      </c>
      <c r="F1195" s="443">
        <v>1</v>
      </c>
      <c r="G1195" s="458">
        <v>85403</v>
      </c>
      <c r="H1195" s="443">
        <v>-4.2633162769457722E-2</v>
      </c>
      <c r="I1195" s="453"/>
      <c r="HQ1195"/>
      <c r="HR1195"/>
      <c r="HS1195"/>
      <c r="HT1195"/>
      <c r="HU1195"/>
      <c r="HV1195"/>
      <c r="HW1195"/>
      <c r="HX1195"/>
      <c r="HY1195"/>
      <c r="HZ1195"/>
      <c r="IA1195"/>
      <c r="IB1195"/>
      <c r="IC1195"/>
      <c r="ID1195"/>
      <c r="IE1195"/>
      <c r="IF1195"/>
      <c r="IG1195"/>
      <c r="IH1195"/>
      <c r="II1195"/>
      <c r="IJ1195"/>
      <c r="IK1195"/>
      <c r="IL1195"/>
      <c r="IM1195"/>
      <c r="IN1195"/>
      <c r="IO1195"/>
    </row>
    <row r="1196" spans="1:249" s="427" customFormat="1" ht="18" customHeight="1">
      <c r="A1196" s="378">
        <v>2200208</v>
      </c>
      <c r="B1196" s="441" t="s">
        <v>1057</v>
      </c>
      <c r="C1196" s="273">
        <v>756</v>
      </c>
      <c r="D1196" s="273">
        <v>0</v>
      </c>
      <c r="E1196" s="273">
        <v>0</v>
      </c>
      <c r="F1196" s="443"/>
      <c r="G1196" s="273">
        <v>0</v>
      </c>
      <c r="H1196" s="443"/>
      <c r="I1196" s="454"/>
      <c r="HQ1196"/>
      <c r="HR1196"/>
      <c r="HS1196"/>
      <c r="HT1196"/>
      <c r="HU1196"/>
      <c r="HV1196"/>
      <c r="HW1196"/>
      <c r="HX1196"/>
      <c r="HY1196"/>
      <c r="HZ1196"/>
      <c r="IA1196"/>
      <c r="IB1196"/>
      <c r="IC1196"/>
      <c r="ID1196"/>
      <c r="IE1196"/>
      <c r="IF1196"/>
      <c r="IG1196"/>
      <c r="IH1196"/>
      <c r="II1196"/>
      <c r="IJ1196"/>
      <c r="IK1196"/>
      <c r="IL1196"/>
      <c r="IM1196"/>
      <c r="IN1196"/>
      <c r="IO1196"/>
    </row>
    <row r="1197" spans="1:249" s="427" customFormat="1" ht="18" customHeight="1">
      <c r="A1197" s="378">
        <v>2200209</v>
      </c>
      <c r="B1197" s="344" t="s">
        <v>706</v>
      </c>
      <c r="C1197" s="273"/>
      <c r="D1197" s="273"/>
      <c r="E1197" s="273">
        <v>0</v>
      </c>
      <c r="F1197" s="443"/>
      <c r="G1197" s="273">
        <v>0</v>
      </c>
      <c r="H1197" s="443"/>
      <c r="I1197" s="454"/>
      <c r="HQ1197"/>
      <c r="HR1197"/>
      <c r="HS1197"/>
      <c r="HT1197"/>
      <c r="HU1197"/>
      <c r="HV1197"/>
      <c r="HW1197"/>
      <c r="HX1197"/>
      <c r="HY1197"/>
      <c r="HZ1197"/>
      <c r="IA1197"/>
      <c r="IB1197"/>
      <c r="IC1197"/>
      <c r="ID1197"/>
      <c r="IE1197"/>
      <c r="IF1197"/>
      <c r="IG1197"/>
      <c r="IH1197"/>
      <c r="II1197"/>
      <c r="IJ1197"/>
      <c r="IK1197"/>
      <c r="IL1197"/>
      <c r="IM1197"/>
      <c r="IN1197"/>
      <c r="IO1197"/>
    </row>
    <row r="1198" spans="1:249" s="427" customFormat="1" ht="18" customHeight="1">
      <c r="A1198" s="378">
        <v>2200210</v>
      </c>
      <c r="B1198" s="344" t="s">
        <v>707</v>
      </c>
      <c r="C1198" s="273"/>
      <c r="D1198" s="273"/>
      <c r="E1198" s="273">
        <v>0</v>
      </c>
      <c r="F1198" s="443"/>
      <c r="G1198" s="273">
        <v>0</v>
      </c>
      <c r="H1198" s="443"/>
      <c r="I1198" s="454"/>
      <c r="HQ1198"/>
      <c r="HR1198"/>
      <c r="HS1198"/>
      <c r="HT1198"/>
      <c r="HU1198"/>
      <c r="HV1198"/>
      <c r="HW1198"/>
      <c r="HX1198"/>
      <c r="HY1198"/>
      <c r="HZ1198"/>
      <c r="IA1198"/>
      <c r="IB1198"/>
      <c r="IC1198"/>
      <c r="ID1198"/>
      <c r="IE1198"/>
      <c r="IF1198"/>
      <c r="IG1198"/>
      <c r="IH1198"/>
      <c r="II1198"/>
      <c r="IJ1198"/>
      <c r="IK1198"/>
      <c r="IL1198"/>
      <c r="IM1198"/>
      <c r="IN1198"/>
      <c r="IO1198"/>
    </row>
    <row r="1199" spans="1:249" s="427" customFormat="1" ht="18" customHeight="1">
      <c r="A1199" s="378">
        <v>2200211</v>
      </c>
      <c r="B1199" s="344" t="s">
        <v>708</v>
      </c>
      <c r="C1199" s="273"/>
      <c r="D1199" s="273"/>
      <c r="E1199" s="273">
        <v>0</v>
      </c>
      <c r="F1199" s="443"/>
      <c r="G1199" s="273">
        <v>0</v>
      </c>
      <c r="H1199" s="443"/>
      <c r="I1199" s="454"/>
      <c r="HQ1199"/>
      <c r="HR1199"/>
      <c r="HS1199"/>
      <c r="HT1199"/>
      <c r="HU1199"/>
      <c r="HV1199"/>
      <c r="HW1199"/>
      <c r="HX1199"/>
      <c r="HY1199"/>
      <c r="HZ1199"/>
      <c r="IA1199"/>
      <c r="IB1199"/>
      <c r="IC1199"/>
      <c r="ID1199"/>
      <c r="IE1199"/>
      <c r="IF1199"/>
      <c r="IG1199"/>
      <c r="IH1199"/>
      <c r="II1199"/>
      <c r="IJ1199"/>
      <c r="IK1199"/>
      <c r="IL1199"/>
      <c r="IM1199"/>
      <c r="IN1199"/>
      <c r="IO1199"/>
    </row>
    <row r="1200" spans="1:249" s="427" customFormat="1" ht="18" customHeight="1">
      <c r="A1200" s="378">
        <v>2200212</v>
      </c>
      <c r="B1200" s="344" t="s">
        <v>1058</v>
      </c>
      <c r="C1200" s="273"/>
      <c r="D1200" s="273"/>
      <c r="E1200" s="273">
        <v>0</v>
      </c>
      <c r="F1200" s="443"/>
      <c r="G1200" s="273">
        <v>0</v>
      </c>
      <c r="H1200" s="443"/>
      <c r="I1200" s="454"/>
      <c r="HQ1200"/>
      <c r="HR1200"/>
      <c r="HS1200"/>
      <c r="HT1200"/>
      <c r="HU1200"/>
      <c r="HV1200"/>
      <c r="HW1200"/>
      <c r="HX1200"/>
      <c r="HY1200"/>
      <c r="HZ1200"/>
      <c r="IA1200"/>
      <c r="IB1200"/>
      <c r="IC1200"/>
      <c r="ID1200"/>
      <c r="IE1200"/>
      <c r="IF1200"/>
      <c r="IG1200"/>
      <c r="IH1200"/>
      <c r="II1200"/>
      <c r="IJ1200"/>
      <c r="IK1200"/>
      <c r="IL1200"/>
      <c r="IM1200"/>
      <c r="IN1200"/>
      <c r="IO1200"/>
    </row>
    <row r="1201" spans="1:249" s="427" customFormat="1" ht="18" customHeight="1">
      <c r="A1201" s="378">
        <v>2200213</v>
      </c>
      <c r="B1201" s="344" t="s">
        <v>1059</v>
      </c>
      <c r="C1201" s="273"/>
      <c r="D1201" s="273"/>
      <c r="E1201" s="273">
        <v>0</v>
      </c>
      <c r="F1201" s="443"/>
      <c r="G1201" s="273">
        <v>0</v>
      </c>
      <c r="H1201" s="443"/>
      <c r="I1201" s="454"/>
      <c r="HQ1201"/>
      <c r="HR1201"/>
      <c r="HS1201"/>
      <c r="HT1201"/>
      <c r="HU1201"/>
      <c r="HV1201"/>
      <c r="HW1201"/>
      <c r="HX1201"/>
      <c r="HY1201"/>
      <c r="HZ1201"/>
      <c r="IA1201"/>
      <c r="IB1201"/>
      <c r="IC1201"/>
      <c r="ID1201"/>
      <c r="IE1201"/>
      <c r="IF1201"/>
      <c r="IG1201"/>
      <c r="IH1201"/>
      <c r="II1201"/>
      <c r="IJ1201"/>
      <c r="IK1201"/>
      <c r="IL1201"/>
      <c r="IM1201"/>
      <c r="IN1201"/>
      <c r="IO1201"/>
    </row>
    <row r="1202" spans="1:249" s="427" customFormat="1" ht="18" customHeight="1">
      <c r="A1202" s="378">
        <v>2200214</v>
      </c>
      <c r="B1202" s="344" t="s">
        <v>1060</v>
      </c>
      <c r="C1202" s="273"/>
      <c r="D1202" s="273"/>
      <c r="E1202" s="273">
        <v>0</v>
      </c>
      <c r="F1202" s="443"/>
      <c r="G1202" s="273">
        <v>0</v>
      </c>
      <c r="H1202" s="443"/>
      <c r="I1202" s="454"/>
      <c r="HQ1202"/>
      <c r="HR1202"/>
      <c r="HS1202"/>
      <c r="HT1202"/>
      <c r="HU1202"/>
      <c r="HV1202"/>
      <c r="HW1202"/>
      <c r="HX1202"/>
      <c r="HY1202"/>
      <c r="HZ1202"/>
      <c r="IA1202"/>
      <c r="IB1202"/>
      <c r="IC1202"/>
      <c r="ID1202"/>
      <c r="IE1202"/>
      <c r="IF1202"/>
      <c r="IG1202"/>
      <c r="IH1202"/>
      <c r="II1202"/>
      <c r="IJ1202"/>
      <c r="IK1202"/>
      <c r="IL1202"/>
      <c r="IM1202"/>
      <c r="IN1202"/>
      <c r="IO1202"/>
    </row>
    <row r="1203" spans="1:249" s="427" customFormat="1" ht="18" customHeight="1">
      <c r="A1203" s="378">
        <v>2200215</v>
      </c>
      <c r="B1203" s="344" t="s">
        <v>1061</v>
      </c>
      <c r="C1203" s="273"/>
      <c r="D1203" s="273"/>
      <c r="E1203" s="273">
        <v>0</v>
      </c>
      <c r="F1203" s="443"/>
      <c r="G1203" s="273">
        <v>0</v>
      </c>
      <c r="H1203" s="443"/>
      <c r="I1203" s="454"/>
      <c r="HQ1203"/>
      <c r="HR1203"/>
      <c r="HS1203"/>
      <c r="HT1203"/>
      <c r="HU1203"/>
      <c r="HV1203"/>
      <c r="HW1203"/>
      <c r="HX1203"/>
      <c r="HY1203"/>
      <c r="HZ1203"/>
      <c r="IA1203"/>
      <c r="IB1203"/>
      <c r="IC1203"/>
      <c r="ID1203"/>
      <c r="IE1203"/>
      <c r="IF1203"/>
      <c r="IG1203"/>
      <c r="IH1203"/>
      <c r="II1203"/>
      <c r="IJ1203"/>
      <c r="IK1203"/>
      <c r="IL1203"/>
      <c r="IM1203"/>
      <c r="IN1203"/>
      <c r="IO1203"/>
    </row>
    <row r="1204" spans="1:249" s="427" customFormat="1" ht="18" customHeight="1">
      <c r="A1204" s="378">
        <v>2200216</v>
      </c>
      <c r="B1204" s="344" t="s">
        <v>1062</v>
      </c>
      <c r="C1204" s="273"/>
      <c r="D1204" s="273"/>
      <c r="E1204" s="273">
        <v>0</v>
      </c>
      <c r="F1204" s="443"/>
      <c r="G1204" s="273">
        <v>0</v>
      </c>
      <c r="H1204" s="443"/>
      <c r="I1204" s="454"/>
      <c r="HQ1204"/>
      <c r="HR1204"/>
      <c r="HS1204"/>
      <c r="HT1204"/>
      <c r="HU1204"/>
      <c r="HV1204"/>
      <c r="HW1204"/>
      <c r="HX1204"/>
      <c r="HY1204"/>
      <c r="HZ1204"/>
      <c r="IA1204"/>
      <c r="IB1204"/>
      <c r="IC1204"/>
      <c r="ID1204"/>
      <c r="IE1204"/>
      <c r="IF1204"/>
      <c r="IG1204"/>
      <c r="IH1204"/>
      <c r="II1204"/>
      <c r="IJ1204"/>
      <c r="IK1204"/>
      <c r="IL1204"/>
      <c r="IM1204"/>
      <c r="IN1204"/>
      <c r="IO1204"/>
    </row>
    <row r="1205" spans="1:249" s="427" customFormat="1" ht="18" customHeight="1">
      <c r="A1205" s="378">
        <v>2200217</v>
      </c>
      <c r="B1205" s="344" t="s">
        <v>1063</v>
      </c>
      <c r="C1205" s="273"/>
      <c r="D1205" s="273"/>
      <c r="E1205" s="273">
        <v>0</v>
      </c>
      <c r="F1205" s="443"/>
      <c r="G1205" s="273">
        <v>0</v>
      </c>
      <c r="H1205" s="443"/>
      <c r="I1205" s="454"/>
      <c r="HQ1205"/>
      <c r="HR1205"/>
      <c r="HS1205"/>
      <c r="HT1205"/>
      <c r="HU1205"/>
      <c r="HV1205"/>
      <c r="HW1205"/>
      <c r="HX1205"/>
      <c r="HY1205"/>
      <c r="HZ1205"/>
      <c r="IA1205"/>
      <c r="IB1205"/>
      <c r="IC1205"/>
      <c r="ID1205"/>
      <c r="IE1205"/>
      <c r="IF1205"/>
      <c r="IG1205"/>
      <c r="IH1205"/>
      <c r="II1205"/>
      <c r="IJ1205"/>
      <c r="IK1205"/>
      <c r="IL1205"/>
      <c r="IM1205"/>
      <c r="IN1205"/>
      <c r="IO1205"/>
    </row>
    <row r="1206" spans="1:249" s="427" customFormat="1" ht="18" customHeight="1">
      <c r="A1206" s="378">
        <v>2200250</v>
      </c>
      <c r="B1206" s="344" t="s">
        <v>1064</v>
      </c>
      <c r="C1206" s="273"/>
      <c r="D1206" s="273"/>
      <c r="E1206" s="273">
        <v>0</v>
      </c>
      <c r="F1206" s="443"/>
      <c r="G1206" s="273">
        <v>0</v>
      </c>
      <c r="H1206" s="443"/>
      <c r="I1206" s="454"/>
      <c r="HQ1206"/>
      <c r="HR1206"/>
      <c r="HS1206"/>
      <c r="HT1206"/>
      <c r="HU1206"/>
      <c r="HV1206"/>
      <c r="HW1206"/>
      <c r="HX1206"/>
      <c r="HY1206"/>
      <c r="HZ1206"/>
      <c r="IA1206"/>
      <c r="IB1206"/>
      <c r="IC1206"/>
      <c r="ID1206"/>
      <c r="IE1206"/>
      <c r="IF1206"/>
      <c r="IG1206"/>
      <c r="IH1206"/>
      <c r="II1206"/>
      <c r="IJ1206"/>
      <c r="IK1206"/>
      <c r="IL1206"/>
      <c r="IM1206"/>
      <c r="IN1206"/>
      <c r="IO1206"/>
    </row>
    <row r="1207" spans="1:249" s="427" customFormat="1" ht="18" customHeight="1">
      <c r="A1207" s="378">
        <v>2200299</v>
      </c>
      <c r="B1207" s="344" t="s">
        <v>1065</v>
      </c>
      <c r="C1207" s="273"/>
      <c r="D1207" s="273"/>
      <c r="E1207" s="273">
        <v>0</v>
      </c>
      <c r="F1207" s="443"/>
      <c r="G1207" s="273">
        <v>0</v>
      </c>
      <c r="H1207" s="443"/>
      <c r="I1207" s="454"/>
      <c r="HQ1207"/>
      <c r="HR1207"/>
      <c r="HS1207"/>
      <c r="HT1207"/>
      <c r="HU1207"/>
      <c r="HV1207"/>
      <c r="HW1207"/>
      <c r="HX1207"/>
      <c r="HY1207"/>
      <c r="HZ1207"/>
      <c r="IA1207"/>
      <c r="IB1207"/>
      <c r="IC1207"/>
      <c r="ID1207"/>
      <c r="IE1207"/>
      <c r="IF1207"/>
      <c r="IG1207"/>
      <c r="IH1207"/>
      <c r="II1207"/>
      <c r="IJ1207"/>
      <c r="IK1207"/>
      <c r="IL1207"/>
      <c r="IM1207"/>
      <c r="IN1207"/>
      <c r="IO1207"/>
    </row>
    <row r="1208" spans="1:249" s="427" customFormat="1" ht="18" customHeight="1">
      <c r="A1208" s="378">
        <v>22003</v>
      </c>
      <c r="B1208" s="344" t="s">
        <v>1066</v>
      </c>
      <c r="C1208" s="273"/>
      <c r="D1208" s="273"/>
      <c r="E1208" s="273">
        <v>0</v>
      </c>
      <c r="F1208" s="443"/>
      <c r="G1208" s="273">
        <v>0</v>
      </c>
      <c r="H1208" s="443"/>
      <c r="I1208" s="454"/>
      <c r="HQ1208"/>
      <c r="HR1208"/>
      <c r="HS1208"/>
      <c r="HT1208"/>
      <c r="HU1208"/>
      <c r="HV1208"/>
      <c r="HW1208"/>
      <c r="HX1208"/>
      <c r="HY1208"/>
      <c r="HZ1208"/>
      <c r="IA1208"/>
      <c r="IB1208"/>
      <c r="IC1208"/>
      <c r="ID1208"/>
      <c r="IE1208"/>
      <c r="IF1208"/>
      <c r="IG1208"/>
      <c r="IH1208"/>
      <c r="II1208"/>
      <c r="IJ1208"/>
      <c r="IK1208"/>
      <c r="IL1208"/>
      <c r="IM1208"/>
      <c r="IN1208"/>
      <c r="IO1208"/>
    </row>
    <row r="1209" spans="1:249" s="427" customFormat="1" ht="18" customHeight="1">
      <c r="A1209" s="378">
        <v>2200301</v>
      </c>
      <c r="B1209" s="344" t="s">
        <v>731</v>
      </c>
      <c r="C1209" s="273"/>
      <c r="D1209" s="273"/>
      <c r="E1209" s="273">
        <v>0</v>
      </c>
      <c r="F1209" s="443"/>
      <c r="G1209" s="273">
        <v>0</v>
      </c>
      <c r="H1209" s="443"/>
      <c r="I1209" s="454"/>
      <c r="HQ1209"/>
      <c r="HR1209"/>
      <c r="HS1209"/>
      <c r="HT1209"/>
      <c r="HU1209"/>
      <c r="HV1209"/>
      <c r="HW1209"/>
      <c r="HX1209"/>
      <c r="HY1209"/>
      <c r="HZ1209"/>
      <c r="IA1209"/>
      <c r="IB1209"/>
      <c r="IC1209"/>
      <c r="ID1209"/>
      <c r="IE1209"/>
      <c r="IF1209"/>
      <c r="IG1209"/>
      <c r="IH1209"/>
      <c r="II1209"/>
      <c r="IJ1209"/>
      <c r="IK1209"/>
      <c r="IL1209"/>
      <c r="IM1209"/>
      <c r="IN1209"/>
      <c r="IO1209"/>
    </row>
    <row r="1210" spans="1:249" s="427" customFormat="1" ht="18" customHeight="1">
      <c r="A1210" s="378">
        <v>2200302</v>
      </c>
      <c r="B1210" s="344" t="s">
        <v>1067</v>
      </c>
      <c r="C1210" s="273">
        <v>756</v>
      </c>
      <c r="D1210" s="273"/>
      <c r="E1210" s="273">
        <v>0</v>
      </c>
      <c r="F1210" s="443"/>
      <c r="G1210" s="273">
        <v>0</v>
      </c>
      <c r="H1210" s="443"/>
      <c r="I1210" s="454"/>
      <c r="HQ1210"/>
      <c r="HR1210"/>
      <c r="HS1210"/>
      <c r="HT1210"/>
      <c r="HU1210"/>
      <c r="HV1210"/>
      <c r="HW1210"/>
      <c r="HX1210"/>
      <c r="HY1210"/>
      <c r="HZ1210"/>
      <c r="IA1210"/>
      <c r="IB1210"/>
      <c r="IC1210"/>
      <c r="ID1210"/>
      <c r="IE1210"/>
      <c r="IF1210"/>
      <c r="IG1210"/>
      <c r="IH1210"/>
      <c r="II1210"/>
      <c r="IJ1210"/>
      <c r="IK1210"/>
      <c r="IL1210"/>
      <c r="IM1210"/>
      <c r="IN1210"/>
      <c r="IO1210"/>
    </row>
    <row r="1211" spans="1:249" s="427" customFormat="1" ht="18" customHeight="1">
      <c r="A1211" s="378">
        <v>2200303</v>
      </c>
      <c r="B1211" s="441" t="s">
        <v>1068</v>
      </c>
      <c r="C1211" s="273"/>
      <c r="D1211" s="273"/>
      <c r="E1211" s="273">
        <v>0</v>
      </c>
      <c r="F1211" s="443"/>
      <c r="G1211" s="273">
        <v>70</v>
      </c>
      <c r="H1211" s="447">
        <v>-1</v>
      </c>
      <c r="I1211" s="455"/>
      <c r="HQ1211"/>
      <c r="HR1211"/>
      <c r="HS1211"/>
      <c r="HT1211"/>
      <c r="HU1211"/>
      <c r="HV1211"/>
      <c r="HW1211"/>
      <c r="HX1211"/>
      <c r="HY1211"/>
      <c r="HZ1211"/>
      <c r="IA1211"/>
      <c r="IB1211"/>
      <c r="IC1211"/>
      <c r="ID1211"/>
      <c r="IE1211"/>
      <c r="IF1211"/>
      <c r="IG1211"/>
      <c r="IH1211"/>
      <c r="II1211"/>
      <c r="IJ1211"/>
      <c r="IK1211"/>
      <c r="IL1211"/>
      <c r="IM1211"/>
      <c r="IN1211"/>
      <c r="IO1211"/>
    </row>
    <row r="1212" spans="1:249" s="427" customFormat="1" ht="18" customHeight="1">
      <c r="A1212" s="378">
        <v>2200304</v>
      </c>
      <c r="B1212" s="344" t="s">
        <v>706</v>
      </c>
      <c r="C1212" s="273"/>
      <c r="D1212" s="273"/>
      <c r="E1212" s="273">
        <v>0</v>
      </c>
      <c r="F1212" s="443"/>
      <c r="G1212" s="273">
        <v>0</v>
      </c>
      <c r="H1212" s="443"/>
      <c r="I1212" s="454"/>
      <c r="HQ1212"/>
      <c r="HR1212"/>
      <c r="HS1212"/>
      <c r="HT1212"/>
      <c r="HU1212"/>
      <c r="HV1212"/>
      <c r="HW1212"/>
      <c r="HX1212"/>
      <c r="HY1212"/>
      <c r="HZ1212"/>
      <c r="IA1212"/>
      <c r="IB1212"/>
      <c r="IC1212"/>
      <c r="ID1212"/>
      <c r="IE1212"/>
      <c r="IF1212"/>
      <c r="IG1212"/>
      <c r="IH1212"/>
      <c r="II1212"/>
      <c r="IJ1212"/>
      <c r="IK1212"/>
      <c r="IL1212"/>
      <c r="IM1212"/>
      <c r="IN1212"/>
      <c r="IO1212"/>
    </row>
    <row r="1213" spans="1:249" s="427" customFormat="1" ht="18" customHeight="1">
      <c r="A1213" s="378">
        <v>2200305</v>
      </c>
      <c r="B1213" s="344" t="s">
        <v>707</v>
      </c>
      <c r="C1213" s="273"/>
      <c r="D1213" s="273"/>
      <c r="E1213" s="273">
        <v>0</v>
      </c>
      <c r="F1213" s="443"/>
      <c r="G1213" s="273">
        <v>0</v>
      </c>
      <c r="H1213" s="443"/>
      <c r="I1213" s="454"/>
      <c r="HQ1213"/>
      <c r="HR1213"/>
      <c r="HS1213"/>
      <c r="HT1213"/>
      <c r="HU1213"/>
      <c r="HV1213"/>
      <c r="HW1213"/>
      <c r="HX1213"/>
      <c r="HY1213"/>
      <c r="HZ1213"/>
      <c r="IA1213"/>
      <c r="IB1213"/>
      <c r="IC1213"/>
      <c r="ID1213"/>
      <c r="IE1213"/>
      <c r="IF1213"/>
      <c r="IG1213"/>
      <c r="IH1213"/>
      <c r="II1213"/>
      <c r="IJ1213"/>
      <c r="IK1213"/>
      <c r="IL1213"/>
      <c r="IM1213"/>
      <c r="IN1213"/>
      <c r="IO1213"/>
    </row>
    <row r="1214" spans="1:249" s="427" customFormat="1" ht="18" customHeight="1">
      <c r="A1214" s="378">
        <v>2200306</v>
      </c>
      <c r="B1214" s="344" t="s">
        <v>708</v>
      </c>
      <c r="C1214" s="273"/>
      <c r="D1214" s="273"/>
      <c r="E1214" s="273">
        <v>0</v>
      </c>
      <c r="F1214" s="443"/>
      <c r="G1214" s="273">
        <v>0</v>
      </c>
      <c r="H1214" s="443"/>
      <c r="I1214" s="454"/>
      <c r="HQ1214"/>
      <c r="HR1214"/>
      <c r="HS1214"/>
      <c r="HT1214"/>
      <c r="HU1214"/>
      <c r="HV1214"/>
      <c r="HW1214"/>
      <c r="HX1214"/>
      <c r="HY1214"/>
      <c r="HZ1214"/>
      <c r="IA1214"/>
      <c r="IB1214"/>
      <c r="IC1214"/>
      <c r="ID1214"/>
      <c r="IE1214"/>
      <c r="IF1214"/>
      <c r="IG1214"/>
      <c r="IH1214"/>
      <c r="II1214"/>
      <c r="IJ1214"/>
      <c r="IK1214"/>
      <c r="IL1214"/>
      <c r="IM1214"/>
      <c r="IN1214"/>
      <c r="IO1214"/>
    </row>
    <row r="1215" spans="1:249" s="427" customFormat="1" ht="18" customHeight="1">
      <c r="A1215" s="378">
        <v>2200350</v>
      </c>
      <c r="B1215" s="344" t="s">
        <v>1069</v>
      </c>
      <c r="C1215" s="273"/>
      <c r="D1215" s="273"/>
      <c r="E1215" s="273">
        <v>0</v>
      </c>
      <c r="F1215" s="443"/>
      <c r="G1215" s="273">
        <v>0</v>
      </c>
      <c r="H1215" s="443"/>
      <c r="I1215" s="454"/>
      <c r="HQ1215"/>
      <c r="HR1215"/>
      <c r="HS1215"/>
      <c r="HT1215"/>
      <c r="HU1215"/>
      <c r="HV1215"/>
      <c r="HW1215"/>
      <c r="HX1215"/>
      <c r="HY1215"/>
      <c r="HZ1215"/>
      <c r="IA1215"/>
      <c r="IB1215"/>
      <c r="IC1215"/>
      <c r="ID1215"/>
      <c r="IE1215"/>
      <c r="IF1215"/>
      <c r="IG1215"/>
      <c r="IH1215"/>
      <c r="II1215"/>
      <c r="IJ1215"/>
      <c r="IK1215"/>
      <c r="IL1215"/>
      <c r="IM1215"/>
      <c r="IN1215"/>
      <c r="IO1215"/>
    </row>
    <row r="1216" spans="1:249" s="427" customFormat="1" ht="18" customHeight="1">
      <c r="A1216" s="378">
        <v>2200399</v>
      </c>
      <c r="B1216" s="344" t="s">
        <v>1070</v>
      </c>
      <c r="C1216" s="273"/>
      <c r="D1216" s="273"/>
      <c r="E1216" s="273">
        <v>0</v>
      </c>
      <c r="F1216" s="443"/>
      <c r="G1216" s="273">
        <v>0</v>
      </c>
      <c r="H1216" s="443"/>
      <c r="I1216" s="454"/>
      <c r="HQ1216"/>
      <c r="HR1216"/>
      <c r="HS1216"/>
      <c r="HT1216"/>
      <c r="HU1216"/>
      <c r="HV1216"/>
      <c r="HW1216"/>
      <c r="HX1216"/>
      <c r="HY1216"/>
      <c r="HZ1216"/>
      <c r="IA1216"/>
      <c r="IB1216"/>
      <c r="IC1216"/>
      <c r="ID1216"/>
      <c r="IE1216"/>
      <c r="IF1216"/>
      <c r="IG1216"/>
      <c r="IH1216"/>
      <c r="II1216"/>
      <c r="IJ1216"/>
      <c r="IK1216"/>
      <c r="IL1216"/>
      <c r="IM1216"/>
      <c r="IN1216"/>
      <c r="IO1216"/>
    </row>
    <row r="1217" spans="1:249" s="427" customFormat="1" ht="18" customHeight="1">
      <c r="A1217" s="378">
        <v>22004</v>
      </c>
      <c r="B1217" s="344" t="s">
        <v>1071</v>
      </c>
      <c r="C1217" s="273"/>
      <c r="D1217" s="273"/>
      <c r="E1217" s="273">
        <v>0</v>
      </c>
      <c r="F1217" s="443"/>
      <c r="G1217" s="273">
        <v>0</v>
      </c>
      <c r="H1217" s="443"/>
      <c r="I1217" s="454"/>
      <c r="HQ1217"/>
      <c r="HR1217"/>
      <c r="HS1217"/>
      <c r="HT1217"/>
      <c r="HU1217"/>
      <c r="HV1217"/>
      <c r="HW1217"/>
      <c r="HX1217"/>
      <c r="HY1217"/>
      <c r="HZ1217"/>
      <c r="IA1217"/>
      <c r="IB1217"/>
      <c r="IC1217"/>
      <c r="ID1217"/>
      <c r="IE1217"/>
      <c r="IF1217"/>
      <c r="IG1217"/>
      <c r="IH1217"/>
      <c r="II1217"/>
      <c r="IJ1217"/>
      <c r="IK1217"/>
      <c r="IL1217"/>
      <c r="IM1217"/>
      <c r="IN1217"/>
      <c r="IO1217"/>
    </row>
    <row r="1218" spans="1:249" s="427" customFormat="1" ht="18" customHeight="1">
      <c r="A1218" s="378">
        <v>2200401</v>
      </c>
      <c r="B1218" s="344" t="s">
        <v>1072</v>
      </c>
      <c r="C1218" s="273"/>
      <c r="D1218" s="273"/>
      <c r="E1218" s="273">
        <v>0</v>
      </c>
      <c r="F1218" s="443"/>
      <c r="G1218" s="273">
        <v>0</v>
      </c>
      <c r="H1218" s="443"/>
      <c r="I1218" s="454"/>
      <c r="HQ1218"/>
      <c r="HR1218"/>
      <c r="HS1218"/>
      <c r="HT1218"/>
      <c r="HU1218"/>
      <c r="HV1218"/>
      <c r="HW1218"/>
      <c r="HX1218"/>
      <c r="HY1218"/>
      <c r="HZ1218"/>
      <c r="IA1218"/>
      <c r="IB1218"/>
      <c r="IC1218"/>
      <c r="ID1218"/>
      <c r="IE1218"/>
      <c r="IF1218"/>
      <c r="IG1218"/>
      <c r="IH1218"/>
      <c r="II1218"/>
      <c r="IJ1218"/>
      <c r="IK1218"/>
      <c r="IL1218"/>
      <c r="IM1218"/>
      <c r="IN1218"/>
      <c r="IO1218"/>
    </row>
    <row r="1219" spans="1:249" s="427" customFormat="1" ht="18" customHeight="1">
      <c r="A1219" s="378">
        <v>2200402</v>
      </c>
      <c r="B1219" s="344" t="s">
        <v>1073</v>
      </c>
      <c r="C1219" s="273"/>
      <c r="D1219" s="273"/>
      <c r="E1219" s="273">
        <v>0</v>
      </c>
      <c r="F1219" s="443"/>
      <c r="G1219" s="273">
        <v>0</v>
      </c>
      <c r="H1219" s="443"/>
      <c r="I1219" s="454"/>
      <c r="HQ1219"/>
      <c r="HR1219"/>
      <c r="HS1219"/>
      <c r="HT1219"/>
      <c r="HU1219"/>
      <c r="HV1219"/>
      <c r="HW1219"/>
      <c r="HX1219"/>
      <c r="HY1219"/>
      <c r="HZ1219"/>
      <c r="IA1219"/>
      <c r="IB1219"/>
      <c r="IC1219"/>
      <c r="ID1219"/>
      <c r="IE1219"/>
      <c r="IF1219"/>
      <c r="IG1219"/>
      <c r="IH1219"/>
      <c r="II1219"/>
      <c r="IJ1219"/>
      <c r="IK1219"/>
      <c r="IL1219"/>
      <c r="IM1219"/>
      <c r="IN1219"/>
      <c r="IO1219"/>
    </row>
    <row r="1220" spans="1:249" s="427" customFormat="1" ht="18" customHeight="1">
      <c r="A1220" s="378">
        <v>2200403</v>
      </c>
      <c r="B1220" s="344" t="s">
        <v>1074</v>
      </c>
      <c r="C1220" s="273"/>
      <c r="D1220" s="273"/>
      <c r="E1220" s="273">
        <v>0</v>
      </c>
      <c r="F1220" s="443"/>
      <c r="G1220" s="273">
        <v>0</v>
      </c>
      <c r="H1220" s="443"/>
      <c r="I1220" s="454"/>
      <c r="HQ1220"/>
      <c r="HR1220"/>
      <c r="HS1220"/>
      <c r="HT1220"/>
      <c r="HU1220"/>
      <c r="HV1220"/>
      <c r="HW1220"/>
      <c r="HX1220"/>
      <c r="HY1220"/>
      <c r="HZ1220"/>
      <c r="IA1220"/>
      <c r="IB1220"/>
      <c r="IC1220"/>
      <c r="ID1220"/>
      <c r="IE1220"/>
      <c r="IF1220"/>
      <c r="IG1220"/>
      <c r="IH1220"/>
      <c r="II1220"/>
      <c r="IJ1220"/>
      <c r="IK1220"/>
      <c r="IL1220"/>
      <c r="IM1220"/>
      <c r="IN1220"/>
      <c r="IO1220"/>
    </row>
    <row r="1221" spans="1:249" s="427" customFormat="1" ht="18" customHeight="1">
      <c r="A1221" s="378">
        <v>2200404</v>
      </c>
      <c r="B1221" s="344" t="s">
        <v>1075</v>
      </c>
      <c r="C1221" s="273"/>
      <c r="D1221" s="273"/>
      <c r="E1221" s="273">
        <v>0</v>
      </c>
      <c r="F1221" s="447"/>
      <c r="G1221" s="273">
        <v>0</v>
      </c>
      <c r="H1221" s="447"/>
      <c r="I1221" s="454"/>
      <c r="HQ1221"/>
      <c r="HR1221"/>
      <c r="HS1221"/>
      <c r="HT1221"/>
      <c r="HU1221"/>
      <c r="HV1221"/>
      <c r="HW1221"/>
      <c r="HX1221"/>
      <c r="HY1221"/>
      <c r="HZ1221"/>
      <c r="IA1221"/>
      <c r="IB1221"/>
      <c r="IC1221"/>
      <c r="ID1221"/>
      <c r="IE1221"/>
      <c r="IF1221"/>
      <c r="IG1221"/>
      <c r="IH1221"/>
      <c r="II1221"/>
      <c r="IJ1221"/>
      <c r="IK1221"/>
      <c r="IL1221"/>
      <c r="IM1221"/>
      <c r="IN1221"/>
      <c r="IO1221"/>
    </row>
    <row r="1222" spans="1:249" s="427" customFormat="1" ht="18" customHeight="1">
      <c r="A1222" s="378">
        <v>2200405</v>
      </c>
      <c r="B1222" s="344" t="s">
        <v>1076</v>
      </c>
      <c r="C1222" s="273"/>
      <c r="D1222" s="273"/>
      <c r="E1222" s="273">
        <v>0</v>
      </c>
      <c r="F1222" s="447"/>
      <c r="G1222" s="273">
        <v>0</v>
      </c>
      <c r="H1222" s="447"/>
      <c r="I1222" s="454"/>
      <c r="HQ1222"/>
      <c r="HR1222"/>
      <c r="HS1222"/>
      <c r="HT1222"/>
      <c r="HU1222"/>
      <c r="HV1222"/>
      <c r="HW1222"/>
      <c r="HX1222"/>
      <c r="HY1222"/>
      <c r="HZ1222"/>
      <c r="IA1222"/>
      <c r="IB1222"/>
      <c r="IC1222"/>
      <c r="ID1222"/>
      <c r="IE1222"/>
      <c r="IF1222"/>
      <c r="IG1222"/>
      <c r="IH1222"/>
      <c r="II1222"/>
      <c r="IJ1222"/>
      <c r="IK1222"/>
      <c r="IL1222"/>
      <c r="IM1222"/>
      <c r="IN1222"/>
      <c r="IO1222"/>
    </row>
    <row r="1223" spans="1:249" s="427" customFormat="1" ht="18" customHeight="1">
      <c r="A1223" s="378">
        <v>2200406</v>
      </c>
      <c r="B1223" s="344" t="s">
        <v>731</v>
      </c>
      <c r="C1223" s="273"/>
      <c r="D1223" s="273"/>
      <c r="E1223" s="273">
        <v>0</v>
      </c>
      <c r="F1223" s="447"/>
      <c r="G1223" s="273">
        <v>0</v>
      </c>
      <c r="H1223" s="447"/>
      <c r="I1223" s="454"/>
      <c r="HQ1223"/>
      <c r="HR1223"/>
      <c r="HS1223"/>
      <c r="HT1223"/>
      <c r="HU1223"/>
      <c r="HV1223"/>
      <c r="HW1223"/>
      <c r="HX1223"/>
      <c r="HY1223"/>
      <c r="HZ1223"/>
      <c r="IA1223"/>
      <c r="IB1223"/>
      <c r="IC1223"/>
      <c r="ID1223"/>
      <c r="IE1223"/>
      <c r="IF1223"/>
      <c r="IG1223"/>
      <c r="IH1223"/>
      <c r="II1223"/>
      <c r="IJ1223"/>
      <c r="IK1223"/>
      <c r="IL1223"/>
      <c r="IM1223"/>
      <c r="IN1223"/>
      <c r="IO1223"/>
    </row>
    <row r="1224" spans="1:249" s="427" customFormat="1" ht="18" customHeight="1">
      <c r="A1224" s="378">
        <v>2200407</v>
      </c>
      <c r="B1224" s="344" t="s">
        <v>1077</v>
      </c>
      <c r="C1224" s="273"/>
      <c r="D1224" s="273"/>
      <c r="E1224" s="273">
        <v>0</v>
      </c>
      <c r="F1224" s="447"/>
      <c r="G1224" s="273">
        <v>70</v>
      </c>
      <c r="H1224" s="447">
        <v>-1</v>
      </c>
      <c r="I1224" s="454"/>
      <c r="HQ1224"/>
      <c r="HR1224"/>
      <c r="HS1224"/>
      <c r="HT1224"/>
      <c r="HU1224"/>
      <c r="HV1224"/>
      <c r="HW1224"/>
      <c r="HX1224"/>
      <c r="HY1224"/>
      <c r="HZ1224"/>
      <c r="IA1224"/>
      <c r="IB1224"/>
      <c r="IC1224"/>
      <c r="ID1224"/>
      <c r="IE1224"/>
      <c r="IF1224"/>
      <c r="IG1224"/>
      <c r="IH1224"/>
      <c r="II1224"/>
      <c r="IJ1224"/>
      <c r="IK1224"/>
      <c r="IL1224"/>
      <c r="IM1224"/>
      <c r="IN1224"/>
      <c r="IO1224"/>
    </row>
    <row r="1225" spans="1:249" s="427" customFormat="1" ht="18" customHeight="1">
      <c r="A1225" s="378">
        <v>2200408</v>
      </c>
      <c r="B1225" s="441" t="s">
        <v>1078</v>
      </c>
      <c r="C1225" s="273"/>
      <c r="D1225" s="273">
        <v>280</v>
      </c>
      <c r="E1225" s="273">
        <v>280</v>
      </c>
      <c r="F1225" s="447">
        <v>1</v>
      </c>
      <c r="G1225" s="273">
        <v>5</v>
      </c>
      <c r="H1225" s="447">
        <v>55</v>
      </c>
      <c r="I1225" s="455"/>
      <c r="HQ1225"/>
      <c r="HR1225"/>
      <c r="HS1225"/>
      <c r="HT1225"/>
      <c r="HU1225"/>
      <c r="HV1225"/>
      <c r="HW1225"/>
      <c r="HX1225"/>
      <c r="HY1225"/>
      <c r="HZ1225"/>
      <c r="IA1225"/>
      <c r="IB1225"/>
      <c r="IC1225"/>
      <c r="ID1225"/>
      <c r="IE1225"/>
      <c r="IF1225"/>
      <c r="IG1225"/>
      <c r="IH1225"/>
      <c r="II1225"/>
      <c r="IJ1225"/>
      <c r="IK1225"/>
      <c r="IL1225"/>
      <c r="IM1225"/>
      <c r="IN1225"/>
      <c r="IO1225"/>
    </row>
    <row r="1226" spans="1:249" s="427" customFormat="1" ht="18" customHeight="1">
      <c r="A1226" s="378">
        <v>2200409</v>
      </c>
      <c r="B1226" s="344" t="s">
        <v>1079</v>
      </c>
      <c r="C1226" s="273"/>
      <c r="D1226" s="273"/>
      <c r="E1226" s="273">
        <v>280</v>
      </c>
      <c r="F1226" s="447"/>
      <c r="G1226" s="273">
        <v>5</v>
      </c>
      <c r="H1226" s="447">
        <v>55</v>
      </c>
      <c r="I1226" s="454"/>
      <c r="HQ1226"/>
      <c r="HR1226"/>
      <c r="HS1226"/>
      <c r="HT1226"/>
      <c r="HU1226"/>
      <c r="HV1226"/>
      <c r="HW1226"/>
      <c r="HX1226"/>
      <c r="HY1226"/>
      <c r="HZ1226"/>
      <c r="IA1226"/>
      <c r="IB1226"/>
      <c r="IC1226"/>
      <c r="ID1226"/>
      <c r="IE1226"/>
      <c r="IF1226"/>
      <c r="IG1226"/>
      <c r="IH1226"/>
      <c r="II1226"/>
      <c r="IJ1226"/>
      <c r="IK1226"/>
      <c r="IL1226"/>
      <c r="IM1226"/>
      <c r="IN1226"/>
      <c r="IO1226"/>
    </row>
    <row r="1227" spans="1:249" s="427" customFormat="1" ht="18" customHeight="1">
      <c r="A1227" s="378">
        <v>2200410</v>
      </c>
      <c r="B1227" s="344" t="s">
        <v>1080</v>
      </c>
      <c r="C1227" s="463"/>
      <c r="D1227" s="463"/>
      <c r="E1227" s="463"/>
      <c r="F1227" s="447"/>
      <c r="G1227" s="463"/>
      <c r="H1227" s="447"/>
      <c r="I1227" s="454"/>
      <c r="HQ1227"/>
      <c r="HR1227"/>
      <c r="HS1227"/>
      <c r="HT1227"/>
      <c r="HU1227"/>
      <c r="HV1227"/>
      <c r="HW1227"/>
      <c r="HX1227"/>
      <c r="HY1227"/>
      <c r="HZ1227"/>
      <c r="IA1227"/>
      <c r="IB1227"/>
      <c r="IC1227"/>
      <c r="ID1227"/>
      <c r="IE1227"/>
      <c r="IF1227"/>
      <c r="IG1227"/>
      <c r="IH1227"/>
      <c r="II1227"/>
      <c r="IJ1227"/>
      <c r="IK1227"/>
      <c r="IL1227"/>
      <c r="IM1227"/>
      <c r="IN1227"/>
      <c r="IO1227"/>
    </row>
    <row r="1228" spans="1:249" s="427" customFormat="1" ht="18" customHeight="1">
      <c r="A1228" s="378">
        <v>2200450</v>
      </c>
      <c r="B1228" s="344" t="s">
        <v>1081</v>
      </c>
      <c r="C1228" s="273"/>
      <c r="D1228" s="273"/>
      <c r="E1228" s="273">
        <v>0</v>
      </c>
      <c r="F1228" s="447"/>
      <c r="G1228" s="273">
        <v>0</v>
      </c>
      <c r="H1228" s="447"/>
      <c r="I1228" s="454"/>
      <c r="HQ1228"/>
      <c r="HR1228"/>
      <c r="HS1228"/>
      <c r="HT1228"/>
      <c r="HU1228"/>
      <c r="HV1228"/>
      <c r="HW1228"/>
      <c r="HX1228"/>
      <c r="HY1228"/>
      <c r="HZ1228"/>
      <c r="IA1228"/>
      <c r="IB1228"/>
      <c r="IC1228"/>
      <c r="ID1228"/>
      <c r="IE1228"/>
      <c r="IF1228"/>
      <c r="IG1228"/>
      <c r="IH1228"/>
      <c r="II1228"/>
      <c r="IJ1228"/>
      <c r="IK1228"/>
      <c r="IL1228"/>
      <c r="IM1228"/>
      <c r="IN1228"/>
      <c r="IO1228"/>
    </row>
    <row r="1229" spans="1:249" s="427" customFormat="1" ht="18" customHeight="1">
      <c r="A1229" s="378">
        <v>2200499</v>
      </c>
      <c r="B1229" s="344" t="s">
        <v>1082</v>
      </c>
      <c r="C1229" s="273"/>
      <c r="D1229" s="273"/>
      <c r="E1229" s="273">
        <v>0</v>
      </c>
      <c r="F1229" s="447"/>
      <c r="G1229" s="273">
        <v>0</v>
      </c>
      <c r="H1229" s="447"/>
      <c r="I1229" s="454"/>
      <c r="HQ1229"/>
      <c r="HR1229"/>
      <c r="HS1229"/>
      <c r="HT1229"/>
      <c r="HU1229"/>
      <c r="HV1229"/>
      <c r="HW1229"/>
      <c r="HX1229"/>
      <c r="HY1229"/>
      <c r="HZ1229"/>
      <c r="IA1229"/>
      <c r="IB1229"/>
      <c r="IC1229"/>
      <c r="ID1229"/>
      <c r="IE1229"/>
      <c r="IF1229"/>
      <c r="IG1229"/>
      <c r="IH1229"/>
      <c r="II1229"/>
      <c r="IJ1229"/>
      <c r="IK1229"/>
      <c r="IL1229"/>
      <c r="IM1229"/>
      <c r="IN1229"/>
      <c r="IO1229"/>
    </row>
    <row r="1230" spans="1:249" s="427" customFormat="1" ht="18" customHeight="1">
      <c r="A1230" s="378">
        <v>22005</v>
      </c>
      <c r="B1230" s="344" t="s">
        <v>1083</v>
      </c>
      <c r="C1230" s="273"/>
      <c r="D1230" s="273"/>
      <c r="E1230" s="273">
        <v>0</v>
      </c>
      <c r="F1230" s="447"/>
      <c r="G1230" s="273">
        <v>0</v>
      </c>
      <c r="H1230" s="447"/>
      <c r="I1230" s="454"/>
      <c r="HQ1230"/>
      <c r="HR1230"/>
      <c r="HS1230"/>
      <c r="HT1230"/>
      <c r="HU1230"/>
      <c r="HV1230"/>
      <c r="HW1230"/>
      <c r="HX1230"/>
      <c r="HY1230"/>
      <c r="HZ1230"/>
      <c r="IA1230"/>
      <c r="IB1230"/>
      <c r="IC1230"/>
      <c r="ID1230"/>
      <c r="IE1230"/>
      <c r="IF1230"/>
      <c r="IG1230"/>
      <c r="IH1230"/>
      <c r="II1230"/>
      <c r="IJ1230"/>
      <c r="IK1230"/>
      <c r="IL1230"/>
      <c r="IM1230"/>
      <c r="IN1230"/>
      <c r="IO1230"/>
    </row>
    <row r="1231" spans="1:249" s="427" customFormat="1" ht="18" customHeight="1">
      <c r="A1231" s="378">
        <v>2200501</v>
      </c>
      <c r="B1231" s="441" t="s">
        <v>1084</v>
      </c>
      <c r="C1231" s="273">
        <v>81534</v>
      </c>
      <c r="D1231" s="273">
        <v>81482</v>
      </c>
      <c r="E1231" s="273">
        <v>81482</v>
      </c>
      <c r="F1231" s="447">
        <v>1</v>
      </c>
      <c r="G1231" s="273">
        <v>85328</v>
      </c>
      <c r="H1231" s="447">
        <v>-4.5073129570598169E-2</v>
      </c>
      <c r="I1231" s="455"/>
      <c r="HQ1231"/>
      <c r="HR1231"/>
      <c r="HS1231"/>
      <c r="HT1231"/>
      <c r="HU1231"/>
      <c r="HV1231"/>
      <c r="HW1231"/>
      <c r="HX1231"/>
      <c r="HY1231"/>
      <c r="HZ1231"/>
      <c r="IA1231"/>
      <c r="IB1231"/>
      <c r="IC1231"/>
      <c r="ID1231"/>
      <c r="IE1231"/>
      <c r="IF1231"/>
      <c r="IG1231"/>
      <c r="IH1231"/>
      <c r="II1231"/>
      <c r="IJ1231"/>
      <c r="IK1231"/>
      <c r="IL1231"/>
      <c r="IM1231"/>
      <c r="IN1231"/>
      <c r="IO1231"/>
    </row>
    <row r="1232" spans="1:249" s="427" customFormat="1" ht="18" customHeight="1">
      <c r="A1232" s="378">
        <v>2200502</v>
      </c>
      <c r="B1232" s="344" t="s">
        <v>1085</v>
      </c>
      <c r="C1232" s="273">
        <v>81534</v>
      </c>
      <c r="D1232" s="273">
        <v>81482</v>
      </c>
      <c r="E1232" s="273">
        <v>81482</v>
      </c>
      <c r="F1232" s="447">
        <v>1</v>
      </c>
      <c r="G1232" s="273">
        <v>85328</v>
      </c>
      <c r="H1232" s="447">
        <v>-4.5073129570598169E-2</v>
      </c>
      <c r="I1232" s="457"/>
      <c r="HQ1232"/>
      <c r="HR1232"/>
      <c r="HS1232"/>
      <c r="HT1232"/>
      <c r="HU1232"/>
      <c r="HV1232"/>
      <c r="HW1232"/>
      <c r="HX1232"/>
      <c r="HY1232"/>
      <c r="HZ1232"/>
      <c r="IA1232"/>
      <c r="IB1232"/>
      <c r="IC1232"/>
      <c r="ID1232"/>
      <c r="IE1232"/>
      <c r="IF1232"/>
      <c r="IG1232"/>
      <c r="IH1232"/>
      <c r="II1232"/>
      <c r="IJ1232"/>
      <c r="IK1232"/>
      <c r="IL1232"/>
      <c r="IM1232"/>
      <c r="IN1232"/>
      <c r="IO1232"/>
    </row>
    <row r="1233" spans="1:249" s="427" customFormat="1" ht="18" customHeight="1">
      <c r="A1233" s="378">
        <v>2200503</v>
      </c>
      <c r="B1233" s="344" t="s">
        <v>1086</v>
      </c>
      <c r="C1233" s="273"/>
      <c r="D1233" s="273"/>
      <c r="E1233" s="273">
        <v>0</v>
      </c>
      <c r="F1233" s="447"/>
      <c r="G1233" s="273">
        <v>0</v>
      </c>
      <c r="H1233" s="447"/>
      <c r="I1233" s="454"/>
      <c r="HQ1233"/>
      <c r="HR1233"/>
      <c r="HS1233"/>
      <c r="HT1233"/>
      <c r="HU1233"/>
      <c r="HV1233"/>
      <c r="HW1233"/>
      <c r="HX1233"/>
      <c r="HY1233"/>
      <c r="HZ1233"/>
      <c r="IA1233"/>
      <c r="IB1233"/>
      <c r="IC1233"/>
      <c r="ID1233"/>
      <c r="IE1233"/>
      <c r="IF1233"/>
      <c r="IG1233"/>
      <c r="IH1233"/>
      <c r="II1233"/>
      <c r="IJ1233"/>
      <c r="IK1233"/>
      <c r="IL1233"/>
      <c r="IM1233"/>
      <c r="IN1233"/>
      <c r="IO1233"/>
    </row>
    <row r="1234" spans="1:249" s="427" customFormat="1" ht="18" customHeight="1">
      <c r="A1234" s="378">
        <v>2200504</v>
      </c>
      <c r="B1234" s="344" t="s">
        <v>1087</v>
      </c>
      <c r="C1234" s="273"/>
      <c r="D1234" s="273"/>
      <c r="E1234" s="273">
        <v>0</v>
      </c>
      <c r="F1234" s="447"/>
      <c r="G1234" s="273">
        <v>0</v>
      </c>
      <c r="H1234" s="447"/>
      <c r="I1234" s="454"/>
      <c r="HQ1234"/>
      <c r="HR1234"/>
      <c r="HS1234"/>
      <c r="HT1234"/>
      <c r="HU1234"/>
      <c r="HV1234"/>
      <c r="HW1234"/>
      <c r="HX1234"/>
      <c r="HY1234"/>
      <c r="HZ1234"/>
      <c r="IA1234"/>
      <c r="IB1234"/>
      <c r="IC1234"/>
      <c r="ID1234"/>
      <c r="IE1234"/>
      <c r="IF1234"/>
      <c r="IG1234"/>
      <c r="IH1234"/>
      <c r="II1234"/>
      <c r="IJ1234"/>
      <c r="IK1234"/>
      <c r="IL1234"/>
      <c r="IM1234"/>
      <c r="IN1234"/>
      <c r="IO1234"/>
    </row>
    <row r="1235" spans="1:249" s="427" customFormat="1" ht="18" customHeight="1">
      <c r="A1235" s="378">
        <v>2200505</v>
      </c>
      <c r="B1235" s="344" t="s">
        <v>1088</v>
      </c>
      <c r="C1235" s="273"/>
      <c r="D1235" s="273"/>
      <c r="E1235" s="273">
        <v>0</v>
      </c>
      <c r="F1235" s="447"/>
      <c r="G1235" s="273">
        <v>0</v>
      </c>
      <c r="H1235" s="447"/>
      <c r="I1235" s="454"/>
      <c r="HQ1235"/>
      <c r="HR1235"/>
      <c r="HS1235"/>
      <c r="HT1235"/>
      <c r="HU1235"/>
      <c r="HV1235"/>
      <c r="HW1235"/>
      <c r="HX1235"/>
      <c r="HY1235"/>
      <c r="HZ1235"/>
      <c r="IA1235"/>
      <c r="IB1235"/>
      <c r="IC1235"/>
      <c r="ID1235"/>
      <c r="IE1235"/>
      <c r="IF1235"/>
      <c r="IG1235"/>
      <c r="IH1235"/>
      <c r="II1235"/>
      <c r="IJ1235"/>
      <c r="IK1235"/>
      <c r="IL1235"/>
      <c r="IM1235"/>
      <c r="IN1235"/>
      <c r="IO1235"/>
    </row>
    <row r="1236" spans="1:249" s="427" customFormat="1" ht="18" customHeight="1">
      <c r="A1236" s="378">
        <v>2200506</v>
      </c>
      <c r="B1236" s="344" t="s">
        <v>1089</v>
      </c>
      <c r="C1236" s="273"/>
      <c r="D1236" s="273"/>
      <c r="E1236" s="273">
        <v>0</v>
      </c>
      <c r="F1236" s="447"/>
      <c r="G1236" s="273">
        <v>0</v>
      </c>
      <c r="H1236" s="447"/>
      <c r="I1236" s="454"/>
      <c r="HQ1236"/>
      <c r="HR1236"/>
      <c r="HS1236"/>
      <c r="HT1236"/>
      <c r="HU1236"/>
      <c r="HV1236"/>
      <c r="HW1236"/>
      <c r="HX1236"/>
      <c r="HY1236"/>
      <c r="HZ1236"/>
      <c r="IA1236"/>
      <c r="IB1236"/>
      <c r="IC1236"/>
      <c r="ID1236"/>
      <c r="IE1236"/>
      <c r="IF1236"/>
      <c r="IG1236"/>
      <c r="IH1236"/>
      <c r="II1236"/>
      <c r="IJ1236"/>
      <c r="IK1236"/>
      <c r="IL1236"/>
      <c r="IM1236"/>
      <c r="IN1236"/>
      <c r="IO1236"/>
    </row>
    <row r="1237" spans="1:249" s="427" customFormat="1" ht="18" customHeight="1">
      <c r="A1237" s="378">
        <v>2200507</v>
      </c>
      <c r="B1237" s="344" t="s">
        <v>1090</v>
      </c>
      <c r="C1237" s="273"/>
      <c r="D1237" s="273"/>
      <c r="E1237" s="273">
        <v>0</v>
      </c>
      <c r="F1237" s="447"/>
      <c r="G1237" s="273">
        <v>0</v>
      </c>
      <c r="H1237" s="447"/>
      <c r="I1237" s="454"/>
      <c r="HQ1237"/>
      <c r="HR1237"/>
      <c r="HS1237"/>
      <c r="HT1237"/>
      <c r="HU1237"/>
      <c r="HV1237"/>
      <c r="HW1237"/>
      <c r="HX1237"/>
      <c r="HY1237"/>
      <c r="HZ1237"/>
      <c r="IA1237"/>
      <c r="IB1237"/>
      <c r="IC1237"/>
      <c r="ID1237"/>
      <c r="IE1237"/>
      <c r="IF1237"/>
      <c r="IG1237"/>
      <c r="IH1237"/>
      <c r="II1237"/>
      <c r="IJ1237"/>
      <c r="IK1237"/>
      <c r="IL1237"/>
      <c r="IM1237"/>
      <c r="IN1237"/>
      <c r="IO1237"/>
    </row>
    <row r="1238" spans="1:249" s="427" customFormat="1" ht="18" customHeight="1">
      <c r="A1238" s="378">
        <v>2200508</v>
      </c>
      <c r="B1238" s="344" t="s">
        <v>1091</v>
      </c>
      <c r="C1238" s="273"/>
      <c r="D1238" s="273"/>
      <c r="E1238" s="273">
        <v>0</v>
      </c>
      <c r="F1238" s="447"/>
      <c r="G1238" s="273">
        <v>0</v>
      </c>
      <c r="H1238" s="447"/>
      <c r="I1238" s="454"/>
      <c r="HQ1238"/>
      <c r="HR1238"/>
      <c r="HS1238"/>
      <c r="HT1238"/>
      <c r="HU1238"/>
      <c r="HV1238"/>
      <c r="HW1238"/>
      <c r="HX1238"/>
      <c r="HY1238"/>
      <c r="HZ1238"/>
      <c r="IA1238"/>
      <c r="IB1238"/>
      <c r="IC1238"/>
      <c r="ID1238"/>
      <c r="IE1238"/>
      <c r="IF1238"/>
      <c r="IG1238"/>
      <c r="IH1238"/>
      <c r="II1238"/>
      <c r="IJ1238"/>
      <c r="IK1238"/>
      <c r="IL1238"/>
      <c r="IM1238"/>
      <c r="IN1238"/>
      <c r="IO1238"/>
    </row>
    <row r="1239" spans="1:249" s="427" customFormat="1" ht="18" customHeight="1">
      <c r="A1239" s="378">
        <v>2200509</v>
      </c>
      <c r="B1239" s="344" t="s">
        <v>1092</v>
      </c>
      <c r="C1239" s="273"/>
      <c r="D1239" s="273"/>
      <c r="E1239" s="273">
        <v>0</v>
      </c>
      <c r="F1239" s="447"/>
      <c r="G1239" s="273">
        <v>0</v>
      </c>
      <c r="H1239" s="447"/>
      <c r="I1239" s="454"/>
      <c r="HQ1239"/>
      <c r="HR1239"/>
      <c r="HS1239"/>
      <c r="HT1239"/>
      <c r="HU1239"/>
      <c r="HV1239"/>
      <c r="HW1239"/>
      <c r="HX1239"/>
      <c r="HY1239"/>
      <c r="HZ1239"/>
      <c r="IA1239"/>
      <c r="IB1239"/>
      <c r="IC1239"/>
      <c r="ID1239"/>
      <c r="IE1239"/>
      <c r="IF1239"/>
      <c r="IG1239"/>
      <c r="IH1239"/>
      <c r="II1239"/>
      <c r="IJ1239"/>
      <c r="IK1239"/>
      <c r="IL1239"/>
      <c r="IM1239"/>
      <c r="IN1239"/>
      <c r="IO1239"/>
    </row>
    <row r="1240" spans="1:249" s="427" customFormat="1" ht="18" customHeight="1">
      <c r="A1240" s="378">
        <v>2200510</v>
      </c>
      <c r="B1240" s="344" t="s">
        <v>1093</v>
      </c>
      <c r="C1240" s="273"/>
      <c r="D1240" s="273"/>
      <c r="E1240" s="273">
        <v>0</v>
      </c>
      <c r="F1240" s="447"/>
      <c r="G1240" s="273">
        <v>0</v>
      </c>
      <c r="H1240" s="447"/>
      <c r="I1240" s="454"/>
      <c r="HQ1240"/>
      <c r="HR1240"/>
      <c r="HS1240"/>
      <c r="HT1240"/>
      <c r="HU1240"/>
      <c r="HV1240"/>
      <c r="HW1240"/>
      <c r="HX1240"/>
      <c r="HY1240"/>
      <c r="HZ1240"/>
      <c r="IA1240"/>
      <c r="IB1240"/>
      <c r="IC1240"/>
      <c r="ID1240"/>
      <c r="IE1240"/>
      <c r="IF1240"/>
      <c r="IG1240"/>
      <c r="IH1240"/>
      <c r="II1240"/>
      <c r="IJ1240"/>
      <c r="IK1240"/>
      <c r="IL1240"/>
      <c r="IM1240"/>
      <c r="IN1240"/>
      <c r="IO1240"/>
    </row>
    <row r="1241" spans="1:249" s="427" customFormat="1" ht="18" customHeight="1">
      <c r="A1241" s="378">
        <v>2200511</v>
      </c>
      <c r="B1241" s="344" t="s">
        <v>1094</v>
      </c>
      <c r="C1241" s="273"/>
      <c r="D1241" s="273"/>
      <c r="E1241" s="273">
        <v>0</v>
      </c>
      <c r="F1241" s="447"/>
      <c r="G1241" s="273">
        <v>0</v>
      </c>
      <c r="H1241" s="447"/>
      <c r="I1241" s="456"/>
      <c r="HQ1241"/>
      <c r="HR1241"/>
      <c r="HS1241"/>
      <c r="HT1241"/>
      <c r="HU1241"/>
      <c r="HV1241"/>
      <c r="HW1241"/>
      <c r="HX1241"/>
      <c r="HY1241"/>
      <c r="HZ1241"/>
      <c r="IA1241"/>
      <c r="IB1241"/>
      <c r="IC1241"/>
      <c r="ID1241"/>
      <c r="IE1241"/>
      <c r="IF1241"/>
      <c r="IG1241"/>
      <c r="IH1241"/>
      <c r="II1241"/>
      <c r="IJ1241"/>
      <c r="IK1241"/>
      <c r="IL1241"/>
      <c r="IM1241"/>
      <c r="IN1241"/>
      <c r="IO1241"/>
    </row>
    <row r="1242" spans="1:249" s="427" customFormat="1" ht="18" customHeight="1">
      <c r="A1242" s="378">
        <v>2200512</v>
      </c>
      <c r="B1242" s="344" t="s">
        <v>1095</v>
      </c>
      <c r="C1242" s="273"/>
      <c r="D1242" s="273"/>
      <c r="E1242" s="273">
        <v>0</v>
      </c>
      <c r="F1242" s="447"/>
      <c r="G1242" s="273">
        <v>0</v>
      </c>
      <c r="H1242" s="447"/>
      <c r="I1242" s="454"/>
      <c r="HQ1242"/>
      <c r="HR1242"/>
      <c r="HS1242"/>
      <c r="HT1242"/>
      <c r="HU1242"/>
      <c r="HV1242"/>
      <c r="HW1242"/>
      <c r="HX1242"/>
      <c r="HY1242"/>
      <c r="HZ1242"/>
      <c r="IA1242"/>
      <c r="IB1242"/>
      <c r="IC1242"/>
      <c r="ID1242"/>
      <c r="IE1242"/>
      <c r="IF1242"/>
      <c r="IG1242"/>
      <c r="IH1242"/>
      <c r="II1242"/>
      <c r="IJ1242"/>
      <c r="IK1242"/>
      <c r="IL1242"/>
      <c r="IM1242"/>
      <c r="IN1242"/>
      <c r="IO1242"/>
    </row>
    <row r="1243" spans="1:249" s="427" customFormat="1" ht="18" customHeight="1">
      <c r="A1243" s="378">
        <v>2200513</v>
      </c>
      <c r="B1243" s="344" t="s">
        <v>1096</v>
      </c>
      <c r="C1243" s="273"/>
      <c r="D1243" s="273"/>
      <c r="E1243" s="273">
        <v>0</v>
      </c>
      <c r="F1243" s="447"/>
      <c r="G1243" s="273">
        <v>0</v>
      </c>
      <c r="H1243" s="447"/>
      <c r="I1243" s="454"/>
      <c r="HQ1243"/>
      <c r="HR1243"/>
      <c r="HS1243"/>
      <c r="HT1243"/>
      <c r="HU1243"/>
      <c r="HV1243"/>
      <c r="HW1243"/>
      <c r="HX1243"/>
      <c r="HY1243"/>
      <c r="HZ1243"/>
      <c r="IA1243"/>
      <c r="IB1243"/>
      <c r="IC1243"/>
      <c r="ID1243"/>
      <c r="IE1243"/>
      <c r="IF1243"/>
      <c r="IG1243"/>
      <c r="IH1243"/>
      <c r="II1243"/>
      <c r="IJ1243"/>
      <c r="IK1243"/>
      <c r="IL1243"/>
      <c r="IM1243"/>
      <c r="IN1243"/>
      <c r="IO1243"/>
    </row>
    <row r="1244" spans="1:249" s="427" customFormat="1" ht="18" customHeight="1">
      <c r="A1244" s="378">
        <v>2200514</v>
      </c>
      <c r="B1244" s="344" t="s">
        <v>1097</v>
      </c>
      <c r="C1244" s="273"/>
      <c r="D1244" s="273"/>
      <c r="E1244" s="273">
        <v>0</v>
      </c>
      <c r="F1244" s="447"/>
      <c r="G1244" s="273">
        <v>0</v>
      </c>
      <c r="H1244" s="447"/>
      <c r="I1244" s="454"/>
      <c r="HQ1244"/>
      <c r="HR1244"/>
      <c r="HS1244"/>
      <c r="HT1244"/>
      <c r="HU1244"/>
      <c r="HV1244"/>
      <c r="HW1244"/>
      <c r="HX1244"/>
      <c r="HY1244"/>
      <c r="HZ1244"/>
      <c r="IA1244"/>
      <c r="IB1244"/>
      <c r="IC1244"/>
      <c r="ID1244"/>
      <c r="IE1244"/>
      <c r="IF1244"/>
      <c r="IG1244"/>
      <c r="IH1244"/>
      <c r="II1244"/>
      <c r="IJ1244"/>
      <c r="IK1244"/>
      <c r="IL1244"/>
      <c r="IM1244"/>
      <c r="IN1244"/>
      <c r="IO1244"/>
    </row>
    <row r="1245" spans="1:249" s="427" customFormat="1" ht="18" customHeight="1">
      <c r="A1245" s="378">
        <v>2200599</v>
      </c>
      <c r="B1245" s="344" t="s">
        <v>1098</v>
      </c>
      <c r="C1245" s="273"/>
      <c r="D1245" s="273"/>
      <c r="E1245" s="273">
        <v>0</v>
      </c>
      <c r="F1245" s="447"/>
      <c r="G1245" s="273">
        <v>0</v>
      </c>
      <c r="H1245" s="447"/>
      <c r="I1245" s="457"/>
      <c r="HQ1245"/>
      <c r="HR1245"/>
      <c r="HS1245"/>
      <c r="HT1245"/>
      <c r="HU1245"/>
      <c r="HV1245"/>
      <c r="HW1245"/>
      <c r="HX1245"/>
      <c r="HY1245"/>
      <c r="HZ1245"/>
      <c r="IA1245"/>
      <c r="IB1245"/>
      <c r="IC1245"/>
      <c r="ID1245"/>
      <c r="IE1245"/>
      <c r="IF1245"/>
      <c r="IG1245"/>
      <c r="IH1245"/>
      <c r="II1245"/>
      <c r="IJ1245"/>
      <c r="IK1245"/>
      <c r="IL1245"/>
      <c r="IM1245"/>
      <c r="IN1245"/>
      <c r="IO1245"/>
    </row>
    <row r="1246" spans="1:249" s="427" customFormat="1" ht="18" customHeight="1">
      <c r="A1246" s="378">
        <v>22099</v>
      </c>
      <c r="B1246" s="344" t="s">
        <v>1099</v>
      </c>
      <c r="C1246" s="273"/>
      <c r="D1246" s="273"/>
      <c r="E1246" s="273">
        <v>0</v>
      </c>
      <c r="F1246" s="443"/>
      <c r="G1246" s="273">
        <v>0</v>
      </c>
      <c r="H1246" s="443"/>
      <c r="I1246" s="454"/>
      <c r="HQ1246"/>
      <c r="HR1246"/>
      <c r="HS1246"/>
      <c r="HT1246"/>
      <c r="HU1246"/>
      <c r="HV1246"/>
      <c r="HW1246"/>
      <c r="HX1246"/>
      <c r="HY1246"/>
      <c r="HZ1246"/>
      <c r="IA1246"/>
      <c r="IB1246"/>
      <c r="IC1246"/>
      <c r="ID1246"/>
      <c r="IE1246"/>
      <c r="IF1246"/>
      <c r="IG1246"/>
      <c r="IH1246"/>
      <c r="II1246"/>
      <c r="IJ1246"/>
      <c r="IK1246"/>
      <c r="IL1246"/>
      <c r="IM1246"/>
      <c r="IN1246"/>
      <c r="IO1246"/>
    </row>
    <row r="1247" spans="1:249" s="428" customFormat="1" ht="18" customHeight="1">
      <c r="A1247" s="459">
        <v>221</v>
      </c>
      <c r="B1247" s="344" t="s">
        <v>1100</v>
      </c>
      <c r="C1247" s="273"/>
      <c r="D1247" s="273"/>
      <c r="E1247" s="273">
        <v>0</v>
      </c>
      <c r="F1247" s="443"/>
      <c r="G1247" s="273">
        <v>0</v>
      </c>
      <c r="H1247" s="443"/>
      <c r="I1247" s="454"/>
    </row>
    <row r="1248" spans="1:249" s="427" customFormat="1" ht="18" customHeight="1">
      <c r="A1248" s="378">
        <v>22101</v>
      </c>
      <c r="B1248" s="344" t="s">
        <v>1101</v>
      </c>
      <c r="C1248" s="273"/>
      <c r="D1248" s="273"/>
      <c r="E1248" s="273">
        <v>0</v>
      </c>
      <c r="F1248" s="443"/>
      <c r="G1248" s="273">
        <v>0</v>
      </c>
      <c r="H1248" s="443"/>
      <c r="I1248" s="454"/>
      <c r="HQ1248"/>
      <c r="HR1248"/>
      <c r="HS1248"/>
      <c r="HT1248"/>
      <c r="HU1248"/>
      <c r="HV1248"/>
      <c r="HW1248"/>
      <c r="HX1248"/>
      <c r="HY1248"/>
      <c r="HZ1248"/>
      <c r="IA1248"/>
      <c r="IB1248"/>
      <c r="IC1248"/>
      <c r="ID1248"/>
      <c r="IE1248"/>
      <c r="IF1248"/>
      <c r="IG1248"/>
      <c r="IH1248"/>
      <c r="II1248"/>
      <c r="IJ1248"/>
      <c r="IK1248"/>
      <c r="IL1248"/>
      <c r="IM1248"/>
      <c r="IN1248"/>
      <c r="IO1248"/>
    </row>
    <row r="1249" spans="1:249" s="427" customFormat="1" ht="18" customHeight="1">
      <c r="A1249" s="378">
        <v>2210101</v>
      </c>
      <c r="B1249" s="441" t="s">
        <v>64</v>
      </c>
      <c r="C1249" s="469">
        <v>210050</v>
      </c>
      <c r="D1249" s="469"/>
      <c r="E1249" s="469"/>
      <c r="F1249" s="443"/>
      <c r="G1249" s="469"/>
      <c r="H1249" s="443"/>
      <c r="I1249" s="453"/>
      <c r="HQ1249"/>
      <c r="HR1249"/>
      <c r="HS1249"/>
      <c r="HT1249"/>
      <c r="HU1249"/>
      <c r="HV1249"/>
      <c r="HW1249"/>
      <c r="HX1249"/>
      <c r="HY1249"/>
      <c r="HZ1249"/>
      <c r="IA1249"/>
      <c r="IB1249"/>
      <c r="IC1249"/>
      <c r="ID1249"/>
      <c r="IE1249"/>
      <c r="IF1249"/>
      <c r="IG1249"/>
      <c r="IH1249"/>
      <c r="II1249"/>
      <c r="IJ1249"/>
      <c r="IK1249"/>
      <c r="IL1249"/>
      <c r="IM1249"/>
      <c r="IN1249"/>
      <c r="IO1249"/>
    </row>
    <row r="1250" spans="1:249" s="427" customFormat="1" ht="18" customHeight="1">
      <c r="A1250" s="378">
        <v>2210102</v>
      </c>
      <c r="B1250" s="441" t="s">
        <v>1102</v>
      </c>
      <c r="C1250" s="458">
        <v>41000</v>
      </c>
      <c r="D1250" s="458">
        <v>32186</v>
      </c>
      <c r="E1250" s="458">
        <v>32186</v>
      </c>
      <c r="F1250" s="443">
        <v>1</v>
      </c>
      <c r="G1250" s="458">
        <v>36539</v>
      </c>
      <c r="H1250" s="443">
        <v>-0.11913298119817184</v>
      </c>
      <c r="I1250" s="453"/>
      <c r="HQ1250"/>
      <c r="HR1250"/>
      <c r="HS1250"/>
      <c r="HT1250"/>
      <c r="HU1250"/>
      <c r="HV1250"/>
      <c r="HW1250"/>
      <c r="HX1250"/>
      <c r="HY1250"/>
      <c r="HZ1250"/>
      <c r="IA1250"/>
      <c r="IB1250"/>
      <c r="IC1250"/>
      <c r="ID1250"/>
      <c r="IE1250"/>
      <c r="IF1250"/>
      <c r="IG1250"/>
      <c r="IH1250"/>
      <c r="II1250"/>
      <c r="IJ1250"/>
      <c r="IK1250"/>
      <c r="IL1250"/>
      <c r="IM1250"/>
      <c r="IN1250"/>
      <c r="IO1250"/>
    </row>
    <row r="1251" spans="1:249" s="427" customFormat="1" ht="18" customHeight="1">
      <c r="A1251" s="378">
        <v>2210103</v>
      </c>
      <c r="B1251" s="344" t="s">
        <v>1103</v>
      </c>
      <c r="C1251" s="273">
        <v>41000</v>
      </c>
      <c r="D1251" s="273">
        <v>32186</v>
      </c>
      <c r="E1251" s="273">
        <v>32186</v>
      </c>
      <c r="F1251" s="447">
        <v>1</v>
      </c>
      <c r="G1251" s="273">
        <v>36539</v>
      </c>
      <c r="H1251" s="447">
        <v>-0.11913298119817184</v>
      </c>
      <c r="I1251" s="454"/>
      <c r="HQ1251"/>
      <c r="HR1251"/>
      <c r="HS1251"/>
      <c r="HT1251"/>
      <c r="HU1251"/>
      <c r="HV1251"/>
      <c r="HW1251"/>
      <c r="HX1251"/>
      <c r="HY1251"/>
      <c r="HZ1251"/>
      <c r="IA1251"/>
      <c r="IB1251"/>
      <c r="IC1251"/>
      <c r="ID1251"/>
      <c r="IE1251"/>
      <c r="IF1251"/>
      <c r="IG1251"/>
      <c r="IH1251"/>
      <c r="II1251"/>
      <c r="IJ1251"/>
      <c r="IK1251"/>
      <c r="IL1251"/>
      <c r="IM1251"/>
      <c r="IN1251"/>
      <c r="IO1251"/>
    </row>
    <row r="1252" spans="1:249" s="427" customFormat="1" ht="18" customHeight="1">
      <c r="A1252" s="378">
        <v>2210104</v>
      </c>
      <c r="B1252" s="344" t="s">
        <v>1104</v>
      </c>
      <c r="C1252" s="273">
        <v>40000</v>
      </c>
      <c r="D1252" s="273"/>
      <c r="E1252" s="273">
        <v>32186</v>
      </c>
      <c r="F1252" s="443"/>
      <c r="G1252" s="273">
        <v>36533</v>
      </c>
      <c r="H1252" s="447">
        <v>-0.11898831193715276</v>
      </c>
      <c r="I1252" s="454"/>
      <c r="HQ1252"/>
      <c r="HR1252"/>
      <c r="HS1252"/>
      <c r="HT1252"/>
      <c r="HU1252"/>
      <c r="HV1252"/>
      <c r="HW1252"/>
      <c r="HX1252"/>
      <c r="HY1252"/>
      <c r="HZ1252"/>
      <c r="IA1252"/>
      <c r="IB1252"/>
      <c r="IC1252"/>
      <c r="ID1252"/>
      <c r="IE1252"/>
      <c r="IF1252"/>
      <c r="IG1252"/>
      <c r="IH1252"/>
      <c r="II1252"/>
      <c r="IJ1252"/>
      <c r="IK1252"/>
      <c r="IL1252"/>
      <c r="IM1252"/>
      <c r="IN1252"/>
      <c r="IO1252"/>
    </row>
    <row r="1253" spans="1:249" s="427" customFormat="1" ht="18" customHeight="1">
      <c r="A1253" s="378">
        <v>2210105</v>
      </c>
      <c r="B1253" s="344" t="s">
        <v>1105</v>
      </c>
      <c r="C1253" s="273"/>
      <c r="D1253" s="273"/>
      <c r="E1253" s="273"/>
      <c r="F1253" s="443"/>
      <c r="G1253" s="273">
        <v>0</v>
      </c>
      <c r="H1253" s="443"/>
      <c r="I1253" s="454"/>
      <c r="HQ1253"/>
      <c r="HR1253"/>
      <c r="HS1253"/>
      <c r="HT1253"/>
      <c r="HU1253"/>
      <c r="HV1253"/>
      <c r="HW1253"/>
      <c r="HX1253"/>
      <c r="HY1253"/>
      <c r="HZ1253"/>
      <c r="IA1253"/>
      <c r="IB1253"/>
      <c r="IC1253"/>
      <c r="ID1253"/>
      <c r="IE1253"/>
      <c r="IF1253"/>
      <c r="IG1253"/>
      <c r="IH1253"/>
      <c r="II1253"/>
      <c r="IJ1253"/>
      <c r="IK1253"/>
      <c r="IL1253"/>
      <c r="IM1253"/>
      <c r="IN1253"/>
      <c r="IO1253"/>
    </row>
    <row r="1254" spans="1:249" s="427" customFormat="1" ht="18" customHeight="1">
      <c r="A1254" s="378">
        <v>2210106</v>
      </c>
      <c r="B1254" s="344" t="s">
        <v>1106</v>
      </c>
      <c r="C1254" s="273"/>
      <c r="D1254" s="273"/>
      <c r="E1254" s="273"/>
      <c r="F1254" s="443"/>
      <c r="G1254" s="273">
        <v>0</v>
      </c>
      <c r="H1254" s="443"/>
      <c r="I1254" s="454"/>
      <c r="HQ1254"/>
      <c r="HR1254"/>
      <c r="HS1254"/>
      <c r="HT1254"/>
      <c r="HU1254"/>
      <c r="HV1254"/>
      <c r="HW1254"/>
      <c r="HX1254"/>
      <c r="HY1254"/>
      <c r="HZ1254"/>
      <c r="IA1254"/>
      <c r="IB1254"/>
      <c r="IC1254"/>
      <c r="ID1254"/>
      <c r="IE1254"/>
      <c r="IF1254"/>
      <c r="IG1254"/>
      <c r="IH1254"/>
      <c r="II1254"/>
      <c r="IJ1254"/>
      <c r="IK1254"/>
      <c r="IL1254"/>
      <c r="IM1254"/>
      <c r="IN1254"/>
      <c r="IO1254"/>
    </row>
    <row r="1255" spans="1:249" s="427" customFormat="1" ht="18" customHeight="1">
      <c r="A1255" s="378">
        <v>2210107</v>
      </c>
      <c r="B1255" s="344" t="s">
        <v>1107</v>
      </c>
      <c r="C1255" s="273">
        <v>1000</v>
      </c>
      <c r="D1255" s="273"/>
      <c r="E1255" s="273"/>
      <c r="F1255" s="443"/>
      <c r="G1255" s="273">
        <v>6</v>
      </c>
      <c r="H1255" s="447">
        <v>-1</v>
      </c>
      <c r="I1255" s="454"/>
      <c r="HQ1255"/>
      <c r="HR1255"/>
      <c r="HS1255"/>
      <c r="HT1255"/>
      <c r="HU1255"/>
      <c r="HV1255"/>
      <c r="HW1255"/>
      <c r="HX1255"/>
      <c r="HY1255"/>
      <c r="HZ1255"/>
      <c r="IA1255"/>
      <c r="IB1255"/>
      <c r="IC1255"/>
      <c r="ID1255"/>
      <c r="IE1255"/>
      <c r="IF1255"/>
      <c r="IG1255"/>
      <c r="IH1255"/>
      <c r="II1255"/>
      <c r="IJ1255"/>
      <c r="IK1255"/>
      <c r="IL1255"/>
      <c r="IM1255"/>
      <c r="IN1255"/>
      <c r="IO1255"/>
    </row>
    <row r="1256" spans="1:249" s="427" customFormat="1" ht="18" customHeight="1">
      <c r="A1256" s="378">
        <v>2210199</v>
      </c>
      <c r="B1256" s="441" t="s">
        <v>1108</v>
      </c>
      <c r="C1256" s="469"/>
      <c r="D1256" s="469"/>
      <c r="E1256" s="469"/>
      <c r="F1256" s="443"/>
      <c r="G1256" s="469"/>
      <c r="H1256" s="443"/>
      <c r="I1256" s="453"/>
      <c r="HQ1256"/>
      <c r="HR1256"/>
      <c r="HS1256"/>
      <c r="HT1256"/>
      <c r="HU1256"/>
      <c r="HV1256"/>
      <c r="HW1256"/>
      <c r="HX1256"/>
      <c r="HY1256"/>
      <c r="HZ1256"/>
      <c r="IA1256"/>
      <c r="IB1256"/>
      <c r="IC1256"/>
      <c r="ID1256"/>
      <c r="IE1256"/>
      <c r="IF1256"/>
      <c r="IG1256"/>
      <c r="IH1256"/>
      <c r="II1256"/>
      <c r="IJ1256"/>
      <c r="IK1256"/>
      <c r="IL1256"/>
      <c r="IM1256"/>
      <c r="IN1256"/>
      <c r="IO1256"/>
    </row>
    <row r="1257" spans="1:249" s="427" customFormat="1" ht="18" customHeight="1">
      <c r="A1257" s="378">
        <v>22102</v>
      </c>
      <c r="B1257" s="344" t="s">
        <v>1109</v>
      </c>
      <c r="C1257" s="463"/>
      <c r="D1257" s="463"/>
      <c r="E1257" s="463"/>
      <c r="F1257" s="443"/>
      <c r="G1257" s="463"/>
      <c r="H1257" s="443"/>
      <c r="I1257" s="454"/>
      <c r="HQ1257"/>
      <c r="HR1257"/>
      <c r="HS1257"/>
      <c r="HT1257"/>
      <c r="HU1257"/>
      <c r="HV1257"/>
      <c r="HW1257"/>
      <c r="HX1257"/>
      <c r="HY1257"/>
      <c r="HZ1257"/>
      <c r="IA1257"/>
      <c r="IB1257"/>
      <c r="IC1257"/>
      <c r="ID1257"/>
      <c r="IE1257"/>
      <c r="IF1257"/>
      <c r="IG1257"/>
      <c r="IH1257"/>
      <c r="II1257"/>
      <c r="IJ1257"/>
      <c r="IK1257"/>
      <c r="IL1257"/>
      <c r="IM1257"/>
      <c r="IN1257"/>
      <c r="IO1257"/>
    </row>
    <row r="1258" spans="1:249" s="427" customFormat="1" ht="35.1" customHeight="1">
      <c r="A1258" s="378">
        <v>2210201</v>
      </c>
      <c r="B1258" s="441" t="s">
        <v>1110</v>
      </c>
      <c r="C1258" s="458">
        <v>1063805</v>
      </c>
      <c r="D1258" s="458">
        <v>391239</v>
      </c>
      <c r="E1258" s="458">
        <v>375740</v>
      </c>
      <c r="F1258" s="443">
        <v>0.96038482871083919</v>
      </c>
      <c r="G1258" s="458">
        <v>541876</v>
      </c>
      <c r="H1258" s="443">
        <v>-0.3065941285460142</v>
      </c>
      <c r="I1258" s="455"/>
      <c r="HQ1258"/>
      <c r="HR1258"/>
      <c r="HS1258"/>
      <c r="HT1258"/>
      <c r="HU1258"/>
      <c r="HV1258"/>
      <c r="HW1258"/>
      <c r="HX1258"/>
      <c r="HY1258"/>
      <c r="HZ1258"/>
      <c r="IA1258"/>
      <c r="IB1258"/>
      <c r="IC1258"/>
      <c r="ID1258"/>
      <c r="IE1258"/>
      <c r="IF1258"/>
      <c r="IG1258"/>
      <c r="IH1258"/>
      <c r="II1258"/>
      <c r="IJ1258"/>
      <c r="IK1258"/>
      <c r="IL1258"/>
      <c r="IM1258"/>
      <c r="IN1258"/>
      <c r="IO1258"/>
    </row>
    <row r="1259" spans="1:249" s="427" customFormat="1" ht="18" customHeight="1">
      <c r="A1259" s="378">
        <v>2210202</v>
      </c>
      <c r="B1259" s="344" t="s">
        <v>1111</v>
      </c>
      <c r="C1259" s="273">
        <v>22326</v>
      </c>
      <c r="D1259" s="273"/>
      <c r="E1259" s="273"/>
      <c r="F1259" s="443"/>
      <c r="G1259" s="273"/>
      <c r="H1259" s="443"/>
      <c r="I1259" s="454"/>
      <c r="HQ1259"/>
      <c r="HR1259"/>
      <c r="HS1259"/>
      <c r="HT1259"/>
      <c r="HU1259"/>
      <c r="HV1259"/>
      <c r="HW1259"/>
      <c r="HX1259"/>
      <c r="HY1259"/>
      <c r="HZ1259"/>
      <c r="IA1259"/>
      <c r="IB1259"/>
      <c r="IC1259"/>
      <c r="ID1259"/>
      <c r="IE1259"/>
      <c r="IF1259"/>
      <c r="IG1259"/>
      <c r="IH1259"/>
      <c r="II1259"/>
      <c r="IJ1259"/>
      <c r="IK1259"/>
      <c r="IL1259"/>
      <c r="IM1259"/>
      <c r="IN1259"/>
      <c r="IO1259"/>
    </row>
    <row r="1260" spans="1:249" s="427" customFormat="1" ht="30.95" customHeight="1">
      <c r="A1260" s="378">
        <v>2210203</v>
      </c>
      <c r="B1260" s="344" t="s">
        <v>1112</v>
      </c>
      <c r="C1260" s="273">
        <v>1041479</v>
      </c>
      <c r="D1260" s="273">
        <v>391239</v>
      </c>
      <c r="E1260" s="273">
        <v>375740</v>
      </c>
      <c r="F1260" s="447">
        <v>0.96038482871083919</v>
      </c>
      <c r="G1260" s="273">
        <v>541876</v>
      </c>
      <c r="H1260" s="447">
        <v>-0.3065941285460142</v>
      </c>
      <c r="I1260" s="455" t="s">
        <v>1113</v>
      </c>
      <c r="HQ1260"/>
      <c r="HR1260"/>
      <c r="HS1260"/>
      <c r="HT1260"/>
      <c r="HU1260"/>
      <c r="HV1260"/>
      <c r="HW1260"/>
      <c r="HX1260"/>
      <c r="HY1260"/>
      <c r="HZ1260"/>
      <c r="IA1260"/>
      <c r="IB1260"/>
      <c r="IC1260"/>
      <c r="ID1260"/>
      <c r="IE1260"/>
      <c r="IF1260"/>
      <c r="IG1260"/>
      <c r="IH1260"/>
      <c r="II1260"/>
      <c r="IJ1260"/>
      <c r="IK1260"/>
      <c r="IL1260"/>
      <c r="IM1260"/>
      <c r="IN1260"/>
      <c r="IO1260"/>
    </row>
    <row r="1261" spans="1:249" s="427" customFormat="1" ht="18" customHeight="1">
      <c r="A1261" s="378">
        <v>22103</v>
      </c>
      <c r="B1261" s="344"/>
      <c r="C1261" s="273"/>
      <c r="D1261" s="273"/>
      <c r="E1261" s="273"/>
      <c r="F1261" s="443"/>
      <c r="G1261" s="273"/>
      <c r="H1261" s="443"/>
      <c r="I1261" s="454"/>
      <c r="HQ1261"/>
      <c r="HR1261"/>
      <c r="HS1261"/>
      <c r="HT1261"/>
      <c r="HU1261"/>
      <c r="HV1261"/>
      <c r="HW1261"/>
      <c r="HX1261"/>
      <c r="HY1261"/>
      <c r="HZ1261"/>
      <c r="IA1261"/>
      <c r="IB1261"/>
      <c r="IC1261"/>
      <c r="ID1261"/>
      <c r="IE1261"/>
      <c r="IF1261"/>
      <c r="IG1261"/>
      <c r="IH1261"/>
      <c r="II1261"/>
      <c r="IJ1261"/>
      <c r="IK1261"/>
      <c r="IL1261"/>
      <c r="IM1261"/>
      <c r="IN1261"/>
      <c r="IO1261"/>
    </row>
    <row r="1262" spans="1:249" s="427" customFormat="1" ht="18" customHeight="1">
      <c r="A1262" s="378">
        <v>2210301</v>
      </c>
      <c r="B1262" s="470" t="s">
        <v>69</v>
      </c>
      <c r="C1262" s="458">
        <v>21250000</v>
      </c>
      <c r="D1262" s="458">
        <v>22075211</v>
      </c>
      <c r="E1262" s="458">
        <v>21155211</v>
      </c>
      <c r="F1262" s="443">
        <v>0.95832429415963449</v>
      </c>
      <c r="G1262" s="458">
        <v>23614624</v>
      </c>
      <c r="H1262" s="443">
        <v>-0.10414787887370136</v>
      </c>
      <c r="I1262" s="455"/>
      <c r="HQ1262"/>
      <c r="HR1262"/>
      <c r="HS1262"/>
      <c r="HT1262"/>
      <c r="HU1262"/>
      <c r="HV1262"/>
      <c r="HW1262"/>
      <c r="HX1262"/>
      <c r="HY1262"/>
      <c r="HZ1262"/>
      <c r="IA1262"/>
      <c r="IB1262"/>
      <c r="IC1262"/>
      <c r="ID1262"/>
      <c r="IE1262"/>
      <c r="IF1262"/>
      <c r="IG1262"/>
      <c r="IH1262"/>
      <c r="II1262"/>
      <c r="IJ1262"/>
      <c r="IK1262"/>
      <c r="IL1262"/>
      <c r="IM1262"/>
      <c r="IN1262"/>
      <c r="IO1262"/>
    </row>
    <row r="1263" spans="1:249" s="427" customFormat="1" ht="18" customHeight="1">
      <c r="A1263" s="378">
        <v>2210399</v>
      </c>
      <c r="B1263" s="471" t="s">
        <v>71</v>
      </c>
      <c r="C1263" s="472">
        <v>8185249</v>
      </c>
      <c r="D1263" s="472">
        <v>8452993</v>
      </c>
      <c r="E1263" s="472">
        <v>11235111</v>
      </c>
      <c r="F1263" s="443">
        <v>1.3291281561454031</v>
      </c>
      <c r="G1263" s="472">
        <v>10085816</v>
      </c>
      <c r="H1263" s="443">
        <v>0.11395161283925859</v>
      </c>
      <c r="I1263" s="455"/>
      <c r="HQ1263"/>
      <c r="HR1263"/>
      <c r="HS1263"/>
      <c r="HT1263"/>
      <c r="HU1263"/>
      <c r="HV1263"/>
      <c r="HW1263"/>
      <c r="HX1263"/>
      <c r="HY1263"/>
      <c r="HZ1263"/>
      <c r="IA1263"/>
      <c r="IB1263"/>
      <c r="IC1263"/>
      <c r="ID1263"/>
      <c r="IE1263"/>
      <c r="IF1263"/>
      <c r="IG1263"/>
      <c r="IH1263"/>
      <c r="II1263"/>
      <c r="IJ1263"/>
      <c r="IK1263"/>
      <c r="IL1263"/>
      <c r="IM1263"/>
      <c r="IN1263"/>
      <c r="IO1263"/>
    </row>
    <row r="1264" spans="1:249" s="427" customFormat="1" ht="18" customHeight="1">
      <c r="A1264" s="378"/>
      <c r="B1264" s="473" t="s">
        <v>1114</v>
      </c>
      <c r="C1264" s="474">
        <v>5000000</v>
      </c>
      <c r="D1264" s="474">
        <v>5000000</v>
      </c>
      <c r="E1264" s="474">
        <v>5599615</v>
      </c>
      <c r="F1264" s="447">
        <v>1.119923</v>
      </c>
      <c r="G1264" s="474">
        <v>6028489</v>
      </c>
      <c r="H1264" s="447">
        <v>-7.1141209679573159E-2</v>
      </c>
      <c r="I1264" s="455"/>
      <c r="HQ1264"/>
      <c r="HR1264"/>
      <c r="HS1264"/>
      <c r="HT1264"/>
      <c r="HU1264"/>
      <c r="HV1264"/>
      <c r="HW1264"/>
      <c r="HX1264"/>
      <c r="HY1264"/>
      <c r="HZ1264"/>
      <c r="IA1264"/>
      <c r="IB1264"/>
      <c r="IC1264"/>
      <c r="ID1264"/>
      <c r="IE1264"/>
      <c r="IF1264"/>
      <c r="IG1264"/>
      <c r="IH1264"/>
      <c r="II1264"/>
      <c r="IJ1264"/>
      <c r="IK1264"/>
      <c r="IL1264"/>
      <c r="IM1264"/>
      <c r="IN1264"/>
      <c r="IO1264"/>
    </row>
    <row r="1265" spans="1:249" s="427" customFormat="1" ht="18" customHeight="1">
      <c r="A1265" s="475"/>
      <c r="B1265" s="473" t="s">
        <v>73</v>
      </c>
      <c r="C1265" s="273">
        <v>1600000</v>
      </c>
      <c r="D1265" s="474">
        <v>1600000</v>
      </c>
      <c r="E1265" s="273">
        <v>1512634</v>
      </c>
      <c r="F1265" s="447">
        <v>0.94539625000000005</v>
      </c>
      <c r="G1265" s="273">
        <v>1532283</v>
      </c>
      <c r="H1265" s="447">
        <v>-1.282334921160122E-2</v>
      </c>
      <c r="I1265" s="455"/>
      <c r="HQ1265"/>
      <c r="HR1265"/>
      <c r="HS1265"/>
      <c r="HT1265"/>
      <c r="HU1265"/>
      <c r="HV1265"/>
      <c r="HW1265"/>
      <c r="HX1265"/>
      <c r="HY1265"/>
      <c r="HZ1265"/>
      <c r="IA1265"/>
      <c r="IB1265"/>
      <c r="IC1265"/>
      <c r="ID1265"/>
      <c r="IE1265"/>
      <c r="IF1265"/>
      <c r="IG1265"/>
      <c r="IH1265"/>
      <c r="II1265"/>
      <c r="IJ1265"/>
      <c r="IK1265"/>
      <c r="IL1265"/>
      <c r="IM1265"/>
      <c r="IN1265"/>
      <c r="IO1265"/>
    </row>
    <row r="1266" spans="1:249" s="300" customFormat="1" ht="18" customHeight="1">
      <c r="A1266" s="475"/>
      <c r="B1266" s="476" t="s">
        <v>75</v>
      </c>
      <c r="C1266" s="474">
        <v>1405249</v>
      </c>
      <c r="D1266" s="474">
        <v>1405249</v>
      </c>
      <c r="E1266" s="474">
        <v>737862</v>
      </c>
      <c r="F1266" s="447">
        <v>0.52507562716643097</v>
      </c>
      <c r="G1266" s="474">
        <v>754781</v>
      </c>
      <c r="H1266" s="447">
        <v>-2.241577358200586E-2</v>
      </c>
      <c r="I1266" s="455"/>
      <c r="J1266" s="427"/>
      <c r="K1266" s="427"/>
      <c r="L1266" s="427"/>
      <c r="M1266" s="427"/>
      <c r="N1266" s="427"/>
      <c r="O1266" s="427"/>
      <c r="P1266" s="427"/>
      <c r="Q1266" s="427"/>
      <c r="R1266" s="427"/>
      <c r="S1266" s="427"/>
      <c r="T1266" s="427"/>
      <c r="U1266" s="427"/>
      <c r="V1266" s="427"/>
      <c r="W1266" s="427"/>
      <c r="X1266" s="427"/>
      <c r="Y1266" s="427"/>
      <c r="Z1266" s="427"/>
      <c r="AA1266" s="427"/>
      <c r="AB1266" s="427"/>
      <c r="AC1266" s="427"/>
      <c r="AD1266" s="427"/>
      <c r="AE1266" s="427"/>
      <c r="AF1266" s="427"/>
      <c r="AG1266" s="427"/>
      <c r="AH1266" s="427"/>
      <c r="AI1266" s="427"/>
      <c r="AJ1266" s="427"/>
      <c r="AK1266" s="427"/>
      <c r="AL1266" s="427"/>
      <c r="AM1266" s="427"/>
      <c r="AN1266" s="427"/>
      <c r="AO1266" s="427"/>
      <c r="AP1266" s="427"/>
      <c r="AQ1266" s="427"/>
      <c r="AR1266" s="427"/>
      <c r="AS1266" s="427"/>
      <c r="AT1266" s="427"/>
      <c r="AU1266" s="427"/>
      <c r="AV1266" s="427"/>
      <c r="AW1266" s="427"/>
      <c r="AX1266" s="427"/>
      <c r="AY1266" s="427"/>
      <c r="AZ1266" s="427"/>
      <c r="BA1266" s="427"/>
      <c r="BB1266" s="427"/>
      <c r="BC1266" s="427"/>
      <c r="BD1266" s="427"/>
      <c r="BE1266" s="427"/>
      <c r="BF1266" s="427"/>
      <c r="BG1266" s="427"/>
      <c r="BH1266" s="427"/>
      <c r="BI1266" s="427"/>
      <c r="BJ1266" s="427"/>
      <c r="BK1266" s="427"/>
      <c r="BL1266" s="427"/>
      <c r="BM1266" s="427"/>
      <c r="BN1266" s="427"/>
      <c r="BO1266" s="427"/>
      <c r="BP1266" s="427"/>
      <c r="BQ1266" s="427"/>
      <c r="BR1266" s="427"/>
      <c r="BS1266" s="427"/>
      <c r="BT1266" s="427"/>
      <c r="BU1266" s="427"/>
      <c r="BV1266" s="427"/>
      <c r="BW1266" s="427"/>
      <c r="BX1266" s="427"/>
      <c r="BY1266" s="427"/>
      <c r="BZ1266" s="427"/>
      <c r="CA1266" s="427"/>
      <c r="CB1266" s="427"/>
      <c r="CC1266" s="427"/>
      <c r="CD1266" s="427"/>
      <c r="CE1266" s="427"/>
      <c r="CF1266" s="427"/>
      <c r="CG1266" s="427"/>
      <c r="CH1266" s="427"/>
      <c r="CI1266" s="427"/>
      <c r="CJ1266" s="427"/>
      <c r="CK1266" s="427"/>
      <c r="CL1266" s="427"/>
      <c r="CM1266" s="427"/>
      <c r="CN1266" s="427"/>
      <c r="CO1266" s="427"/>
      <c r="CP1266" s="427"/>
      <c r="CQ1266" s="427"/>
      <c r="CR1266" s="427"/>
      <c r="CS1266" s="427"/>
      <c r="CT1266" s="427"/>
      <c r="CU1266" s="427"/>
      <c r="CV1266" s="427"/>
      <c r="CW1266" s="427"/>
      <c r="CX1266" s="427"/>
      <c r="CY1266" s="427"/>
      <c r="CZ1266" s="427"/>
      <c r="DA1266" s="427"/>
      <c r="DB1266" s="427"/>
      <c r="DC1266" s="427"/>
      <c r="DD1266" s="427"/>
      <c r="DE1266" s="427"/>
      <c r="DF1266" s="427"/>
      <c r="DG1266" s="427"/>
      <c r="DH1266" s="427"/>
      <c r="DI1266" s="427"/>
      <c r="DJ1266" s="427"/>
      <c r="DK1266" s="427"/>
      <c r="DL1266" s="427"/>
      <c r="DM1266" s="427"/>
      <c r="DN1266" s="427"/>
      <c r="DO1266" s="427"/>
      <c r="DP1266" s="427"/>
      <c r="DQ1266" s="427"/>
      <c r="DR1266" s="427"/>
      <c r="DS1266" s="427"/>
      <c r="DT1266" s="427"/>
      <c r="DU1266" s="427"/>
      <c r="DV1266" s="427"/>
      <c r="DW1266" s="427"/>
      <c r="DX1266" s="427"/>
      <c r="DY1266" s="427"/>
      <c r="DZ1266" s="427"/>
      <c r="EA1266" s="427"/>
      <c r="EB1266" s="427"/>
      <c r="EC1266" s="427"/>
      <c r="ED1266" s="427"/>
      <c r="EE1266" s="427"/>
      <c r="EF1266" s="427"/>
      <c r="EG1266" s="427"/>
      <c r="EH1266" s="427"/>
      <c r="EI1266" s="427"/>
      <c r="EJ1266" s="427"/>
      <c r="EK1266" s="427"/>
      <c r="EL1266" s="427"/>
      <c r="EM1266" s="427"/>
      <c r="EN1266" s="427"/>
      <c r="EO1266" s="427"/>
      <c r="EP1266" s="427"/>
      <c r="EQ1266" s="427"/>
      <c r="ER1266" s="427"/>
      <c r="ES1266" s="427"/>
      <c r="ET1266" s="427"/>
      <c r="EU1266" s="427"/>
      <c r="EV1266" s="427"/>
      <c r="EW1266" s="427"/>
      <c r="EX1266" s="427"/>
      <c r="EY1266" s="427"/>
      <c r="EZ1266" s="427"/>
      <c r="FA1266" s="427"/>
      <c r="FB1266" s="427"/>
      <c r="FC1266" s="427"/>
      <c r="FD1266" s="427"/>
      <c r="FE1266" s="427"/>
      <c r="FF1266" s="427"/>
      <c r="FG1266" s="427"/>
      <c r="FH1266" s="427"/>
      <c r="FI1266" s="427"/>
      <c r="FJ1266" s="427"/>
      <c r="FK1266" s="427"/>
      <c r="FL1266" s="427"/>
      <c r="FM1266" s="427"/>
      <c r="FN1266" s="427"/>
      <c r="FO1266" s="427"/>
      <c r="FP1266" s="427"/>
      <c r="FQ1266" s="427"/>
      <c r="FR1266" s="427"/>
      <c r="FS1266" s="427"/>
      <c r="FT1266" s="427"/>
      <c r="FU1266" s="427"/>
      <c r="FV1266" s="427"/>
      <c r="FW1266" s="427"/>
      <c r="FX1266" s="427"/>
      <c r="FY1266" s="427"/>
      <c r="FZ1266" s="427"/>
      <c r="GA1266" s="427"/>
      <c r="GB1266" s="427"/>
      <c r="GC1266" s="427"/>
      <c r="GD1266" s="427"/>
      <c r="GE1266" s="427"/>
      <c r="GF1266" s="427"/>
      <c r="GG1266" s="427"/>
      <c r="GH1266" s="427"/>
      <c r="GI1266" s="427"/>
      <c r="GJ1266" s="427"/>
      <c r="GK1266" s="427"/>
      <c r="GL1266" s="427"/>
      <c r="GM1266" s="427"/>
      <c r="GN1266" s="427"/>
      <c r="GO1266" s="427"/>
      <c r="GP1266" s="427"/>
      <c r="GQ1266" s="427"/>
      <c r="GR1266" s="427"/>
      <c r="GS1266" s="427"/>
      <c r="GT1266" s="427"/>
      <c r="GU1266" s="427"/>
      <c r="GV1266" s="427"/>
      <c r="GW1266" s="427"/>
      <c r="GX1266" s="427"/>
      <c r="GY1266" s="427"/>
      <c r="GZ1266" s="427"/>
      <c r="HA1266" s="427"/>
      <c r="HB1266" s="427"/>
      <c r="HC1266" s="427"/>
      <c r="HD1266" s="427"/>
      <c r="HE1266" s="427"/>
      <c r="HF1266" s="427"/>
      <c r="HG1266" s="427"/>
      <c r="HH1266" s="427"/>
      <c r="HI1266" s="427"/>
      <c r="HJ1266" s="427"/>
      <c r="HK1266" s="427"/>
      <c r="HL1266" s="427"/>
      <c r="HM1266" s="427"/>
      <c r="HN1266" s="427"/>
      <c r="HO1266" s="427"/>
      <c r="HP1266" s="427"/>
    </row>
    <row r="1267" spans="1:249" s="300" customFormat="1" ht="18" customHeight="1">
      <c r="A1267" s="475"/>
      <c r="B1267" s="476" t="s">
        <v>77</v>
      </c>
      <c r="C1267" s="273">
        <v>180000</v>
      </c>
      <c r="D1267" s="474">
        <v>180000</v>
      </c>
      <c r="E1267" s="273">
        <v>180000</v>
      </c>
      <c r="F1267" s="447">
        <v>1</v>
      </c>
      <c r="G1267" s="273">
        <v>135000</v>
      </c>
      <c r="H1267" s="447">
        <v>0.33333333333333326</v>
      </c>
      <c r="I1267" s="455"/>
      <c r="J1267" s="427"/>
      <c r="K1267" s="427"/>
      <c r="L1267" s="427"/>
      <c r="M1267" s="427"/>
      <c r="N1267" s="427"/>
      <c r="O1267" s="427"/>
      <c r="P1267" s="427"/>
      <c r="Q1267" s="427"/>
      <c r="R1267" s="427"/>
      <c r="S1267" s="427"/>
      <c r="T1267" s="427"/>
      <c r="U1267" s="427"/>
      <c r="V1267" s="427"/>
      <c r="W1267" s="427"/>
      <c r="X1267" s="427"/>
      <c r="Y1267" s="427"/>
      <c r="Z1267" s="427"/>
      <c r="AA1267" s="427"/>
      <c r="AB1267" s="427"/>
      <c r="AC1267" s="427"/>
      <c r="AD1267" s="427"/>
      <c r="AE1267" s="427"/>
      <c r="AF1267" s="427"/>
      <c r="AG1267" s="427"/>
      <c r="AH1267" s="427"/>
      <c r="AI1267" s="427"/>
      <c r="AJ1267" s="427"/>
      <c r="AK1267" s="427"/>
      <c r="AL1267" s="427"/>
      <c r="AM1267" s="427"/>
      <c r="AN1267" s="427"/>
      <c r="AO1267" s="427"/>
      <c r="AP1267" s="427"/>
      <c r="AQ1267" s="427"/>
      <c r="AR1267" s="427"/>
      <c r="AS1267" s="427"/>
      <c r="AT1267" s="427"/>
      <c r="AU1267" s="427"/>
      <c r="AV1267" s="427"/>
      <c r="AW1267" s="427"/>
      <c r="AX1267" s="427"/>
      <c r="AY1267" s="427"/>
      <c r="AZ1267" s="427"/>
      <c r="BA1267" s="427"/>
      <c r="BB1267" s="427"/>
      <c r="BC1267" s="427"/>
      <c r="BD1267" s="427"/>
      <c r="BE1267" s="427"/>
      <c r="BF1267" s="427"/>
      <c r="BG1267" s="427"/>
      <c r="BH1267" s="427"/>
      <c r="BI1267" s="427"/>
      <c r="BJ1267" s="427"/>
      <c r="BK1267" s="427"/>
      <c r="BL1267" s="427"/>
      <c r="BM1267" s="427"/>
      <c r="BN1267" s="427"/>
      <c r="BO1267" s="427"/>
      <c r="BP1267" s="427"/>
      <c r="BQ1267" s="427"/>
      <c r="BR1267" s="427"/>
      <c r="BS1267" s="427"/>
      <c r="BT1267" s="427"/>
      <c r="BU1267" s="427"/>
      <c r="BV1267" s="427"/>
      <c r="BW1267" s="427"/>
      <c r="BX1267" s="427"/>
      <c r="BY1267" s="427"/>
      <c r="BZ1267" s="427"/>
      <c r="CA1267" s="427"/>
      <c r="CB1267" s="427"/>
      <c r="CC1267" s="427"/>
      <c r="CD1267" s="427"/>
      <c r="CE1267" s="427"/>
      <c r="CF1267" s="427"/>
      <c r="CG1267" s="427"/>
      <c r="CH1267" s="427"/>
      <c r="CI1267" s="427"/>
      <c r="CJ1267" s="427"/>
      <c r="CK1267" s="427"/>
      <c r="CL1267" s="427"/>
      <c r="CM1267" s="427"/>
      <c r="CN1267" s="427"/>
      <c r="CO1267" s="427"/>
      <c r="CP1267" s="427"/>
      <c r="CQ1267" s="427"/>
      <c r="CR1267" s="427"/>
      <c r="CS1267" s="427"/>
      <c r="CT1267" s="427"/>
      <c r="CU1267" s="427"/>
      <c r="CV1267" s="427"/>
      <c r="CW1267" s="427"/>
      <c r="CX1267" s="427"/>
      <c r="CY1267" s="427"/>
      <c r="CZ1267" s="427"/>
      <c r="DA1267" s="427"/>
      <c r="DB1267" s="427"/>
      <c r="DC1267" s="427"/>
      <c r="DD1267" s="427"/>
      <c r="DE1267" s="427"/>
      <c r="DF1267" s="427"/>
      <c r="DG1267" s="427"/>
      <c r="DH1267" s="427"/>
      <c r="DI1267" s="427"/>
      <c r="DJ1267" s="427"/>
      <c r="DK1267" s="427"/>
      <c r="DL1267" s="427"/>
      <c r="DM1267" s="427"/>
      <c r="DN1267" s="427"/>
      <c r="DO1267" s="427"/>
      <c r="DP1267" s="427"/>
      <c r="DQ1267" s="427"/>
      <c r="DR1267" s="427"/>
      <c r="DS1267" s="427"/>
      <c r="DT1267" s="427"/>
      <c r="DU1267" s="427"/>
      <c r="DV1267" s="427"/>
      <c r="DW1267" s="427"/>
      <c r="DX1267" s="427"/>
      <c r="DY1267" s="427"/>
      <c r="DZ1267" s="427"/>
      <c r="EA1267" s="427"/>
      <c r="EB1267" s="427"/>
      <c r="EC1267" s="427"/>
      <c r="ED1267" s="427"/>
      <c r="EE1267" s="427"/>
      <c r="EF1267" s="427"/>
      <c r="EG1267" s="427"/>
      <c r="EH1267" s="427"/>
      <c r="EI1267" s="427"/>
      <c r="EJ1267" s="427"/>
      <c r="EK1267" s="427"/>
      <c r="EL1267" s="427"/>
      <c r="EM1267" s="427"/>
      <c r="EN1267" s="427"/>
      <c r="EO1267" s="427"/>
      <c r="EP1267" s="427"/>
      <c r="EQ1267" s="427"/>
      <c r="ER1267" s="427"/>
      <c r="ES1267" s="427"/>
      <c r="ET1267" s="427"/>
      <c r="EU1267" s="427"/>
      <c r="EV1267" s="427"/>
      <c r="EW1267" s="427"/>
      <c r="EX1267" s="427"/>
      <c r="EY1267" s="427"/>
      <c r="EZ1267" s="427"/>
      <c r="FA1267" s="427"/>
      <c r="FB1267" s="427"/>
      <c r="FC1267" s="427"/>
      <c r="FD1267" s="427"/>
      <c r="FE1267" s="427"/>
      <c r="FF1267" s="427"/>
      <c r="FG1267" s="427"/>
      <c r="FH1267" s="427"/>
      <c r="FI1267" s="427"/>
      <c r="FJ1267" s="427"/>
      <c r="FK1267" s="427"/>
      <c r="FL1267" s="427"/>
      <c r="FM1267" s="427"/>
      <c r="FN1267" s="427"/>
      <c r="FO1267" s="427"/>
      <c r="FP1267" s="427"/>
      <c r="FQ1267" s="427"/>
      <c r="FR1267" s="427"/>
      <c r="FS1267" s="427"/>
      <c r="FT1267" s="427"/>
      <c r="FU1267" s="427"/>
      <c r="FV1267" s="427"/>
      <c r="FW1267" s="427"/>
      <c r="FX1267" s="427"/>
      <c r="FY1267" s="427"/>
      <c r="FZ1267" s="427"/>
      <c r="GA1267" s="427"/>
      <c r="GB1267" s="427"/>
      <c r="GC1267" s="427"/>
      <c r="GD1267" s="427"/>
      <c r="GE1267" s="427"/>
      <c r="GF1267" s="427"/>
      <c r="GG1267" s="427"/>
      <c r="GH1267" s="427"/>
      <c r="GI1267" s="427"/>
      <c r="GJ1267" s="427"/>
      <c r="GK1267" s="427"/>
      <c r="GL1267" s="427"/>
      <c r="GM1267" s="427"/>
      <c r="GN1267" s="427"/>
      <c r="GO1267" s="427"/>
      <c r="GP1267" s="427"/>
      <c r="GQ1267" s="427"/>
      <c r="GR1267" s="427"/>
      <c r="GS1267" s="427"/>
      <c r="GT1267" s="427"/>
      <c r="GU1267" s="427"/>
      <c r="GV1267" s="427"/>
      <c r="GW1267" s="427"/>
      <c r="GX1267" s="427"/>
      <c r="GY1267" s="427"/>
      <c r="GZ1267" s="427"/>
      <c r="HA1267" s="427"/>
      <c r="HB1267" s="427"/>
      <c r="HC1267" s="427"/>
      <c r="HD1267" s="427"/>
      <c r="HE1267" s="427"/>
      <c r="HF1267" s="427"/>
      <c r="HG1267" s="427"/>
      <c r="HH1267" s="427"/>
      <c r="HI1267" s="427"/>
      <c r="HJ1267" s="427"/>
      <c r="HK1267" s="427"/>
      <c r="HL1267" s="427"/>
      <c r="HM1267" s="427"/>
      <c r="HN1267" s="427"/>
      <c r="HO1267" s="427"/>
      <c r="HP1267" s="427"/>
    </row>
    <row r="1268" spans="1:249" s="300" customFormat="1" ht="18" customHeight="1">
      <c r="A1268" s="475"/>
      <c r="B1268" s="477" t="s">
        <v>1116</v>
      </c>
      <c r="C1268" s="474"/>
      <c r="D1268" s="474">
        <v>130000</v>
      </c>
      <c r="E1268" s="474">
        <v>130000</v>
      </c>
      <c r="F1268" s="447">
        <v>1</v>
      </c>
      <c r="G1268" s="474"/>
      <c r="H1268" s="447"/>
      <c r="I1268" s="455"/>
      <c r="J1268" s="427"/>
      <c r="K1268" s="427"/>
      <c r="L1268" s="427"/>
      <c r="M1268" s="427"/>
      <c r="N1268" s="427"/>
      <c r="O1268" s="427"/>
      <c r="P1268" s="427"/>
      <c r="Q1268" s="427"/>
      <c r="R1268" s="427"/>
      <c r="S1268" s="427"/>
      <c r="T1268" s="427"/>
      <c r="U1268" s="427"/>
      <c r="V1268" s="427"/>
      <c r="W1268" s="427"/>
      <c r="X1268" s="427"/>
      <c r="Y1268" s="427"/>
      <c r="Z1268" s="427"/>
      <c r="AA1268" s="427"/>
      <c r="AB1268" s="427"/>
      <c r="AC1268" s="427"/>
      <c r="AD1268" s="427"/>
      <c r="AE1268" s="427"/>
      <c r="AF1268" s="427"/>
      <c r="AG1268" s="427"/>
      <c r="AH1268" s="427"/>
      <c r="AI1268" s="427"/>
      <c r="AJ1268" s="427"/>
      <c r="AK1268" s="427"/>
      <c r="AL1268" s="427"/>
      <c r="AM1268" s="427"/>
      <c r="AN1268" s="427"/>
      <c r="AO1268" s="427"/>
      <c r="AP1268" s="427"/>
      <c r="AQ1268" s="427"/>
      <c r="AR1268" s="427"/>
      <c r="AS1268" s="427"/>
      <c r="AT1268" s="427"/>
      <c r="AU1268" s="427"/>
      <c r="AV1268" s="427"/>
      <c r="AW1268" s="427"/>
      <c r="AX1268" s="427"/>
      <c r="AY1268" s="427"/>
      <c r="AZ1268" s="427"/>
      <c r="BA1268" s="427"/>
      <c r="BB1268" s="427"/>
      <c r="BC1268" s="427"/>
      <c r="BD1268" s="427"/>
      <c r="BE1268" s="427"/>
      <c r="BF1268" s="427"/>
      <c r="BG1268" s="427"/>
      <c r="BH1268" s="427"/>
      <c r="BI1268" s="427"/>
      <c r="BJ1268" s="427"/>
      <c r="BK1268" s="427"/>
      <c r="BL1268" s="427"/>
      <c r="BM1268" s="427"/>
      <c r="BN1268" s="427"/>
      <c r="BO1268" s="427"/>
      <c r="BP1268" s="427"/>
      <c r="BQ1268" s="427"/>
      <c r="BR1268" s="427"/>
      <c r="BS1268" s="427"/>
      <c r="BT1268" s="427"/>
      <c r="BU1268" s="427"/>
      <c r="BV1268" s="427"/>
      <c r="BW1268" s="427"/>
      <c r="BX1268" s="427"/>
      <c r="BY1268" s="427"/>
      <c r="BZ1268" s="427"/>
      <c r="CA1268" s="427"/>
      <c r="CB1268" s="427"/>
      <c r="CC1268" s="427"/>
      <c r="CD1268" s="427"/>
      <c r="CE1268" s="427"/>
      <c r="CF1268" s="427"/>
      <c r="CG1268" s="427"/>
      <c r="CH1268" s="427"/>
      <c r="CI1268" s="427"/>
      <c r="CJ1268" s="427"/>
      <c r="CK1268" s="427"/>
      <c r="CL1268" s="427"/>
      <c r="CM1268" s="427"/>
      <c r="CN1268" s="427"/>
      <c r="CO1268" s="427"/>
      <c r="CP1268" s="427"/>
      <c r="CQ1268" s="427"/>
      <c r="CR1268" s="427"/>
      <c r="CS1268" s="427"/>
      <c r="CT1268" s="427"/>
      <c r="CU1268" s="427"/>
      <c r="CV1268" s="427"/>
      <c r="CW1268" s="427"/>
      <c r="CX1268" s="427"/>
      <c r="CY1268" s="427"/>
      <c r="CZ1268" s="427"/>
      <c r="DA1268" s="427"/>
      <c r="DB1268" s="427"/>
      <c r="DC1268" s="427"/>
      <c r="DD1268" s="427"/>
      <c r="DE1268" s="427"/>
      <c r="DF1268" s="427"/>
      <c r="DG1268" s="427"/>
      <c r="DH1268" s="427"/>
      <c r="DI1268" s="427"/>
      <c r="DJ1268" s="427"/>
      <c r="DK1268" s="427"/>
      <c r="DL1268" s="427"/>
      <c r="DM1268" s="427"/>
      <c r="DN1268" s="427"/>
      <c r="DO1268" s="427"/>
      <c r="DP1268" s="427"/>
      <c r="DQ1268" s="427"/>
      <c r="DR1268" s="427"/>
      <c r="DS1268" s="427"/>
      <c r="DT1268" s="427"/>
      <c r="DU1268" s="427"/>
      <c r="DV1268" s="427"/>
      <c r="DW1268" s="427"/>
      <c r="DX1268" s="427"/>
      <c r="DY1268" s="427"/>
      <c r="DZ1268" s="427"/>
      <c r="EA1268" s="427"/>
      <c r="EB1268" s="427"/>
      <c r="EC1268" s="427"/>
      <c r="ED1268" s="427"/>
      <c r="EE1268" s="427"/>
      <c r="EF1268" s="427"/>
      <c r="EG1268" s="427"/>
      <c r="EH1268" s="427"/>
      <c r="EI1268" s="427"/>
      <c r="EJ1268" s="427"/>
      <c r="EK1268" s="427"/>
      <c r="EL1268" s="427"/>
      <c r="EM1268" s="427"/>
      <c r="EN1268" s="427"/>
      <c r="EO1268" s="427"/>
      <c r="EP1268" s="427"/>
      <c r="EQ1268" s="427"/>
      <c r="ER1268" s="427"/>
      <c r="ES1268" s="427"/>
      <c r="ET1268" s="427"/>
      <c r="EU1268" s="427"/>
      <c r="EV1268" s="427"/>
      <c r="EW1268" s="427"/>
      <c r="EX1268" s="427"/>
      <c r="EY1268" s="427"/>
      <c r="EZ1268" s="427"/>
      <c r="FA1268" s="427"/>
      <c r="FB1268" s="427"/>
      <c r="FC1268" s="427"/>
      <c r="FD1268" s="427"/>
      <c r="FE1268" s="427"/>
      <c r="FF1268" s="427"/>
      <c r="FG1268" s="427"/>
      <c r="FH1268" s="427"/>
      <c r="FI1268" s="427"/>
      <c r="FJ1268" s="427"/>
      <c r="FK1268" s="427"/>
      <c r="FL1268" s="427"/>
      <c r="FM1268" s="427"/>
      <c r="FN1268" s="427"/>
      <c r="FO1268" s="427"/>
      <c r="FP1268" s="427"/>
      <c r="FQ1268" s="427"/>
      <c r="FR1268" s="427"/>
      <c r="FS1268" s="427"/>
      <c r="FT1268" s="427"/>
      <c r="FU1268" s="427"/>
      <c r="FV1268" s="427"/>
      <c r="FW1268" s="427"/>
      <c r="FX1268" s="427"/>
      <c r="FY1268" s="427"/>
      <c r="FZ1268" s="427"/>
      <c r="GA1268" s="427"/>
      <c r="GB1268" s="427"/>
      <c r="GC1268" s="427"/>
      <c r="GD1268" s="427"/>
      <c r="GE1268" s="427"/>
      <c r="GF1268" s="427"/>
      <c r="GG1268" s="427"/>
      <c r="GH1268" s="427"/>
      <c r="GI1268" s="427"/>
      <c r="GJ1268" s="427"/>
      <c r="GK1268" s="427"/>
      <c r="GL1268" s="427"/>
      <c r="GM1268" s="427"/>
      <c r="GN1268" s="427"/>
      <c r="GO1268" s="427"/>
      <c r="GP1268" s="427"/>
      <c r="GQ1268" s="427"/>
      <c r="GR1268" s="427"/>
      <c r="GS1268" s="427"/>
      <c r="GT1268" s="427"/>
      <c r="GU1268" s="427"/>
      <c r="GV1268" s="427"/>
      <c r="GW1268" s="427"/>
      <c r="GX1268" s="427"/>
      <c r="GY1268" s="427"/>
      <c r="GZ1268" s="427"/>
      <c r="HA1268" s="427"/>
      <c r="HB1268" s="427"/>
      <c r="HC1268" s="427"/>
      <c r="HD1268" s="427"/>
      <c r="HE1268" s="427"/>
      <c r="HF1268" s="427"/>
      <c r="HG1268" s="427"/>
      <c r="HH1268" s="427"/>
      <c r="HI1268" s="427"/>
      <c r="HJ1268" s="427"/>
      <c r="HK1268" s="427"/>
      <c r="HL1268" s="427"/>
      <c r="HM1268" s="427"/>
      <c r="HN1268" s="427"/>
      <c r="HO1268" s="427"/>
      <c r="HP1268" s="427"/>
    </row>
    <row r="1269" spans="1:249" s="300" customFormat="1" ht="18" customHeight="1">
      <c r="A1269" s="475"/>
      <c r="B1269" s="477" t="s">
        <v>79</v>
      </c>
      <c r="C1269" s="273">
        <v>0</v>
      </c>
      <c r="E1269" s="273">
        <v>2155000</v>
      </c>
      <c r="F1269" s="447"/>
      <c r="G1269" s="273">
        <v>484877</v>
      </c>
      <c r="H1269" s="447">
        <v>3.4444261121892765</v>
      </c>
      <c r="I1269" s="455"/>
      <c r="J1269" s="427"/>
      <c r="K1269" s="427"/>
      <c r="L1269" s="427"/>
      <c r="M1269" s="427"/>
      <c r="N1269" s="427"/>
      <c r="O1269" s="427"/>
      <c r="P1269" s="427"/>
      <c r="Q1269" s="427"/>
      <c r="R1269" s="427"/>
      <c r="S1269" s="427"/>
      <c r="T1269" s="427"/>
      <c r="U1269" s="427"/>
      <c r="V1269" s="427"/>
      <c r="W1269" s="427"/>
      <c r="X1269" s="427"/>
      <c r="Y1269" s="427"/>
      <c r="Z1269" s="427"/>
      <c r="AA1269" s="427"/>
      <c r="AB1269" s="427"/>
      <c r="AC1269" s="427"/>
      <c r="AD1269" s="427"/>
      <c r="AE1269" s="427"/>
      <c r="AF1269" s="427"/>
      <c r="AG1269" s="427"/>
      <c r="AH1269" s="427"/>
      <c r="AI1269" s="427"/>
      <c r="AJ1269" s="427"/>
      <c r="AK1269" s="427"/>
      <c r="AL1269" s="427"/>
      <c r="AM1269" s="427"/>
      <c r="AN1269" s="427"/>
      <c r="AO1269" s="427"/>
      <c r="AP1269" s="427"/>
      <c r="AQ1269" s="427"/>
      <c r="AR1269" s="427"/>
      <c r="AS1269" s="427"/>
      <c r="AT1269" s="427"/>
      <c r="AU1269" s="427"/>
      <c r="AV1269" s="427"/>
      <c r="AW1269" s="427"/>
      <c r="AX1269" s="427"/>
      <c r="AY1269" s="427"/>
      <c r="AZ1269" s="427"/>
      <c r="BA1269" s="427"/>
      <c r="BB1269" s="427"/>
      <c r="BC1269" s="427"/>
      <c r="BD1269" s="427"/>
      <c r="BE1269" s="427"/>
      <c r="BF1269" s="427"/>
      <c r="BG1269" s="427"/>
      <c r="BH1269" s="427"/>
      <c r="BI1269" s="427"/>
      <c r="BJ1269" s="427"/>
      <c r="BK1269" s="427"/>
      <c r="BL1269" s="427"/>
      <c r="BM1269" s="427"/>
      <c r="BN1269" s="427"/>
      <c r="BO1269" s="427"/>
      <c r="BP1269" s="427"/>
      <c r="BQ1269" s="427"/>
      <c r="BR1269" s="427"/>
      <c r="BS1269" s="427"/>
      <c r="BT1269" s="427"/>
      <c r="BU1269" s="427"/>
      <c r="BV1269" s="427"/>
      <c r="BW1269" s="427"/>
      <c r="BX1269" s="427"/>
      <c r="BY1269" s="427"/>
      <c r="BZ1269" s="427"/>
      <c r="CA1269" s="427"/>
      <c r="CB1269" s="427"/>
      <c r="CC1269" s="427"/>
      <c r="CD1269" s="427"/>
      <c r="CE1269" s="427"/>
      <c r="CF1269" s="427"/>
      <c r="CG1269" s="427"/>
      <c r="CH1269" s="427"/>
      <c r="CI1269" s="427"/>
      <c r="CJ1269" s="427"/>
      <c r="CK1269" s="427"/>
      <c r="CL1269" s="427"/>
      <c r="CM1269" s="427"/>
      <c r="CN1269" s="427"/>
      <c r="CO1269" s="427"/>
      <c r="CP1269" s="427"/>
      <c r="CQ1269" s="427"/>
      <c r="CR1269" s="427"/>
      <c r="CS1269" s="427"/>
      <c r="CT1269" s="427"/>
      <c r="CU1269" s="427"/>
      <c r="CV1269" s="427"/>
      <c r="CW1269" s="427"/>
      <c r="CX1269" s="427"/>
      <c r="CY1269" s="427"/>
      <c r="CZ1269" s="427"/>
      <c r="DA1269" s="427"/>
      <c r="DB1269" s="427"/>
      <c r="DC1269" s="427"/>
      <c r="DD1269" s="427"/>
      <c r="DE1269" s="427"/>
      <c r="DF1269" s="427"/>
      <c r="DG1269" s="427"/>
      <c r="DH1269" s="427"/>
      <c r="DI1269" s="427"/>
      <c r="DJ1269" s="427"/>
      <c r="DK1269" s="427"/>
      <c r="DL1269" s="427"/>
      <c r="DM1269" s="427"/>
      <c r="DN1269" s="427"/>
      <c r="DO1269" s="427"/>
      <c r="DP1269" s="427"/>
      <c r="DQ1269" s="427"/>
      <c r="DR1269" s="427"/>
      <c r="DS1269" s="427"/>
      <c r="DT1269" s="427"/>
      <c r="DU1269" s="427"/>
      <c r="DV1269" s="427"/>
      <c r="DW1269" s="427"/>
      <c r="DX1269" s="427"/>
      <c r="DY1269" s="427"/>
      <c r="DZ1269" s="427"/>
      <c r="EA1269" s="427"/>
      <c r="EB1269" s="427"/>
      <c r="EC1269" s="427"/>
      <c r="ED1269" s="427"/>
      <c r="EE1269" s="427"/>
      <c r="EF1269" s="427"/>
      <c r="EG1269" s="427"/>
      <c r="EH1269" s="427"/>
      <c r="EI1269" s="427"/>
      <c r="EJ1269" s="427"/>
      <c r="EK1269" s="427"/>
      <c r="EL1269" s="427"/>
      <c r="EM1269" s="427"/>
      <c r="EN1269" s="427"/>
      <c r="EO1269" s="427"/>
      <c r="EP1269" s="427"/>
      <c r="EQ1269" s="427"/>
      <c r="ER1269" s="427"/>
      <c r="ES1269" s="427"/>
      <c r="ET1269" s="427"/>
      <c r="EU1269" s="427"/>
      <c r="EV1269" s="427"/>
      <c r="EW1269" s="427"/>
      <c r="EX1269" s="427"/>
      <c r="EY1269" s="427"/>
      <c r="EZ1269" s="427"/>
      <c r="FA1269" s="427"/>
      <c r="FB1269" s="427"/>
      <c r="FC1269" s="427"/>
      <c r="FD1269" s="427"/>
      <c r="FE1269" s="427"/>
      <c r="FF1269" s="427"/>
      <c r="FG1269" s="427"/>
      <c r="FH1269" s="427"/>
      <c r="FI1269" s="427"/>
      <c r="FJ1269" s="427"/>
      <c r="FK1269" s="427"/>
      <c r="FL1269" s="427"/>
      <c r="FM1269" s="427"/>
      <c r="FN1269" s="427"/>
      <c r="FO1269" s="427"/>
      <c r="FP1269" s="427"/>
      <c r="FQ1269" s="427"/>
      <c r="FR1269" s="427"/>
      <c r="FS1269" s="427"/>
      <c r="FT1269" s="427"/>
      <c r="FU1269" s="427"/>
      <c r="FV1269" s="427"/>
      <c r="FW1269" s="427"/>
      <c r="FX1269" s="427"/>
      <c r="FY1269" s="427"/>
      <c r="FZ1269" s="427"/>
      <c r="GA1269" s="427"/>
      <c r="GB1269" s="427"/>
      <c r="GC1269" s="427"/>
      <c r="GD1269" s="427"/>
      <c r="GE1269" s="427"/>
      <c r="GF1269" s="427"/>
      <c r="GG1269" s="427"/>
      <c r="GH1269" s="427"/>
      <c r="GI1269" s="427"/>
      <c r="GJ1269" s="427"/>
      <c r="GK1269" s="427"/>
      <c r="GL1269" s="427"/>
      <c r="GM1269" s="427"/>
      <c r="GN1269" s="427"/>
      <c r="GO1269" s="427"/>
      <c r="GP1269" s="427"/>
      <c r="GQ1269" s="427"/>
      <c r="GR1269" s="427"/>
      <c r="GS1269" s="427"/>
      <c r="GT1269" s="427"/>
      <c r="GU1269" s="427"/>
      <c r="GV1269" s="427"/>
      <c r="GW1269" s="427"/>
      <c r="GX1269" s="427"/>
      <c r="GY1269" s="427"/>
      <c r="GZ1269" s="427"/>
      <c r="HA1269" s="427"/>
      <c r="HB1269" s="427"/>
      <c r="HC1269" s="427"/>
      <c r="HD1269" s="427"/>
      <c r="HE1269" s="427"/>
      <c r="HF1269" s="427"/>
      <c r="HG1269" s="427"/>
      <c r="HH1269" s="427"/>
      <c r="HI1269" s="427"/>
      <c r="HJ1269" s="427"/>
      <c r="HK1269" s="427"/>
      <c r="HL1269" s="427"/>
      <c r="HM1269" s="427"/>
      <c r="HN1269" s="427"/>
      <c r="HO1269" s="427"/>
      <c r="HP1269" s="427"/>
    </row>
    <row r="1270" spans="1:249" s="300" customFormat="1" ht="18" customHeight="1">
      <c r="A1270" s="475"/>
      <c r="B1270" s="478" t="s">
        <v>83</v>
      </c>
      <c r="C1270" s="273"/>
      <c r="D1270" s="273"/>
      <c r="E1270" s="273"/>
      <c r="F1270" s="447"/>
      <c r="G1270" s="273">
        <v>120000</v>
      </c>
      <c r="H1270" s="447">
        <v>-1</v>
      </c>
      <c r="I1270" s="455"/>
      <c r="J1270" s="427"/>
      <c r="K1270" s="427"/>
      <c r="L1270" s="427"/>
      <c r="M1270" s="427"/>
      <c r="N1270" s="427"/>
      <c r="O1270" s="427"/>
      <c r="P1270" s="427"/>
      <c r="Q1270" s="427"/>
      <c r="R1270" s="427"/>
      <c r="S1270" s="427"/>
      <c r="T1270" s="427"/>
      <c r="U1270" s="427"/>
      <c r="V1270" s="427"/>
      <c r="W1270" s="427"/>
      <c r="X1270" s="427"/>
      <c r="Y1270" s="427"/>
      <c r="Z1270" s="427"/>
      <c r="AA1270" s="427"/>
      <c r="AB1270" s="427"/>
      <c r="AC1270" s="427"/>
      <c r="AD1270" s="427"/>
      <c r="AE1270" s="427"/>
      <c r="AF1270" s="427"/>
      <c r="AG1270" s="427"/>
      <c r="AH1270" s="427"/>
      <c r="AI1270" s="427"/>
      <c r="AJ1270" s="427"/>
      <c r="AK1270" s="427"/>
      <c r="AL1270" s="427"/>
      <c r="AM1270" s="427"/>
      <c r="AN1270" s="427"/>
      <c r="AO1270" s="427"/>
      <c r="AP1270" s="427"/>
      <c r="AQ1270" s="427"/>
      <c r="AR1270" s="427"/>
      <c r="AS1270" s="427"/>
      <c r="AT1270" s="427"/>
      <c r="AU1270" s="427"/>
      <c r="AV1270" s="427"/>
      <c r="AW1270" s="427"/>
      <c r="AX1270" s="427"/>
      <c r="AY1270" s="427"/>
      <c r="AZ1270" s="427"/>
      <c r="BA1270" s="427"/>
      <c r="BB1270" s="427"/>
      <c r="BC1270" s="427"/>
      <c r="BD1270" s="427"/>
      <c r="BE1270" s="427"/>
      <c r="BF1270" s="427"/>
      <c r="BG1270" s="427"/>
      <c r="BH1270" s="427"/>
      <c r="BI1270" s="427"/>
      <c r="BJ1270" s="427"/>
      <c r="BK1270" s="427"/>
      <c r="BL1270" s="427"/>
      <c r="BM1270" s="427"/>
      <c r="BN1270" s="427"/>
      <c r="BO1270" s="427"/>
      <c r="BP1270" s="427"/>
      <c r="BQ1270" s="427"/>
      <c r="BR1270" s="427"/>
      <c r="BS1270" s="427"/>
      <c r="BT1270" s="427"/>
      <c r="BU1270" s="427"/>
      <c r="BV1270" s="427"/>
      <c r="BW1270" s="427"/>
      <c r="BX1270" s="427"/>
      <c r="BY1270" s="427"/>
      <c r="BZ1270" s="427"/>
      <c r="CA1270" s="427"/>
      <c r="CB1270" s="427"/>
      <c r="CC1270" s="427"/>
      <c r="CD1270" s="427"/>
      <c r="CE1270" s="427"/>
      <c r="CF1270" s="427"/>
      <c r="CG1270" s="427"/>
      <c r="CH1270" s="427"/>
      <c r="CI1270" s="427"/>
      <c r="CJ1270" s="427"/>
      <c r="CK1270" s="427"/>
      <c r="CL1270" s="427"/>
      <c r="CM1270" s="427"/>
      <c r="CN1270" s="427"/>
      <c r="CO1270" s="427"/>
      <c r="CP1270" s="427"/>
      <c r="CQ1270" s="427"/>
      <c r="CR1270" s="427"/>
      <c r="CS1270" s="427"/>
      <c r="CT1270" s="427"/>
      <c r="CU1270" s="427"/>
      <c r="CV1270" s="427"/>
      <c r="CW1270" s="427"/>
      <c r="CX1270" s="427"/>
      <c r="CY1270" s="427"/>
      <c r="CZ1270" s="427"/>
      <c r="DA1270" s="427"/>
      <c r="DB1270" s="427"/>
      <c r="DC1270" s="427"/>
      <c r="DD1270" s="427"/>
      <c r="DE1270" s="427"/>
      <c r="DF1270" s="427"/>
      <c r="DG1270" s="427"/>
      <c r="DH1270" s="427"/>
      <c r="DI1270" s="427"/>
      <c r="DJ1270" s="427"/>
      <c r="DK1270" s="427"/>
      <c r="DL1270" s="427"/>
      <c r="DM1270" s="427"/>
      <c r="DN1270" s="427"/>
      <c r="DO1270" s="427"/>
      <c r="DP1270" s="427"/>
      <c r="DQ1270" s="427"/>
      <c r="DR1270" s="427"/>
      <c r="DS1270" s="427"/>
      <c r="DT1270" s="427"/>
      <c r="DU1270" s="427"/>
      <c r="DV1270" s="427"/>
      <c r="DW1270" s="427"/>
      <c r="DX1270" s="427"/>
      <c r="DY1270" s="427"/>
      <c r="DZ1270" s="427"/>
      <c r="EA1270" s="427"/>
      <c r="EB1270" s="427"/>
      <c r="EC1270" s="427"/>
      <c r="ED1270" s="427"/>
      <c r="EE1270" s="427"/>
      <c r="EF1270" s="427"/>
      <c r="EG1270" s="427"/>
      <c r="EH1270" s="427"/>
      <c r="EI1270" s="427"/>
      <c r="EJ1270" s="427"/>
      <c r="EK1270" s="427"/>
      <c r="EL1270" s="427"/>
      <c r="EM1270" s="427"/>
      <c r="EN1270" s="427"/>
      <c r="EO1270" s="427"/>
      <c r="EP1270" s="427"/>
      <c r="EQ1270" s="427"/>
      <c r="ER1270" s="427"/>
      <c r="ES1270" s="427"/>
      <c r="ET1270" s="427"/>
      <c r="EU1270" s="427"/>
      <c r="EV1270" s="427"/>
      <c r="EW1270" s="427"/>
      <c r="EX1270" s="427"/>
      <c r="EY1270" s="427"/>
      <c r="EZ1270" s="427"/>
      <c r="FA1270" s="427"/>
      <c r="FB1270" s="427"/>
      <c r="FC1270" s="427"/>
      <c r="FD1270" s="427"/>
      <c r="FE1270" s="427"/>
      <c r="FF1270" s="427"/>
      <c r="FG1270" s="427"/>
      <c r="FH1270" s="427"/>
      <c r="FI1270" s="427"/>
      <c r="FJ1270" s="427"/>
      <c r="FK1270" s="427"/>
      <c r="FL1270" s="427"/>
      <c r="FM1270" s="427"/>
      <c r="FN1270" s="427"/>
      <c r="FO1270" s="427"/>
      <c r="FP1270" s="427"/>
      <c r="FQ1270" s="427"/>
      <c r="FR1270" s="427"/>
      <c r="FS1270" s="427"/>
      <c r="FT1270" s="427"/>
      <c r="FU1270" s="427"/>
      <c r="FV1270" s="427"/>
      <c r="FW1270" s="427"/>
      <c r="FX1270" s="427"/>
      <c r="FY1270" s="427"/>
      <c r="FZ1270" s="427"/>
      <c r="GA1270" s="427"/>
      <c r="GB1270" s="427"/>
      <c r="GC1270" s="427"/>
      <c r="GD1270" s="427"/>
      <c r="GE1270" s="427"/>
      <c r="GF1270" s="427"/>
      <c r="GG1270" s="427"/>
      <c r="GH1270" s="427"/>
      <c r="GI1270" s="427"/>
      <c r="GJ1270" s="427"/>
      <c r="GK1270" s="427"/>
      <c r="GL1270" s="427"/>
      <c r="GM1270" s="427"/>
      <c r="GN1270" s="427"/>
      <c r="GO1270" s="427"/>
      <c r="GP1270" s="427"/>
      <c r="GQ1270" s="427"/>
      <c r="GR1270" s="427"/>
      <c r="GS1270" s="427"/>
      <c r="GT1270" s="427"/>
      <c r="GU1270" s="427"/>
      <c r="GV1270" s="427"/>
      <c r="GW1270" s="427"/>
      <c r="GX1270" s="427"/>
      <c r="GY1270" s="427"/>
      <c r="GZ1270" s="427"/>
      <c r="HA1270" s="427"/>
      <c r="HB1270" s="427"/>
      <c r="HC1270" s="427"/>
      <c r="HD1270" s="427"/>
      <c r="HE1270" s="427"/>
      <c r="HF1270" s="427"/>
      <c r="HG1270" s="427"/>
      <c r="HH1270" s="427"/>
      <c r="HI1270" s="427"/>
      <c r="HJ1270" s="427"/>
      <c r="HK1270" s="427"/>
      <c r="HL1270" s="427"/>
      <c r="HM1270" s="427"/>
      <c r="HN1270" s="427"/>
      <c r="HO1270" s="427"/>
      <c r="HP1270" s="427"/>
    </row>
    <row r="1271" spans="1:249" s="300" customFormat="1" ht="18" customHeight="1">
      <c r="A1271" s="475"/>
      <c r="B1271" s="479" t="s">
        <v>84</v>
      </c>
      <c r="C1271" s="273"/>
      <c r="D1271" s="273">
        <v>137744</v>
      </c>
      <c r="E1271" s="273">
        <v>920000</v>
      </c>
      <c r="F1271" s="447">
        <v>6.6790568010221865</v>
      </c>
      <c r="G1271" s="273">
        <v>1030386</v>
      </c>
      <c r="H1271" s="447">
        <v>-0.10713072576684857</v>
      </c>
      <c r="I1271" s="455"/>
      <c r="J1271" s="427"/>
      <c r="K1271" s="427"/>
      <c r="L1271" s="427"/>
      <c r="M1271" s="427"/>
      <c r="N1271" s="427"/>
      <c r="O1271" s="427"/>
      <c r="P1271" s="427"/>
      <c r="Q1271" s="427"/>
      <c r="R1271" s="427"/>
      <c r="S1271" s="427"/>
      <c r="T1271" s="427"/>
      <c r="U1271" s="427"/>
      <c r="V1271" s="427"/>
      <c r="W1271" s="427"/>
      <c r="X1271" s="427"/>
      <c r="Y1271" s="427"/>
      <c r="Z1271" s="427"/>
      <c r="AA1271" s="427"/>
      <c r="AB1271" s="427"/>
      <c r="AC1271" s="427"/>
      <c r="AD1271" s="427"/>
      <c r="AE1271" s="427"/>
      <c r="AF1271" s="427"/>
      <c r="AG1271" s="427"/>
      <c r="AH1271" s="427"/>
      <c r="AI1271" s="427"/>
      <c r="AJ1271" s="427"/>
      <c r="AK1271" s="427"/>
      <c r="AL1271" s="427"/>
      <c r="AM1271" s="427"/>
      <c r="AN1271" s="427"/>
      <c r="AO1271" s="427"/>
      <c r="AP1271" s="427"/>
      <c r="AQ1271" s="427"/>
      <c r="AR1271" s="427"/>
      <c r="AS1271" s="427"/>
      <c r="AT1271" s="427"/>
      <c r="AU1271" s="427"/>
      <c r="AV1271" s="427"/>
      <c r="AW1271" s="427"/>
      <c r="AX1271" s="427"/>
      <c r="AY1271" s="427"/>
      <c r="AZ1271" s="427"/>
      <c r="BA1271" s="427"/>
      <c r="BB1271" s="427"/>
      <c r="BC1271" s="427"/>
      <c r="BD1271" s="427"/>
      <c r="BE1271" s="427"/>
      <c r="BF1271" s="427"/>
      <c r="BG1271" s="427"/>
      <c r="BH1271" s="427"/>
      <c r="BI1271" s="427"/>
      <c r="BJ1271" s="427"/>
      <c r="BK1271" s="427"/>
      <c r="BL1271" s="427"/>
      <c r="BM1271" s="427"/>
      <c r="BN1271" s="427"/>
      <c r="BO1271" s="427"/>
      <c r="BP1271" s="427"/>
      <c r="BQ1271" s="427"/>
      <c r="BR1271" s="427"/>
      <c r="BS1271" s="427"/>
      <c r="BT1271" s="427"/>
      <c r="BU1271" s="427"/>
      <c r="BV1271" s="427"/>
      <c r="BW1271" s="427"/>
      <c r="BX1271" s="427"/>
      <c r="BY1271" s="427"/>
      <c r="BZ1271" s="427"/>
      <c r="CA1271" s="427"/>
      <c r="CB1271" s="427"/>
      <c r="CC1271" s="427"/>
      <c r="CD1271" s="427"/>
      <c r="CE1271" s="427"/>
      <c r="CF1271" s="427"/>
      <c r="CG1271" s="427"/>
      <c r="CH1271" s="427"/>
      <c r="CI1271" s="427"/>
      <c r="CJ1271" s="427"/>
      <c r="CK1271" s="427"/>
      <c r="CL1271" s="427"/>
      <c r="CM1271" s="427"/>
      <c r="CN1271" s="427"/>
      <c r="CO1271" s="427"/>
      <c r="CP1271" s="427"/>
      <c r="CQ1271" s="427"/>
      <c r="CR1271" s="427"/>
      <c r="CS1271" s="427"/>
      <c r="CT1271" s="427"/>
      <c r="CU1271" s="427"/>
      <c r="CV1271" s="427"/>
      <c r="CW1271" s="427"/>
      <c r="CX1271" s="427"/>
      <c r="CY1271" s="427"/>
      <c r="CZ1271" s="427"/>
      <c r="DA1271" s="427"/>
      <c r="DB1271" s="427"/>
      <c r="DC1271" s="427"/>
      <c r="DD1271" s="427"/>
      <c r="DE1271" s="427"/>
      <c r="DF1271" s="427"/>
      <c r="DG1271" s="427"/>
      <c r="DH1271" s="427"/>
      <c r="DI1271" s="427"/>
      <c r="DJ1271" s="427"/>
      <c r="DK1271" s="427"/>
      <c r="DL1271" s="427"/>
      <c r="DM1271" s="427"/>
      <c r="DN1271" s="427"/>
      <c r="DO1271" s="427"/>
      <c r="DP1271" s="427"/>
      <c r="DQ1271" s="427"/>
      <c r="DR1271" s="427"/>
      <c r="DS1271" s="427"/>
      <c r="DT1271" s="427"/>
      <c r="DU1271" s="427"/>
      <c r="DV1271" s="427"/>
      <c r="DW1271" s="427"/>
      <c r="DX1271" s="427"/>
      <c r="DY1271" s="427"/>
      <c r="DZ1271" s="427"/>
      <c r="EA1271" s="427"/>
      <c r="EB1271" s="427"/>
      <c r="EC1271" s="427"/>
      <c r="ED1271" s="427"/>
      <c r="EE1271" s="427"/>
      <c r="EF1271" s="427"/>
      <c r="EG1271" s="427"/>
      <c r="EH1271" s="427"/>
      <c r="EI1271" s="427"/>
      <c r="EJ1271" s="427"/>
      <c r="EK1271" s="427"/>
      <c r="EL1271" s="427"/>
      <c r="EM1271" s="427"/>
      <c r="EN1271" s="427"/>
      <c r="EO1271" s="427"/>
      <c r="EP1271" s="427"/>
      <c r="EQ1271" s="427"/>
      <c r="ER1271" s="427"/>
      <c r="ES1271" s="427"/>
      <c r="ET1271" s="427"/>
      <c r="EU1271" s="427"/>
      <c r="EV1271" s="427"/>
      <c r="EW1271" s="427"/>
      <c r="EX1271" s="427"/>
      <c r="EY1271" s="427"/>
      <c r="EZ1271" s="427"/>
      <c r="FA1271" s="427"/>
      <c r="FB1271" s="427"/>
      <c r="FC1271" s="427"/>
      <c r="FD1271" s="427"/>
      <c r="FE1271" s="427"/>
      <c r="FF1271" s="427"/>
      <c r="FG1271" s="427"/>
      <c r="FH1271" s="427"/>
      <c r="FI1271" s="427"/>
      <c r="FJ1271" s="427"/>
      <c r="FK1271" s="427"/>
      <c r="FL1271" s="427"/>
      <c r="FM1271" s="427"/>
      <c r="FN1271" s="427"/>
      <c r="FO1271" s="427"/>
      <c r="FP1271" s="427"/>
      <c r="FQ1271" s="427"/>
      <c r="FR1271" s="427"/>
      <c r="FS1271" s="427"/>
      <c r="FT1271" s="427"/>
      <c r="FU1271" s="427"/>
      <c r="FV1271" s="427"/>
      <c r="FW1271" s="427"/>
      <c r="FX1271" s="427"/>
      <c r="FY1271" s="427"/>
      <c r="FZ1271" s="427"/>
      <c r="GA1271" s="427"/>
      <c r="GB1271" s="427"/>
      <c r="GC1271" s="427"/>
      <c r="GD1271" s="427"/>
      <c r="GE1271" s="427"/>
      <c r="GF1271" s="427"/>
      <c r="GG1271" s="427"/>
      <c r="GH1271" s="427"/>
      <c r="GI1271" s="427"/>
      <c r="GJ1271" s="427"/>
      <c r="GK1271" s="427"/>
      <c r="GL1271" s="427"/>
      <c r="GM1271" s="427"/>
      <c r="GN1271" s="427"/>
      <c r="GO1271" s="427"/>
      <c r="GP1271" s="427"/>
      <c r="GQ1271" s="427"/>
      <c r="GR1271" s="427"/>
      <c r="GS1271" s="427"/>
      <c r="GT1271" s="427"/>
      <c r="GU1271" s="427"/>
      <c r="GV1271" s="427"/>
      <c r="GW1271" s="427"/>
      <c r="GX1271" s="427"/>
      <c r="GY1271" s="427"/>
      <c r="GZ1271" s="427"/>
      <c r="HA1271" s="427"/>
      <c r="HB1271" s="427"/>
      <c r="HC1271" s="427"/>
      <c r="HD1271" s="427"/>
      <c r="HE1271" s="427"/>
      <c r="HF1271" s="427"/>
      <c r="HG1271" s="427"/>
      <c r="HH1271" s="427"/>
      <c r="HI1271" s="427"/>
      <c r="HJ1271" s="427"/>
      <c r="HK1271" s="427"/>
      <c r="HL1271" s="427"/>
      <c r="HM1271" s="427"/>
      <c r="HN1271" s="427"/>
      <c r="HO1271" s="427"/>
      <c r="HP1271" s="427"/>
    </row>
    <row r="1272" spans="1:249" s="300" customFormat="1" ht="18" customHeight="1">
      <c r="A1272" s="475"/>
      <c r="B1272" s="479"/>
      <c r="C1272" s="273"/>
      <c r="D1272" s="273"/>
      <c r="E1272" s="273"/>
      <c r="F1272" s="443"/>
      <c r="G1272" s="273">
        <v>0</v>
      </c>
      <c r="H1272" s="443"/>
      <c r="I1272" s="455"/>
      <c r="J1272" s="427"/>
      <c r="K1272" s="427"/>
      <c r="L1272" s="427"/>
      <c r="M1272" s="427"/>
      <c r="N1272" s="427"/>
      <c r="O1272" s="427"/>
      <c r="P1272" s="427"/>
      <c r="Q1272" s="427"/>
      <c r="R1272" s="427"/>
      <c r="S1272" s="427"/>
      <c r="T1272" s="427"/>
      <c r="U1272" s="427"/>
      <c r="V1272" s="427"/>
      <c r="W1272" s="427"/>
      <c r="X1272" s="427"/>
      <c r="Y1272" s="427"/>
      <c r="Z1272" s="427"/>
      <c r="AA1272" s="427"/>
      <c r="AB1272" s="427"/>
      <c r="AC1272" s="427"/>
      <c r="AD1272" s="427"/>
      <c r="AE1272" s="427"/>
      <c r="AF1272" s="427"/>
      <c r="AG1272" s="427"/>
      <c r="AH1272" s="427"/>
      <c r="AI1272" s="427"/>
      <c r="AJ1272" s="427"/>
      <c r="AK1272" s="427"/>
      <c r="AL1272" s="427"/>
      <c r="AM1272" s="427"/>
      <c r="AN1272" s="427"/>
      <c r="AO1272" s="427"/>
      <c r="AP1272" s="427"/>
      <c r="AQ1272" s="427"/>
      <c r="AR1272" s="427"/>
      <c r="AS1272" s="427"/>
      <c r="AT1272" s="427"/>
      <c r="AU1272" s="427"/>
      <c r="AV1272" s="427"/>
      <c r="AW1272" s="427"/>
      <c r="AX1272" s="427"/>
      <c r="AY1272" s="427"/>
      <c r="AZ1272" s="427"/>
      <c r="BA1272" s="427"/>
      <c r="BB1272" s="427"/>
      <c r="BC1272" s="427"/>
      <c r="BD1272" s="427"/>
      <c r="BE1272" s="427"/>
      <c r="BF1272" s="427"/>
      <c r="BG1272" s="427"/>
      <c r="BH1272" s="427"/>
      <c r="BI1272" s="427"/>
      <c r="BJ1272" s="427"/>
      <c r="BK1272" s="427"/>
      <c r="BL1272" s="427"/>
      <c r="BM1272" s="427"/>
      <c r="BN1272" s="427"/>
      <c r="BO1272" s="427"/>
      <c r="BP1272" s="427"/>
      <c r="BQ1272" s="427"/>
      <c r="BR1272" s="427"/>
      <c r="BS1272" s="427"/>
      <c r="BT1272" s="427"/>
      <c r="BU1272" s="427"/>
      <c r="BV1272" s="427"/>
      <c r="BW1272" s="427"/>
      <c r="BX1272" s="427"/>
      <c r="BY1272" s="427"/>
      <c r="BZ1272" s="427"/>
      <c r="CA1272" s="427"/>
      <c r="CB1272" s="427"/>
      <c r="CC1272" s="427"/>
      <c r="CD1272" s="427"/>
      <c r="CE1272" s="427"/>
      <c r="CF1272" s="427"/>
      <c r="CG1272" s="427"/>
      <c r="CH1272" s="427"/>
      <c r="CI1272" s="427"/>
      <c r="CJ1272" s="427"/>
      <c r="CK1272" s="427"/>
      <c r="CL1272" s="427"/>
      <c r="CM1272" s="427"/>
      <c r="CN1272" s="427"/>
      <c r="CO1272" s="427"/>
      <c r="CP1272" s="427"/>
      <c r="CQ1272" s="427"/>
      <c r="CR1272" s="427"/>
      <c r="CS1272" s="427"/>
      <c r="CT1272" s="427"/>
      <c r="CU1272" s="427"/>
      <c r="CV1272" s="427"/>
      <c r="CW1272" s="427"/>
      <c r="CX1272" s="427"/>
      <c r="CY1272" s="427"/>
      <c r="CZ1272" s="427"/>
      <c r="DA1272" s="427"/>
      <c r="DB1272" s="427"/>
      <c r="DC1272" s="427"/>
      <c r="DD1272" s="427"/>
      <c r="DE1272" s="427"/>
      <c r="DF1272" s="427"/>
      <c r="DG1272" s="427"/>
      <c r="DH1272" s="427"/>
      <c r="DI1272" s="427"/>
      <c r="DJ1272" s="427"/>
      <c r="DK1272" s="427"/>
      <c r="DL1272" s="427"/>
      <c r="DM1272" s="427"/>
      <c r="DN1272" s="427"/>
      <c r="DO1272" s="427"/>
      <c r="DP1272" s="427"/>
      <c r="DQ1272" s="427"/>
      <c r="DR1272" s="427"/>
      <c r="DS1272" s="427"/>
      <c r="DT1272" s="427"/>
      <c r="DU1272" s="427"/>
      <c r="DV1272" s="427"/>
      <c r="DW1272" s="427"/>
      <c r="DX1272" s="427"/>
      <c r="DY1272" s="427"/>
      <c r="DZ1272" s="427"/>
      <c r="EA1272" s="427"/>
      <c r="EB1272" s="427"/>
      <c r="EC1272" s="427"/>
      <c r="ED1272" s="427"/>
      <c r="EE1272" s="427"/>
      <c r="EF1272" s="427"/>
      <c r="EG1272" s="427"/>
      <c r="EH1272" s="427"/>
      <c r="EI1272" s="427"/>
      <c r="EJ1272" s="427"/>
      <c r="EK1272" s="427"/>
      <c r="EL1272" s="427"/>
      <c r="EM1272" s="427"/>
      <c r="EN1272" s="427"/>
      <c r="EO1272" s="427"/>
      <c r="EP1272" s="427"/>
      <c r="EQ1272" s="427"/>
      <c r="ER1272" s="427"/>
      <c r="ES1272" s="427"/>
      <c r="ET1272" s="427"/>
      <c r="EU1272" s="427"/>
      <c r="EV1272" s="427"/>
      <c r="EW1272" s="427"/>
      <c r="EX1272" s="427"/>
      <c r="EY1272" s="427"/>
      <c r="EZ1272" s="427"/>
      <c r="FA1272" s="427"/>
      <c r="FB1272" s="427"/>
      <c r="FC1272" s="427"/>
      <c r="FD1272" s="427"/>
      <c r="FE1272" s="427"/>
      <c r="FF1272" s="427"/>
      <c r="FG1272" s="427"/>
      <c r="FH1272" s="427"/>
      <c r="FI1272" s="427"/>
      <c r="FJ1272" s="427"/>
      <c r="FK1272" s="427"/>
      <c r="FL1272" s="427"/>
      <c r="FM1272" s="427"/>
      <c r="FN1272" s="427"/>
      <c r="FO1272" s="427"/>
      <c r="FP1272" s="427"/>
      <c r="FQ1272" s="427"/>
      <c r="FR1272" s="427"/>
      <c r="FS1272" s="427"/>
      <c r="FT1272" s="427"/>
      <c r="FU1272" s="427"/>
      <c r="FV1272" s="427"/>
      <c r="FW1272" s="427"/>
      <c r="FX1272" s="427"/>
      <c r="FY1272" s="427"/>
      <c r="FZ1272" s="427"/>
      <c r="GA1272" s="427"/>
      <c r="GB1272" s="427"/>
      <c r="GC1272" s="427"/>
      <c r="GD1272" s="427"/>
      <c r="GE1272" s="427"/>
      <c r="GF1272" s="427"/>
      <c r="GG1272" s="427"/>
      <c r="GH1272" s="427"/>
      <c r="GI1272" s="427"/>
      <c r="GJ1272" s="427"/>
      <c r="GK1272" s="427"/>
      <c r="GL1272" s="427"/>
      <c r="GM1272" s="427"/>
      <c r="GN1272" s="427"/>
      <c r="GO1272" s="427"/>
      <c r="GP1272" s="427"/>
      <c r="GQ1272" s="427"/>
      <c r="GR1272" s="427"/>
      <c r="GS1272" s="427"/>
      <c r="GT1272" s="427"/>
      <c r="GU1272" s="427"/>
      <c r="GV1272" s="427"/>
      <c r="GW1272" s="427"/>
      <c r="GX1272" s="427"/>
      <c r="GY1272" s="427"/>
      <c r="GZ1272" s="427"/>
      <c r="HA1272" s="427"/>
      <c r="HB1272" s="427"/>
      <c r="HC1272" s="427"/>
      <c r="HD1272" s="427"/>
      <c r="HE1272" s="427"/>
      <c r="HF1272" s="427"/>
      <c r="HG1272" s="427"/>
      <c r="HH1272" s="427"/>
      <c r="HI1272" s="427"/>
      <c r="HJ1272" s="427"/>
      <c r="HK1272" s="427"/>
      <c r="HL1272" s="427"/>
      <c r="HM1272" s="427"/>
      <c r="HN1272" s="427"/>
      <c r="HO1272" s="427"/>
      <c r="HP1272" s="427"/>
    </row>
    <row r="1273" spans="1:249" s="300" customFormat="1" ht="18" customHeight="1">
      <c r="A1273" s="475"/>
      <c r="B1273" s="480"/>
      <c r="C1273" s="481"/>
      <c r="D1273" s="481"/>
      <c r="E1273" s="481"/>
      <c r="F1273" s="443"/>
      <c r="G1273" s="481"/>
      <c r="H1273" s="443"/>
      <c r="I1273" s="455"/>
      <c r="J1273" s="427"/>
      <c r="K1273" s="427"/>
      <c r="L1273" s="427"/>
      <c r="M1273" s="427"/>
      <c r="N1273" s="427"/>
      <c r="O1273" s="427"/>
      <c r="P1273" s="427"/>
      <c r="Q1273" s="427"/>
      <c r="R1273" s="427"/>
      <c r="S1273" s="427"/>
      <c r="T1273" s="427"/>
      <c r="U1273" s="427"/>
      <c r="V1273" s="427"/>
      <c r="W1273" s="427"/>
      <c r="X1273" s="427"/>
      <c r="Y1273" s="427"/>
      <c r="Z1273" s="427"/>
      <c r="AA1273" s="427"/>
      <c r="AB1273" s="427"/>
      <c r="AC1273" s="427"/>
      <c r="AD1273" s="427"/>
      <c r="AE1273" s="427"/>
      <c r="AF1273" s="427"/>
      <c r="AG1273" s="427"/>
      <c r="AH1273" s="427"/>
      <c r="AI1273" s="427"/>
      <c r="AJ1273" s="427"/>
      <c r="AK1273" s="427"/>
      <c r="AL1273" s="427"/>
      <c r="AM1273" s="427"/>
      <c r="AN1273" s="427"/>
      <c r="AO1273" s="427"/>
      <c r="AP1273" s="427"/>
      <c r="AQ1273" s="427"/>
      <c r="AR1273" s="427"/>
      <c r="AS1273" s="427"/>
      <c r="AT1273" s="427"/>
      <c r="AU1273" s="427"/>
      <c r="AV1273" s="427"/>
      <c r="AW1273" s="427"/>
      <c r="AX1273" s="427"/>
      <c r="AY1273" s="427"/>
      <c r="AZ1273" s="427"/>
      <c r="BA1273" s="427"/>
      <c r="BB1273" s="427"/>
      <c r="BC1273" s="427"/>
      <c r="BD1273" s="427"/>
      <c r="BE1273" s="427"/>
      <c r="BF1273" s="427"/>
      <c r="BG1273" s="427"/>
      <c r="BH1273" s="427"/>
      <c r="BI1273" s="427"/>
      <c r="BJ1273" s="427"/>
      <c r="BK1273" s="427"/>
      <c r="BL1273" s="427"/>
      <c r="BM1273" s="427"/>
      <c r="BN1273" s="427"/>
      <c r="BO1273" s="427"/>
      <c r="BP1273" s="427"/>
      <c r="BQ1273" s="427"/>
      <c r="BR1273" s="427"/>
      <c r="BS1273" s="427"/>
      <c r="BT1273" s="427"/>
      <c r="BU1273" s="427"/>
      <c r="BV1273" s="427"/>
      <c r="BW1273" s="427"/>
      <c r="BX1273" s="427"/>
      <c r="BY1273" s="427"/>
      <c r="BZ1273" s="427"/>
      <c r="CA1273" s="427"/>
      <c r="CB1273" s="427"/>
      <c r="CC1273" s="427"/>
      <c r="CD1273" s="427"/>
      <c r="CE1273" s="427"/>
      <c r="CF1273" s="427"/>
      <c r="CG1273" s="427"/>
      <c r="CH1273" s="427"/>
      <c r="CI1273" s="427"/>
      <c r="CJ1273" s="427"/>
      <c r="CK1273" s="427"/>
      <c r="CL1273" s="427"/>
      <c r="CM1273" s="427"/>
      <c r="CN1273" s="427"/>
      <c r="CO1273" s="427"/>
      <c r="CP1273" s="427"/>
      <c r="CQ1273" s="427"/>
      <c r="CR1273" s="427"/>
      <c r="CS1273" s="427"/>
      <c r="CT1273" s="427"/>
      <c r="CU1273" s="427"/>
      <c r="CV1273" s="427"/>
      <c r="CW1273" s="427"/>
      <c r="CX1273" s="427"/>
      <c r="CY1273" s="427"/>
      <c r="CZ1273" s="427"/>
      <c r="DA1273" s="427"/>
      <c r="DB1273" s="427"/>
      <c r="DC1273" s="427"/>
      <c r="DD1273" s="427"/>
      <c r="DE1273" s="427"/>
      <c r="DF1273" s="427"/>
      <c r="DG1273" s="427"/>
      <c r="DH1273" s="427"/>
      <c r="DI1273" s="427"/>
      <c r="DJ1273" s="427"/>
      <c r="DK1273" s="427"/>
      <c r="DL1273" s="427"/>
      <c r="DM1273" s="427"/>
      <c r="DN1273" s="427"/>
      <c r="DO1273" s="427"/>
      <c r="DP1273" s="427"/>
      <c r="DQ1273" s="427"/>
      <c r="DR1273" s="427"/>
      <c r="DS1273" s="427"/>
      <c r="DT1273" s="427"/>
      <c r="DU1273" s="427"/>
      <c r="DV1273" s="427"/>
      <c r="DW1273" s="427"/>
      <c r="DX1273" s="427"/>
      <c r="DY1273" s="427"/>
      <c r="DZ1273" s="427"/>
      <c r="EA1273" s="427"/>
      <c r="EB1273" s="427"/>
      <c r="EC1273" s="427"/>
      <c r="ED1273" s="427"/>
      <c r="EE1273" s="427"/>
      <c r="EF1273" s="427"/>
      <c r="EG1273" s="427"/>
      <c r="EH1273" s="427"/>
      <c r="EI1273" s="427"/>
      <c r="EJ1273" s="427"/>
      <c r="EK1273" s="427"/>
      <c r="EL1273" s="427"/>
      <c r="EM1273" s="427"/>
      <c r="EN1273" s="427"/>
      <c r="EO1273" s="427"/>
      <c r="EP1273" s="427"/>
      <c r="EQ1273" s="427"/>
      <c r="ER1273" s="427"/>
      <c r="ES1273" s="427"/>
      <c r="ET1273" s="427"/>
      <c r="EU1273" s="427"/>
      <c r="EV1273" s="427"/>
      <c r="EW1273" s="427"/>
      <c r="EX1273" s="427"/>
      <c r="EY1273" s="427"/>
      <c r="EZ1273" s="427"/>
      <c r="FA1273" s="427"/>
      <c r="FB1273" s="427"/>
      <c r="FC1273" s="427"/>
      <c r="FD1273" s="427"/>
      <c r="FE1273" s="427"/>
      <c r="FF1273" s="427"/>
      <c r="FG1273" s="427"/>
      <c r="FH1273" s="427"/>
      <c r="FI1273" s="427"/>
      <c r="FJ1273" s="427"/>
      <c r="FK1273" s="427"/>
      <c r="FL1273" s="427"/>
      <c r="FM1273" s="427"/>
      <c r="FN1273" s="427"/>
      <c r="FO1273" s="427"/>
      <c r="FP1273" s="427"/>
      <c r="FQ1273" s="427"/>
      <c r="FR1273" s="427"/>
      <c r="FS1273" s="427"/>
      <c r="FT1273" s="427"/>
      <c r="FU1273" s="427"/>
      <c r="FV1273" s="427"/>
      <c r="FW1273" s="427"/>
      <c r="FX1273" s="427"/>
      <c r="FY1273" s="427"/>
      <c r="FZ1273" s="427"/>
      <c r="GA1273" s="427"/>
      <c r="GB1273" s="427"/>
      <c r="GC1273" s="427"/>
      <c r="GD1273" s="427"/>
      <c r="GE1273" s="427"/>
      <c r="GF1273" s="427"/>
      <c r="GG1273" s="427"/>
      <c r="GH1273" s="427"/>
      <c r="GI1273" s="427"/>
      <c r="GJ1273" s="427"/>
      <c r="GK1273" s="427"/>
      <c r="GL1273" s="427"/>
      <c r="GM1273" s="427"/>
      <c r="GN1273" s="427"/>
      <c r="GO1273" s="427"/>
      <c r="GP1273" s="427"/>
      <c r="GQ1273" s="427"/>
      <c r="GR1273" s="427"/>
      <c r="GS1273" s="427"/>
      <c r="GT1273" s="427"/>
      <c r="GU1273" s="427"/>
      <c r="GV1273" s="427"/>
      <c r="GW1273" s="427"/>
      <c r="GX1273" s="427"/>
      <c r="GY1273" s="427"/>
      <c r="GZ1273" s="427"/>
      <c r="HA1273" s="427"/>
      <c r="HB1273" s="427"/>
      <c r="HC1273" s="427"/>
      <c r="HD1273" s="427"/>
      <c r="HE1273" s="427"/>
      <c r="HF1273" s="427"/>
      <c r="HG1273" s="427"/>
      <c r="HH1273" s="427"/>
      <c r="HI1273" s="427"/>
      <c r="HJ1273" s="427"/>
      <c r="HK1273" s="427"/>
      <c r="HL1273" s="427"/>
      <c r="HM1273" s="427"/>
      <c r="HN1273" s="427"/>
      <c r="HO1273" s="427"/>
      <c r="HP1273" s="427"/>
    </row>
    <row r="1274" spans="1:249" s="300" customFormat="1" ht="18" customHeight="1">
      <c r="A1274" s="475"/>
      <c r="B1274" s="480" t="s">
        <v>87</v>
      </c>
      <c r="C1274" s="472">
        <v>29435249</v>
      </c>
      <c r="D1274" s="472">
        <v>30528204</v>
      </c>
      <c r="E1274" s="472">
        <v>32390322</v>
      </c>
      <c r="F1274" s="443">
        <v>1.0609966442834304</v>
      </c>
      <c r="G1274" s="472">
        <v>33700440</v>
      </c>
      <c r="H1274" s="443">
        <v>-3.8875397472555306E-2</v>
      </c>
      <c r="I1274" s="455"/>
      <c r="J1274" s="427"/>
      <c r="K1274" s="427"/>
      <c r="L1274" s="427"/>
      <c r="M1274" s="427"/>
      <c r="N1274" s="427"/>
      <c r="O1274" s="427"/>
      <c r="P1274" s="427"/>
      <c r="Q1274" s="427"/>
      <c r="R1274" s="427"/>
      <c r="S1274" s="427"/>
      <c r="T1274" s="427"/>
      <c r="U1274" s="427"/>
      <c r="V1274" s="427"/>
      <c r="W1274" s="427"/>
      <c r="X1274" s="427"/>
      <c r="Y1274" s="427"/>
      <c r="Z1274" s="427"/>
      <c r="AA1274" s="427"/>
      <c r="AB1274" s="427"/>
      <c r="AC1274" s="427"/>
      <c r="AD1274" s="427"/>
      <c r="AE1274" s="427"/>
      <c r="AF1274" s="427"/>
      <c r="AG1274" s="427"/>
      <c r="AH1274" s="427"/>
      <c r="AI1274" s="427"/>
      <c r="AJ1274" s="427"/>
      <c r="AK1274" s="427"/>
      <c r="AL1274" s="427"/>
      <c r="AM1274" s="427"/>
      <c r="AN1274" s="427"/>
      <c r="AO1274" s="427"/>
      <c r="AP1274" s="427"/>
      <c r="AQ1274" s="427"/>
      <c r="AR1274" s="427"/>
      <c r="AS1274" s="427"/>
      <c r="AT1274" s="427"/>
      <c r="AU1274" s="427"/>
      <c r="AV1274" s="427"/>
      <c r="AW1274" s="427"/>
      <c r="AX1274" s="427"/>
      <c r="AY1274" s="427"/>
      <c r="AZ1274" s="427"/>
      <c r="BA1274" s="427"/>
      <c r="BB1274" s="427"/>
      <c r="BC1274" s="427"/>
      <c r="BD1274" s="427"/>
      <c r="BE1274" s="427"/>
      <c r="BF1274" s="427"/>
      <c r="BG1274" s="427"/>
      <c r="BH1274" s="427"/>
      <c r="BI1274" s="427"/>
      <c r="BJ1274" s="427"/>
      <c r="BK1274" s="427"/>
      <c r="BL1274" s="427"/>
      <c r="BM1274" s="427"/>
      <c r="BN1274" s="427"/>
      <c r="BO1274" s="427"/>
      <c r="BP1274" s="427"/>
      <c r="BQ1274" s="427"/>
      <c r="BR1274" s="427"/>
      <c r="BS1274" s="427"/>
      <c r="BT1274" s="427"/>
      <c r="BU1274" s="427"/>
      <c r="BV1274" s="427"/>
      <c r="BW1274" s="427"/>
      <c r="BX1274" s="427"/>
      <c r="BY1274" s="427"/>
      <c r="BZ1274" s="427"/>
      <c r="CA1274" s="427"/>
      <c r="CB1274" s="427"/>
      <c r="CC1274" s="427"/>
      <c r="CD1274" s="427"/>
      <c r="CE1274" s="427"/>
      <c r="CF1274" s="427"/>
      <c r="CG1274" s="427"/>
      <c r="CH1274" s="427"/>
      <c r="CI1274" s="427"/>
      <c r="CJ1274" s="427"/>
      <c r="CK1274" s="427"/>
      <c r="CL1274" s="427"/>
      <c r="CM1274" s="427"/>
      <c r="CN1274" s="427"/>
      <c r="CO1274" s="427"/>
      <c r="CP1274" s="427"/>
      <c r="CQ1274" s="427"/>
      <c r="CR1274" s="427"/>
      <c r="CS1274" s="427"/>
      <c r="CT1274" s="427"/>
      <c r="CU1274" s="427"/>
      <c r="CV1274" s="427"/>
      <c r="CW1274" s="427"/>
      <c r="CX1274" s="427"/>
      <c r="CY1274" s="427"/>
      <c r="CZ1274" s="427"/>
      <c r="DA1274" s="427"/>
      <c r="DB1274" s="427"/>
      <c r="DC1274" s="427"/>
      <c r="DD1274" s="427"/>
      <c r="DE1274" s="427"/>
      <c r="DF1274" s="427"/>
      <c r="DG1274" s="427"/>
      <c r="DH1274" s="427"/>
      <c r="DI1274" s="427"/>
      <c r="DJ1274" s="427"/>
      <c r="DK1274" s="427"/>
      <c r="DL1274" s="427"/>
      <c r="DM1274" s="427"/>
      <c r="DN1274" s="427"/>
      <c r="DO1274" s="427"/>
      <c r="DP1274" s="427"/>
      <c r="DQ1274" s="427"/>
      <c r="DR1274" s="427"/>
      <c r="DS1274" s="427"/>
      <c r="DT1274" s="427"/>
      <c r="DU1274" s="427"/>
      <c r="DV1274" s="427"/>
      <c r="DW1274" s="427"/>
      <c r="DX1274" s="427"/>
      <c r="DY1274" s="427"/>
      <c r="DZ1274" s="427"/>
      <c r="EA1274" s="427"/>
      <c r="EB1274" s="427"/>
      <c r="EC1274" s="427"/>
      <c r="ED1274" s="427"/>
      <c r="EE1274" s="427"/>
      <c r="EF1274" s="427"/>
      <c r="EG1274" s="427"/>
      <c r="EH1274" s="427"/>
      <c r="EI1274" s="427"/>
      <c r="EJ1274" s="427"/>
      <c r="EK1274" s="427"/>
      <c r="EL1274" s="427"/>
      <c r="EM1274" s="427"/>
      <c r="EN1274" s="427"/>
      <c r="EO1274" s="427"/>
      <c r="EP1274" s="427"/>
      <c r="EQ1274" s="427"/>
      <c r="ER1274" s="427"/>
      <c r="ES1274" s="427"/>
      <c r="ET1274" s="427"/>
      <c r="EU1274" s="427"/>
      <c r="EV1274" s="427"/>
      <c r="EW1274" s="427"/>
      <c r="EX1274" s="427"/>
      <c r="EY1274" s="427"/>
      <c r="EZ1274" s="427"/>
      <c r="FA1274" s="427"/>
      <c r="FB1274" s="427"/>
      <c r="FC1274" s="427"/>
      <c r="FD1274" s="427"/>
      <c r="FE1274" s="427"/>
      <c r="FF1274" s="427"/>
      <c r="FG1274" s="427"/>
      <c r="FH1274" s="427"/>
      <c r="FI1274" s="427"/>
      <c r="FJ1274" s="427"/>
      <c r="FK1274" s="427"/>
      <c r="FL1274" s="427"/>
      <c r="FM1274" s="427"/>
      <c r="FN1274" s="427"/>
      <c r="FO1274" s="427"/>
      <c r="FP1274" s="427"/>
      <c r="FQ1274" s="427"/>
      <c r="FR1274" s="427"/>
      <c r="FS1274" s="427"/>
      <c r="FT1274" s="427"/>
      <c r="FU1274" s="427"/>
      <c r="FV1274" s="427"/>
      <c r="FW1274" s="427"/>
      <c r="FX1274" s="427"/>
      <c r="FY1274" s="427"/>
      <c r="FZ1274" s="427"/>
      <c r="GA1274" s="427"/>
      <c r="GB1274" s="427"/>
      <c r="GC1274" s="427"/>
      <c r="GD1274" s="427"/>
      <c r="GE1274" s="427"/>
      <c r="GF1274" s="427"/>
      <c r="GG1274" s="427"/>
      <c r="GH1274" s="427"/>
      <c r="GI1274" s="427"/>
      <c r="GJ1274" s="427"/>
      <c r="GK1274" s="427"/>
      <c r="GL1274" s="427"/>
      <c r="GM1274" s="427"/>
      <c r="GN1274" s="427"/>
      <c r="GO1274" s="427"/>
      <c r="GP1274" s="427"/>
      <c r="GQ1274" s="427"/>
      <c r="GR1274" s="427"/>
      <c r="GS1274" s="427"/>
      <c r="GT1274" s="427"/>
      <c r="GU1274" s="427"/>
      <c r="GV1274" s="427"/>
      <c r="GW1274" s="427"/>
      <c r="GX1274" s="427"/>
      <c r="GY1274" s="427"/>
      <c r="GZ1274" s="427"/>
      <c r="HA1274" s="427"/>
      <c r="HB1274" s="427"/>
      <c r="HC1274" s="427"/>
      <c r="HD1274" s="427"/>
      <c r="HE1274" s="427"/>
      <c r="HF1274" s="427"/>
      <c r="HG1274" s="427"/>
      <c r="HH1274" s="427"/>
      <c r="HI1274" s="427"/>
      <c r="HJ1274" s="427"/>
      <c r="HK1274" s="427"/>
      <c r="HL1274" s="427"/>
      <c r="HM1274" s="427"/>
      <c r="HN1274" s="427"/>
      <c r="HO1274" s="427"/>
      <c r="HP1274" s="427"/>
    </row>
    <row r="1275" spans="1:249" s="427" customFormat="1" ht="18" customHeight="1">
      <c r="A1275" s="475"/>
      <c r="I1275" s="431"/>
      <c r="HQ1275"/>
      <c r="HR1275"/>
      <c r="HS1275"/>
      <c r="HT1275"/>
      <c r="HU1275"/>
      <c r="HV1275"/>
      <c r="HW1275"/>
      <c r="HX1275"/>
      <c r="HY1275"/>
      <c r="HZ1275"/>
      <c r="IA1275"/>
      <c r="IB1275"/>
      <c r="IC1275"/>
      <c r="ID1275"/>
      <c r="IE1275"/>
      <c r="IF1275"/>
      <c r="IG1275"/>
      <c r="IH1275"/>
      <c r="II1275"/>
      <c r="IJ1275"/>
      <c r="IK1275"/>
      <c r="IL1275"/>
      <c r="IM1275"/>
      <c r="IN1275"/>
      <c r="IO1275"/>
    </row>
    <row r="1276" spans="1:249" s="427" customFormat="1" ht="18" customHeight="1">
      <c r="A1276" s="475"/>
      <c r="I1276" s="431"/>
      <c r="HQ1276"/>
      <c r="HR1276"/>
      <c r="HS1276"/>
      <c r="HT1276"/>
      <c r="HU1276"/>
      <c r="HV1276"/>
      <c r="HW1276"/>
      <c r="HX1276"/>
      <c r="HY1276"/>
      <c r="HZ1276"/>
      <c r="IA1276"/>
      <c r="IB1276"/>
      <c r="IC1276"/>
      <c r="ID1276"/>
      <c r="IE1276"/>
      <c r="IF1276"/>
      <c r="IG1276"/>
      <c r="IH1276"/>
      <c r="II1276"/>
      <c r="IJ1276"/>
      <c r="IK1276"/>
      <c r="IL1276"/>
      <c r="IM1276"/>
      <c r="IN1276"/>
      <c r="IO1276"/>
    </row>
    <row r="1277" spans="1:249" s="427" customFormat="1" ht="18" customHeight="1">
      <c r="A1277" s="430"/>
      <c r="I1277" s="431"/>
      <c r="HQ1277"/>
      <c r="HR1277"/>
      <c r="HS1277"/>
      <c r="HT1277"/>
      <c r="HU1277"/>
      <c r="HV1277"/>
      <c r="HW1277"/>
      <c r="HX1277"/>
      <c r="HY1277"/>
      <c r="HZ1277"/>
      <c r="IA1277"/>
      <c r="IB1277"/>
      <c r="IC1277"/>
      <c r="ID1277"/>
      <c r="IE1277"/>
      <c r="IF1277"/>
      <c r="IG1277"/>
      <c r="IH1277"/>
      <c r="II1277"/>
      <c r="IJ1277"/>
      <c r="IK1277"/>
      <c r="IL1277"/>
      <c r="IM1277"/>
      <c r="IN1277"/>
      <c r="IO1277"/>
    </row>
    <row r="1278" spans="1:249" s="427" customFormat="1">
      <c r="A1278" s="430"/>
      <c r="I1278" s="431"/>
      <c r="HQ1278"/>
      <c r="HR1278"/>
      <c r="HS1278"/>
      <c r="HT1278"/>
      <c r="HU1278"/>
      <c r="HV1278"/>
      <c r="HW1278"/>
      <c r="HX1278"/>
      <c r="HY1278"/>
      <c r="HZ1278"/>
      <c r="IA1278"/>
      <c r="IB1278"/>
      <c r="IC1278"/>
      <c r="ID1278"/>
      <c r="IE1278"/>
      <c r="IF1278"/>
      <c r="IG1278"/>
      <c r="IH1278"/>
      <c r="II1278"/>
      <c r="IJ1278"/>
      <c r="IK1278"/>
      <c r="IL1278"/>
      <c r="IM1278"/>
      <c r="IN1278"/>
      <c r="IO1278"/>
    </row>
    <row r="1279" spans="1:249" s="427" customFormat="1">
      <c r="A1279" s="430"/>
      <c r="I1279" s="431"/>
      <c r="HQ1279"/>
      <c r="HR1279"/>
      <c r="HS1279"/>
      <c r="HT1279"/>
      <c r="HU1279"/>
      <c r="HV1279"/>
      <c r="HW1279"/>
      <c r="HX1279"/>
      <c r="HY1279"/>
      <c r="HZ1279"/>
      <c r="IA1279"/>
      <c r="IB1279"/>
      <c r="IC1279"/>
      <c r="ID1279"/>
      <c r="IE1279"/>
      <c r="IF1279"/>
      <c r="IG1279"/>
      <c r="IH1279"/>
      <c r="II1279"/>
      <c r="IJ1279"/>
      <c r="IK1279"/>
      <c r="IL1279"/>
      <c r="IM1279"/>
      <c r="IN1279"/>
      <c r="IO1279"/>
    </row>
    <row r="1280" spans="1:249" s="427" customFormat="1">
      <c r="A1280" s="430"/>
      <c r="I1280" s="431"/>
      <c r="HQ1280"/>
      <c r="HR1280"/>
      <c r="HS1280"/>
      <c r="HT1280"/>
      <c r="HU1280"/>
      <c r="HV1280"/>
      <c r="HW1280"/>
      <c r="HX1280"/>
      <c r="HY1280"/>
      <c r="HZ1280"/>
      <c r="IA1280"/>
      <c r="IB1280"/>
      <c r="IC1280"/>
      <c r="ID1280"/>
      <c r="IE1280"/>
      <c r="IF1280"/>
      <c r="IG1280"/>
      <c r="IH1280"/>
      <c r="II1280"/>
      <c r="IJ1280"/>
      <c r="IK1280"/>
      <c r="IL1280"/>
      <c r="IM1280"/>
      <c r="IN1280"/>
      <c r="IO1280"/>
    </row>
  </sheetData>
  <mergeCells count="1">
    <mergeCell ref="B1:I1"/>
  </mergeCells>
  <phoneticPr fontId="62"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sheetPr>
    <pageSetUpPr fitToPage="1"/>
  </sheetPr>
  <dimension ref="A1:IO70"/>
  <sheetViews>
    <sheetView showGridLines="0" showZeros="0" topLeftCell="A19" zoomScaleSheetLayoutView="100" workbookViewId="0">
      <selection activeCell="D14" sqref="D14"/>
    </sheetView>
  </sheetViews>
  <sheetFormatPr defaultColWidth="12.125" defaultRowHeight="14.25"/>
  <cols>
    <col min="1" max="1" width="12.875" style="418" customWidth="1"/>
    <col min="2" max="2" width="40.125" style="418" customWidth="1"/>
    <col min="3" max="3" width="32.625" style="414" customWidth="1"/>
    <col min="4" max="4" width="13.625" style="419" customWidth="1"/>
    <col min="5" max="245" width="9.125" style="419" customWidth="1"/>
    <col min="246" max="246" width="8.125" style="419" customWidth="1"/>
    <col min="247" max="247" width="26.25" style="419" customWidth="1"/>
    <col min="248" max="249" width="12.125" style="419" customWidth="1"/>
  </cols>
  <sheetData>
    <row r="1" spans="1:3" s="414" customFormat="1" ht="34.5" customHeight="1">
      <c r="A1" s="586" t="s">
        <v>2473</v>
      </c>
      <c r="B1" s="586"/>
      <c r="C1" s="586"/>
    </row>
    <row r="2" spans="1:3" s="414" customFormat="1" ht="21" customHeight="1">
      <c r="C2" s="420" t="s">
        <v>13</v>
      </c>
    </row>
    <row r="3" spans="1:3" s="415" customFormat="1" ht="22.5" customHeight="1">
      <c r="A3" s="588" t="s">
        <v>21</v>
      </c>
      <c r="B3" s="588" t="s">
        <v>1118</v>
      </c>
      <c r="C3" s="589" t="s">
        <v>1119</v>
      </c>
    </row>
    <row r="4" spans="1:3" s="415" customFormat="1" ht="12.75" customHeight="1">
      <c r="A4" s="588"/>
      <c r="B4" s="588"/>
      <c r="C4" s="590"/>
    </row>
    <row r="5" spans="1:3" s="415" customFormat="1">
      <c r="A5" s="588"/>
      <c r="B5" s="588"/>
      <c r="C5" s="591"/>
    </row>
    <row r="6" spans="1:3" s="416" customFormat="1" ht="24" customHeight="1">
      <c r="A6" s="421">
        <v>501</v>
      </c>
      <c r="B6" s="421" t="s">
        <v>1120</v>
      </c>
      <c r="C6" s="422">
        <v>1357087</v>
      </c>
    </row>
    <row r="7" spans="1:3" s="417" customFormat="1" ht="24" customHeight="1">
      <c r="A7" s="423">
        <v>50101</v>
      </c>
      <c r="B7" s="423" t="s">
        <v>1121</v>
      </c>
      <c r="C7" s="284">
        <v>1222574</v>
      </c>
    </row>
    <row r="8" spans="1:3" s="417" customFormat="1" ht="24" customHeight="1">
      <c r="A8" s="423">
        <v>50102</v>
      </c>
      <c r="B8" s="423" t="s">
        <v>1122</v>
      </c>
      <c r="C8" s="284">
        <v>36762</v>
      </c>
    </row>
    <row r="9" spans="1:3" s="417" customFormat="1" ht="24" customHeight="1">
      <c r="A9" s="423">
        <v>50103</v>
      </c>
      <c r="B9" s="423" t="s">
        <v>1123</v>
      </c>
      <c r="C9" s="284">
        <v>21049</v>
      </c>
    </row>
    <row r="10" spans="1:3" s="417" customFormat="1" ht="24" customHeight="1">
      <c r="A10" s="423">
        <v>50199</v>
      </c>
      <c r="B10" s="423" t="s">
        <v>1124</v>
      </c>
      <c r="C10" s="284">
        <v>76702</v>
      </c>
    </row>
    <row r="11" spans="1:3" s="417" customFormat="1" ht="24" customHeight="1">
      <c r="A11" s="421">
        <v>502</v>
      </c>
      <c r="B11" s="421" t="s">
        <v>1125</v>
      </c>
      <c r="C11" s="422">
        <v>1947632</v>
      </c>
    </row>
    <row r="12" spans="1:3" s="417" customFormat="1" ht="24" customHeight="1">
      <c r="A12" s="423">
        <v>50201</v>
      </c>
      <c r="B12" s="423" t="s">
        <v>1126</v>
      </c>
      <c r="C12" s="284">
        <v>393392</v>
      </c>
    </row>
    <row r="13" spans="1:3" s="417" customFormat="1" ht="24" customHeight="1">
      <c r="A13" s="423">
        <v>50202</v>
      </c>
      <c r="B13" s="423" t="s">
        <v>1127</v>
      </c>
      <c r="C13" s="284">
        <v>3854</v>
      </c>
    </row>
    <row r="14" spans="1:3" s="417" customFormat="1" ht="24" customHeight="1">
      <c r="A14" s="423">
        <v>50203</v>
      </c>
      <c r="B14" s="423" t="s">
        <v>1128</v>
      </c>
      <c r="C14" s="424">
        <v>17348</v>
      </c>
    </row>
    <row r="15" spans="1:3" s="417" customFormat="1" ht="24" customHeight="1">
      <c r="A15" s="423">
        <v>50204</v>
      </c>
      <c r="B15" s="423" t="s">
        <v>1129</v>
      </c>
      <c r="C15" s="284">
        <v>24150</v>
      </c>
    </row>
    <row r="16" spans="1:3" s="416" customFormat="1" ht="24" customHeight="1">
      <c r="A16" s="423">
        <v>50205</v>
      </c>
      <c r="B16" s="423" t="s">
        <v>1130</v>
      </c>
      <c r="C16" s="286">
        <v>644005</v>
      </c>
    </row>
    <row r="17" spans="1:249" s="417" customFormat="1" ht="24" customHeight="1">
      <c r="A17" s="423">
        <v>50206</v>
      </c>
      <c r="B17" s="423" t="s">
        <v>1131</v>
      </c>
      <c r="C17" s="284">
        <v>3074</v>
      </c>
    </row>
    <row r="18" spans="1:249" s="417" customFormat="1" ht="24" customHeight="1">
      <c r="A18" s="423">
        <v>50207</v>
      </c>
      <c r="B18" s="423" t="s">
        <v>1132</v>
      </c>
      <c r="C18" s="284">
        <v>5404</v>
      </c>
    </row>
    <row r="19" spans="1:249" s="417" customFormat="1" ht="24" customHeight="1">
      <c r="A19" s="423">
        <v>50208</v>
      </c>
      <c r="B19" s="423" t="s">
        <v>1133</v>
      </c>
      <c r="C19" s="284">
        <v>15910</v>
      </c>
    </row>
    <row r="20" spans="1:249" s="417" customFormat="1" ht="24" customHeight="1">
      <c r="A20" s="423">
        <v>50209</v>
      </c>
      <c r="B20" s="423" t="s">
        <v>1134</v>
      </c>
      <c r="C20" s="284">
        <v>319300</v>
      </c>
    </row>
    <row r="21" spans="1:249" s="417" customFormat="1" ht="24" customHeight="1">
      <c r="A21" s="423">
        <v>50299</v>
      </c>
      <c r="B21" s="423" t="s">
        <v>1135</v>
      </c>
      <c r="C21" s="284">
        <v>521195</v>
      </c>
    </row>
    <row r="22" spans="1:249" s="417" customFormat="1" ht="24" customHeight="1">
      <c r="A22" s="421">
        <v>503</v>
      </c>
      <c r="B22" s="421" t="s">
        <v>1136</v>
      </c>
      <c r="C22" s="422">
        <v>657395</v>
      </c>
    </row>
    <row r="23" spans="1:249" s="417" customFormat="1" ht="24" customHeight="1">
      <c r="A23" s="423">
        <v>50301</v>
      </c>
      <c r="B23" s="423" t="s">
        <v>1137</v>
      </c>
      <c r="C23" s="284">
        <v>21340</v>
      </c>
    </row>
    <row r="24" spans="1:249" s="417" customFormat="1" ht="24" customHeight="1">
      <c r="A24" s="423">
        <v>50302</v>
      </c>
      <c r="B24" s="423" t="s">
        <v>1138</v>
      </c>
      <c r="C24" s="284">
        <v>102090</v>
      </c>
    </row>
    <row r="25" spans="1:249" s="417" customFormat="1" ht="24" customHeight="1">
      <c r="A25" s="423">
        <v>50303</v>
      </c>
      <c r="B25" s="423" t="s">
        <v>1139</v>
      </c>
      <c r="C25" s="284">
        <v>1252</v>
      </c>
    </row>
    <row r="26" spans="1:249" s="417" customFormat="1" ht="24" customHeight="1">
      <c r="A26" s="423">
        <v>50305</v>
      </c>
      <c r="B26" s="423" t="s">
        <v>1140</v>
      </c>
      <c r="C26" s="284">
        <v>1873</v>
      </c>
    </row>
    <row r="27" spans="1:249" s="417" customFormat="1" ht="24" customHeight="1">
      <c r="A27" s="423">
        <v>50306</v>
      </c>
      <c r="B27" s="423" t="s">
        <v>1141</v>
      </c>
      <c r="C27" s="284">
        <v>90192</v>
      </c>
    </row>
    <row r="28" spans="1:249" s="417" customFormat="1" ht="24" customHeight="1">
      <c r="A28" s="423">
        <v>50307</v>
      </c>
      <c r="B28" s="423" t="s">
        <v>1142</v>
      </c>
      <c r="C28" s="284">
        <v>3636</v>
      </c>
    </row>
    <row r="29" spans="1:249" s="417" customFormat="1" ht="24" customHeight="1">
      <c r="A29" s="423">
        <v>50399</v>
      </c>
      <c r="B29" s="423" t="s">
        <v>1143</v>
      </c>
      <c r="C29" s="284">
        <v>437012</v>
      </c>
    </row>
    <row r="30" spans="1:249" s="416" customFormat="1" ht="24" customHeight="1">
      <c r="A30" s="421">
        <v>504</v>
      </c>
      <c r="B30" s="421" t="s">
        <v>1144</v>
      </c>
      <c r="C30" s="422">
        <v>1389986</v>
      </c>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415"/>
      <c r="AZ30" s="415"/>
      <c r="BA30" s="415"/>
      <c r="BB30" s="415"/>
      <c r="BC30" s="415"/>
      <c r="BD30" s="415"/>
      <c r="BE30" s="415"/>
      <c r="BF30" s="415"/>
      <c r="BG30" s="415"/>
      <c r="BH30" s="415"/>
      <c r="BI30" s="415"/>
      <c r="BJ30" s="415"/>
      <c r="BK30" s="415"/>
      <c r="BL30" s="415"/>
      <c r="BM30" s="415"/>
      <c r="BN30" s="415"/>
      <c r="BO30" s="415"/>
      <c r="BP30" s="415"/>
      <c r="BQ30" s="415"/>
      <c r="BR30" s="415"/>
      <c r="BS30" s="415"/>
      <c r="BT30" s="415"/>
      <c r="BU30" s="415"/>
      <c r="BV30" s="415"/>
      <c r="BW30" s="415"/>
      <c r="BX30" s="415"/>
      <c r="BY30" s="415"/>
      <c r="BZ30" s="415"/>
      <c r="CA30" s="415"/>
      <c r="CB30" s="415"/>
      <c r="CC30" s="415"/>
      <c r="CD30" s="415"/>
      <c r="CE30" s="415"/>
      <c r="CF30" s="415"/>
      <c r="CG30" s="415"/>
      <c r="CH30" s="415"/>
      <c r="CI30" s="415"/>
      <c r="CJ30" s="415"/>
      <c r="CK30" s="415"/>
      <c r="CL30" s="415"/>
      <c r="CM30" s="415"/>
      <c r="CN30" s="415"/>
      <c r="CO30" s="415"/>
      <c r="CP30" s="415"/>
      <c r="CQ30" s="415"/>
      <c r="CR30" s="415"/>
      <c r="CS30" s="415"/>
      <c r="CT30" s="415"/>
      <c r="CU30" s="415"/>
      <c r="CV30" s="415"/>
      <c r="CW30" s="415"/>
      <c r="CX30" s="415"/>
      <c r="CY30" s="415"/>
      <c r="CZ30" s="415"/>
      <c r="DA30" s="415"/>
      <c r="DB30" s="415"/>
      <c r="DC30" s="415"/>
      <c r="DD30" s="415"/>
      <c r="DE30" s="415"/>
      <c r="DF30" s="415"/>
      <c r="DG30" s="415"/>
      <c r="DH30" s="415"/>
      <c r="DI30" s="415"/>
      <c r="DJ30" s="415"/>
      <c r="DK30" s="415"/>
      <c r="DL30" s="415"/>
      <c r="DM30" s="415"/>
      <c r="DN30" s="415"/>
      <c r="DO30" s="415"/>
      <c r="DP30" s="415"/>
      <c r="DQ30" s="415"/>
      <c r="DR30" s="415"/>
      <c r="DS30" s="415"/>
      <c r="DT30" s="415"/>
      <c r="DU30" s="415"/>
      <c r="DV30" s="415"/>
      <c r="DW30" s="415"/>
      <c r="DX30" s="415"/>
      <c r="DY30" s="415"/>
      <c r="DZ30" s="415"/>
      <c r="EA30" s="415"/>
      <c r="EB30" s="415"/>
      <c r="EC30" s="415"/>
      <c r="ED30" s="415"/>
      <c r="EE30" s="415"/>
      <c r="EF30" s="415"/>
      <c r="EG30" s="415"/>
      <c r="EH30" s="415"/>
      <c r="EI30" s="415"/>
      <c r="EJ30" s="415"/>
      <c r="EK30" s="415"/>
      <c r="EL30" s="415"/>
      <c r="EM30" s="415"/>
      <c r="EN30" s="415"/>
      <c r="EO30" s="415"/>
      <c r="EP30" s="415"/>
      <c r="EQ30" s="415"/>
      <c r="ER30" s="415"/>
      <c r="ES30" s="415"/>
      <c r="ET30" s="415"/>
      <c r="EU30" s="415"/>
      <c r="EV30" s="415"/>
      <c r="EW30" s="415"/>
      <c r="EX30" s="415"/>
      <c r="EY30" s="415"/>
      <c r="EZ30" s="415"/>
      <c r="FA30" s="415"/>
      <c r="FB30" s="415"/>
      <c r="FC30" s="415"/>
      <c r="FD30" s="415"/>
      <c r="FE30" s="415"/>
      <c r="FF30" s="415"/>
      <c r="FG30" s="415"/>
      <c r="FH30" s="415"/>
      <c r="FI30" s="415"/>
      <c r="FJ30" s="415"/>
      <c r="FK30" s="415"/>
      <c r="FL30" s="415"/>
      <c r="FM30" s="415"/>
      <c r="FN30" s="415"/>
      <c r="FO30" s="415"/>
      <c r="FP30" s="415"/>
      <c r="FQ30" s="415"/>
      <c r="FR30" s="415"/>
      <c r="FS30" s="415"/>
      <c r="FT30" s="415"/>
      <c r="FU30" s="415"/>
      <c r="FV30" s="415"/>
      <c r="FW30" s="415"/>
      <c r="FX30" s="415"/>
      <c r="FY30" s="415"/>
      <c r="FZ30" s="415"/>
      <c r="GA30" s="415"/>
      <c r="GB30" s="415"/>
      <c r="GC30" s="415"/>
      <c r="GD30" s="415"/>
      <c r="GE30" s="415"/>
      <c r="GF30" s="415"/>
      <c r="GG30" s="415"/>
      <c r="GH30" s="415"/>
      <c r="GI30" s="415"/>
      <c r="GJ30" s="415"/>
      <c r="GK30" s="415"/>
      <c r="GL30" s="415"/>
      <c r="GM30" s="415"/>
      <c r="GN30" s="415"/>
      <c r="GO30" s="415"/>
      <c r="GP30" s="415"/>
      <c r="GQ30" s="415"/>
      <c r="GR30" s="415"/>
      <c r="GS30" s="415"/>
      <c r="GT30" s="415"/>
      <c r="GU30" s="415"/>
      <c r="GV30" s="415"/>
      <c r="GW30" s="415"/>
      <c r="GX30" s="415"/>
      <c r="GY30" s="415"/>
      <c r="GZ30" s="415"/>
      <c r="HA30" s="415"/>
      <c r="HB30" s="415"/>
      <c r="HC30" s="415"/>
      <c r="HD30" s="415"/>
      <c r="HE30" s="415"/>
      <c r="HF30" s="415"/>
      <c r="HG30" s="415"/>
      <c r="HH30" s="415"/>
      <c r="HI30" s="415"/>
      <c r="HJ30" s="415"/>
      <c r="HK30" s="415"/>
      <c r="HL30" s="415"/>
      <c r="HM30" s="415"/>
      <c r="HN30" s="415"/>
      <c r="HO30" s="415"/>
      <c r="HP30" s="415"/>
      <c r="HQ30" s="415"/>
      <c r="HR30" s="415"/>
      <c r="HS30" s="415"/>
      <c r="HT30" s="415"/>
      <c r="HU30" s="415"/>
      <c r="HV30" s="415"/>
      <c r="HW30" s="415"/>
      <c r="HX30" s="415"/>
      <c r="HY30" s="415"/>
      <c r="HZ30" s="415"/>
      <c r="IA30" s="415"/>
      <c r="IB30" s="415"/>
      <c r="IC30" s="415"/>
      <c r="ID30" s="415"/>
      <c r="IE30" s="415"/>
      <c r="IF30" s="415"/>
      <c r="IG30" s="415"/>
      <c r="IH30" s="415"/>
      <c r="II30" s="415"/>
      <c r="IJ30" s="415"/>
      <c r="IK30" s="415"/>
      <c r="IL30" s="415"/>
      <c r="IM30" s="415"/>
      <c r="IN30" s="415"/>
      <c r="IO30" s="415"/>
    </row>
    <row r="31" spans="1:249" s="417" customFormat="1" ht="24" customHeight="1">
      <c r="A31" s="423">
        <v>50401</v>
      </c>
      <c r="B31" s="423" t="s">
        <v>1137</v>
      </c>
      <c r="C31" s="284">
        <v>267657</v>
      </c>
    </row>
    <row r="32" spans="1:249" s="417" customFormat="1" ht="24" customHeight="1">
      <c r="A32" s="423">
        <v>50402</v>
      </c>
      <c r="B32" s="423" t="s">
        <v>1138</v>
      </c>
      <c r="C32" s="284">
        <v>916098</v>
      </c>
    </row>
    <row r="33" spans="1:249" s="417" customFormat="1" ht="24" customHeight="1">
      <c r="A33" s="423">
        <v>50403</v>
      </c>
      <c r="B33" s="423" t="s">
        <v>1139</v>
      </c>
      <c r="C33" s="284">
        <v>4862</v>
      </c>
    </row>
    <row r="34" spans="1:249" s="417" customFormat="1" ht="24" customHeight="1">
      <c r="A34" s="423">
        <v>50404</v>
      </c>
      <c r="B34" s="423" t="s">
        <v>1141</v>
      </c>
      <c r="C34" s="284">
        <v>111775</v>
      </c>
    </row>
    <row r="35" spans="1:249" s="417" customFormat="1" ht="24" customHeight="1">
      <c r="A35" s="423">
        <v>50405</v>
      </c>
      <c r="B35" s="423" t="s">
        <v>1142</v>
      </c>
      <c r="C35" s="284">
        <v>45637</v>
      </c>
    </row>
    <row r="36" spans="1:249" s="417" customFormat="1" ht="24" customHeight="1">
      <c r="A36" s="423">
        <v>50499</v>
      </c>
      <c r="B36" s="423" t="s">
        <v>1143</v>
      </c>
      <c r="C36" s="284">
        <v>43957</v>
      </c>
    </row>
    <row r="37" spans="1:249" s="416" customFormat="1" ht="24" customHeight="1">
      <c r="A37" s="421">
        <v>505</v>
      </c>
      <c r="B37" s="421" t="s">
        <v>1145</v>
      </c>
      <c r="C37" s="422">
        <v>2300414</v>
      </c>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5"/>
      <c r="BR37" s="415"/>
      <c r="BS37" s="415"/>
      <c r="BT37" s="415"/>
      <c r="BU37" s="415"/>
      <c r="BV37" s="415"/>
      <c r="BW37" s="415"/>
      <c r="BX37" s="415"/>
      <c r="BY37" s="415"/>
      <c r="BZ37" s="415"/>
      <c r="CA37" s="415"/>
      <c r="CB37" s="415"/>
      <c r="CC37" s="415"/>
      <c r="CD37" s="415"/>
      <c r="CE37" s="415"/>
      <c r="CF37" s="415"/>
      <c r="CG37" s="415"/>
      <c r="CH37" s="415"/>
      <c r="CI37" s="415"/>
      <c r="CJ37" s="415"/>
      <c r="CK37" s="415"/>
      <c r="CL37" s="415"/>
      <c r="CM37" s="415"/>
      <c r="CN37" s="415"/>
      <c r="CO37" s="415"/>
      <c r="CP37" s="415"/>
      <c r="CQ37" s="415"/>
      <c r="CR37" s="415"/>
      <c r="CS37" s="415"/>
      <c r="CT37" s="415"/>
      <c r="CU37" s="415"/>
      <c r="CV37" s="415"/>
      <c r="CW37" s="415"/>
      <c r="CX37" s="415"/>
      <c r="CY37" s="415"/>
      <c r="CZ37" s="415"/>
      <c r="DA37" s="415"/>
      <c r="DB37" s="415"/>
      <c r="DC37" s="415"/>
      <c r="DD37" s="415"/>
      <c r="DE37" s="415"/>
      <c r="DF37" s="415"/>
      <c r="DG37" s="415"/>
      <c r="DH37" s="415"/>
      <c r="DI37" s="415"/>
      <c r="DJ37" s="415"/>
      <c r="DK37" s="415"/>
      <c r="DL37" s="415"/>
      <c r="DM37" s="415"/>
      <c r="DN37" s="415"/>
      <c r="DO37" s="415"/>
      <c r="DP37" s="415"/>
      <c r="DQ37" s="415"/>
      <c r="DR37" s="415"/>
      <c r="DS37" s="415"/>
      <c r="DT37" s="415"/>
      <c r="DU37" s="415"/>
      <c r="DV37" s="415"/>
      <c r="DW37" s="415"/>
      <c r="DX37" s="415"/>
      <c r="DY37" s="415"/>
      <c r="DZ37" s="415"/>
      <c r="EA37" s="415"/>
      <c r="EB37" s="415"/>
      <c r="EC37" s="415"/>
      <c r="ED37" s="415"/>
      <c r="EE37" s="415"/>
      <c r="EF37" s="415"/>
      <c r="EG37" s="415"/>
      <c r="EH37" s="415"/>
      <c r="EI37" s="415"/>
      <c r="EJ37" s="415"/>
      <c r="EK37" s="415"/>
      <c r="EL37" s="415"/>
      <c r="EM37" s="415"/>
      <c r="EN37" s="415"/>
      <c r="EO37" s="415"/>
      <c r="EP37" s="415"/>
      <c r="EQ37" s="415"/>
      <c r="ER37" s="415"/>
      <c r="ES37" s="415"/>
      <c r="ET37" s="415"/>
      <c r="EU37" s="415"/>
      <c r="EV37" s="415"/>
      <c r="EW37" s="415"/>
      <c r="EX37" s="415"/>
      <c r="EY37" s="415"/>
      <c r="EZ37" s="415"/>
      <c r="FA37" s="415"/>
      <c r="FB37" s="415"/>
      <c r="FC37" s="415"/>
      <c r="FD37" s="415"/>
      <c r="FE37" s="415"/>
      <c r="FF37" s="415"/>
      <c r="FG37" s="415"/>
      <c r="FH37" s="415"/>
      <c r="FI37" s="415"/>
      <c r="FJ37" s="415"/>
      <c r="FK37" s="415"/>
      <c r="FL37" s="415"/>
      <c r="FM37" s="415"/>
      <c r="FN37" s="415"/>
      <c r="FO37" s="415"/>
      <c r="FP37" s="415"/>
      <c r="FQ37" s="415"/>
      <c r="FR37" s="415"/>
      <c r="FS37" s="415"/>
      <c r="FT37" s="415"/>
      <c r="FU37" s="415"/>
      <c r="FV37" s="415"/>
      <c r="FW37" s="415"/>
      <c r="FX37" s="415"/>
      <c r="FY37" s="415"/>
      <c r="FZ37" s="415"/>
      <c r="GA37" s="415"/>
      <c r="GB37" s="415"/>
      <c r="GC37" s="415"/>
      <c r="GD37" s="415"/>
      <c r="GE37" s="415"/>
      <c r="GF37" s="415"/>
      <c r="GG37" s="415"/>
      <c r="GH37" s="415"/>
      <c r="GI37" s="415"/>
      <c r="GJ37" s="415"/>
      <c r="GK37" s="415"/>
      <c r="GL37" s="415"/>
      <c r="GM37" s="415"/>
      <c r="GN37" s="415"/>
      <c r="GO37" s="415"/>
      <c r="GP37" s="415"/>
      <c r="GQ37" s="415"/>
      <c r="GR37" s="415"/>
      <c r="GS37" s="415"/>
      <c r="GT37" s="415"/>
      <c r="GU37" s="415"/>
      <c r="GV37" s="415"/>
      <c r="GW37" s="415"/>
      <c r="GX37" s="415"/>
      <c r="GY37" s="415"/>
      <c r="GZ37" s="415"/>
      <c r="HA37" s="415"/>
      <c r="HB37" s="415"/>
      <c r="HC37" s="415"/>
      <c r="HD37" s="415"/>
      <c r="HE37" s="415"/>
      <c r="HF37" s="415"/>
      <c r="HG37" s="415"/>
      <c r="HH37" s="415"/>
      <c r="HI37" s="415"/>
      <c r="HJ37" s="415"/>
      <c r="HK37" s="415"/>
      <c r="HL37" s="415"/>
      <c r="HM37" s="415"/>
      <c r="HN37" s="415"/>
      <c r="HO37" s="415"/>
      <c r="HP37" s="415"/>
      <c r="HQ37" s="415"/>
      <c r="HR37" s="415"/>
      <c r="HS37" s="415"/>
      <c r="HT37" s="415"/>
      <c r="HU37" s="415"/>
      <c r="HV37" s="415"/>
      <c r="HW37" s="415"/>
      <c r="HX37" s="415"/>
      <c r="HY37" s="415"/>
      <c r="HZ37" s="415"/>
      <c r="IA37" s="415"/>
      <c r="IB37" s="415"/>
      <c r="IC37" s="415"/>
      <c r="ID37" s="415"/>
      <c r="IE37" s="415"/>
      <c r="IF37" s="415"/>
      <c r="IG37" s="415"/>
      <c r="IH37" s="415"/>
      <c r="II37" s="415"/>
      <c r="IJ37" s="415"/>
      <c r="IK37" s="415"/>
      <c r="IL37" s="415"/>
      <c r="IM37" s="415"/>
      <c r="IN37" s="415"/>
      <c r="IO37" s="415"/>
    </row>
    <row r="38" spans="1:249" s="417" customFormat="1" ht="24" customHeight="1">
      <c r="A38" s="423">
        <v>50501</v>
      </c>
      <c r="B38" s="423" t="s">
        <v>1146</v>
      </c>
      <c r="C38" s="284">
        <v>1056076</v>
      </c>
    </row>
    <row r="39" spans="1:249" s="417" customFormat="1" ht="24" customHeight="1">
      <c r="A39" s="423">
        <v>50502</v>
      </c>
      <c r="B39" s="423" t="s">
        <v>1147</v>
      </c>
      <c r="C39" s="284">
        <v>1132304</v>
      </c>
    </row>
    <row r="40" spans="1:249" s="417" customFormat="1" ht="24" customHeight="1">
      <c r="A40" s="423">
        <v>50599</v>
      </c>
      <c r="B40" s="423" t="s">
        <v>1148</v>
      </c>
      <c r="C40" s="284">
        <v>112034</v>
      </c>
    </row>
    <row r="41" spans="1:249" s="416" customFormat="1" ht="24" customHeight="1">
      <c r="A41" s="421">
        <v>506</v>
      </c>
      <c r="B41" s="421" t="s">
        <v>1149</v>
      </c>
      <c r="C41" s="422">
        <v>1559290</v>
      </c>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5"/>
      <c r="DE41" s="415"/>
      <c r="DF41" s="415"/>
      <c r="DG41" s="415"/>
      <c r="DH41" s="415"/>
      <c r="DI41" s="415"/>
      <c r="DJ41" s="415"/>
      <c r="DK41" s="415"/>
      <c r="DL41" s="415"/>
      <c r="DM41" s="415"/>
      <c r="DN41" s="415"/>
      <c r="DO41" s="415"/>
      <c r="DP41" s="415"/>
      <c r="DQ41" s="415"/>
      <c r="DR41" s="415"/>
      <c r="DS41" s="415"/>
      <c r="DT41" s="415"/>
      <c r="DU41" s="415"/>
      <c r="DV41" s="415"/>
      <c r="DW41" s="415"/>
      <c r="DX41" s="415"/>
      <c r="DY41" s="415"/>
      <c r="DZ41" s="415"/>
      <c r="EA41" s="415"/>
      <c r="EB41" s="415"/>
      <c r="EC41" s="415"/>
      <c r="ED41" s="415"/>
      <c r="EE41" s="415"/>
      <c r="EF41" s="415"/>
      <c r="EG41" s="415"/>
      <c r="EH41" s="415"/>
      <c r="EI41" s="415"/>
      <c r="EJ41" s="415"/>
      <c r="EK41" s="415"/>
      <c r="EL41" s="415"/>
      <c r="EM41" s="415"/>
      <c r="EN41" s="415"/>
      <c r="EO41" s="415"/>
      <c r="EP41" s="415"/>
      <c r="EQ41" s="415"/>
      <c r="ER41" s="415"/>
      <c r="ES41" s="415"/>
      <c r="ET41" s="415"/>
      <c r="EU41" s="415"/>
      <c r="EV41" s="415"/>
      <c r="EW41" s="415"/>
      <c r="EX41" s="415"/>
      <c r="EY41" s="415"/>
      <c r="EZ41" s="415"/>
      <c r="FA41" s="415"/>
      <c r="FB41" s="415"/>
      <c r="FC41" s="415"/>
      <c r="FD41" s="415"/>
      <c r="FE41" s="415"/>
      <c r="FF41" s="415"/>
      <c r="FG41" s="415"/>
      <c r="FH41" s="415"/>
      <c r="FI41" s="415"/>
      <c r="FJ41" s="415"/>
      <c r="FK41" s="415"/>
      <c r="FL41" s="415"/>
      <c r="FM41" s="415"/>
      <c r="FN41" s="415"/>
      <c r="FO41" s="415"/>
      <c r="FP41" s="415"/>
      <c r="FQ41" s="415"/>
      <c r="FR41" s="415"/>
      <c r="FS41" s="415"/>
      <c r="FT41" s="415"/>
      <c r="FU41" s="415"/>
      <c r="FV41" s="415"/>
      <c r="FW41" s="415"/>
      <c r="FX41" s="415"/>
      <c r="FY41" s="415"/>
      <c r="FZ41" s="415"/>
      <c r="GA41" s="415"/>
      <c r="GB41" s="415"/>
      <c r="GC41" s="415"/>
      <c r="GD41" s="415"/>
      <c r="GE41" s="415"/>
      <c r="GF41" s="415"/>
      <c r="GG41" s="415"/>
      <c r="GH41" s="415"/>
      <c r="GI41" s="415"/>
      <c r="GJ41" s="415"/>
      <c r="GK41" s="415"/>
      <c r="GL41" s="415"/>
      <c r="GM41" s="415"/>
      <c r="GN41" s="415"/>
      <c r="GO41" s="415"/>
      <c r="GP41" s="415"/>
      <c r="GQ41" s="415"/>
      <c r="GR41" s="415"/>
      <c r="GS41" s="415"/>
      <c r="GT41" s="415"/>
      <c r="GU41" s="415"/>
      <c r="GV41" s="415"/>
      <c r="GW41" s="415"/>
      <c r="GX41" s="415"/>
      <c r="GY41" s="415"/>
      <c r="GZ41" s="415"/>
      <c r="HA41" s="415"/>
      <c r="HB41" s="415"/>
      <c r="HC41" s="415"/>
      <c r="HD41" s="415"/>
      <c r="HE41" s="415"/>
      <c r="HF41" s="415"/>
      <c r="HG41" s="415"/>
      <c r="HH41" s="415"/>
      <c r="HI41" s="415"/>
      <c r="HJ41" s="415"/>
      <c r="HK41" s="415"/>
      <c r="HL41" s="415"/>
      <c r="HM41" s="415"/>
      <c r="HN41" s="415"/>
      <c r="HO41" s="415"/>
      <c r="HP41" s="415"/>
      <c r="HQ41" s="415"/>
      <c r="HR41" s="415"/>
      <c r="HS41" s="415"/>
      <c r="HT41" s="415"/>
      <c r="HU41" s="415"/>
      <c r="HV41" s="415"/>
      <c r="HW41" s="415"/>
      <c r="HX41" s="415"/>
      <c r="HY41" s="415"/>
      <c r="HZ41" s="415"/>
      <c r="IA41" s="415"/>
      <c r="IB41" s="415"/>
      <c r="IC41" s="415"/>
      <c r="ID41" s="415"/>
      <c r="IE41" s="415"/>
      <c r="IF41" s="415"/>
      <c r="IG41" s="415"/>
      <c r="IH41" s="415"/>
      <c r="II41" s="415"/>
      <c r="IJ41" s="415"/>
      <c r="IK41" s="415"/>
      <c r="IL41" s="415"/>
      <c r="IM41" s="415"/>
      <c r="IN41" s="415"/>
      <c r="IO41" s="415"/>
    </row>
    <row r="42" spans="1:249" s="417" customFormat="1" ht="24" customHeight="1">
      <c r="A42" s="423">
        <v>50601</v>
      </c>
      <c r="B42" s="423" t="s">
        <v>1150</v>
      </c>
      <c r="C42" s="284">
        <v>189341</v>
      </c>
    </row>
    <row r="43" spans="1:249" s="417" customFormat="1" ht="24" customHeight="1">
      <c r="A43" s="423">
        <v>50602</v>
      </c>
      <c r="B43" s="423" t="s">
        <v>1151</v>
      </c>
      <c r="C43" s="284">
        <v>1369949</v>
      </c>
    </row>
    <row r="44" spans="1:249" s="416" customFormat="1" ht="24" customHeight="1">
      <c r="A44" s="421">
        <v>507</v>
      </c>
      <c r="B44" s="421" t="s">
        <v>1152</v>
      </c>
      <c r="C44" s="422">
        <v>4698098</v>
      </c>
    </row>
    <row r="45" spans="1:249" s="417" customFormat="1" ht="24" customHeight="1">
      <c r="A45" s="423">
        <v>50701</v>
      </c>
      <c r="B45" s="423" t="s">
        <v>1153</v>
      </c>
      <c r="C45" s="284">
        <v>1626586</v>
      </c>
    </row>
    <row r="46" spans="1:249" s="417" customFormat="1" ht="24" customHeight="1">
      <c r="A46" s="423">
        <v>50702</v>
      </c>
      <c r="B46" s="423" t="s">
        <v>1154</v>
      </c>
      <c r="C46" s="284">
        <v>9228</v>
      </c>
    </row>
    <row r="47" spans="1:249" s="417" customFormat="1" ht="24" customHeight="1">
      <c r="A47" s="423">
        <v>50799</v>
      </c>
      <c r="B47" s="423" t="s">
        <v>1155</v>
      </c>
      <c r="C47" s="284">
        <v>3062284</v>
      </c>
    </row>
    <row r="48" spans="1:249" s="416" customFormat="1" ht="24" customHeight="1">
      <c r="A48" s="421">
        <v>508</v>
      </c>
      <c r="B48" s="421" t="s">
        <v>1156</v>
      </c>
      <c r="C48" s="422">
        <v>4659664</v>
      </c>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5"/>
      <c r="BG48" s="415"/>
      <c r="BH48" s="415"/>
      <c r="BI48" s="415"/>
      <c r="BJ48" s="415"/>
      <c r="BK48" s="415"/>
      <c r="BL48" s="415"/>
      <c r="BM48" s="415"/>
      <c r="BN48" s="415"/>
      <c r="BO48" s="415"/>
      <c r="BP48" s="415"/>
      <c r="BQ48" s="415"/>
      <c r="BR48" s="415"/>
      <c r="BS48" s="415"/>
      <c r="BT48" s="415"/>
      <c r="BU48" s="415"/>
      <c r="BV48" s="415"/>
      <c r="BW48" s="415"/>
      <c r="BX48" s="415"/>
      <c r="BY48" s="415"/>
      <c r="BZ48" s="415"/>
      <c r="CA48" s="415"/>
      <c r="CB48" s="415"/>
      <c r="CC48" s="415"/>
      <c r="CD48" s="415"/>
      <c r="CE48" s="415"/>
      <c r="CF48" s="415"/>
      <c r="CG48" s="415"/>
      <c r="CH48" s="415"/>
      <c r="CI48" s="415"/>
      <c r="CJ48" s="415"/>
      <c r="CK48" s="415"/>
      <c r="CL48" s="415"/>
      <c r="CM48" s="415"/>
      <c r="CN48" s="415"/>
      <c r="CO48" s="415"/>
      <c r="CP48" s="415"/>
      <c r="CQ48" s="415"/>
      <c r="CR48" s="415"/>
      <c r="CS48" s="415"/>
      <c r="CT48" s="415"/>
      <c r="CU48" s="415"/>
      <c r="CV48" s="415"/>
      <c r="CW48" s="415"/>
      <c r="CX48" s="415"/>
      <c r="CY48" s="415"/>
      <c r="CZ48" s="415"/>
      <c r="DA48" s="415"/>
      <c r="DB48" s="415"/>
      <c r="DC48" s="415"/>
      <c r="DD48" s="415"/>
      <c r="DE48" s="415"/>
      <c r="DF48" s="415"/>
      <c r="DG48" s="415"/>
      <c r="DH48" s="415"/>
      <c r="DI48" s="415"/>
      <c r="DJ48" s="415"/>
      <c r="DK48" s="415"/>
      <c r="DL48" s="415"/>
      <c r="DM48" s="415"/>
      <c r="DN48" s="415"/>
      <c r="DO48" s="415"/>
      <c r="DP48" s="415"/>
      <c r="DQ48" s="415"/>
      <c r="DR48" s="415"/>
      <c r="DS48" s="415"/>
      <c r="DT48" s="415"/>
      <c r="DU48" s="415"/>
      <c r="DV48" s="415"/>
      <c r="DW48" s="415"/>
      <c r="DX48" s="415"/>
      <c r="DY48" s="415"/>
      <c r="DZ48" s="415"/>
      <c r="EA48" s="415"/>
      <c r="EB48" s="415"/>
      <c r="EC48" s="415"/>
      <c r="ED48" s="415"/>
      <c r="EE48" s="415"/>
      <c r="EF48" s="415"/>
      <c r="EG48" s="415"/>
      <c r="EH48" s="415"/>
      <c r="EI48" s="415"/>
      <c r="EJ48" s="415"/>
      <c r="EK48" s="415"/>
      <c r="EL48" s="415"/>
      <c r="EM48" s="415"/>
      <c r="EN48" s="415"/>
      <c r="EO48" s="415"/>
      <c r="EP48" s="415"/>
      <c r="EQ48" s="415"/>
      <c r="ER48" s="415"/>
      <c r="ES48" s="415"/>
      <c r="ET48" s="415"/>
      <c r="EU48" s="415"/>
      <c r="EV48" s="415"/>
      <c r="EW48" s="415"/>
      <c r="EX48" s="415"/>
      <c r="EY48" s="415"/>
      <c r="EZ48" s="415"/>
      <c r="FA48" s="415"/>
      <c r="FB48" s="415"/>
      <c r="FC48" s="415"/>
      <c r="FD48" s="415"/>
      <c r="FE48" s="415"/>
      <c r="FF48" s="415"/>
      <c r="FG48" s="415"/>
      <c r="FH48" s="415"/>
      <c r="FI48" s="415"/>
      <c r="FJ48" s="415"/>
      <c r="FK48" s="415"/>
      <c r="FL48" s="415"/>
      <c r="FM48" s="415"/>
      <c r="FN48" s="415"/>
      <c r="FO48" s="415"/>
      <c r="FP48" s="415"/>
      <c r="FQ48" s="415"/>
      <c r="FR48" s="415"/>
      <c r="FS48" s="415"/>
      <c r="FT48" s="415"/>
      <c r="FU48" s="415"/>
      <c r="FV48" s="415"/>
      <c r="FW48" s="415"/>
      <c r="FX48" s="415"/>
      <c r="FY48" s="415"/>
      <c r="FZ48" s="415"/>
      <c r="GA48" s="415"/>
      <c r="GB48" s="415"/>
      <c r="GC48" s="415"/>
      <c r="GD48" s="415"/>
      <c r="GE48" s="415"/>
      <c r="GF48" s="415"/>
      <c r="GG48" s="415"/>
      <c r="GH48" s="415"/>
      <c r="GI48" s="415"/>
      <c r="GJ48" s="415"/>
      <c r="GK48" s="415"/>
      <c r="GL48" s="415"/>
      <c r="GM48" s="415"/>
      <c r="GN48" s="415"/>
      <c r="GO48" s="415"/>
      <c r="GP48" s="415"/>
      <c r="GQ48" s="415"/>
      <c r="GR48" s="415"/>
      <c r="GS48" s="415"/>
      <c r="GT48" s="415"/>
      <c r="GU48" s="415"/>
      <c r="GV48" s="415"/>
      <c r="GW48" s="415"/>
      <c r="GX48" s="415"/>
      <c r="GY48" s="415"/>
      <c r="GZ48" s="415"/>
      <c r="HA48" s="415"/>
      <c r="HB48" s="415"/>
      <c r="HC48" s="415"/>
      <c r="HD48" s="415"/>
      <c r="HE48" s="415"/>
      <c r="HF48" s="415"/>
      <c r="HG48" s="415"/>
      <c r="HH48" s="415"/>
      <c r="HI48" s="415"/>
      <c r="HJ48" s="415"/>
      <c r="HK48" s="415"/>
      <c r="HL48" s="415"/>
      <c r="HM48" s="415"/>
      <c r="HN48" s="415"/>
      <c r="HO48" s="415"/>
      <c r="HP48" s="415"/>
      <c r="HQ48" s="415"/>
      <c r="HR48" s="415"/>
      <c r="HS48" s="415"/>
      <c r="HT48" s="415"/>
      <c r="HU48" s="415"/>
      <c r="HV48" s="415"/>
      <c r="HW48" s="415"/>
      <c r="HX48" s="415"/>
      <c r="HY48" s="415"/>
      <c r="HZ48" s="415"/>
      <c r="IA48" s="415"/>
      <c r="IB48" s="415"/>
      <c r="IC48" s="415"/>
      <c r="ID48" s="415"/>
      <c r="IE48" s="415"/>
      <c r="IF48" s="415"/>
      <c r="IG48" s="415"/>
      <c r="IH48" s="415"/>
      <c r="II48" s="415"/>
      <c r="IJ48" s="415"/>
      <c r="IK48" s="415"/>
      <c r="IL48" s="415"/>
      <c r="IM48" s="415"/>
      <c r="IN48" s="415"/>
      <c r="IO48" s="415"/>
    </row>
    <row r="49" spans="1:249" s="417" customFormat="1" ht="24" customHeight="1">
      <c r="A49" s="423">
        <v>50801</v>
      </c>
      <c r="B49" s="423" t="s">
        <v>1157</v>
      </c>
      <c r="C49" s="284">
        <v>3134835</v>
      </c>
    </row>
    <row r="50" spans="1:249" s="417" customFormat="1" ht="24" customHeight="1">
      <c r="A50" s="423">
        <v>50802</v>
      </c>
      <c r="B50" s="423" t="s">
        <v>1158</v>
      </c>
      <c r="C50" s="284">
        <v>1524829</v>
      </c>
    </row>
    <row r="51" spans="1:249" s="416" customFormat="1" ht="24" customHeight="1">
      <c r="A51" s="421">
        <v>509</v>
      </c>
      <c r="B51" s="421" t="s">
        <v>1159</v>
      </c>
      <c r="C51" s="422">
        <v>1427664</v>
      </c>
      <c r="D51" s="415"/>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5"/>
      <c r="BC51" s="415"/>
      <c r="BD51" s="415"/>
      <c r="BE51" s="415"/>
      <c r="BF51" s="415"/>
      <c r="BG51" s="415"/>
      <c r="BH51" s="415"/>
      <c r="BI51" s="415"/>
      <c r="BJ51" s="415"/>
      <c r="BK51" s="415"/>
      <c r="BL51" s="415"/>
      <c r="BM51" s="415"/>
      <c r="BN51" s="415"/>
      <c r="BO51" s="415"/>
      <c r="BP51" s="415"/>
      <c r="BQ51" s="415"/>
      <c r="BR51" s="415"/>
      <c r="BS51" s="415"/>
      <c r="BT51" s="415"/>
      <c r="BU51" s="415"/>
      <c r="BV51" s="415"/>
      <c r="BW51" s="415"/>
      <c r="BX51" s="415"/>
      <c r="BY51" s="415"/>
      <c r="BZ51" s="415"/>
      <c r="CA51" s="415"/>
      <c r="CB51" s="415"/>
      <c r="CC51" s="415"/>
      <c r="CD51" s="415"/>
      <c r="CE51" s="415"/>
      <c r="CF51" s="415"/>
      <c r="CG51" s="415"/>
      <c r="CH51" s="415"/>
      <c r="CI51" s="415"/>
      <c r="CJ51" s="415"/>
      <c r="CK51" s="415"/>
      <c r="CL51" s="415"/>
      <c r="CM51" s="415"/>
      <c r="CN51" s="415"/>
      <c r="CO51" s="415"/>
      <c r="CP51" s="415"/>
      <c r="CQ51" s="415"/>
      <c r="CR51" s="415"/>
      <c r="CS51" s="415"/>
      <c r="CT51" s="415"/>
      <c r="CU51" s="415"/>
      <c r="CV51" s="415"/>
      <c r="CW51" s="415"/>
      <c r="CX51" s="415"/>
      <c r="CY51" s="415"/>
      <c r="CZ51" s="415"/>
      <c r="DA51" s="415"/>
      <c r="DB51" s="415"/>
      <c r="DC51" s="415"/>
      <c r="DD51" s="415"/>
      <c r="DE51" s="415"/>
      <c r="DF51" s="415"/>
      <c r="DG51" s="415"/>
      <c r="DH51" s="415"/>
      <c r="DI51" s="415"/>
      <c r="DJ51" s="415"/>
      <c r="DK51" s="415"/>
      <c r="DL51" s="415"/>
      <c r="DM51" s="415"/>
      <c r="DN51" s="415"/>
      <c r="DO51" s="415"/>
      <c r="DP51" s="415"/>
      <c r="DQ51" s="415"/>
      <c r="DR51" s="415"/>
      <c r="DS51" s="415"/>
      <c r="DT51" s="415"/>
      <c r="DU51" s="415"/>
      <c r="DV51" s="415"/>
      <c r="DW51" s="415"/>
      <c r="DX51" s="415"/>
      <c r="DY51" s="415"/>
      <c r="DZ51" s="415"/>
      <c r="EA51" s="415"/>
      <c r="EB51" s="415"/>
      <c r="EC51" s="415"/>
      <c r="ED51" s="415"/>
      <c r="EE51" s="415"/>
      <c r="EF51" s="415"/>
      <c r="EG51" s="415"/>
      <c r="EH51" s="415"/>
      <c r="EI51" s="415"/>
      <c r="EJ51" s="415"/>
      <c r="EK51" s="415"/>
      <c r="EL51" s="415"/>
      <c r="EM51" s="415"/>
      <c r="EN51" s="415"/>
      <c r="EO51" s="415"/>
      <c r="EP51" s="415"/>
      <c r="EQ51" s="415"/>
      <c r="ER51" s="415"/>
      <c r="ES51" s="415"/>
      <c r="ET51" s="415"/>
      <c r="EU51" s="415"/>
      <c r="EV51" s="415"/>
      <c r="EW51" s="415"/>
      <c r="EX51" s="415"/>
      <c r="EY51" s="415"/>
      <c r="EZ51" s="415"/>
      <c r="FA51" s="415"/>
      <c r="FB51" s="415"/>
      <c r="FC51" s="415"/>
      <c r="FD51" s="415"/>
      <c r="FE51" s="415"/>
      <c r="FF51" s="415"/>
      <c r="FG51" s="415"/>
      <c r="FH51" s="415"/>
      <c r="FI51" s="415"/>
      <c r="FJ51" s="415"/>
      <c r="FK51" s="415"/>
      <c r="FL51" s="415"/>
      <c r="FM51" s="415"/>
      <c r="FN51" s="415"/>
      <c r="FO51" s="415"/>
      <c r="FP51" s="415"/>
      <c r="FQ51" s="415"/>
      <c r="FR51" s="415"/>
      <c r="FS51" s="415"/>
      <c r="FT51" s="415"/>
      <c r="FU51" s="415"/>
      <c r="FV51" s="415"/>
      <c r="FW51" s="415"/>
      <c r="FX51" s="415"/>
      <c r="FY51" s="415"/>
      <c r="FZ51" s="415"/>
      <c r="GA51" s="415"/>
      <c r="GB51" s="415"/>
      <c r="GC51" s="415"/>
      <c r="GD51" s="415"/>
      <c r="GE51" s="415"/>
      <c r="GF51" s="415"/>
      <c r="GG51" s="415"/>
      <c r="GH51" s="415"/>
      <c r="GI51" s="415"/>
      <c r="GJ51" s="415"/>
      <c r="GK51" s="415"/>
      <c r="GL51" s="415"/>
      <c r="GM51" s="415"/>
      <c r="GN51" s="415"/>
      <c r="GO51" s="415"/>
      <c r="GP51" s="415"/>
      <c r="GQ51" s="415"/>
      <c r="GR51" s="415"/>
      <c r="GS51" s="415"/>
      <c r="GT51" s="415"/>
      <c r="GU51" s="415"/>
      <c r="GV51" s="415"/>
      <c r="GW51" s="415"/>
      <c r="GX51" s="415"/>
      <c r="GY51" s="415"/>
      <c r="GZ51" s="415"/>
      <c r="HA51" s="415"/>
      <c r="HB51" s="415"/>
      <c r="HC51" s="415"/>
      <c r="HD51" s="415"/>
      <c r="HE51" s="415"/>
      <c r="HF51" s="415"/>
      <c r="HG51" s="415"/>
      <c r="HH51" s="415"/>
      <c r="HI51" s="415"/>
      <c r="HJ51" s="415"/>
      <c r="HK51" s="415"/>
      <c r="HL51" s="415"/>
      <c r="HM51" s="415"/>
      <c r="HN51" s="415"/>
      <c r="HO51" s="415"/>
      <c r="HP51" s="415"/>
      <c r="HQ51" s="415"/>
      <c r="HR51" s="415"/>
      <c r="HS51" s="415"/>
      <c r="HT51" s="415"/>
      <c r="HU51" s="415"/>
      <c r="HV51" s="415"/>
      <c r="HW51" s="415"/>
      <c r="HX51" s="415"/>
      <c r="HY51" s="415"/>
      <c r="HZ51" s="415"/>
      <c r="IA51" s="415"/>
      <c r="IB51" s="415"/>
      <c r="IC51" s="415"/>
      <c r="ID51" s="415"/>
      <c r="IE51" s="415"/>
      <c r="IF51" s="415"/>
      <c r="IG51" s="415"/>
      <c r="IH51" s="415"/>
      <c r="II51" s="415"/>
      <c r="IJ51" s="415"/>
      <c r="IK51" s="415"/>
      <c r="IL51" s="415"/>
      <c r="IM51" s="415"/>
      <c r="IN51" s="415"/>
      <c r="IO51" s="415"/>
    </row>
    <row r="52" spans="1:249" s="417" customFormat="1" ht="24" customHeight="1">
      <c r="A52" s="423">
        <v>50901</v>
      </c>
      <c r="B52" s="423" t="s">
        <v>1160</v>
      </c>
      <c r="C52" s="284">
        <v>125121</v>
      </c>
    </row>
    <row r="53" spans="1:249" s="417" customFormat="1" ht="24" customHeight="1">
      <c r="A53" s="423">
        <v>50902</v>
      </c>
      <c r="B53" s="423" t="s">
        <v>1161</v>
      </c>
      <c r="C53" s="284">
        <v>31433</v>
      </c>
    </row>
    <row r="54" spans="1:249" s="417" customFormat="1" ht="24" customHeight="1">
      <c r="A54" s="423">
        <v>50903</v>
      </c>
      <c r="B54" s="423" t="s">
        <v>1162</v>
      </c>
      <c r="C54" s="284">
        <v>1565</v>
      </c>
    </row>
    <row r="55" spans="1:249" s="417" customFormat="1" ht="24" customHeight="1">
      <c r="A55" s="423">
        <v>50905</v>
      </c>
      <c r="B55" s="423" t="s">
        <v>1163</v>
      </c>
      <c r="C55" s="284">
        <v>154260</v>
      </c>
    </row>
    <row r="56" spans="1:249" s="417" customFormat="1" ht="24" customHeight="1">
      <c r="A56" s="423">
        <v>50999</v>
      </c>
      <c r="B56" s="423" t="s">
        <v>1164</v>
      </c>
      <c r="C56" s="284">
        <v>1115285</v>
      </c>
    </row>
    <row r="57" spans="1:249" s="416" customFormat="1" ht="24" customHeight="1">
      <c r="A57" s="421">
        <v>510</v>
      </c>
      <c r="B57" s="421" t="s">
        <v>1165</v>
      </c>
      <c r="C57" s="422">
        <v>135834</v>
      </c>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415"/>
      <c r="BO57" s="415"/>
      <c r="BP57" s="415"/>
      <c r="BQ57" s="415"/>
      <c r="BR57" s="415"/>
      <c r="BS57" s="415"/>
      <c r="BT57" s="415"/>
      <c r="BU57" s="415"/>
      <c r="BV57" s="415"/>
      <c r="BW57" s="415"/>
      <c r="BX57" s="415"/>
      <c r="BY57" s="415"/>
      <c r="BZ57" s="415"/>
      <c r="CA57" s="415"/>
      <c r="CB57" s="415"/>
      <c r="CC57" s="415"/>
      <c r="CD57" s="415"/>
      <c r="CE57" s="415"/>
      <c r="CF57" s="415"/>
      <c r="CG57" s="415"/>
      <c r="CH57" s="415"/>
      <c r="CI57" s="415"/>
      <c r="CJ57" s="415"/>
      <c r="CK57" s="415"/>
      <c r="CL57" s="415"/>
      <c r="CM57" s="415"/>
      <c r="CN57" s="415"/>
      <c r="CO57" s="415"/>
      <c r="CP57" s="415"/>
      <c r="CQ57" s="415"/>
      <c r="CR57" s="415"/>
      <c r="CS57" s="415"/>
      <c r="CT57" s="415"/>
      <c r="CU57" s="415"/>
      <c r="CV57" s="415"/>
      <c r="CW57" s="415"/>
      <c r="CX57" s="415"/>
      <c r="CY57" s="415"/>
      <c r="CZ57" s="415"/>
      <c r="DA57" s="415"/>
      <c r="DB57" s="415"/>
      <c r="DC57" s="415"/>
      <c r="DD57" s="415"/>
      <c r="DE57" s="415"/>
      <c r="DF57" s="415"/>
      <c r="DG57" s="415"/>
      <c r="DH57" s="415"/>
      <c r="DI57" s="415"/>
      <c r="DJ57" s="415"/>
      <c r="DK57" s="415"/>
      <c r="DL57" s="415"/>
      <c r="DM57" s="415"/>
      <c r="DN57" s="415"/>
      <c r="DO57" s="415"/>
      <c r="DP57" s="415"/>
      <c r="DQ57" s="415"/>
      <c r="DR57" s="415"/>
      <c r="DS57" s="415"/>
      <c r="DT57" s="415"/>
      <c r="DU57" s="415"/>
      <c r="DV57" s="415"/>
      <c r="DW57" s="415"/>
      <c r="DX57" s="415"/>
      <c r="DY57" s="415"/>
      <c r="DZ57" s="415"/>
      <c r="EA57" s="415"/>
      <c r="EB57" s="415"/>
      <c r="EC57" s="415"/>
      <c r="ED57" s="415"/>
      <c r="EE57" s="415"/>
      <c r="EF57" s="415"/>
      <c r="EG57" s="415"/>
      <c r="EH57" s="415"/>
      <c r="EI57" s="415"/>
      <c r="EJ57" s="415"/>
      <c r="EK57" s="415"/>
      <c r="EL57" s="415"/>
      <c r="EM57" s="415"/>
      <c r="EN57" s="415"/>
      <c r="EO57" s="415"/>
      <c r="EP57" s="415"/>
      <c r="EQ57" s="415"/>
      <c r="ER57" s="415"/>
      <c r="ES57" s="415"/>
      <c r="ET57" s="415"/>
      <c r="EU57" s="415"/>
      <c r="EV57" s="415"/>
      <c r="EW57" s="415"/>
      <c r="EX57" s="415"/>
      <c r="EY57" s="415"/>
      <c r="EZ57" s="415"/>
      <c r="FA57" s="415"/>
      <c r="FB57" s="415"/>
      <c r="FC57" s="415"/>
      <c r="FD57" s="415"/>
      <c r="FE57" s="415"/>
      <c r="FF57" s="415"/>
      <c r="FG57" s="415"/>
      <c r="FH57" s="415"/>
      <c r="FI57" s="415"/>
      <c r="FJ57" s="415"/>
      <c r="FK57" s="415"/>
      <c r="FL57" s="415"/>
      <c r="FM57" s="415"/>
      <c r="FN57" s="415"/>
      <c r="FO57" s="415"/>
      <c r="FP57" s="415"/>
      <c r="FQ57" s="415"/>
      <c r="FR57" s="415"/>
      <c r="FS57" s="415"/>
      <c r="FT57" s="415"/>
      <c r="FU57" s="415"/>
      <c r="FV57" s="415"/>
      <c r="FW57" s="415"/>
      <c r="FX57" s="415"/>
      <c r="FY57" s="415"/>
      <c r="FZ57" s="415"/>
      <c r="GA57" s="415"/>
      <c r="GB57" s="415"/>
      <c r="GC57" s="415"/>
      <c r="GD57" s="415"/>
      <c r="GE57" s="415"/>
      <c r="GF57" s="415"/>
      <c r="GG57" s="415"/>
      <c r="GH57" s="415"/>
      <c r="GI57" s="415"/>
      <c r="GJ57" s="415"/>
      <c r="GK57" s="415"/>
      <c r="GL57" s="415"/>
      <c r="GM57" s="415"/>
      <c r="GN57" s="415"/>
      <c r="GO57" s="415"/>
      <c r="GP57" s="415"/>
      <c r="GQ57" s="415"/>
      <c r="GR57" s="415"/>
      <c r="GS57" s="415"/>
      <c r="GT57" s="415"/>
      <c r="GU57" s="415"/>
      <c r="GV57" s="415"/>
      <c r="GW57" s="415"/>
      <c r="GX57" s="415"/>
      <c r="GY57" s="415"/>
      <c r="GZ57" s="415"/>
      <c r="HA57" s="415"/>
      <c r="HB57" s="415"/>
      <c r="HC57" s="415"/>
      <c r="HD57" s="415"/>
      <c r="HE57" s="415"/>
      <c r="HF57" s="415"/>
      <c r="HG57" s="415"/>
      <c r="HH57" s="415"/>
      <c r="HI57" s="415"/>
      <c r="HJ57" s="415"/>
      <c r="HK57" s="415"/>
      <c r="HL57" s="415"/>
      <c r="HM57" s="415"/>
      <c r="HN57" s="415"/>
      <c r="HO57" s="415"/>
      <c r="HP57" s="415"/>
      <c r="HQ57" s="415"/>
      <c r="HR57" s="415"/>
      <c r="HS57" s="415"/>
      <c r="HT57" s="415"/>
      <c r="HU57" s="415"/>
      <c r="HV57" s="415"/>
      <c r="HW57" s="415"/>
      <c r="HX57" s="415"/>
      <c r="HY57" s="415"/>
      <c r="HZ57" s="415"/>
      <c r="IA57" s="415"/>
      <c r="IB57" s="415"/>
      <c r="IC57" s="415"/>
      <c r="ID57" s="415"/>
      <c r="IE57" s="415"/>
      <c r="IF57" s="415"/>
      <c r="IG57" s="415"/>
      <c r="IH57" s="415"/>
      <c r="II57" s="415"/>
      <c r="IJ57" s="415"/>
      <c r="IK57" s="415"/>
      <c r="IL57" s="415"/>
      <c r="IM57" s="415"/>
      <c r="IN57" s="415"/>
      <c r="IO57" s="415"/>
    </row>
    <row r="58" spans="1:249" s="417" customFormat="1" ht="24" customHeight="1">
      <c r="A58" s="423">
        <v>51002</v>
      </c>
      <c r="B58" s="423" t="s">
        <v>1166</v>
      </c>
      <c r="C58" s="284">
        <v>135834</v>
      </c>
    </row>
    <row r="59" spans="1:249" s="416" customFormat="1" ht="24" customHeight="1">
      <c r="A59" s="421">
        <v>511</v>
      </c>
      <c r="B59" s="421" t="s">
        <v>1167</v>
      </c>
      <c r="C59" s="422">
        <v>32186</v>
      </c>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c r="BP59" s="415"/>
      <c r="BQ59" s="415"/>
      <c r="BR59" s="415"/>
      <c r="BS59" s="415"/>
      <c r="BT59" s="415"/>
      <c r="BU59" s="415"/>
      <c r="BV59" s="415"/>
      <c r="BW59" s="415"/>
      <c r="BX59" s="415"/>
      <c r="BY59" s="415"/>
      <c r="BZ59" s="415"/>
      <c r="CA59" s="415"/>
      <c r="CB59" s="415"/>
      <c r="CC59" s="415"/>
      <c r="CD59" s="415"/>
      <c r="CE59" s="415"/>
      <c r="CF59" s="415"/>
      <c r="CG59" s="415"/>
      <c r="CH59" s="415"/>
      <c r="CI59" s="415"/>
      <c r="CJ59" s="415"/>
      <c r="CK59" s="415"/>
      <c r="CL59" s="415"/>
      <c r="CM59" s="415"/>
      <c r="CN59" s="415"/>
      <c r="CO59" s="415"/>
      <c r="CP59" s="415"/>
      <c r="CQ59" s="415"/>
      <c r="CR59" s="415"/>
      <c r="CS59" s="415"/>
      <c r="CT59" s="415"/>
      <c r="CU59" s="415"/>
      <c r="CV59" s="415"/>
      <c r="CW59" s="415"/>
      <c r="CX59" s="415"/>
      <c r="CY59" s="415"/>
      <c r="CZ59" s="415"/>
      <c r="DA59" s="415"/>
      <c r="DB59" s="415"/>
      <c r="DC59" s="415"/>
      <c r="DD59" s="415"/>
      <c r="DE59" s="415"/>
      <c r="DF59" s="415"/>
      <c r="DG59" s="415"/>
      <c r="DH59" s="415"/>
      <c r="DI59" s="415"/>
      <c r="DJ59" s="415"/>
      <c r="DK59" s="415"/>
      <c r="DL59" s="415"/>
      <c r="DM59" s="415"/>
      <c r="DN59" s="415"/>
      <c r="DO59" s="415"/>
      <c r="DP59" s="415"/>
      <c r="DQ59" s="415"/>
      <c r="DR59" s="415"/>
      <c r="DS59" s="415"/>
      <c r="DT59" s="415"/>
      <c r="DU59" s="415"/>
      <c r="DV59" s="415"/>
      <c r="DW59" s="415"/>
      <c r="DX59" s="415"/>
      <c r="DY59" s="415"/>
      <c r="DZ59" s="415"/>
      <c r="EA59" s="415"/>
      <c r="EB59" s="415"/>
      <c r="EC59" s="415"/>
      <c r="ED59" s="415"/>
      <c r="EE59" s="415"/>
      <c r="EF59" s="415"/>
      <c r="EG59" s="415"/>
      <c r="EH59" s="415"/>
      <c r="EI59" s="415"/>
      <c r="EJ59" s="415"/>
      <c r="EK59" s="415"/>
      <c r="EL59" s="415"/>
      <c r="EM59" s="415"/>
      <c r="EN59" s="415"/>
      <c r="EO59" s="415"/>
      <c r="EP59" s="415"/>
      <c r="EQ59" s="415"/>
      <c r="ER59" s="415"/>
      <c r="ES59" s="415"/>
      <c r="ET59" s="415"/>
      <c r="EU59" s="415"/>
      <c r="EV59" s="415"/>
      <c r="EW59" s="415"/>
      <c r="EX59" s="415"/>
      <c r="EY59" s="415"/>
      <c r="EZ59" s="415"/>
      <c r="FA59" s="415"/>
      <c r="FB59" s="415"/>
      <c r="FC59" s="415"/>
      <c r="FD59" s="415"/>
      <c r="FE59" s="415"/>
      <c r="FF59" s="415"/>
      <c r="FG59" s="415"/>
      <c r="FH59" s="415"/>
      <c r="FI59" s="415"/>
      <c r="FJ59" s="415"/>
      <c r="FK59" s="415"/>
      <c r="FL59" s="415"/>
      <c r="FM59" s="415"/>
      <c r="FN59" s="415"/>
      <c r="FO59" s="415"/>
      <c r="FP59" s="415"/>
      <c r="FQ59" s="415"/>
      <c r="FR59" s="415"/>
      <c r="FS59" s="415"/>
      <c r="FT59" s="415"/>
      <c r="FU59" s="415"/>
      <c r="FV59" s="415"/>
      <c r="FW59" s="415"/>
      <c r="FX59" s="415"/>
      <c r="FY59" s="415"/>
      <c r="FZ59" s="415"/>
      <c r="GA59" s="415"/>
      <c r="GB59" s="415"/>
      <c r="GC59" s="415"/>
      <c r="GD59" s="415"/>
      <c r="GE59" s="415"/>
      <c r="GF59" s="415"/>
      <c r="GG59" s="415"/>
      <c r="GH59" s="415"/>
      <c r="GI59" s="415"/>
      <c r="GJ59" s="415"/>
      <c r="GK59" s="415"/>
      <c r="GL59" s="415"/>
      <c r="GM59" s="415"/>
      <c r="GN59" s="415"/>
      <c r="GO59" s="415"/>
      <c r="GP59" s="415"/>
      <c r="GQ59" s="415"/>
      <c r="GR59" s="415"/>
      <c r="GS59" s="415"/>
      <c r="GT59" s="415"/>
      <c r="GU59" s="415"/>
      <c r="GV59" s="415"/>
      <c r="GW59" s="415"/>
      <c r="GX59" s="415"/>
      <c r="GY59" s="415"/>
      <c r="GZ59" s="415"/>
      <c r="HA59" s="415"/>
      <c r="HB59" s="415"/>
      <c r="HC59" s="415"/>
      <c r="HD59" s="415"/>
      <c r="HE59" s="415"/>
      <c r="HF59" s="415"/>
      <c r="HG59" s="415"/>
      <c r="HH59" s="415"/>
      <c r="HI59" s="415"/>
      <c r="HJ59" s="415"/>
      <c r="HK59" s="415"/>
      <c r="HL59" s="415"/>
      <c r="HM59" s="415"/>
      <c r="HN59" s="415"/>
      <c r="HO59" s="415"/>
      <c r="HP59" s="415"/>
      <c r="HQ59" s="415"/>
      <c r="HR59" s="415"/>
      <c r="HS59" s="415"/>
      <c r="HT59" s="415"/>
      <c r="HU59" s="415"/>
      <c r="HV59" s="415"/>
      <c r="HW59" s="415"/>
      <c r="HX59" s="415"/>
      <c r="HY59" s="415"/>
      <c r="HZ59" s="415"/>
      <c r="IA59" s="415"/>
      <c r="IB59" s="415"/>
      <c r="IC59" s="415"/>
      <c r="ID59" s="415"/>
      <c r="IE59" s="415"/>
      <c r="IF59" s="415"/>
      <c r="IG59" s="415"/>
      <c r="IH59" s="415"/>
      <c r="II59" s="415"/>
      <c r="IJ59" s="415"/>
      <c r="IK59" s="415"/>
      <c r="IL59" s="415"/>
      <c r="IM59" s="415"/>
      <c r="IN59" s="415"/>
      <c r="IO59" s="415"/>
    </row>
    <row r="60" spans="1:249" s="417" customFormat="1" ht="24" customHeight="1">
      <c r="A60" s="423">
        <v>51101</v>
      </c>
      <c r="B60" s="423" t="s">
        <v>1168</v>
      </c>
      <c r="C60" s="284">
        <v>32186</v>
      </c>
    </row>
    <row r="61" spans="1:249" s="417" customFormat="1" ht="24" customHeight="1">
      <c r="A61" s="423">
        <v>51102</v>
      </c>
      <c r="B61" s="423" t="s">
        <v>1169</v>
      </c>
      <c r="C61" s="284">
        <v>0</v>
      </c>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4"/>
      <c r="AY61" s="414"/>
      <c r="AZ61" s="414"/>
      <c r="BA61" s="414"/>
      <c r="BB61" s="414"/>
      <c r="BC61" s="414"/>
      <c r="BD61" s="414"/>
      <c r="BE61" s="414"/>
      <c r="BF61" s="414"/>
      <c r="BG61" s="414"/>
      <c r="BH61" s="414"/>
      <c r="BI61" s="414"/>
      <c r="BJ61" s="414"/>
      <c r="BK61" s="414"/>
      <c r="BL61" s="414"/>
      <c r="BM61" s="414"/>
      <c r="BN61" s="414"/>
      <c r="BO61" s="414"/>
      <c r="BP61" s="414"/>
      <c r="BQ61" s="414"/>
      <c r="BR61" s="414"/>
      <c r="BS61" s="414"/>
      <c r="BT61" s="414"/>
      <c r="BU61" s="414"/>
      <c r="BV61" s="414"/>
      <c r="BW61" s="414"/>
      <c r="BX61" s="414"/>
      <c r="BY61" s="414"/>
      <c r="BZ61" s="414"/>
      <c r="CA61" s="414"/>
      <c r="CB61" s="414"/>
      <c r="CC61" s="414"/>
      <c r="CD61" s="414"/>
      <c r="CE61" s="414"/>
      <c r="CF61" s="414"/>
      <c r="CG61" s="414"/>
      <c r="CH61" s="414"/>
      <c r="CI61" s="414"/>
      <c r="CJ61" s="414"/>
      <c r="CK61" s="414"/>
      <c r="CL61" s="414"/>
      <c r="CM61" s="414"/>
      <c r="CN61" s="414"/>
      <c r="CO61" s="414"/>
      <c r="CP61" s="414"/>
      <c r="CQ61" s="414"/>
      <c r="CR61" s="414"/>
      <c r="CS61" s="414"/>
      <c r="CT61" s="414"/>
      <c r="CU61" s="414"/>
      <c r="CV61" s="414"/>
      <c r="CW61" s="414"/>
      <c r="CX61" s="414"/>
      <c r="CY61" s="414"/>
      <c r="CZ61" s="414"/>
      <c r="DA61" s="414"/>
      <c r="DB61" s="414"/>
      <c r="DC61" s="414"/>
      <c r="DD61" s="414"/>
      <c r="DE61" s="414"/>
      <c r="DF61" s="414"/>
      <c r="DG61" s="414"/>
      <c r="DH61" s="414"/>
      <c r="DI61" s="414"/>
      <c r="DJ61" s="414"/>
      <c r="DK61" s="414"/>
      <c r="DL61" s="414"/>
      <c r="DM61" s="414"/>
      <c r="DN61" s="414"/>
      <c r="DO61" s="414"/>
      <c r="DP61" s="414"/>
      <c r="DQ61" s="414"/>
      <c r="DR61" s="414"/>
      <c r="DS61" s="414"/>
      <c r="DT61" s="414"/>
      <c r="DU61" s="414"/>
      <c r="DV61" s="414"/>
      <c r="DW61" s="414"/>
      <c r="DX61" s="414"/>
      <c r="DY61" s="414"/>
      <c r="DZ61" s="414"/>
      <c r="EA61" s="414"/>
      <c r="EB61" s="414"/>
      <c r="EC61" s="414"/>
      <c r="ED61" s="414"/>
      <c r="EE61" s="414"/>
      <c r="EF61" s="414"/>
      <c r="EG61" s="414"/>
      <c r="EH61" s="414"/>
      <c r="EI61" s="414"/>
      <c r="EJ61" s="414"/>
      <c r="EK61" s="414"/>
      <c r="EL61" s="414"/>
      <c r="EM61" s="414"/>
      <c r="EN61" s="414"/>
      <c r="EO61" s="414"/>
      <c r="EP61" s="414"/>
      <c r="EQ61" s="414"/>
      <c r="ER61" s="414"/>
      <c r="ES61" s="414"/>
      <c r="ET61" s="414"/>
      <c r="EU61" s="414"/>
      <c r="EV61" s="414"/>
      <c r="EW61" s="414"/>
      <c r="EX61" s="414"/>
      <c r="EY61" s="414"/>
      <c r="EZ61" s="414"/>
      <c r="FA61" s="414"/>
      <c r="FB61" s="414"/>
      <c r="FC61" s="414"/>
      <c r="FD61" s="414"/>
      <c r="FE61" s="414"/>
      <c r="FF61" s="414"/>
      <c r="FG61" s="414"/>
      <c r="FH61" s="414"/>
      <c r="FI61" s="414"/>
      <c r="FJ61" s="414"/>
      <c r="FK61" s="414"/>
      <c r="FL61" s="414"/>
      <c r="FM61" s="414"/>
      <c r="FN61" s="414"/>
      <c r="FO61" s="414"/>
      <c r="FP61" s="414"/>
      <c r="FQ61" s="414"/>
      <c r="FR61" s="414"/>
      <c r="FS61" s="414"/>
      <c r="FT61" s="414"/>
      <c r="FU61" s="414"/>
      <c r="FV61" s="414"/>
      <c r="FW61" s="414"/>
      <c r="FX61" s="414"/>
      <c r="FY61" s="414"/>
      <c r="FZ61" s="414"/>
      <c r="GA61" s="414"/>
      <c r="GB61" s="414"/>
      <c r="GC61" s="414"/>
      <c r="GD61" s="414"/>
      <c r="GE61" s="414"/>
      <c r="GF61" s="414"/>
      <c r="GG61" s="414"/>
      <c r="GH61" s="414"/>
      <c r="GI61" s="414"/>
      <c r="GJ61" s="414"/>
      <c r="GK61" s="414"/>
      <c r="GL61" s="414"/>
      <c r="GM61" s="414"/>
      <c r="GN61" s="414"/>
      <c r="GO61" s="414"/>
      <c r="GP61" s="414"/>
      <c r="GQ61" s="414"/>
      <c r="GR61" s="414"/>
      <c r="GS61" s="414"/>
      <c r="GT61" s="414"/>
      <c r="GU61" s="414"/>
      <c r="GV61" s="414"/>
      <c r="GW61" s="414"/>
      <c r="GX61" s="414"/>
      <c r="GY61" s="414"/>
      <c r="GZ61" s="414"/>
      <c r="HA61" s="414"/>
      <c r="HB61" s="414"/>
      <c r="HC61" s="414"/>
      <c r="HD61" s="414"/>
      <c r="HE61" s="414"/>
      <c r="HF61" s="414"/>
      <c r="HG61" s="414"/>
      <c r="HH61" s="414"/>
      <c r="HI61" s="414"/>
      <c r="HJ61" s="414"/>
      <c r="HK61" s="414"/>
      <c r="HL61" s="414"/>
      <c r="HM61" s="414"/>
      <c r="HN61" s="414"/>
      <c r="HO61" s="414"/>
      <c r="HP61" s="414"/>
      <c r="HQ61" s="414"/>
      <c r="HR61" s="414"/>
      <c r="HS61" s="414"/>
      <c r="HT61" s="414"/>
      <c r="HU61" s="414"/>
      <c r="HV61" s="414"/>
      <c r="HW61" s="414"/>
      <c r="HX61" s="414"/>
      <c r="HY61" s="414"/>
      <c r="HZ61" s="414"/>
      <c r="IA61" s="414"/>
      <c r="IB61" s="414"/>
      <c r="IC61" s="414"/>
      <c r="ID61" s="414"/>
      <c r="IE61" s="414"/>
      <c r="IF61" s="414"/>
      <c r="IG61" s="414"/>
      <c r="IH61" s="414"/>
      <c r="II61" s="414"/>
      <c r="IJ61" s="414"/>
      <c r="IK61" s="414"/>
      <c r="IL61" s="414"/>
      <c r="IM61" s="414"/>
      <c r="IN61" s="414"/>
      <c r="IO61" s="414"/>
    </row>
    <row r="62" spans="1:249" s="417" customFormat="1" ht="24" customHeight="1">
      <c r="A62" s="423">
        <v>51103</v>
      </c>
      <c r="B62" s="423" t="s">
        <v>1170</v>
      </c>
      <c r="C62" s="284">
        <v>0</v>
      </c>
    </row>
    <row r="63" spans="1:249" s="417" customFormat="1" ht="24" customHeight="1">
      <c r="A63" s="423">
        <v>51104</v>
      </c>
      <c r="B63" s="423" t="s">
        <v>1171</v>
      </c>
      <c r="C63" s="284">
        <v>0</v>
      </c>
    </row>
    <row r="64" spans="1:249" s="416" customFormat="1" ht="24" customHeight="1">
      <c r="A64" s="421">
        <v>599</v>
      </c>
      <c r="B64" s="421" t="s">
        <v>1172</v>
      </c>
      <c r="C64" s="422">
        <v>989961</v>
      </c>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5"/>
      <c r="AY64" s="415"/>
      <c r="AZ64" s="415"/>
      <c r="BA64" s="415"/>
      <c r="BB64" s="415"/>
      <c r="BC64" s="415"/>
      <c r="BD64" s="415"/>
      <c r="BE64" s="415"/>
      <c r="BF64" s="415"/>
      <c r="BG64" s="415"/>
      <c r="BH64" s="415"/>
      <c r="BI64" s="415"/>
      <c r="BJ64" s="415"/>
      <c r="BK64" s="415"/>
      <c r="BL64" s="415"/>
      <c r="BM64" s="415"/>
      <c r="BN64" s="415"/>
      <c r="BO64" s="415"/>
      <c r="BP64" s="415"/>
      <c r="BQ64" s="415"/>
      <c r="BR64" s="415"/>
      <c r="BS64" s="415"/>
      <c r="BT64" s="415"/>
      <c r="BU64" s="415"/>
      <c r="BV64" s="415"/>
      <c r="BW64" s="415"/>
      <c r="BX64" s="415"/>
      <c r="BY64" s="415"/>
      <c r="BZ64" s="415"/>
      <c r="CA64" s="415"/>
      <c r="CB64" s="415"/>
      <c r="CC64" s="415"/>
      <c r="CD64" s="415"/>
      <c r="CE64" s="415"/>
      <c r="CF64" s="415"/>
      <c r="CG64" s="415"/>
      <c r="CH64" s="415"/>
      <c r="CI64" s="415"/>
      <c r="CJ64" s="415"/>
      <c r="CK64" s="415"/>
      <c r="CL64" s="415"/>
      <c r="CM64" s="415"/>
      <c r="CN64" s="415"/>
      <c r="CO64" s="415"/>
      <c r="CP64" s="415"/>
      <c r="CQ64" s="415"/>
      <c r="CR64" s="415"/>
      <c r="CS64" s="415"/>
      <c r="CT64" s="415"/>
      <c r="CU64" s="415"/>
      <c r="CV64" s="415"/>
      <c r="CW64" s="415"/>
      <c r="CX64" s="415"/>
      <c r="CY64" s="415"/>
      <c r="CZ64" s="415"/>
      <c r="DA64" s="415"/>
      <c r="DB64" s="415"/>
      <c r="DC64" s="415"/>
      <c r="DD64" s="415"/>
      <c r="DE64" s="415"/>
      <c r="DF64" s="415"/>
      <c r="DG64" s="415"/>
      <c r="DH64" s="415"/>
      <c r="DI64" s="415"/>
      <c r="DJ64" s="415"/>
      <c r="DK64" s="415"/>
      <c r="DL64" s="415"/>
      <c r="DM64" s="415"/>
      <c r="DN64" s="415"/>
      <c r="DO64" s="415"/>
      <c r="DP64" s="415"/>
      <c r="DQ64" s="415"/>
      <c r="DR64" s="415"/>
      <c r="DS64" s="415"/>
      <c r="DT64" s="415"/>
      <c r="DU64" s="415"/>
      <c r="DV64" s="415"/>
      <c r="DW64" s="415"/>
      <c r="DX64" s="415"/>
      <c r="DY64" s="415"/>
      <c r="DZ64" s="415"/>
      <c r="EA64" s="415"/>
      <c r="EB64" s="415"/>
      <c r="EC64" s="415"/>
      <c r="ED64" s="415"/>
      <c r="EE64" s="415"/>
      <c r="EF64" s="415"/>
      <c r="EG64" s="415"/>
      <c r="EH64" s="415"/>
      <c r="EI64" s="415"/>
      <c r="EJ64" s="415"/>
      <c r="EK64" s="415"/>
      <c r="EL64" s="415"/>
      <c r="EM64" s="415"/>
      <c r="EN64" s="415"/>
      <c r="EO64" s="415"/>
      <c r="EP64" s="415"/>
      <c r="EQ64" s="415"/>
      <c r="ER64" s="415"/>
      <c r="ES64" s="415"/>
      <c r="ET64" s="415"/>
      <c r="EU64" s="415"/>
      <c r="EV64" s="415"/>
      <c r="EW64" s="415"/>
      <c r="EX64" s="415"/>
      <c r="EY64" s="415"/>
      <c r="EZ64" s="415"/>
      <c r="FA64" s="415"/>
      <c r="FB64" s="415"/>
      <c r="FC64" s="415"/>
      <c r="FD64" s="415"/>
      <c r="FE64" s="415"/>
      <c r="FF64" s="415"/>
      <c r="FG64" s="415"/>
      <c r="FH64" s="415"/>
      <c r="FI64" s="415"/>
      <c r="FJ64" s="415"/>
      <c r="FK64" s="415"/>
      <c r="FL64" s="415"/>
      <c r="FM64" s="415"/>
      <c r="FN64" s="415"/>
      <c r="FO64" s="415"/>
      <c r="FP64" s="415"/>
      <c r="FQ64" s="415"/>
      <c r="FR64" s="415"/>
      <c r="FS64" s="415"/>
      <c r="FT64" s="415"/>
      <c r="FU64" s="415"/>
      <c r="FV64" s="415"/>
      <c r="FW64" s="415"/>
      <c r="FX64" s="415"/>
      <c r="FY64" s="415"/>
      <c r="FZ64" s="415"/>
      <c r="GA64" s="415"/>
      <c r="GB64" s="415"/>
      <c r="GC64" s="415"/>
      <c r="GD64" s="415"/>
      <c r="GE64" s="415"/>
      <c r="GF64" s="415"/>
      <c r="GG64" s="415"/>
      <c r="GH64" s="415"/>
      <c r="GI64" s="415"/>
      <c r="GJ64" s="415"/>
      <c r="GK64" s="415"/>
      <c r="GL64" s="415"/>
      <c r="GM64" s="415"/>
      <c r="GN64" s="415"/>
      <c r="GO64" s="415"/>
      <c r="GP64" s="415"/>
      <c r="GQ64" s="415"/>
      <c r="GR64" s="415"/>
      <c r="GS64" s="415"/>
      <c r="GT64" s="415"/>
      <c r="GU64" s="415"/>
      <c r="GV64" s="415"/>
      <c r="GW64" s="415"/>
      <c r="GX64" s="415"/>
      <c r="GY64" s="415"/>
      <c r="GZ64" s="415"/>
      <c r="HA64" s="415"/>
      <c r="HB64" s="415"/>
      <c r="HC64" s="415"/>
      <c r="HD64" s="415"/>
      <c r="HE64" s="415"/>
      <c r="HF64" s="415"/>
      <c r="HG64" s="415"/>
      <c r="HH64" s="415"/>
      <c r="HI64" s="415"/>
      <c r="HJ64" s="415"/>
      <c r="HK64" s="415"/>
      <c r="HL64" s="415"/>
      <c r="HM64" s="415"/>
      <c r="HN64" s="415"/>
      <c r="HO64" s="415"/>
      <c r="HP64" s="415"/>
      <c r="HQ64" s="415"/>
      <c r="HR64" s="415"/>
      <c r="HS64" s="415"/>
      <c r="HT64" s="415"/>
      <c r="HU64" s="415"/>
      <c r="HV64" s="415"/>
      <c r="HW64" s="415"/>
      <c r="HX64" s="415"/>
      <c r="HY64" s="415"/>
      <c r="HZ64" s="415"/>
      <c r="IA64" s="415"/>
      <c r="IB64" s="415"/>
      <c r="IC64" s="415"/>
      <c r="ID64" s="415"/>
      <c r="IE64" s="415"/>
      <c r="IF64" s="415"/>
      <c r="IG64" s="415"/>
      <c r="IH64" s="415"/>
      <c r="II64" s="415"/>
      <c r="IJ64" s="415"/>
      <c r="IK64" s="415"/>
      <c r="IL64" s="415"/>
      <c r="IM64" s="415"/>
      <c r="IN64" s="415"/>
      <c r="IO64" s="415"/>
    </row>
    <row r="65" spans="1:249" s="417" customFormat="1" ht="24" customHeight="1">
      <c r="A65" s="423">
        <v>59906</v>
      </c>
      <c r="B65" s="423" t="s">
        <v>1173</v>
      </c>
      <c r="C65" s="284">
        <v>50</v>
      </c>
    </row>
    <row r="66" spans="1:249" s="417" customFormat="1" ht="24" customHeight="1">
      <c r="A66" s="423">
        <v>59907</v>
      </c>
      <c r="B66" s="423" t="s">
        <v>1174</v>
      </c>
      <c r="C66" s="284">
        <v>908</v>
      </c>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4"/>
      <c r="AY66" s="414"/>
      <c r="AZ66" s="414"/>
      <c r="BA66" s="414"/>
      <c r="BB66" s="414"/>
      <c r="BC66" s="414"/>
      <c r="BD66" s="414"/>
      <c r="BE66" s="414"/>
      <c r="BF66" s="414"/>
      <c r="BG66" s="414"/>
      <c r="BH66" s="414"/>
      <c r="BI66" s="414"/>
      <c r="BJ66" s="414"/>
      <c r="BK66" s="414"/>
      <c r="BL66" s="414"/>
      <c r="BM66" s="414"/>
      <c r="BN66" s="414"/>
      <c r="BO66" s="414"/>
      <c r="BP66" s="414"/>
      <c r="BQ66" s="414"/>
      <c r="BR66" s="414"/>
      <c r="BS66" s="414"/>
      <c r="BT66" s="414"/>
      <c r="BU66" s="414"/>
      <c r="BV66" s="414"/>
      <c r="BW66" s="414"/>
      <c r="BX66" s="414"/>
      <c r="BY66" s="414"/>
      <c r="BZ66" s="414"/>
      <c r="CA66" s="414"/>
      <c r="CB66" s="414"/>
      <c r="CC66" s="414"/>
      <c r="CD66" s="414"/>
      <c r="CE66" s="414"/>
      <c r="CF66" s="414"/>
      <c r="CG66" s="414"/>
      <c r="CH66" s="414"/>
      <c r="CI66" s="414"/>
      <c r="CJ66" s="414"/>
      <c r="CK66" s="414"/>
      <c r="CL66" s="414"/>
      <c r="CM66" s="414"/>
      <c r="CN66" s="414"/>
      <c r="CO66" s="414"/>
      <c r="CP66" s="414"/>
      <c r="CQ66" s="414"/>
      <c r="CR66" s="414"/>
      <c r="CS66" s="414"/>
      <c r="CT66" s="414"/>
      <c r="CU66" s="414"/>
      <c r="CV66" s="414"/>
      <c r="CW66" s="414"/>
      <c r="CX66" s="414"/>
      <c r="CY66" s="414"/>
      <c r="CZ66" s="414"/>
      <c r="DA66" s="414"/>
      <c r="DB66" s="414"/>
      <c r="DC66" s="414"/>
      <c r="DD66" s="414"/>
      <c r="DE66" s="414"/>
      <c r="DF66" s="414"/>
      <c r="DG66" s="414"/>
      <c r="DH66" s="414"/>
      <c r="DI66" s="414"/>
      <c r="DJ66" s="414"/>
      <c r="DK66" s="414"/>
      <c r="DL66" s="414"/>
      <c r="DM66" s="414"/>
      <c r="DN66" s="414"/>
      <c r="DO66" s="414"/>
      <c r="DP66" s="414"/>
      <c r="DQ66" s="414"/>
      <c r="DR66" s="414"/>
      <c r="DS66" s="414"/>
      <c r="DT66" s="414"/>
      <c r="DU66" s="414"/>
      <c r="DV66" s="414"/>
      <c r="DW66" s="414"/>
      <c r="DX66" s="414"/>
      <c r="DY66" s="414"/>
      <c r="DZ66" s="414"/>
      <c r="EA66" s="414"/>
      <c r="EB66" s="414"/>
      <c r="EC66" s="414"/>
      <c r="ED66" s="414"/>
      <c r="EE66" s="414"/>
      <c r="EF66" s="414"/>
      <c r="EG66" s="414"/>
      <c r="EH66" s="414"/>
      <c r="EI66" s="414"/>
      <c r="EJ66" s="414"/>
      <c r="EK66" s="414"/>
      <c r="EL66" s="414"/>
      <c r="EM66" s="414"/>
      <c r="EN66" s="414"/>
      <c r="EO66" s="414"/>
      <c r="EP66" s="414"/>
      <c r="EQ66" s="414"/>
      <c r="ER66" s="414"/>
      <c r="ES66" s="414"/>
      <c r="ET66" s="414"/>
      <c r="EU66" s="414"/>
      <c r="EV66" s="414"/>
      <c r="EW66" s="414"/>
      <c r="EX66" s="414"/>
      <c r="EY66" s="414"/>
      <c r="EZ66" s="414"/>
      <c r="FA66" s="414"/>
      <c r="FB66" s="414"/>
      <c r="FC66" s="414"/>
      <c r="FD66" s="414"/>
      <c r="FE66" s="414"/>
      <c r="FF66" s="414"/>
      <c r="FG66" s="414"/>
      <c r="FH66" s="414"/>
      <c r="FI66" s="414"/>
      <c r="FJ66" s="414"/>
      <c r="FK66" s="414"/>
      <c r="FL66" s="414"/>
      <c r="FM66" s="414"/>
      <c r="FN66" s="414"/>
      <c r="FO66" s="414"/>
      <c r="FP66" s="414"/>
      <c r="FQ66" s="414"/>
      <c r="FR66" s="414"/>
      <c r="FS66" s="414"/>
      <c r="FT66" s="414"/>
      <c r="FU66" s="414"/>
      <c r="FV66" s="414"/>
      <c r="FW66" s="414"/>
      <c r="FX66" s="414"/>
      <c r="FY66" s="414"/>
      <c r="FZ66" s="414"/>
      <c r="GA66" s="414"/>
      <c r="GB66" s="414"/>
      <c r="GC66" s="414"/>
      <c r="GD66" s="414"/>
      <c r="GE66" s="414"/>
      <c r="GF66" s="414"/>
      <c r="GG66" s="414"/>
      <c r="GH66" s="414"/>
      <c r="GI66" s="414"/>
      <c r="GJ66" s="414"/>
      <c r="GK66" s="414"/>
      <c r="GL66" s="414"/>
      <c r="GM66" s="414"/>
      <c r="GN66" s="414"/>
      <c r="GO66" s="414"/>
      <c r="GP66" s="414"/>
      <c r="GQ66" s="414"/>
      <c r="GR66" s="414"/>
      <c r="GS66" s="414"/>
      <c r="GT66" s="414"/>
      <c r="GU66" s="414"/>
      <c r="GV66" s="414"/>
      <c r="GW66" s="414"/>
      <c r="GX66" s="414"/>
      <c r="GY66" s="414"/>
      <c r="GZ66" s="414"/>
      <c r="HA66" s="414"/>
      <c r="HB66" s="414"/>
      <c r="HC66" s="414"/>
      <c r="HD66" s="414"/>
      <c r="HE66" s="414"/>
      <c r="HF66" s="414"/>
      <c r="HG66" s="414"/>
      <c r="HH66" s="414"/>
      <c r="HI66" s="414"/>
      <c r="HJ66" s="414"/>
      <c r="HK66" s="414"/>
      <c r="HL66" s="414"/>
      <c r="HM66" s="414"/>
      <c r="HN66" s="414"/>
      <c r="HO66" s="414"/>
      <c r="HP66" s="414"/>
      <c r="HQ66" s="414"/>
      <c r="HR66" s="414"/>
      <c r="HS66" s="414"/>
      <c r="HT66" s="414"/>
      <c r="HU66" s="414"/>
      <c r="HV66" s="414"/>
      <c r="HW66" s="414"/>
      <c r="HX66" s="414"/>
      <c r="HY66" s="414"/>
      <c r="HZ66" s="414"/>
      <c r="IA66" s="414"/>
      <c r="IB66" s="414"/>
      <c r="IC66" s="414"/>
      <c r="ID66" s="414"/>
      <c r="IE66" s="414"/>
      <c r="IF66" s="414"/>
      <c r="IG66" s="414"/>
      <c r="IH66" s="414"/>
      <c r="II66" s="414"/>
      <c r="IJ66" s="414"/>
      <c r="IK66" s="414"/>
      <c r="IL66" s="414"/>
      <c r="IM66" s="414"/>
      <c r="IN66" s="414"/>
      <c r="IO66" s="414"/>
    </row>
    <row r="67" spans="1:249" s="417" customFormat="1" ht="24" customHeight="1">
      <c r="A67" s="423">
        <v>59908</v>
      </c>
      <c r="B67" s="423" t="s">
        <v>1175</v>
      </c>
      <c r="C67" s="284">
        <v>44</v>
      </c>
    </row>
    <row r="68" spans="1:249" s="417" customFormat="1" ht="24" customHeight="1">
      <c r="A68" s="425">
        <v>59999</v>
      </c>
      <c r="B68" s="425" t="s">
        <v>1176</v>
      </c>
      <c r="C68" s="424">
        <v>988959</v>
      </c>
    </row>
    <row r="69" spans="1:249" s="416" customFormat="1" ht="24" customHeight="1">
      <c r="A69" s="421"/>
      <c r="B69" s="426" t="s">
        <v>1177</v>
      </c>
      <c r="C69" s="422">
        <f>SUM(C6,C11,C22,C30,C37,C41,C44,C48,C51,C57,C59,C64)</f>
        <v>21155211</v>
      </c>
    </row>
    <row r="70" spans="1:249" s="414" customFormat="1" ht="30.95" customHeight="1">
      <c r="A70" s="587" t="s">
        <v>1178</v>
      </c>
      <c r="B70" s="587"/>
      <c r="C70" s="587"/>
    </row>
  </sheetData>
  <mergeCells count="5">
    <mergeCell ref="A1:C1"/>
    <mergeCell ref="A70:C70"/>
    <mergeCell ref="A3:A5"/>
    <mergeCell ref="B3:B5"/>
    <mergeCell ref="C3:C5"/>
  </mergeCells>
  <phoneticPr fontId="62" type="noConversion"/>
  <printOptions horizontalCentered="1"/>
  <pageMargins left="7.8472222222222221E-2" right="7.8472222222222221E-2" top="0.74791666666666667" bottom="0.74791666666666667" header="0.31458333333333333" footer="0.31458333333333333"/>
  <pageSetup paperSize="9" fitToHeight="0" orientation="landscape"/>
  <headerFooter scaleWithDoc="0"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62</vt:i4>
      </vt:variant>
      <vt:variant>
        <vt:lpstr>命名范围</vt:lpstr>
      </vt:variant>
      <vt:variant>
        <vt:i4>4</vt:i4>
      </vt:variant>
    </vt:vector>
  </HeadingPairs>
  <TitlesOfParts>
    <vt:vector size="66" baseType="lpstr">
      <vt:lpstr>目录</vt:lpstr>
      <vt:lpstr>第一部分</vt:lpstr>
      <vt:lpstr>01.（全市）一般公共预算收支 </vt:lpstr>
      <vt:lpstr>02.（全市）一般公共预算收入</vt:lpstr>
      <vt:lpstr>03.（全市）一般公共预算支出</vt:lpstr>
      <vt:lpstr>04.（本级）一般公共预算收支</vt:lpstr>
      <vt:lpstr>05.（本级）一般公共预算收入</vt:lpstr>
      <vt:lpstr>06.（本级）一般公共预算支出</vt:lpstr>
      <vt:lpstr>07.支出经济分类表</vt:lpstr>
      <vt:lpstr>8.市本级基本支出决算经济分类表</vt:lpstr>
      <vt:lpstr>09.本级对各区税收返还和转移支付情况表</vt:lpstr>
      <vt:lpstr>10.政府债务限额余额表</vt:lpstr>
      <vt:lpstr>11.一般债务限额和余额情况表</vt:lpstr>
      <vt:lpstr>12.政府债券使用情况表</vt:lpstr>
      <vt:lpstr>13.政府债务发行及还本付息情况表</vt:lpstr>
      <vt:lpstr>第二部分</vt:lpstr>
      <vt:lpstr>1.（本级）政府性基金收支 </vt:lpstr>
      <vt:lpstr>2.（本级）政府性基金收入</vt:lpstr>
      <vt:lpstr>3.（本级）政府性基金支出</vt:lpstr>
      <vt:lpstr>4.政府性基金对区转移支付表</vt:lpstr>
      <vt:lpstr>5.国土基金对区转移支付表 </vt:lpstr>
      <vt:lpstr>6.专项债务限额和余额情况表</vt:lpstr>
      <vt:lpstr>7.2018年度深圳市政府性基金预算收入决算表</vt:lpstr>
      <vt:lpstr>8.2018年度深圳市政府性基金预算支出决算功能分类表</vt:lpstr>
      <vt:lpstr>第三部分</vt:lpstr>
      <vt:lpstr>1.国资预算总表</vt:lpstr>
      <vt:lpstr>2.国资预算收入表</vt:lpstr>
      <vt:lpstr>3.国资预算支出表</vt:lpstr>
      <vt:lpstr>4.国资预算明细表 </vt:lpstr>
      <vt:lpstr>5.国有资本经营预算收入决算情况表</vt:lpstr>
      <vt:lpstr>6.国有资本经营预算支出决算情况表</vt:lpstr>
      <vt:lpstr>第四部分</vt:lpstr>
      <vt:lpstr>1.社会保险基金资产负债表</vt:lpstr>
      <vt:lpstr>2.社会保险基金决算收支总表</vt:lpstr>
      <vt:lpstr>3.收入表</vt:lpstr>
      <vt:lpstr>4.支出表</vt:lpstr>
      <vt:lpstr>5.企业职工基本养老保险基金收支表</vt:lpstr>
      <vt:lpstr>6.城乡居民基本养老保险基金收支表</vt:lpstr>
      <vt:lpstr>7.机关事业基本养老保险基金收支表</vt:lpstr>
      <vt:lpstr>8.职工基本医疗保险基金收支表</vt:lpstr>
      <vt:lpstr>9.城乡居民基本医疗保险基金收支表</vt:lpstr>
      <vt:lpstr>10.工伤保险基金收支表</vt:lpstr>
      <vt:lpstr>11.失业保险基金收支表</vt:lpstr>
      <vt:lpstr>12.生育保险基金收支表</vt:lpstr>
      <vt:lpstr>13.社会保障基金财政专户资产负债表</vt:lpstr>
      <vt:lpstr>14.社会保障基金财政专户收支表</vt:lpstr>
      <vt:lpstr>15.财政对社会保险基金补助资金情况表</vt:lpstr>
      <vt:lpstr>16.基本养老保险补充资料表</vt:lpstr>
      <vt:lpstr>17.基本医疗工伤生育补充资料表</vt:lpstr>
      <vt:lpstr>18.居民基本医疗保险补充资料表</vt:lpstr>
      <vt:lpstr>19.失业保险补充资料表</vt:lpstr>
      <vt:lpstr>20.其他养老保险情况表</vt:lpstr>
      <vt:lpstr>21.其他医疗保障情况表</vt:lpstr>
      <vt:lpstr>22.社会保险补充资料表</vt:lpstr>
      <vt:lpstr>第五部分</vt:lpstr>
      <vt:lpstr>1.自有资负表</vt:lpstr>
      <vt:lpstr>2.机关养老</vt:lpstr>
      <vt:lpstr>3.保险基金收入表</vt:lpstr>
      <vt:lpstr>4.保险基金支出表</vt:lpstr>
      <vt:lpstr>5.地补养老</vt:lpstr>
      <vt:lpstr>6.地补医疗</vt:lpstr>
      <vt:lpstr>7.自有基础资料表</vt:lpstr>
      <vt:lpstr>'04.（本级）一般公共预算收支'!Print_Titles</vt:lpstr>
      <vt:lpstr>'07.支出经济分类表'!Print_Titles</vt:lpstr>
      <vt:lpstr>'1.（本级）政府性基金收支 '!Print_Titles</vt:lpstr>
      <vt:lpstr>'4.国资预算明细表 '!Print_Titles</vt:lpstr>
    </vt:vector>
  </TitlesOfParts>
  <Company>Lenovo (Beijing) Limited</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喻定果</cp:lastModifiedBy>
  <cp:revision>1</cp:revision>
  <cp:lastPrinted>2021-06-03T07:59:32Z</cp:lastPrinted>
  <dcterms:created xsi:type="dcterms:W3CDTF">2018-06-14T15:44:00Z</dcterms:created>
  <dcterms:modified xsi:type="dcterms:W3CDTF">2019-09-16T03:00:55Z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